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6060" tabRatio="798"/>
  </bookViews>
  <sheets>
    <sheet name="Overview" sheetId="11" r:id="rId1"/>
    <sheet name="Metrics" sheetId="4" r:id="rId2"/>
    <sheet name="Fits" sheetId="12" r:id="rId3"/>
    <sheet name="14488" sheetId="13" r:id="rId4"/>
    <sheet name="14489" sheetId="10" r:id="rId5"/>
    <sheet name="14490" sheetId="14" r:id="rId6"/>
    <sheet name="14492" sheetId="1" r:id="rId7"/>
    <sheet name="14493" sheetId="8" r:id="rId8"/>
    <sheet name="14494" sheetId="15" r:id="rId9"/>
    <sheet name="14495" sheetId="9" r:id="rId10"/>
    <sheet name="14500" sheetId="2" r:id="rId11"/>
    <sheet name="14501" sheetId="3" r:id="rId12"/>
    <sheet name="14503" sheetId="6" r:id="rId13"/>
    <sheet name="14504" sheetId="5" r:id="rId14"/>
    <sheet name="14505" sheetId="7" r:id="rId15"/>
    <sheet name="14506" sheetId="16" r:id="rId16"/>
    <sheet name="14507" sheetId="17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17" l="1"/>
  <c r="T14" i="17"/>
  <c r="U14" i="17"/>
  <c r="V14" i="17"/>
  <c r="W14" i="17"/>
  <c r="X14" i="17"/>
  <c r="Y14" i="17"/>
  <c r="S15" i="17"/>
  <c r="T15" i="17"/>
  <c r="U15" i="17"/>
  <c r="V15" i="17"/>
  <c r="W15" i="17"/>
  <c r="X15" i="17"/>
  <c r="Y15" i="17"/>
  <c r="S16" i="17"/>
  <c r="T16" i="17"/>
  <c r="U16" i="17"/>
  <c r="V16" i="17"/>
  <c r="W16" i="17"/>
  <c r="X16" i="17"/>
  <c r="Y16" i="17"/>
  <c r="S17" i="17"/>
  <c r="T17" i="17"/>
  <c r="U17" i="17"/>
  <c r="V17" i="17"/>
  <c r="W17" i="17"/>
  <c r="X17" i="17"/>
  <c r="Y17" i="17"/>
  <c r="Y13" i="17"/>
  <c r="X13" i="17"/>
  <c r="W13" i="17"/>
  <c r="V13" i="17"/>
  <c r="U13" i="17"/>
  <c r="T13" i="17"/>
  <c r="S13" i="17"/>
  <c r="P19" i="17"/>
  <c r="P14" i="17"/>
  <c r="P15" i="17"/>
  <c r="P16" i="17"/>
  <c r="P17" i="17"/>
  <c r="P13" i="17"/>
  <c r="S14" i="16"/>
  <c r="T14" i="16"/>
  <c r="U14" i="16"/>
  <c r="V14" i="16"/>
  <c r="W14" i="16"/>
  <c r="X14" i="16"/>
  <c r="Y14" i="16"/>
  <c r="S15" i="16"/>
  <c r="T15" i="16"/>
  <c r="U15" i="16"/>
  <c r="V15" i="16"/>
  <c r="W15" i="16"/>
  <c r="X15" i="16"/>
  <c r="Y15" i="16"/>
  <c r="S16" i="16"/>
  <c r="T16" i="16"/>
  <c r="U16" i="16"/>
  <c r="V16" i="16"/>
  <c r="W16" i="16"/>
  <c r="X16" i="16"/>
  <c r="Y16" i="16"/>
  <c r="S17" i="16"/>
  <c r="T17" i="16"/>
  <c r="U17" i="16"/>
  <c r="V17" i="16"/>
  <c r="W17" i="16"/>
  <c r="X17" i="16"/>
  <c r="Y17" i="16"/>
  <c r="Y13" i="16"/>
  <c r="X13" i="16"/>
  <c r="W13" i="16"/>
  <c r="V13" i="16"/>
  <c r="U13" i="16"/>
  <c r="T13" i="16"/>
  <c r="S13" i="16"/>
  <c r="P19" i="16"/>
  <c r="P14" i="16"/>
  <c r="P15" i="16"/>
  <c r="P16" i="16"/>
  <c r="P17" i="16"/>
  <c r="P13" i="16"/>
  <c r="S14" i="15"/>
  <c r="T14" i="15"/>
  <c r="U14" i="15"/>
  <c r="V14" i="15"/>
  <c r="W14" i="15"/>
  <c r="X14" i="15"/>
  <c r="Y14" i="15"/>
  <c r="S15" i="15"/>
  <c r="T15" i="15"/>
  <c r="U15" i="15"/>
  <c r="V15" i="15"/>
  <c r="W15" i="15"/>
  <c r="X15" i="15"/>
  <c r="Y15" i="15"/>
  <c r="S16" i="15"/>
  <c r="T16" i="15"/>
  <c r="U16" i="15"/>
  <c r="V16" i="15"/>
  <c r="W16" i="15"/>
  <c r="X16" i="15"/>
  <c r="Y16" i="15"/>
  <c r="S17" i="15"/>
  <c r="T17" i="15"/>
  <c r="U17" i="15"/>
  <c r="V17" i="15"/>
  <c r="W17" i="15"/>
  <c r="X17" i="15"/>
  <c r="Y17" i="15"/>
  <c r="Y13" i="15"/>
  <c r="X13" i="15"/>
  <c r="W13" i="15"/>
  <c r="V13" i="15"/>
  <c r="U13" i="15"/>
  <c r="T13" i="15"/>
  <c r="S13" i="15"/>
  <c r="P19" i="15"/>
  <c r="P14" i="15"/>
  <c r="P15" i="15"/>
  <c r="P16" i="15"/>
  <c r="P17" i="15"/>
  <c r="P13" i="15"/>
  <c r="S15" i="14"/>
  <c r="T15" i="14"/>
  <c r="U15" i="14"/>
  <c r="V15" i="14"/>
  <c r="W15" i="14"/>
  <c r="X15" i="14"/>
  <c r="Y15" i="14"/>
  <c r="S16" i="14"/>
  <c r="T16" i="14"/>
  <c r="U16" i="14"/>
  <c r="V16" i="14"/>
  <c r="W16" i="14"/>
  <c r="X16" i="14"/>
  <c r="Y16" i="14"/>
  <c r="S17" i="14"/>
  <c r="T17" i="14"/>
  <c r="U17" i="14"/>
  <c r="V17" i="14"/>
  <c r="W17" i="14"/>
  <c r="X17" i="14"/>
  <c r="Y17" i="14"/>
  <c r="S18" i="14"/>
  <c r="T18" i="14"/>
  <c r="U18" i="14"/>
  <c r="V18" i="14"/>
  <c r="W18" i="14"/>
  <c r="X18" i="14"/>
  <c r="Y18" i="14"/>
  <c r="U14" i="14"/>
  <c r="V14" i="14"/>
  <c r="W14" i="14"/>
  <c r="X14" i="14"/>
  <c r="Y14" i="14"/>
  <c r="T14" i="14"/>
  <c r="S14" i="14"/>
  <c r="P20" i="14"/>
  <c r="P15" i="14"/>
  <c r="P16" i="14"/>
  <c r="P17" i="14"/>
  <c r="P18" i="14"/>
  <c r="P14" i="14"/>
  <c r="T14" i="13"/>
  <c r="U14" i="13"/>
  <c r="V14" i="13"/>
  <c r="W14" i="13"/>
  <c r="X14" i="13"/>
  <c r="Y14" i="13"/>
  <c r="T15" i="13"/>
  <c r="U15" i="13"/>
  <c r="V15" i="13"/>
  <c r="W15" i="13"/>
  <c r="X15" i="13"/>
  <c r="Y15" i="13"/>
  <c r="T16" i="13"/>
  <c r="U16" i="13"/>
  <c r="V16" i="13"/>
  <c r="W16" i="13"/>
  <c r="X16" i="13"/>
  <c r="Y16" i="13"/>
  <c r="T17" i="13"/>
  <c r="U17" i="13"/>
  <c r="V17" i="13"/>
  <c r="W17" i="13"/>
  <c r="X17" i="13"/>
  <c r="Y17" i="13"/>
  <c r="U13" i="13"/>
  <c r="V13" i="13"/>
  <c r="W13" i="13"/>
  <c r="X13" i="13"/>
  <c r="Y13" i="13"/>
  <c r="T13" i="13"/>
  <c r="S14" i="13"/>
  <c r="S15" i="13"/>
  <c r="S16" i="13"/>
  <c r="S17" i="13"/>
  <c r="S13" i="13"/>
  <c r="P19" i="13"/>
  <c r="P14" i="13"/>
  <c r="P15" i="13"/>
  <c r="P16" i="13"/>
  <c r="P17" i="13"/>
  <c r="P13" i="13"/>
  <c r="S3" i="17"/>
  <c r="T3" i="17"/>
  <c r="U3" i="17"/>
  <c r="V3" i="17"/>
  <c r="W3" i="17"/>
  <c r="X3" i="17"/>
  <c r="Y3" i="17"/>
  <c r="S4" i="17"/>
  <c r="T4" i="17"/>
  <c r="U4" i="17"/>
  <c r="V4" i="17"/>
  <c r="W4" i="17"/>
  <c r="X4" i="17"/>
  <c r="Y4" i="17"/>
  <c r="S5" i="17"/>
  <c r="T5" i="17"/>
  <c r="U5" i="17"/>
  <c r="V5" i="17"/>
  <c r="W5" i="17"/>
  <c r="X5" i="17"/>
  <c r="Y5" i="17"/>
  <c r="S6" i="17"/>
  <c r="T6" i="17"/>
  <c r="U6" i="17"/>
  <c r="V6" i="17"/>
  <c r="W6" i="17"/>
  <c r="X6" i="17"/>
  <c r="Y6" i="17"/>
  <c r="S7" i="17"/>
  <c r="T7" i="17"/>
  <c r="U7" i="17"/>
  <c r="V7" i="17"/>
  <c r="W7" i="17"/>
  <c r="X7" i="17"/>
  <c r="Y7" i="17"/>
  <c r="Y2" i="17"/>
  <c r="X2" i="17"/>
  <c r="W2" i="17"/>
  <c r="V2" i="17"/>
  <c r="U2" i="17"/>
  <c r="T2" i="17"/>
  <c r="S2" i="17"/>
  <c r="P9" i="17"/>
  <c r="P3" i="17"/>
  <c r="P4" i="17"/>
  <c r="P5" i="17"/>
  <c r="P6" i="17"/>
  <c r="P7" i="17"/>
  <c r="P2" i="17"/>
  <c r="S3" i="16"/>
  <c r="T3" i="16"/>
  <c r="U3" i="16"/>
  <c r="V3" i="16"/>
  <c r="W3" i="16"/>
  <c r="X3" i="16"/>
  <c r="Y3" i="16"/>
  <c r="S4" i="16"/>
  <c r="T4" i="16"/>
  <c r="U4" i="16"/>
  <c r="V4" i="16"/>
  <c r="W4" i="16"/>
  <c r="X4" i="16"/>
  <c r="Y4" i="16"/>
  <c r="S5" i="16"/>
  <c r="T5" i="16"/>
  <c r="U5" i="16"/>
  <c r="V5" i="16"/>
  <c r="W5" i="16"/>
  <c r="X5" i="16"/>
  <c r="Y5" i="16"/>
  <c r="S6" i="16"/>
  <c r="T6" i="16"/>
  <c r="U6" i="16"/>
  <c r="V6" i="16"/>
  <c r="W6" i="16"/>
  <c r="X6" i="16"/>
  <c r="Y6" i="16"/>
  <c r="S7" i="16"/>
  <c r="T7" i="16"/>
  <c r="U7" i="16"/>
  <c r="V7" i="16"/>
  <c r="W7" i="16"/>
  <c r="X7" i="16"/>
  <c r="Y7" i="16"/>
  <c r="Y2" i="16"/>
  <c r="X2" i="16"/>
  <c r="W2" i="16"/>
  <c r="V2" i="16"/>
  <c r="U2" i="16"/>
  <c r="T2" i="16"/>
  <c r="S2" i="16"/>
  <c r="P9" i="16"/>
  <c r="P3" i="16"/>
  <c r="P4" i="16"/>
  <c r="P5" i="16"/>
  <c r="P6" i="16"/>
  <c r="P7" i="16"/>
  <c r="P2" i="16"/>
  <c r="S3" i="15"/>
  <c r="T3" i="15"/>
  <c r="U3" i="15"/>
  <c r="V3" i="15"/>
  <c r="W3" i="15"/>
  <c r="X3" i="15"/>
  <c r="Y3" i="15"/>
  <c r="S4" i="15"/>
  <c r="T4" i="15"/>
  <c r="U4" i="15"/>
  <c r="V4" i="15"/>
  <c r="W4" i="15"/>
  <c r="X4" i="15"/>
  <c r="Y4" i="15"/>
  <c r="S5" i="15"/>
  <c r="T5" i="15"/>
  <c r="U5" i="15"/>
  <c r="V5" i="15"/>
  <c r="W5" i="15"/>
  <c r="X5" i="15"/>
  <c r="Y5" i="15"/>
  <c r="S6" i="15"/>
  <c r="T6" i="15"/>
  <c r="U6" i="15"/>
  <c r="V6" i="15"/>
  <c r="W6" i="15"/>
  <c r="X6" i="15"/>
  <c r="Y6" i="15"/>
  <c r="S7" i="15"/>
  <c r="T7" i="15"/>
  <c r="U7" i="15"/>
  <c r="V7" i="15"/>
  <c r="W7" i="15"/>
  <c r="X7" i="15"/>
  <c r="Y7" i="15"/>
  <c r="Y2" i="15"/>
  <c r="X2" i="15"/>
  <c r="W2" i="15"/>
  <c r="V2" i="15"/>
  <c r="U2" i="15"/>
  <c r="T2" i="15"/>
  <c r="S2" i="15"/>
  <c r="P9" i="15"/>
  <c r="P3" i="15"/>
  <c r="P4" i="15"/>
  <c r="P5" i="15"/>
  <c r="P6" i="15"/>
  <c r="P7" i="15"/>
  <c r="P2" i="15"/>
  <c r="S3" i="14"/>
  <c r="T3" i="14"/>
  <c r="U3" i="14"/>
  <c r="V3" i="14"/>
  <c r="W3" i="14"/>
  <c r="X3" i="14"/>
  <c r="Y3" i="14"/>
  <c r="S4" i="14"/>
  <c r="T4" i="14"/>
  <c r="U4" i="14"/>
  <c r="V4" i="14"/>
  <c r="W4" i="14"/>
  <c r="X4" i="14"/>
  <c r="Y4" i="14"/>
  <c r="S5" i="14"/>
  <c r="T5" i="14"/>
  <c r="U5" i="14"/>
  <c r="V5" i="14"/>
  <c r="W5" i="14"/>
  <c r="X5" i="14"/>
  <c r="Y5" i="14"/>
  <c r="S6" i="14"/>
  <c r="T6" i="14"/>
  <c r="U6" i="14"/>
  <c r="V6" i="14"/>
  <c r="W6" i="14"/>
  <c r="X6" i="14"/>
  <c r="Y6" i="14"/>
  <c r="S7" i="14"/>
  <c r="T7" i="14"/>
  <c r="U7" i="14"/>
  <c r="V7" i="14"/>
  <c r="W7" i="14"/>
  <c r="X7" i="14"/>
  <c r="Y7" i="14"/>
  <c r="S8" i="14"/>
  <c r="T8" i="14"/>
  <c r="U8" i="14"/>
  <c r="V8" i="14"/>
  <c r="W8" i="14"/>
  <c r="X8" i="14"/>
  <c r="Y8" i="14"/>
  <c r="U2" i="14"/>
  <c r="V2" i="14"/>
  <c r="W2" i="14"/>
  <c r="X2" i="14"/>
  <c r="Y2" i="14"/>
  <c r="T2" i="14"/>
  <c r="S2" i="14"/>
  <c r="P10" i="14"/>
  <c r="P3" i="14"/>
  <c r="P4" i="14"/>
  <c r="P5" i="14"/>
  <c r="P6" i="14"/>
  <c r="P7" i="14"/>
  <c r="P8" i="14"/>
  <c r="P2" i="14"/>
  <c r="S13" i="10"/>
  <c r="T13" i="10"/>
  <c r="U13" i="10"/>
  <c r="V13" i="10"/>
  <c r="W13" i="10"/>
  <c r="X13" i="10"/>
  <c r="Y13" i="10"/>
  <c r="S14" i="10"/>
  <c r="T14" i="10"/>
  <c r="U14" i="10"/>
  <c r="V14" i="10"/>
  <c r="W14" i="10"/>
  <c r="X14" i="10"/>
  <c r="Y14" i="10"/>
  <c r="S15" i="10"/>
  <c r="T15" i="10"/>
  <c r="U15" i="10"/>
  <c r="V15" i="10"/>
  <c r="W15" i="10"/>
  <c r="X15" i="10"/>
  <c r="Y15" i="10"/>
  <c r="S16" i="10"/>
  <c r="T16" i="10"/>
  <c r="U16" i="10"/>
  <c r="V16" i="10"/>
  <c r="W16" i="10"/>
  <c r="X16" i="10"/>
  <c r="Y16" i="10"/>
  <c r="S17" i="10"/>
  <c r="T17" i="10"/>
  <c r="U17" i="10"/>
  <c r="V17" i="10"/>
  <c r="W17" i="10"/>
  <c r="X17" i="10"/>
  <c r="Y17" i="10"/>
  <c r="S18" i="10"/>
  <c r="T18" i="10"/>
  <c r="U18" i="10"/>
  <c r="V18" i="10"/>
  <c r="W18" i="10"/>
  <c r="X18" i="10"/>
  <c r="Y18" i="10"/>
  <c r="Y12" i="10"/>
  <c r="U12" i="10"/>
  <c r="V12" i="10"/>
  <c r="W12" i="10"/>
  <c r="X12" i="10"/>
  <c r="T12" i="10"/>
  <c r="S12" i="10"/>
  <c r="P20" i="10"/>
  <c r="P13" i="10"/>
  <c r="P14" i="10"/>
  <c r="P15" i="10"/>
  <c r="P16" i="10"/>
  <c r="P17" i="10"/>
  <c r="P18" i="10"/>
  <c r="P12" i="10"/>
  <c r="U2" i="13"/>
  <c r="V2" i="13"/>
  <c r="W2" i="13"/>
  <c r="X2" i="13"/>
  <c r="Y2" i="13"/>
  <c r="U3" i="13"/>
  <c r="V3" i="13"/>
  <c r="W3" i="13"/>
  <c r="X3" i="13"/>
  <c r="Y3" i="13"/>
  <c r="U4" i="13"/>
  <c r="V4" i="13"/>
  <c r="W4" i="13"/>
  <c r="X4" i="13"/>
  <c r="Y4" i="13"/>
  <c r="U5" i="13"/>
  <c r="V5" i="13"/>
  <c r="W5" i="13"/>
  <c r="X5" i="13"/>
  <c r="Y5" i="13"/>
  <c r="U6" i="13"/>
  <c r="V6" i="13"/>
  <c r="W6" i="13"/>
  <c r="X6" i="13"/>
  <c r="Y6" i="13"/>
  <c r="U7" i="13"/>
  <c r="V7" i="13"/>
  <c r="W7" i="13"/>
  <c r="X7" i="13"/>
  <c r="Y7" i="13"/>
  <c r="T3" i="13"/>
  <c r="T4" i="13"/>
  <c r="T5" i="13"/>
  <c r="T6" i="13"/>
  <c r="T7" i="13"/>
  <c r="S3" i="13"/>
  <c r="S4" i="13"/>
  <c r="S5" i="13"/>
  <c r="S6" i="13"/>
  <c r="S7" i="13"/>
  <c r="T2" i="13"/>
  <c r="S2" i="13"/>
  <c r="P9" i="13"/>
  <c r="P3" i="13"/>
  <c r="P4" i="13"/>
  <c r="P5" i="13"/>
  <c r="P6" i="13"/>
  <c r="P7" i="13"/>
  <c r="P2" i="13"/>
  <c r="X46" i="5"/>
  <c r="Y46" i="5"/>
  <c r="X47" i="5"/>
  <c r="Y47" i="5"/>
  <c r="X48" i="5"/>
  <c r="Y48" i="5"/>
  <c r="X49" i="5"/>
  <c r="Y49" i="5"/>
  <c r="Y45" i="5"/>
  <c r="X35" i="5"/>
  <c r="Y35" i="5"/>
  <c r="X36" i="5"/>
  <c r="Y36" i="5"/>
  <c r="X37" i="5"/>
  <c r="Y37" i="5"/>
  <c r="X38" i="5"/>
  <c r="Y38" i="5"/>
  <c r="X39" i="5"/>
  <c r="Y39" i="5"/>
  <c r="Y34" i="5"/>
  <c r="Y27" i="5"/>
  <c r="Y28" i="5"/>
  <c r="Y26" i="5"/>
  <c r="X19" i="5"/>
  <c r="Y19" i="5"/>
  <c r="X20" i="5"/>
  <c r="Y20" i="5"/>
  <c r="Y18" i="5"/>
  <c r="Y3" i="5"/>
  <c r="Y2" i="5"/>
  <c r="P46" i="5"/>
  <c r="P47" i="5"/>
  <c r="P48" i="5"/>
  <c r="P49" i="5"/>
  <c r="P35" i="5"/>
  <c r="P36" i="5"/>
  <c r="P37" i="5"/>
  <c r="P38" i="5"/>
  <c r="P39" i="5"/>
  <c r="P27" i="5"/>
  <c r="P28" i="5"/>
  <c r="P19" i="5"/>
  <c r="P20" i="5"/>
  <c r="P3" i="5"/>
  <c r="P51" i="5"/>
  <c r="P41" i="5"/>
  <c r="P30" i="5"/>
  <c r="P22" i="5"/>
  <c r="P6" i="5"/>
  <c r="P45" i="5"/>
  <c r="P34" i="5"/>
  <c r="P26" i="5"/>
  <c r="P18" i="5"/>
  <c r="P2" i="5"/>
  <c r="X32" i="3"/>
  <c r="Y32" i="3"/>
  <c r="X33" i="3"/>
  <c r="Y33" i="3"/>
  <c r="X34" i="3"/>
  <c r="Y34" i="3"/>
  <c r="X35" i="3"/>
  <c r="Y35" i="3"/>
  <c r="Y31" i="3"/>
  <c r="X23" i="3"/>
  <c r="Y23" i="3"/>
  <c r="X24" i="3"/>
  <c r="Y24" i="3"/>
  <c r="X25" i="3"/>
  <c r="Y25" i="3"/>
  <c r="Y22" i="3"/>
  <c r="X14" i="3"/>
  <c r="Y14" i="3"/>
  <c r="X15" i="3"/>
  <c r="Y15" i="3"/>
  <c r="X16" i="3"/>
  <c r="Y16" i="3"/>
  <c r="Y13" i="3"/>
  <c r="Y6" i="3"/>
  <c r="Y7" i="3"/>
  <c r="Y2" i="3"/>
  <c r="Y3" i="3"/>
  <c r="Y4" i="3"/>
  <c r="Y5" i="3"/>
  <c r="P37" i="3"/>
  <c r="P27" i="3"/>
  <c r="P18" i="3"/>
  <c r="P9" i="3"/>
  <c r="P32" i="3"/>
  <c r="P33" i="3"/>
  <c r="P34" i="3"/>
  <c r="P35" i="3"/>
  <c r="P23" i="3"/>
  <c r="P24" i="3"/>
  <c r="P25" i="3"/>
  <c r="P14" i="3"/>
  <c r="P15" i="3"/>
  <c r="P16" i="3"/>
  <c r="P3" i="3"/>
  <c r="P4" i="3"/>
  <c r="P5" i="3"/>
  <c r="P6" i="3"/>
  <c r="P7" i="3"/>
  <c r="P31" i="3"/>
  <c r="P22" i="3"/>
  <c r="P13" i="3"/>
  <c r="P2" i="3"/>
  <c r="X41" i="2"/>
  <c r="Y41" i="2"/>
  <c r="X42" i="2"/>
  <c r="Y42" i="2"/>
  <c r="X43" i="2"/>
  <c r="Y43" i="2"/>
  <c r="Y40" i="2"/>
  <c r="X32" i="2"/>
  <c r="Y32" i="2"/>
  <c r="X33" i="2"/>
  <c r="Y33" i="2"/>
  <c r="X34" i="2"/>
  <c r="Y34" i="2"/>
  <c r="Y31" i="2"/>
  <c r="X23" i="2"/>
  <c r="Y23" i="2"/>
  <c r="X24" i="2"/>
  <c r="Y24" i="2"/>
  <c r="X25" i="2"/>
  <c r="Y25" i="2"/>
  <c r="Y22" i="2"/>
  <c r="X14" i="2"/>
  <c r="Y14" i="2"/>
  <c r="X15" i="2"/>
  <c r="Y15" i="2"/>
  <c r="X16" i="2"/>
  <c r="Y16" i="2"/>
  <c r="Y13" i="2"/>
  <c r="Y3" i="2"/>
  <c r="Y4" i="2"/>
  <c r="Y5" i="2"/>
  <c r="Y6" i="2"/>
  <c r="X3" i="2"/>
  <c r="X4" i="2"/>
  <c r="Y2" i="2"/>
  <c r="P43" i="2"/>
  <c r="P42" i="2"/>
  <c r="P41" i="2"/>
  <c r="P40" i="2"/>
  <c r="P32" i="2"/>
  <c r="P33" i="2"/>
  <c r="P34" i="2"/>
  <c r="P45" i="2"/>
  <c r="P36" i="2"/>
  <c r="P27" i="2"/>
  <c r="P18" i="2"/>
  <c r="P9" i="2"/>
  <c r="P23" i="2"/>
  <c r="P24" i="2"/>
  <c r="P25" i="2"/>
  <c r="P14" i="2"/>
  <c r="P15" i="2"/>
  <c r="P16" i="2"/>
  <c r="P3" i="2"/>
  <c r="P4" i="2"/>
  <c r="P5" i="2"/>
  <c r="P6" i="2"/>
  <c r="P13" i="2"/>
  <c r="P22" i="2"/>
  <c r="P31" i="2"/>
  <c r="P2" i="2"/>
  <c r="Y21" i="9"/>
  <c r="Y22" i="9"/>
  <c r="Y23" i="9"/>
  <c r="Y24" i="9"/>
  <c r="Y25" i="9"/>
  <c r="Y12" i="9"/>
  <c r="Y13" i="9"/>
  <c r="Y14" i="9"/>
  <c r="Y15" i="9"/>
  <c r="Y2" i="9"/>
  <c r="P27" i="9"/>
  <c r="P17" i="9"/>
  <c r="P22" i="9"/>
  <c r="P23" i="9"/>
  <c r="P24" i="9"/>
  <c r="P25" i="9"/>
  <c r="P13" i="9"/>
  <c r="P14" i="9"/>
  <c r="P15" i="9"/>
  <c r="P21" i="9"/>
  <c r="P12" i="9"/>
  <c r="P8" i="9"/>
  <c r="P2" i="9"/>
  <c r="Y32" i="8"/>
  <c r="Y31" i="8"/>
  <c r="Y30" i="8"/>
  <c r="P34" i="8"/>
  <c r="P31" i="8"/>
  <c r="P32" i="8"/>
  <c r="P30" i="8"/>
  <c r="X3" i="8"/>
  <c r="Y3" i="8"/>
  <c r="X4" i="8"/>
  <c r="Y4" i="8"/>
  <c r="Y2" i="8"/>
  <c r="P6" i="8"/>
  <c r="P3" i="8"/>
  <c r="P4" i="8"/>
  <c r="P2" i="8"/>
  <c r="Y49" i="1"/>
  <c r="Y50" i="1"/>
  <c r="Y51" i="1"/>
  <c r="Y52" i="1"/>
  <c r="Y53" i="1"/>
  <c r="Y48" i="1"/>
  <c r="Y37" i="1"/>
  <c r="Y38" i="1"/>
  <c r="Y39" i="1"/>
  <c r="Y40" i="1"/>
  <c r="Y41" i="1"/>
  <c r="Y42" i="1"/>
  <c r="Y36" i="1"/>
  <c r="Y23" i="1"/>
  <c r="Y24" i="1"/>
  <c r="Y25" i="1"/>
  <c r="Y26" i="1"/>
  <c r="Y27" i="1"/>
  <c r="Y28" i="1"/>
  <c r="Y29" i="1"/>
  <c r="Y30" i="1"/>
  <c r="Y22" i="1"/>
  <c r="P55" i="1"/>
  <c r="P49" i="1"/>
  <c r="P50" i="1"/>
  <c r="P51" i="1"/>
  <c r="P52" i="1"/>
  <c r="P53" i="1"/>
  <c r="P48" i="1"/>
  <c r="P44" i="1"/>
  <c r="P37" i="1"/>
  <c r="P38" i="1"/>
  <c r="P39" i="1"/>
  <c r="P40" i="1"/>
  <c r="P41" i="1"/>
  <c r="P42" i="1"/>
  <c r="P36" i="1"/>
  <c r="P32" i="1"/>
  <c r="P23" i="1"/>
  <c r="P24" i="1"/>
  <c r="P25" i="1"/>
  <c r="P26" i="1"/>
  <c r="P27" i="1"/>
  <c r="P28" i="1"/>
  <c r="P29" i="1"/>
  <c r="P30" i="1"/>
  <c r="P22" i="1"/>
  <c r="Y3" i="1"/>
  <c r="Y4" i="1"/>
  <c r="Y5" i="1"/>
  <c r="Y6" i="1"/>
  <c r="Y7" i="1"/>
  <c r="Y8" i="1"/>
  <c r="Y2" i="1"/>
  <c r="P10" i="1"/>
  <c r="P3" i="1"/>
  <c r="P4" i="1"/>
  <c r="P5" i="1"/>
  <c r="P6" i="1"/>
  <c r="P7" i="1"/>
  <c r="P8" i="1"/>
  <c r="P2" i="1"/>
  <c r="U2" i="8"/>
  <c r="V2" i="8"/>
  <c r="W2" i="8"/>
  <c r="X2" i="8"/>
  <c r="U3" i="8"/>
  <c r="V3" i="8"/>
  <c r="W3" i="8"/>
  <c r="U4" i="8"/>
  <c r="V4" i="8"/>
  <c r="W4" i="8"/>
  <c r="T3" i="8"/>
  <c r="T4" i="8"/>
  <c r="T2" i="8"/>
  <c r="S3" i="8"/>
  <c r="S4" i="8"/>
  <c r="S2" i="8"/>
  <c r="K7" i="8"/>
  <c r="U45" i="5"/>
  <c r="V45" i="5"/>
  <c r="W45" i="5"/>
  <c r="X45" i="5"/>
  <c r="U46" i="5"/>
  <c r="V46" i="5"/>
  <c r="W46" i="5"/>
  <c r="U47" i="5"/>
  <c r="V47" i="5"/>
  <c r="W47" i="5"/>
  <c r="U48" i="5"/>
  <c r="V48" i="5"/>
  <c r="W48" i="5"/>
  <c r="U49" i="5"/>
  <c r="V49" i="5"/>
  <c r="W49" i="5"/>
  <c r="T46" i="5"/>
  <c r="T47" i="5"/>
  <c r="T48" i="5"/>
  <c r="T49" i="5"/>
  <c r="T45" i="5"/>
  <c r="S46" i="5"/>
  <c r="S47" i="5"/>
  <c r="S48" i="5"/>
  <c r="S49" i="5"/>
  <c r="S45" i="5"/>
  <c r="K52" i="5"/>
  <c r="U40" i="2"/>
  <c r="V40" i="2"/>
  <c r="W40" i="2"/>
  <c r="X40" i="2"/>
  <c r="U41" i="2"/>
  <c r="V41" i="2"/>
  <c r="W41" i="2"/>
  <c r="U42" i="2"/>
  <c r="V42" i="2"/>
  <c r="W42" i="2"/>
  <c r="U43" i="2"/>
  <c r="V43" i="2"/>
  <c r="W43" i="2"/>
  <c r="T41" i="2"/>
  <c r="T42" i="2"/>
  <c r="T43" i="2"/>
  <c r="T40" i="2"/>
  <c r="S41" i="2"/>
  <c r="S42" i="2"/>
  <c r="S43" i="2"/>
  <c r="S40" i="2"/>
  <c r="K46" i="2"/>
  <c r="T30" i="8"/>
  <c r="U30" i="8"/>
  <c r="V30" i="8"/>
  <c r="W30" i="8"/>
  <c r="X30" i="8"/>
  <c r="T31" i="8"/>
  <c r="U31" i="8"/>
  <c r="V31" i="8"/>
  <c r="W31" i="8"/>
  <c r="X31" i="8"/>
  <c r="T32" i="8"/>
  <c r="U32" i="8"/>
  <c r="V32" i="8"/>
  <c r="W32" i="8"/>
  <c r="X32" i="8"/>
  <c r="S30" i="8"/>
  <c r="S31" i="8"/>
  <c r="S32" i="8"/>
  <c r="S29" i="8"/>
  <c r="K35" i="8"/>
  <c r="U34" i="5"/>
  <c r="V34" i="5"/>
  <c r="W34" i="5"/>
  <c r="X34" i="5"/>
  <c r="U35" i="5"/>
  <c r="V35" i="5"/>
  <c r="W35" i="5"/>
  <c r="U36" i="5"/>
  <c r="V36" i="5"/>
  <c r="W36" i="5"/>
  <c r="U37" i="5"/>
  <c r="V37" i="5"/>
  <c r="W37" i="5"/>
  <c r="U38" i="5"/>
  <c r="V38" i="5"/>
  <c r="W38" i="5"/>
  <c r="U39" i="5"/>
  <c r="V39" i="5"/>
  <c r="W39" i="5"/>
  <c r="T35" i="5"/>
  <c r="T36" i="5"/>
  <c r="T37" i="5"/>
  <c r="T38" i="5"/>
  <c r="T39" i="5"/>
  <c r="T34" i="5"/>
  <c r="S35" i="5"/>
  <c r="S36" i="5"/>
  <c r="S37" i="5"/>
  <c r="S38" i="5"/>
  <c r="S39" i="5"/>
  <c r="S34" i="5"/>
  <c r="K42" i="5"/>
  <c r="U31" i="3"/>
  <c r="V31" i="3"/>
  <c r="W31" i="3"/>
  <c r="X31" i="3"/>
  <c r="U32" i="3"/>
  <c r="V32" i="3"/>
  <c r="W32" i="3"/>
  <c r="U33" i="3"/>
  <c r="V33" i="3"/>
  <c r="W33" i="3"/>
  <c r="U34" i="3"/>
  <c r="V34" i="3"/>
  <c r="W34" i="3"/>
  <c r="U35" i="3"/>
  <c r="V35" i="3"/>
  <c r="W35" i="3"/>
  <c r="T32" i="3"/>
  <c r="T33" i="3"/>
  <c r="T34" i="3"/>
  <c r="T35" i="3"/>
  <c r="T31" i="3"/>
  <c r="S32" i="3"/>
  <c r="S33" i="3"/>
  <c r="S34" i="3"/>
  <c r="S35" i="3"/>
  <c r="S31" i="3"/>
  <c r="K38" i="3"/>
  <c r="U31" i="2"/>
  <c r="V31" i="2"/>
  <c r="W31" i="2"/>
  <c r="X31" i="2"/>
  <c r="U32" i="2"/>
  <c r="V32" i="2"/>
  <c r="W32" i="2"/>
  <c r="U33" i="2"/>
  <c r="V33" i="2"/>
  <c r="W33" i="2"/>
  <c r="U34" i="2"/>
  <c r="V34" i="2"/>
  <c r="W34" i="2"/>
  <c r="T32" i="2"/>
  <c r="T33" i="2"/>
  <c r="T34" i="2"/>
  <c r="T31" i="2"/>
  <c r="S32" i="2"/>
  <c r="S33" i="2"/>
  <c r="S34" i="2"/>
  <c r="S31" i="2"/>
  <c r="K37" i="2"/>
  <c r="U21" i="9"/>
  <c r="V21" i="9"/>
  <c r="W21" i="9"/>
  <c r="X21" i="9"/>
  <c r="U22" i="9"/>
  <c r="V22" i="9"/>
  <c r="W22" i="9"/>
  <c r="X22" i="9"/>
  <c r="U23" i="9"/>
  <c r="V23" i="9"/>
  <c r="W23" i="9"/>
  <c r="X23" i="9"/>
  <c r="U24" i="9"/>
  <c r="V24" i="9"/>
  <c r="W24" i="9"/>
  <c r="X24" i="9"/>
  <c r="U25" i="9"/>
  <c r="V25" i="9"/>
  <c r="W25" i="9"/>
  <c r="X25" i="9"/>
  <c r="T22" i="9"/>
  <c r="T23" i="9"/>
  <c r="T24" i="9"/>
  <c r="T25" i="9"/>
  <c r="T21" i="9"/>
  <c r="S22" i="9"/>
  <c r="S23" i="9"/>
  <c r="S24" i="9"/>
  <c r="S25" i="9"/>
  <c r="S21" i="9"/>
  <c r="K28" i="9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T49" i="1"/>
  <c r="T50" i="1"/>
  <c r="T51" i="1"/>
  <c r="T52" i="1"/>
  <c r="T53" i="1"/>
  <c r="T48" i="1"/>
  <c r="S49" i="1"/>
  <c r="S50" i="1"/>
  <c r="S51" i="1"/>
  <c r="S52" i="1"/>
  <c r="S53" i="1"/>
  <c r="S48" i="1"/>
  <c r="K56" i="1"/>
  <c r="T27" i="5"/>
  <c r="U27" i="5"/>
  <c r="V27" i="5"/>
  <c r="W27" i="5"/>
  <c r="X27" i="5"/>
  <c r="T28" i="5"/>
  <c r="U28" i="5"/>
  <c r="V28" i="5"/>
  <c r="W28" i="5"/>
  <c r="X28" i="5"/>
  <c r="U26" i="5"/>
  <c r="V26" i="5"/>
  <c r="W26" i="5"/>
  <c r="X26" i="5"/>
  <c r="T26" i="5"/>
  <c r="S27" i="5"/>
  <c r="S28" i="5"/>
  <c r="S26" i="5"/>
  <c r="K31" i="5"/>
  <c r="U22" i="3"/>
  <c r="V22" i="3"/>
  <c r="W22" i="3"/>
  <c r="X22" i="3"/>
  <c r="U23" i="3"/>
  <c r="V23" i="3"/>
  <c r="W23" i="3"/>
  <c r="U24" i="3"/>
  <c r="V24" i="3"/>
  <c r="W24" i="3"/>
  <c r="U25" i="3"/>
  <c r="V25" i="3"/>
  <c r="W25" i="3"/>
  <c r="T23" i="3"/>
  <c r="T24" i="3"/>
  <c r="T25" i="3"/>
  <c r="T22" i="3"/>
  <c r="S23" i="3"/>
  <c r="S24" i="3"/>
  <c r="S25" i="3"/>
  <c r="S22" i="3"/>
  <c r="K28" i="3"/>
  <c r="U22" i="2"/>
  <c r="V22" i="2"/>
  <c r="W22" i="2"/>
  <c r="X22" i="2"/>
  <c r="U23" i="2"/>
  <c r="V23" i="2"/>
  <c r="W23" i="2"/>
  <c r="U24" i="2"/>
  <c r="V24" i="2"/>
  <c r="W24" i="2"/>
  <c r="U25" i="2"/>
  <c r="V25" i="2"/>
  <c r="W25" i="2"/>
  <c r="T23" i="2"/>
  <c r="T24" i="2"/>
  <c r="T25" i="2"/>
  <c r="T22" i="2"/>
  <c r="S23" i="2"/>
  <c r="S24" i="2"/>
  <c r="S25" i="2"/>
  <c r="S22" i="2"/>
  <c r="K28" i="2"/>
  <c r="U12" i="9"/>
  <c r="V12" i="9"/>
  <c r="W12" i="9"/>
  <c r="X12" i="9"/>
  <c r="U13" i="9"/>
  <c r="V13" i="9"/>
  <c r="W13" i="9"/>
  <c r="X13" i="9"/>
  <c r="U14" i="9"/>
  <c r="V14" i="9"/>
  <c r="W14" i="9"/>
  <c r="X14" i="9"/>
  <c r="U15" i="9"/>
  <c r="V15" i="9"/>
  <c r="W15" i="9"/>
  <c r="X15" i="9"/>
  <c r="T13" i="9"/>
  <c r="T14" i="9"/>
  <c r="T15" i="9"/>
  <c r="T12" i="9"/>
  <c r="S13" i="9"/>
  <c r="S14" i="9"/>
  <c r="S15" i="9"/>
  <c r="S12" i="9"/>
  <c r="K18" i="9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V36" i="1"/>
  <c r="V37" i="1"/>
  <c r="V38" i="1"/>
  <c r="V39" i="1"/>
  <c r="V40" i="1"/>
  <c r="V41" i="1"/>
  <c r="V42" i="1"/>
  <c r="U36" i="1"/>
  <c r="U37" i="1"/>
  <c r="U38" i="1"/>
  <c r="U39" i="1"/>
  <c r="U40" i="1"/>
  <c r="U41" i="1"/>
  <c r="U42" i="1"/>
  <c r="T37" i="1"/>
  <c r="T38" i="1"/>
  <c r="T39" i="1"/>
  <c r="T40" i="1"/>
  <c r="T41" i="1"/>
  <c r="T42" i="1"/>
  <c r="T36" i="1"/>
  <c r="S37" i="1"/>
  <c r="S38" i="1"/>
  <c r="S39" i="1"/>
  <c r="S40" i="1"/>
  <c r="S41" i="1"/>
  <c r="S42" i="1"/>
  <c r="S36" i="1"/>
  <c r="K45" i="1"/>
  <c r="U18" i="5"/>
  <c r="V18" i="5"/>
  <c r="W18" i="5"/>
  <c r="X18" i="5"/>
  <c r="U19" i="5"/>
  <c r="V19" i="5"/>
  <c r="W19" i="5"/>
  <c r="U20" i="5"/>
  <c r="V20" i="5"/>
  <c r="W20" i="5"/>
  <c r="T19" i="5"/>
  <c r="T20" i="5"/>
  <c r="T18" i="5"/>
  <c r="S19" i="5"/>
  <c r="S20" i="5"/>
  <c r="S18" i="5"/>
  <c r="K23" i="5"/>
  <c r="U13" i="3"/>
  <c r="V13" i="3"/>
  <c r="W13" i="3"/>
  <c r="X13" i="3"/>
  <c r="U14" i="3"/>
  <c r="V14" i="3"/>
  <c r="W14" i="3"/>
  <c r="U15" i="3"/>
  <c r="V15" i="3"/>
  <c r="W15" i="3"/>
  <c r="U16" i="3"/>
  <c r="V16" i="3"/>
  <c r="W16" i="3"/>
  <c r="T14" i="3"/>
  <c r="T15" i="3"/>
  <c r="T16" i="3"/>
  <c r="T13" i="3"/>
  <c r="S14" i="3"/>
  <c r="S15" i="3"/>
  <c r="S16" i="3"/>
  <c r="S13" i="3"/>
  <c r="K19" i="3"/>
  <c r="U13" i="2"/>
  <c r="V13" i="2"/>
  <c r="W13" i="2"/>
  <c r="X13" i="2"/>
  <c r="U14" i="2"/>
  <c r="V14" i="2"/>
  <c r="W14" i="2"/>
  <c r="U15" i="2"/>
  <c r="V15" i="2"/>
  <c r="W15" i="2"/>
  <c r="U16" i="2"/>
  <c r="V16" i="2"/>
  <c r="W16" i="2"/>
  <c r="T14" i="2"/>
  <c r="T15" i="2"/>
  <c r="T16" i="2"/>
  <c r="T13" i="2"/>
  <c r="S14" i="2"/>
  <c r="S15" i="2"/>
  <c r="S16" i="2"/>
  <c r="S13" i="2"/>
  <c r="K19" i="2"/>
  <c r="X22" i="1"/>
  <c r="X23" i="1"/>
  <c r="X24" i="1"/>
  <c r="X25" i="1"/>
  <c r="X26" i="1"/>
  <c r="X27" i="1"/>
  <c r="X28" i="1"/>
  <c r="X29" i="1"/>
  <c r="X30" i="1"/>
  <c r="W22" i="1"/>
  <c r="W23" i="1"/>
  <c r="W24" i="1"/>
  <c r="W25" i="1"/>
  <c r="W26" i="1"/>
  <c r="W27" i="1"/>
  <c r="W28" i="1"/>
  <c r="W29" i="1"/>
  <c r="W30" i="1"/>
  <c r="V22" i="1"/>
  <c r="V23" i="1"/>
  <c r="V24" i="1"/>
  <c r="V25" i="1"/>
  <c r="V26" i="1"/>
  <c r="V27" i="1"/>
  <c r="V28" i="1"/>
  <c r="V29" i="1"/>
  <c r="V30" i="1"/>
  <c r="U22" i="1"/>
  <c r="U23" i="1"/>
  <c r="U24" i="1"/>
  <c r="U25" i="1"/>
  <c r="U26" i="1"/>
  <c r="U27" i="1"/>
  <c r="U28" i="1"/>
  <c r="U29" i="1"/>
  <c r="U30" i="1"/>
  <c r="T23" i="1"/>
  <c r="T24" i="1"/>
  <c r="T25" i="1"/>
  <c r="T26" i="1"/>
  <c r="T27" i="1"/>
  <c r="T28" i="1"/>
  <c r="T29" i="1"/>
  <c r="T30" i="1"/>
  <c r="T22" i="1"/>
  <c r="S23" i="1"/>
  <c r="S24" i="1"/>
  <c r="S25" i="1"/>
  <c r="S26" i="1"/>
  <c r="S27" i="1"/>
  <c r="S28" i="1"/>
  <c r="S29" i="1"/>
  <c r="S30" i="1"/>
  <c r="S22" i="1"/>
  <c r="K33" i="1"/>
  <c r="K10" i="3"/>
  <c r="U2" i="5"/>
  <c r="V2" i="5"/>
  <c r="W2" i="5"/>
  <c r="X2" i="5"/>
  <c r="V3" i="5"/>
  <c r="W3" i="5"/>
  <c r="T3" i="5"/>
  <c r="T2" i="5"/>
  <c r="S3" i="5"/>
  <c r="S4" i="5"/>
  <c r="S2" i="5"/>
  <c r="K7" i="5"/>
  <c r="T3" i="3"/>
  <c r="U3" i="3"/>
  <c r="V3" i="3"/>
  <c r="W3" i="3"/>
  <c r="X3" i="3"/>
  <c r="T4" i="3"/>
  <c r="U4" i="3"/>
  <c r="V4" i="3"/>
  <c r="W4" i="3"/>
  <c r="X4" i="3"/>
  <c r="T5" i="3"/>
  <c r="U5" i="3"/>
  <c r="V5" i="3"/>
  <c r="W5" i="3"/>
  <c r="X5" i="3"/>
  <c r="T6" i="3"/>
  <c r="V6" i="3"/>
  <c r="W6" i="3"/>
  <c r="T7" i="3"/>
  <c r="V7" i="3"/>
  <c r="W7" i="3"/>
  <c r="U2" i="3"/>
  <c r="V2" i="3"/>
  <c r="W2" i="3"/>
  <c r="X2" i="3"/>
  <c r="T2" i="3"/>
  <c r="S3" i="3"/>
  <c r="S4" i="3"/>
  <c r="S5" i="3"/>
  <c r="S6" i="3"/>
  <c r="S7" i="3"/>
  <c r="S2" i="3"/>
  <c r="U2" i="2"/>
  <c r="V2" i="2"/>
  <c r="W2" i="2"/>
  <c r="X2" i="2"/>
  <c r="U3" i="2"/>
  <c r="V3" i="2"/>
  <c r="W3" i="2"/>
  <c r="U4" i="2"/>
  <c r="V4" i="2"/>
  <c r="W4" i="2"/>
  <c r="V5" i="2"/>
  <c r="W5" i="2"/>
  <c r="V6" i="2"/>
  <c r="W6" i="2"/>
  <c r="T6" i="2"/>
  <c r="T3" i="2"/>
  <c r="T4" i="2"/>
  <c r="T5" i="2"/>
  <c r="T2" i="2"/>
  <c r="S3" i="2"/>
  <c r="S4" i="2"/>
  <c r="S5" i="2"/>
  <c r="S6" i="2"/>
  <c r="S7" i="2"/>
  <c r="S2" i="2"/>
  <c r="K10" i="2"/>
  <c r="U2" i="9"/>
  <c r="V2" i="9"/>
  <c r="W2" i="9"/>
  <c r="X2" i="9"/>
  <c r="T2" i="9"/>
  <c r="S2" i="9"/>
  <c r="K9" i="9"/>
  <c r="F8" i="4"/>
  <c r="F5" i="4"/>
  <c r="F7" i="4"/>
  <c r="F9" i="4"/>
  <c r="F11" i="4"/>
  <c r="F14" i="4"/>
  <c r="D3" i="11"/>
  <c r="D17" i="11"/>
  <c r="G8" i="4"/>
  <c r="G5" i="4"/>
  <c r="G7" i="4"/>
  <c r="G9" i="4"/>
  <c r="G11" i="4"/>
  <c r="G14" i="4"/>
  <c r="E3" i="11"/>
  <c r="E17" i="11"/>
  <c r="H8" i="4"/>
  <c r="H5" i="4"/>
  <c r="H7" i="4"/>
  <c r="H9" i="4"/>
  <c r="H11" i="4"/>
  <c r="H14" i="4"/>
  <c r="F3" i="11"/>
  <c r="F17" i="11"/>
  <c r="I8" i="4"/>
  <c r="I5" i="4"/>
  <c r="I7" i="4"/>
  <c r="I9" i="4"/>
  <c r="I11" i="4"/>
  <c r="I14" i="4"/>
  <c r="G3" i="11"/>
  <c r="G17" i="11"/>
  <c r="J8" i="4"/>
  <c r="J5" i="4"/>
  <c r="J9" i="4"/>
  <c r="J11" i="4"/>
  <c r="J14" i="4"/>
  <c r="H3" i="11"/>
  <c r="H17" i="11"/>
  <c r="G21" i="4"/>
  <c r="G22" i="4"/>
  <c r="G27" i="4"/>
  <c r="G30" i="4"/>
  <c r="E4" i="11"/>
  <c r="E18" i="11"/>
  <c r="H21" i="4"/>
  <c r="H22" i="4"/>
  <c r="H27" i="4"/>
  <c r="H30" i="4"/>
  <c r="F4" i="11"/>
  <c r="F18" i="11"/>
  <c r="I21" i="4"/>
  <c r="I22" i="4"/>
  <c r="I27" i="4"/>
  <c r="I30" i="4"/>
  <c r="G4" i="11"/>
  <c r="G18" i="11"/>
  <c r="J22" i="4"/>
  <c r="J30" i="4"/>
  <c r="H4" i="11"/>
  <c r="H18" i="11"/>
  <c r="F40" i="4"/>
  <c r="F37" i="4"/>
  <c r="F41" i="4"/>
  <c r="F43" i="4"/>
  <c r="F46" i="4"/>
  <c r="D5" i="11"/>
  <c r="D19" i="11"/>
  <c r="H40" i="4"/>
  <c r="H37" i="4"/>
  <c r="H41" i="4"/>
  <c r="H43" i="4"/>
  <c r="H46" i="4"/>
  <c r="F5" i="11"/>
  <c r="F19" i="11"/>
  <c r="I40" i="4"/>
  <c r="I37" i="4"/>
  <c r="I41" i="4"/>
  <c r="I43" i="4"/>
  <c r="I46" i="4"/>
  <c r="G5" i="11"/>
  <c r="G19" i="11"/>
  <c r="J40" i="4"/>
  <c r="J37" i="4"/>
  <c r="J41" i="4"/>
  <c r="J43" i="4"/>
  <c r="J46" i="4"/>
  <c r="H5" i="11"/>
  <c r="H19" i="11"/>
  <c r="F56" i="4"/>
  <c r="F53" i="4"/>
  <c r="F54" i="4"/>
  <c r="F55" i="4"/>
  <c r="F57" i="4"/>
  <c r="F59" i="4"/>
  <c r="F62" i="4"/>
  <c r="D6" i="11"/>
  <c r="D20" i="11"/>
  <c r="G56" i="4"/>
  <c r="G53" i="4"/>
  <c r="G54" i="4"/>
  <c r="G55" i="4"/>
  <c r="G57" i="4"/>
  <c r="G59" i="4"/>
  <c r="G62" i="4"/>
  <c r="E6" i="11"/>
  <c r="E20" i="11"/>
  <c r="I56" i="4"/>
  <c r="I53" i="4"/>
  <c r="I54" i="4"/>
  <c r="I55" i="4"/>
  <c r="I57" i="4"/>
  <c r="I59" i="4"/>
  <c r="I62" i="4"/>
  <c r="G6" i="11"/>
  <c r="G20" i="11"/>
  <c r="J56" i="4"/>
  <c r="J53" i="4"/>
  <c r="J54" i="4"/>
  <c r="J57" i="4"/>
  <c r="J59" i="4"/>
  <c r="J62" i="4"/>
  <c r="H6" i="11"/>
  <c r="H20" i="11"/>
  <c r="F72" i="4"/>
  <c r="F69" i="4"/>
  <c r="F70" i="4"/>
  <c r="F71" i="4"/>
  <c r="F73" i="4"/>
  <c r="F75" i="4"/>
  <c r="F78" i="4"/>
  <c r="D7" i="11"/>
  <c r="D21" i="11"/>
  <c r="G72" i="4"/>
  <c r="G69" i="4"/>
  <c r="G70" i="4"/>
  <c r="G71" i="4"/>
  <c r="G73" i="4"/>
  <c r="G75" i="4"/>
  <c r="G78" i="4"/>
  <c r="E7" i="11"/>
  <c r="E21" i="11"/>
  <c r="H72" i="4"/>
  <c r="H69" i="4"/>
  <c r="H70" i="4"/>
  <c r="H71" i="4"/>
  <c r="H73" i="4"/>
  <c r="H75" i="4"/>
  <c r="H78" i="4"/>
  <c r="F7" i="11"/>
  <c r="F21" i="11"/>
  <c r="J72" i="4"/>
  <c r="J69" i="4"/>
  <c r="J70" i="4"/>
  <c r="J73" i="4"/>
  <c r="J75" i="4"/>
  <c r="J78" i="4"/>
  <c r="H7" i="11"/>
  <c r="H21" i="11"/>
  <c r="F88" i="4"/>
  <c r="F86" i="4"/>
  <c r="F91" i="4"/>
  <c r="F94" i="4"/>
  <c r="D8" i="11"/>
  <c r="D22" i="11"/>
  <c r="G88" i="4"/>
  <c r="G86" i="4"/>
  <c r="G91" i="4"/>
  <c r="G94" i="4"/>
  <c r="E8" i="11"/>
  <c r="E22" i="11"/>
  <c r="H88" i="4"/>
  <c r="H86" i="4"/>
  <c r="H91" i="4"/>
  <c r="H94" i="4"/>
  <c r="F8" i="11"/>
  <c r="F22" i="11"/>
  <c r="I88" i="4"/>
  <c r="I86" i="4"/>
  <c r="I91" i="4"/>
  <c r="I94" i="4"/>
  <c r="G8" i="11"/>
  <c r="G22" i="11"/>
  <c r="D40" i="4"/>
  <c r="D37" i="4"/>
  <c r="D41" i="4"/>
  <c r="D43" i="4"/>
  <c r="D46" i="4"/>
  <c r="B5" i="11"/>
  <c r="B19" i="11"/>
  <c r="D56" i="4"/>
  <c r="D53" i="4"/>
  <c r="D54" i="4"/>
  <c r="D55" i="4"/>
  <c r="D57" i="4"/>
  <c r="D59" i="4"/>
  <c r="D62" i="4"/>
  <c r="B6" i="11"/>
  <c r="B20" i="11"/>
  <c r="D72" i="4"/>
  <c r="D69" i="4"/>
  <c r="D70" i="4"/>
  <c r="D71" i="4"/>
  <c r="D73" i="4"/>
  <c r="D75" i="4"/>
  <c r="D78" i="4"/>
  <c r="B7" i="11"/>
  <c r="B21" i="11"/>
  <c r="D88" i="4"/>
  <c r="D86" i="4"/>
  <c r="D91" i="4"/>
  <c r="D94" i="4"/>
  <c r="B8" i="11"/>
  <c r="B22" i="11"/>
  <c r="D21" i="4"/>
  <c r="D22" i="4"/>
  <c r="D27" i="4"/>
  <c r="D30" i="4"/>
  <c r="B4" i="11"/>
  <c r="B18" i="11"/>
  <c r="E21" i="4"/>
  <c r="E22" i="4"/>
  <c r="E27" i="4"/>
  <c r="E30" i="4"/>
  <c r="C4" i="11"/>
  <c r="C18" i="11"/>
  <c r="E40" i="4"/>
  <c r="E37" i="4"/>
  <c r="E41" i="4"/>
  <c r="E46" i="4"/>
  <c r="C5" i="11"/>
  <c r="C19" i="11"/>
  <c r="E56" i="4"/>
  <c r="E53" i="4"/>
  <c r="E54" i="4"/>
  <c r="E55" i="4"/>
  <c r="E57" i="4"/>
  <c r="E62" i="4"/>
  <c r="C6" i="11"/>
  <c r="C20" i="11"/>
  <c r="E72" i="4"/>
  <c r="E69" i="4"/>
  <c r="E70" i="4"/>
  <c r="E71" i="4"/>
  <c r="E73" i="4"/>
  <c r="E78" i="4"/>
  <c r="C7" i="11"/>
  <c r="C21" i="11"/>
  <c r="E88" i="4"/>
  <c r="E86" i="4"/>
  <c r="E91" i="4"/>
  <c r="E94" i="4"/>
  <c r="C8" i="11"/>
  <c r="C22" i="11"/>
  <c r="E8" i="4"/>
  <c r="E5" i="4"/>
  <c r="E7" i="4"/>
  <c r="E9" i="4"/>
  <c r="E11" i="4"/>
  <c r="E14" i="4"/>
  <c r="C3" i="11"/>
  <c r="C17" i="11"/>
  <c r="X2" i="1"/>
  <c r="X3" i="1"/>
  <c r="X4" i="1"/>
  <c r="X5" i="1"/>
  <c r="X6" i="1"/>
  <c r="X7" i="1"/>
  <c r="X8" i="1"/>
  <c r="U2" i="1"/>
  <c r="V2" i="1"/>
  <c r="W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T3" i="1"/>
  <c r="T4" i="1"/>
  <c r="T5" i="1"/>
  <c r="T6" i="1"/>
  <c r="T7" i="1"/>
  <c r="T8" i="1"/>
  <c r="T2" i="1"/>
  <c r="S3" i="1"/>
  <c r="S4" i="1"/>
  <c r="S5" i="1"/>
  <c r="S6" i="1"/>
  <c r="S7" i="1"/>
  <c r="S8" i="1"/>
  <c r="S2" i="1"/>
  <c r="K11" i="1"/>
  <c r="F68" i="4"/>
  <c r="G68" i="4"/>
  <c r="H68" i="4"/>
  <c r="J68" i="4"/>
  <c r="D68" i="4"/>
  <c r="E74" i="4"/>
  <c r="E76" i="4"/>
  <c r="F74" i="4"/>
  <c r="F76" i="4"/>
  <c r="G74" i="4"/>
  <c r="G76" i="4"/>
  <c r="H74" i="4"/>
  <c r="H76" i="4"/>
  <c r="J74" i="4"/>
  <c r="J76" i="4"/>
  <c r="D74" i="4"/>
  <c r="D76" i="4"/>
  <c r="E58" i="4"/>
  <c r="F58" i="4"/>
  <c r="F60" i="4"/>
  <c r="G58" i="4"/>
  <c r="G60" i="4"/>
  <c r="I58" i="4"/>
  <c r="I60" i="4"/>
  <c r="J58" i="4"/>
  <c r="J60" i="4"/>
  <c r="D58" i="4"/>
  <c r="D60" i="4"/>
  <c r="E42" i="4"/>
  <c r="E44" i="4"/>
  <c r="F42" i="4"/>
  <c r="F44" i="4"/>
  <c r="H42" i="4"/>
  <c r="H44" i="4"/>
  <c r="I42" i="4"/>
  <c r="I44" i="4"/>
  <c r="J42" i="4"/>
  <c r="J44" i="4"/>
  <c r="D42" i="4"/>
  <c r="D44" i="4"/>
  <c r="E26" i="4"/>
  <c r="E28" i="4"/>
  <c r="G26" i="4"/>
  <c r="G28" i="4"/>
  <c r="H26" i="4"/>
  <c r="H28" i="4"/>
  <c r="I26" i="4"/>
  <c r="I28" i="4"/>
  <c r="D26" i="4"/>
  <c r="D28" i="4"/>
  <c r="F10" i="4"/>
  <c r="F12" i="4"/>
  <c r="G10" i="4"/>
  <c r="G12" i="4"/>
  <c r="H10" i="4"/>
  <c r="H12" i="4"/>
  <c r="I10" i="4"/>
  <c r="I12" i="4"/>
  <c r="J10" i="4"/>
  <c r="J12" i="4"/>
  <c r="E10" i="4"/>
  <c r="E12" i="4"/>
  <c r="H8" i="10"/>
  <c r="F8" i="10"/>
  <c r="E8" i="10"/>
  <c r="D8" i="10"/>
  <c r="B8" i="10"/>
  <c r="B27" i="9"/>
  <c r="F27" i="9"/>
  <c r="E27" i="9"/>
  <c r="D27" i="9"/>
  <c r="C27" i="9"/>
  <c r="B17" i="9"/>
  <c r="D17" i="9"/>
  <c r="E17" i="9"/>
  <c r="G17" i="9"/>
  <c r="C17" i="9"/>
  <c r="G8" i="9"/>
  <c r="F8" i="9"/>
  <c r="E8" i="9"/>
  <c r="D8" i="9"/>
  <c r="C8" i="9"/>
  <c r="F34" i="8"/>
  <c r="G34" i="8"/>
  <c r="E34" i="8"/>
  <c r="D34" i="8"/>
  <c r="C34" i="8"/>
  <c r="B34" i="8"/>
  <c r="C25" i="8"/>
  <c r="D25" i="8"/>
  <c r="E25" i="8"/>
  <c r="F25" i="8"/>
  <c r="H25" i="8"/>
  <c r="B25" i="8"/>
  <c r="C15" i="8"/>
  <c r="D15" i="8"/>
  <c r="E15" i="8"/>
  <c r="G15" i="8"/>
  <c r="H15" i="8"/>
  <c r="B15" i="8"/>
  <c r="H6" i="8"/>
  <c r="G6" i="8"/>
  <c r="F6" i="8"/>
  <c r="E6" i="8"/>
  <c r="C6" i="8"/>
  <c r="B6" i="8"/>
  <c r="E90" i="4"/>
  <c r="E92" i="4"/>
  <c r="F90" i="4"/>
  <c r="F92" i="4"/>
  <c r="G90" i="4"/>
  <c r="G92" i="4"/>
  <c r="H90" i="4"/>
  <c r="H92" i="4"/>
  <c r="I90" i="4"/>
  <c r="I92" i="4"/>
  <c r="D90" i="4"/>
  <c r="D92" i="4"/>
  <c r="G51" i="7"/>
  <c r="F51" i="7"/>
  <c r="E51" i="7"/>
  <c r="D51" i="7"/>
  <c r="C51" i="7"/>
  <c r="B51" i="7"/>
  <c r="F42" i="7"/>
  <c r="C42" i="7"/>
  <c r="H42" i="7"/>
  <c r="E42" i="7"/>
  <c r="D42" i="7"/>
  <c r="B42" i="7"/>
  <c r="E33" i="7"/>
  <c r="H33" i="7"/>
  <c r="G33" i="7"/>
  <c r="D33" i="7"/>
  <c r="B33" i="7"/>
  <c r="B24" i="7"/>
  <c r="H24" i="7"/>
  <c r="G24" i="7"/>
  <c r="F24" i="7"/>
  <c r="D24" i="7"/>
  <c r="C24" i="7"/>
  <c r="B15" i="7"/>
  <c r="E15" i="7"/>
  <c r="F15" i="7"/>
  <c r="G15" i="7"/>
  <c r="C15" i="7"/>
  <c r="H7" i="7"/>
  <c r="G7" i="7"/>
  <c r="F7" i="7"/>
  <c r="E7" i="7"/>
  <c r="D7" i="7"/>
  <c r="C7" i="7"/>
  <c r="C54" i="6"/>
  <c r="D54" i="6"/>
  <c r="E54" i="6"/>
  <c r="F54" i="6"/>
  <c r="G54" i="6"/>
  <c r="B54" i="6"/>
  <c r="H45" i="6"/>
  <c r="F45" i="6"/>
  <c r="E45" i="6"/>
  <c r="D45" i="6"/>
  <c r="C45" i="6"/>
  <c r="B45" i="6"/>
  <c r="C35" i="6"/>
  <c r="D35" i="6"/>
  <c r="E35" i="6"/>
  <c r="F35" i="6"/>
  <c r="G35" i="6"/>
  <c r="H35" i="6"/>
  <c r="B35" i="6"/>
  <c r="C25" i="6"/>
  <c r="D25" i="6"/>
  <c r="F25" i="6"/>
  <c r="G25" i="6"/>
  <c r="H25" i="6"/>
  <c r="B25" i="6"/>
  <c r="B16" i="6"/>
  <c r="C16" i="6"/>
  <c r="E16" i="6"/>
  <c r="F16" i="6"/>
  <c r="G16" i="6"/>
  <c r="D8" i="6"/>
  <c r="E8" i="6"/>
  <c r="F8" i="6"/>
  <c r="G8" i="6"/>
  <c r="H8" i="6"/>
  <c r="C8" i="6"/>
  <c r="G14" i="5"/>
  <c r="F14" i="5"/>
  <c r="E14" i="5"/>
  <c r="C14" i="5"/>
  <c r="B14" i="5"/>
  <c r="B18" i="1"/>
  <c r="E18" i="1"/>
  <c r="F18" i="1"/>
  <c r="G18" i="1"/>
  <c r="C18" i="1"/>
  <c r="C51" i="5"/>
  <c r="D51" i="5"/>
  <c r="E51" i="5"/>
  <c r="F51" i="5"/>
  <c r="G51" i="5"/>
  <c r="B51" i="5"/>
  <c r="D41" i="5"/>
  <c r="E41" i="5"/>
  <c r="F41" i="5"/>
  <c r="H41" i="5"/>
  <c r="B41" i="5"/>
  <c r="D30" i="5"/>
  <c r="E30" i="5"/>
  <c r="G30" i="5"/>
  <c r="H30" i="5"/>
  <c r="B30" i="5"/>
  <c r="D22" i="5"/>
  <c r="F22" i="5"/>
  <c r="G22" i="5"/>
  <c r="H22" i="5"/>
  <c r="B22" i="5"/>
  <c r="D6" i="5"/>
  <c r="E6" i="5"/>
  <c r="F6" i="5"/>
  <c r="G6" i="5"/>
  <c r="H6" i="5"/>
  <c r="C6" i="5"/>
  <c r="C37" i="3"/>
  <c r="D37" i="3"/>
  <c r="E37" i="3"/>
  <c r="F37" i="3"/>
  <c r="H37" i="3"/>
  <c r="B37" i="3"/>
  <c r="E27" i="3"/>
  <c r="H27" i="3"/>
  <c r="G27" i="3"/>
  <c r="D27" i="3"/>
  <c r="C27" i="3"/>
  <c r="B27" i="3"/>
  <c r="B18" i="3"/>
  <c r="D18" i="3"/>
  <c r="F18" i="3"/>
  <c r="G18" i="3"/>
  <c r="H18" i="3"/>
  <c r="C18" i="3"/>
  <c r="C9" i="3"/>
  <c r="H9" i="3"/>
  <c r="G9" i="3"/>
  <c r="F9" i="3"/>
  <c r="E9" i="3"/>
  <c r="D9" i="3"/>
  <c r="G45" i="2"/>
  <c r="B45" i="2"/>
  <c r="F45" i="2"/>
  <c r="E45" i="2"/>
  <c r="D45" i="2"/>
  <c r="C45" i="2"/>
  <c r="F36" i="2"/>
  <c r="H36" i="2"/>
  <c r="E36" i="2"/>
  <c r="D36" i="2"/>
  <c r="C36" i="2"/>
  <c r="B36" i="2"/>
  <c r="E27" i="2"/>
  <c r="H27" i="2"/>
  <c r="G27" i="2"/>
  <c r="D27" i="2"/>
  <c r="C27" i="2"/>
  <c r="B27" i="2"/>
  <c r="B18" i="2"/>
  <c r="D18" i="2"/>
  <c r="F18" i="2"/>
  <c r="G18" i="2"/>
  <c r="H18" i="2"/>
  <c r="C18" i="2"/>
  <c r="D9" i="2"/>
  <c r="E9" i="2"/>
  <c r="F9" i="2"/>
  <c r="G9" i="2"/>
  <c r="H9" i="2"/>
  <c r="C9" i="2"/>
  <c r="C55" i="1"/>
  <c r="D55" i="1"/>
  <c r="E55" i="1"/>
  <c r="F55" i="1"/>
  <c r="H55" i="1"/>
  <c r="B55" i="1"/>
  <c r="C44" i="1"/>
  <c r="D44" i="1"/>
  <c r="E44" i="1"/>
  <c r="G44" i="1"/>
  <c r="H44" i="1"/>
  <c r="B44" i="1"/>
  <c r="F32" i="1"/>
  <c r="G32" i="1"/>
  <c r="H32" i="1"/>
  <c r="B32" i="1"/>
  <c r="D32" i="1"/>
  <c r="C32" i="1"/>
  <c r="D10" i="1"/>
  <c r="E10" i="1"/>
  <c r="F10" i="1"/>
  <c r="G10" i="1"/>
  <c r="H10" i="1"/>
  <c r="C10" i="1"/>
</calcChain>
</file>

<file path=xl/sharedStrings.xml><?xml version="1.0" encoding="utf-8"?>
<sst xmlns="http://schemas.openxmlformats.org/spreadsheetml/2006/main" count="1924" uniqueCount="370">
  <si>
    <t>Sample</t>
  </si>
  <si>
    <t>II</t>
  </si>
  <si>
    <t>V</t>
  </si>
  <si>
    <t>VII</t>
  </si>
  <si>
    <t>VIII</t>
  </si>
  <si>
    <t>IX</t>
  </si>
  <si>
    <t>X</t>
  </si>
  <si>
    <t>ATIII</t>
  </si>
  <si>
    <t>14492 F2 70</t>
  </si>
  <si>
    <t>14992 F2 80</t>
  </si>
  <si>
    <t>14492 F2 90</t>
  </si>
  <si>
    <t>14492 F2 100</t>
  </si>
  <si>
    <t>14492 F2 110</t>
  </si>
  <si>
    <t>14492 F2 120</t>
  </si>
  <si>
    <t>14492 F2 130</t>
  </si>
  <si>
    <t>Standard Deviation</t>
  </si>
  <si>
    <t>14492 F8 50</t>
  </si>
  <si>
    <t>14492 F8 75</t>
  </si>
  <si>
    <t>14492 F8 100</t>
  </si>
  <si>
    <t>14492 F8 140</t>
  </si>
  <si>
    <t>14492 F8 180</t>
  </si>
  <si>
    <t>14492 F8 250</t>
  </si>
  <si>
    <t>14492 F8 325</t>
  </si>
  <si>
    <t>14492 F8 425</t>
  </si>
  <si>
    <t>14492 F8 525</t>
  </si>
  <si>
    <t>14492 F9 100</t>
  </si>
  <si>
    <t>14492 F9 115</t>
  </si>
  <si>
    <t>14492 F9 130</t>
  </si>
  <si>
    <t>14492 F9 145</t>
  </si>
  <si>
    <t>14492 F9 160</t>
  </si>
  <si>
    <t>14492 F9 175</t>
  </si>
  <si>
    <t>14492 F9 190</t>
  </si>
  <si>
    <t>14492 F10 75</t>
  </si>
  <si>
    <t>14492 F10 85</t>
  </si>
  <si>
    <t xml:space="preserve">14492 F10 95 </t>
  </si>
  <si>
    <t>14492 F10 105</t>
  </si>
  <si>
    <t>14492 F10 115</t>
  </si>
  <si>
    <t>14492 F10 125</t>
  </si>
  <si>
    <t>14500 F2 125</t>
  </si>
  <si>
    <t>14500 F2 150</t>
  </si>
  <si>
    <t>14500 F2 175</t>
  </si>
  <si>
    <t>14500 F2 200</t>
  </si>
  <si>
    <t>14500 F2 225</t>
  </si>
  <si>
    <t>14500 F2 250</t>
  </si>
  <si>
    <t>14500 F8 100</t>
  </si>
  <si>
    <t>14500 F8 275</t>
  </si>
  <si>
    <t>14500 F8 450</t>
  </si>
  <si>
    <t>14500 F8 625</t>
  </si>
  <si>
    <t>14500 F9 230</t>
  </si>
  <si>
    <t>14500 F9 280</t>
  </si>
  <si>
    <t>14500 F9 330</t>
  </si>
  <si>
    <t>14500 F9 380</t>
  </si>
  <si>
    <t>14500 F10 200</t>
  </si>
  <si>
    <t>14500 F10 250</t>
  </si>
  <si>
    <t>14500 F10 300</t>
  </si>
  <si>
    <t>14500 F10 350</t>
  </si>
  <si>
    <t>14500 AT3 160</t>
  </si>
  <si>
    <t>14500 AT3 180</t>
  </si>
  <si>
    <t>14500 AT3 220</t>
  </si>
  <si>
    <t>14500 AT3 200</t>
  </si>
  <si>
    <t>Sample Plate 1</t>
  </si>
  <si>
    <t>Spiking Factor II</t>
  </si>
  <si>
    <t>Mean</t>
  </si>
  <si>
    <t>Spiking Factor VIII</t>
  </si>
  <si>
    <t>77-141</t>
  </si>
  <si>
    <t>183-320</t>
  </si>
  <si>
    <t>Actual Range</t>
  </si>
  <si>
    <t>Num. of Spikes</t>
  </si>
  <si>
    <t>II Std. Dev.</t>
  </si>
  <si>
    <t>V Std. Dev.</t>
  </si>
  <si>
    <t>VII Std. Dev.</t>
  </si>
  <si>
    <t>VIII Std. Dev.</t>
  </si>
  <si>
    <t>IX Std. Dev.</t>
  </si>
  <si>
    <t>X Std. Dev.</t>
  </si>
  <si>
    <t>ATIII Std. Dev.</t>
  </si>
  <si>
    <t>47-593</t>
  </si>
  <si>
    <t>97-575</t>
  </si>
  <si>
    <t>Spiking Factor IX</t>
  </si>
  <si>
    <t>Spiking Factor X</t>
  </si>
  <si>
    <t>110-179</t>
  </si>
  <si>
    <t>595-1515</t>
  </si>
  <si>
    <t>69-130</t>
  </si>
  <si>
    <t>216-348</t>
  </si>
  <si>
    <t>14501 F2 125</t>
  </si>
  <si>
    <t>14501 F2 150</t>
  </si>
  <si>
    <t>14501 F2 175</t>
  </si>
  <si>
    <t>14501 F2 200</t>
  </si>
  <si>
    <t>14501 F2 225</t>
  </si>
  <si>
    <t>14501 F2 250</t>
  </si>
  <si>
    <t>130-260</t>
  </si>
  <si>
    <t>14501 F8 100</t>
  </si>
  <si>
    <t>14501 F8 275</t>
  </si>
  <si>
    <t>14501 F8 450</t>
  </si>
  <si>
    <t>14501 F8 625</t>
  </si>
  <si>
    <t>211-820</t>
  </si>
  <si>
    <t>14501 F9 180</t>
  </si>
  <si>
    <t>14501 F9 230</t>
  </si>
  <si>
    <t>14501 F9 330</t>
  </si>
  <si>
    <t>14501 F9 380</t>
  </si>
  <si>
    <t>242-469</t>
  </si>
  <si>
    <t>14501 F10 150</t>
  </si>
  <si>
    <t>14501 F10 200</t>
  </si>
  <si>
    <t>14501 F10 250</t>
  </si>
  <si>
    <t>14501 F10 300</t>
  </si>
  <si>
    <t>14501 F10 350</t>
  </si>
  <si>
    <t>163-346</t>
  </si>
  <si>
    <t>Sample Plate 3</t>
  </si>
  <si>
    <t>14504 F2 125</t>
  </si>
  <si>
    <t>14504 F2 150</t>
  </si>
  <si>
    <t>14504 F2 175</t>
  </si>
  <si>
    <t>14504 F8 275</t>
  </si>
  <si>
    <t>14504 F8 450</t>
  </si>
  <si>
    <t>14504 F8 625</t>
  </si>
  <si>
    <t>220-550</t>
  </si>
  <si>
    <t>14504 F9 180</t>
  </si>
  <si>
    <t>14504 F9 230</t>
  </si>
  <si>
    <t>14504 F9 280</t>
  </si>
  <si>
    <t>117-209</t>
  </si>
  <si>
    <t>14504 F10 125</t>
  </si>
  <si>
    <t>14504 F10 150</t>
  </si>
  <si>
    <t>14504 F10 200</t>
  </si>
  <si>
    <t>14504 F10 250</t>
  </si>
  <si>
    <t>14504 F10 300</t>
  </si>
  <si>
    <t>14504 F10 350</t>
  </si>
  <si>
    <t>115-317</t>
  </si>
  <si>
    <t>Spiking Factor ATIII</t>
  </si>
  <si>
    <t>14504 AT3 145</t>
  </si>
  <si>
    <t>14504 AT3 160</t>
  </si>
  <si>
    <t>14504 AT3 180</t>
  </si>
  <si>
    <t>14504 AT3 200</t>
  </si>
  <si>
    <t>14504 AT3 220</t>
  </si>
  <si>
    <t>104-120</t>
  </si>
  <si>
    <t>166-276</t>
  </si>
  <si>
    <t>Spiking Factor VII</t>
  </si>
  <si>
    <t>14492 F7 265</t>
  </si>
  <si>
    <t>14492 F7 440</t>
  </si>
  <si>
    <t>14492 F7 614</t>
  </si>
  <si>
    <t>Sample Plate 2</t>
  </si>
  <si>
    <t>297-673</t>
  </si>
  <si>
    <t>14504 F7 265</t>
  </si>
  <si>
    <t>14504 F7 440</t>
  </si>
  <si>
    <t>14504 F7 615</t>
  </si>
  <si>
    <t>350-628</t>
  </si>
  <si>
    <t>14503 F2 150</t>
  </si>
  <si>
    <t>14503 F2 175</t>
  </si>
  <si>
    <t>14503 F2 200</t>
  </si>
  <si>
    <t>14503 F2 225</t>
  </si>
  <si>
    <t>14503 F2 250</t>
  </si>
  <si>
    <t>114-150</t>
  </si>
  <si>
    <t>14503 F7 265</t>
  </si>
  <si>
    <t>14503 F7 440</t>
  </si>
  <si>
    <t>14503 F7 615</t>
  </si>
  <si>
    <t>313-628</t>
  </si>
  <si>
    <t>147-259</t>
  </si>
  <si>
    <t>14503 F8 100</t>
  </si>
  <si>
    <t>14503 F8 275</t>
  </si>
  <si>
    <t>14503 F8 450</t>
  </si>
  <si>
    <t>14503 F8 625</t>
  </si>
  <si>
    <t>93-468</t>
  </si>
  <si>
    <t>14503 F9 180</t>
  </si>
  <si>
    <t>14503 F9 230</t>
  </si>
  <si>
    <t>14503 F9 280</t>
  </si>
  <si>
    <t>14503 F9 330</t>
  </si>
  <si>
    <t>14503 F9 380</t>
  </si>
  <si>
    <t>184-338</t>
  </si>
  <si>
    <t>14503 F10 150</t>
  </si>
  <si>
    <t>14503 F10 200</t>
  </si>
  <si>
    <t>14503 F10 250</t>
  </si>
  <si>
    <t>14503 F10 300</t>
  </si>
  <si>
    <t>14503 F10 350</t>
  </si>
  <si>
    <t>111-170</t>
  </si>
  <si>
    <t>14503 AT3 160</t>
  </si>
  <si>
    <t>14503 AT3 180</t>
  </si>
  <si>
    <t>14503 AT3 200</t>
  </si>
  <si>
    <t>14503 AT3 220</t>
  </si>
  <si>
    <t>137-159</t>
  </si>
  <si>
    <t>14505 F2 175</t>
  </si>
  <si>
    <t>14505 F2 200</t>
  </si>
  <si>
    <t>14505 F2 225</t>
  </si>
  <si>
    <t>14505 F2 250</t>
  </si>
  <si>
    <t>218-282</t>
  </si>
  <si>
    <t>14505 F7 265</t>
  </si>
  <si>
    <t>14505 F7 440</t>
  </si>
  <si>
    <t>14505 F7 615</t>
  </si>
  <si>
    <t>250-618</t>
  </si>
  <si>
    <t>14505 F8 100</t>
  </si>
  <si>
    <t>14505 F8 275</t>
  </si>
  <si>
    <t>14505 F8 450</t>
  </si>
  <si>
    <t>14505 F8 625</t>
  </si>
  <si>
    <t>131-562</t>
  </si>
  <si>
    <t>14505 F9 250</t>
  </si>
  <si>
    <t>14505 F9 280</t>
  </si>
  <si>
    <t>14505 F9 330</t>
  </si>
  <si>
    <t>14505 F9 380</t>
  </si>
  <si>
    <t>170-341</t>
  </si>
  <si>
    <t>14505 F10 250</t>
  </si>
  <si>
    <t>14505 F10 300</t>
  </si>
  <si>
    <t>14505 F10 350</t>
  </si>
  <si>
    <t>14505 F10 200</t>
  </si>
  <si>
    <t>251-300</t>
  </si>
  <si>
    <t>Sample Plate 4</t>
  </si>
  <si>
    <t>14505 AT3 160</t>
  </si>
  <si>
    <t>14505 AT3 180</t>
  </si>
  <si>
    <t>14505 AT3 200</t>
  </si>
  <si>
    <t>14505 AT3 220</t>
  </si>
  <si>
    <t>122-150</t>
  </si>
  <si>
    <t>14493 F7 265</t>
  </si>
  <si>
    <t>14493 F7 440</t>
  </si>
  <si>
    <t>14493 F7 615</t>
  </si>
  <si>
    <t>455-900</t>
  </si>
  <si>
    <t>14493 F9 230</t>
  </si>
  <si>
    <t>14493 F9 280</t>
  </si>
  <si>
    <t>14493 F9 330</t>
  </si>
  <si>
    <t>14493 F9 380</t>
  </si>
  <si>
    <t>150-245</t>
  </si>
  <si>
    <t>14493 F10 150</t>
  </si>
  <si>
    <t>14493 F10 200</t>
  </si>
  <si>
    <t>14493 F10 250</t>
  </si>
  <si>
    <t>14493 F10 300</t>
  </si>
  <si>
    <t>14493 F10 350</t>
  </si>
  <si>
    <t>125-325</t>
  </si>
  <si>
    <t>14493 AT3 160</t>
  </si>
  <si>
    <t>14493 AT3 180</t>
  </si>
  <si>
    <t>14493 AT3 200</t>
  </si>
  <si>
    <t>14493 AT3 220</t>
  </si>
  <si>
    <t>119-129</t>
  </si>
  <si>
    <t>14495 F2 125</t>
  </si>
  <si>
    <t>14495 F2 150</t>
  </si>
  <si>
    <t>14495 F2 175</t>
  </si>
  <si>
    <t>14495 F2 200</t>
  </si>
  <si>
    <t>14495 F2 225</t>
  </si>
  <si>
    <t>153-300</t>
  </si>
  <si>
    <t>14495 F9 230</t>
  </si>
  <si>
    <t>14495 F9 280</t>
  </si>
  <si>
    <t>14495 F9 330</t>
  </si>
  <si>
    <t>14495 F9 380</t>
  </si>
  <si>
    <t>171-287</t>
  </si>
  <si>
    <t>14495 F10 150</t>
  </si>
  <si>
    <t>14495 F10 200</t>
  </si>
  <si>
    <t>14495 F10 250</t>
  </si>
  <si>
    <t>14495 F10 300</t>
  </si>
  <si>
    <t>14495 F10 350</t>
  </si>
  <si>
    <t>121-3245</t>
  </si>
  <si>
    <t>14489 F10 150</t>
  </si>
  <si>
    <t>14489 F10 200</t>
  </si>
  <si>
    <t>14489 F10 250</t>
  </si>
  <si>
    <t>14489 F10 300</t>
  </si>
  <si>
    <t>14489 F10 350</t>
  </si>
  <si>
    <t>137-300</t>
  </si>
  <si>
    <t>CAT Plate 1</t>
  </si>
  <si>
    <t>Lagtime</t>
  </si>
  <si>
    <t>ETP</t>
  </si>
  <si>
    <t>Peak</t>
  </si>
  <si>
    <t>ttPeak</t>
  </si>
  <si>
    <t>StartTail</t>
  </si>
  <si>
    <t>CAT Plate 1 14492</t>
  </si>
  <si>
    <t>Sample Avg II</t>
  </si>
  <si>
    <t>Del Lagtime</t>
  </si>
  <si>
    <t>Del II</t>
  </si>
  <si>
    <t>Del ETP</t>
  </si>
  <si>
    <t>Del Peak</t>
  </si>
  <si>
    <t>Del ttPeak</t>
  </si>
  <si>
    <t>Del StartTail</t>
  </si>
  <si>
    <t>Spiked Factor</t>
  </si>
  <si>
    <t>Mean of the Standard Deviation of Non-Spiked Factors Across Multiple Plasmas</t>
  </si>
  <si>
    <t>Normalized Mean of the Std. Deviation of Non-Spiked Factors Across Multiple Plasmas</t>
  </si>
  <si>
    <t>Max. Non-Spiked Value</t>
  </si>
  <si>
    <t>Normalization Constant</t>
  </si>
  <si>
    <t>Sample Avg VII</t>
  </si>
  <si>
    <t>CAT Plate 1 14500</t>
  </si>
  <si>
    <t>CAT Plate 1 14501</t>
  </si>
  <si>
    <t>CAT Plate 1 14504</t>
  </si>
  <si>
    <t>CAT Plate 2</t>
  </si>
  <si>
    <t>CAT Plate 2 14492</t>
  </si>
  <si>
    <t>Sample Avg VIII</t>
  </si>
  <si>
    <t>Del VIII</t>
  </si>
  <si>
    <t>CAT Plate 2 14501</t>
  </si>
  <si>
    <t>CAT Plate 2 14504</t>
  </si>
  <si>
    <t>Del IX</t>
  </si>
  <si>
    <t>CAT Plate 1 14495</t>
  </si>
  <si>
    <t>CAT Plate 2 14500</t>
  </si>
  <si>
    <t>Sample Avg IX</t>
  </si>
  <si>
    <t>CAT Plate 3</t>
  </si>
  <si>
    <t>Del X</t>
  </si>
  <si>
    <t>Sample Avg X</t>
  </si>
  <si>
    <t>CAT Plate 3 14492</t>
  </si>
  <si>
    <t>Del ATIII</t>
  </si>
  <si>
    <t>Sample Avg ATIII</t>
  </si>
  <si>
    <t>CAT Plate 1 14493</t>
  </si>
  <si>
    <t>CAT Plate 3 14504</t>
  </si>
  <si>
    <t>Del VII</t>
  </si>
  <si>
    <t>CAT Plate 2 14493</t>
  </si>
  <si>
    <t>ttPeak-Lagtime</t>
  </si>
  <si>
    <t>Del (ttPeak-Lagtime)</t>
  </si>
  <si>
    <t>14488 F8 100</t>
  </si>
  <si>
    <t>14488 F8 150</t>
  </si>
  <si>
    <t>14489 F8 150</t>
  </si>
  <si>
    <t>14489 F8 200</t>
  </si>
  <si>
    <t>14488 F8 200</t>
  </si>
  <si>
    <t>14488 F8 250</t>
  </si>
  <si>
    <t>14488 F8 300</t>
  </si>
  <si>
    <t>14488 F8 400</t>
  </si>
  <si>
    <t>CAT Plate 1 14488</t>
  </si>
  <si>
    <t>Sample VIII</t>
  </si>
  <si>
    <t>14489 F8 50</t>
  </si>
  <si>
    <t>14489 F8 100</t>
  </si>
  <si>
    <t>14489 F8 250</t>
  </si>
  <si>
    <t>14489 F8 300</t>
  </si>
  <si>
    <t>14489 F8 400</t>
  </si>
  <si>
    <t>CAT Plate 1 14489</t>
  </si>
  <si>
    <t>14490 F8 50</t>
  </si>
  <si>
    <t>14490 F8 100</t>
  </si>
  <si>
    <t>14490 F8 150</t>
  </si>
  <si>
    <t>14490 F8 200</t>
  </si>
  <si>
    <t>14490 F8 250</t>
  </si>
  <si>
    <t>14490 F8 300</t>
  </si>
  <si>
    <t>14490 F8 400</t>
  </si>
  <si>
    <t>CAT Plate 1 14490</t>
  </si>
  <si>
    <t>14494 F8 100</t>
  </si>
  <si>
    <t>14494 F8 150</t>
  </si>
  <si>
    <t>14494 F8 200</t>
  </si>
  <si>
    <t>14494 F8 250</t>
  </si>
  <si>
    <t>14494 F8 300</t>
  </si>
  <si>
    <t>14494 F8 400</t>
  </si>
  <si>
    <t>CAT Plate 1 14494</t>
  </si>
  <si>
    <t>14506 F8 100</t>
  </si>
  <si>
    <t>14506 F8 150</t>
  </si>
  <si>
    <t>14506 F8 200</t>
  </si>
  <si>
    <t>14506 F8 250</t>
  </si>
  <si>
    <t>14506 F8 300</t>
  </si>
  <si>
    <t>14506 F8 400</t>
  </si>
  <si>
    <t>CAT Plate 1 14506</t>
  </si>
  <si>
    <t>14507 F8 100</t>
  </si>
  <si>
    <t>14507 F8 150</t>
  </si>
  <si>
    <t>14507 F8 200</t>
  </si>
  <si>
    <t>14507 F8 250</t>
  </si>
  <si>
    <t>14507 F8 300</t>
  </si>
  <si>
    <t>14507 F8 400</t>
  </si>
  <si>
    <t>CAT Plate 1 14507</t>
  </si>
  <si>
    <t>14488 F10 150</t>
  </si>
  <si>
    <t>14488 F10 200</t>
  </si>
  <si>
    <t>14488 F10 250</t>
  </si>
  <si>
    <t>14488 F10 300</t>
  </si>
  <si>
    <t>14488 F10 350</t>
  </si>
  <si>
    <t>Sample X</t>
  </si>
  <si>
    <t>CAT Plate 2 14488</t>
  </si>
  <si>
    <t>14490 F10 150</t>
  </si>
  <si>
    <t>14490 F10 200</t>
  </si>
  <si>
    <t>14490 F10 250</t>
  </si>
  <si>
    <t>14490 F10 300</t>
  </si>
  <si>
    <t>14490 F10 350</t>
  </si>
  <si>
    <t>14494 F10 150</t>
  </si>
  <si>
    <t>14494 F10 200</t>
  </si>
  <si>
    <t>14494 F10 250</t>
  </si>
  <si>
    <t>14494 F10 300</t>
  </si>
  <si>
    <t>14494 F10 350</t>
  </si>
  <si>
    <t>CAT Plate 2 14494</t>
  </si>
  <si>
    <t>14506 F10 150</t>
  </si>
  <si>
    <t>14506 F10 200</t>
  </si>
  <si>
    <t>14506 F10 250</t>
  </si>
  <si>
    <t>14506 F10 300</t>
  </si>
  <si>
    <t>14506 F10 350</t>
  </si>
  <si>
    <t>CAT Plate 2 14506</t>
  </si>
  <si>
    <t>14507 F10 150</t>
  </si>
  <si>
    <t>14507 F10 200</t>
  </si>
  <si>
    <t>14507 F10 250</t>
  </si>
  <si>
    <t>14507 F10 300</t>
  </si>
  <si>
    <t>14507 F10 350</t>
  </si>
  <si>
    <t>CAT Plate 2 14507</t>
  </si>
  <si>
    <t xml:space="preserve">CAT Plate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</si>
</sst>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1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6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7" xfId="0" applyBorder="1"/>
    <xf numFmtId="164" fontId="0" fillId="0" borderId="16" xfId="0" applyNumberFormat="1" applyBorder="1"/>
    <xf numFmtId="164" fontId="0" fillId="0" borderId="17" xfId="0" applyNumberFormat="1" applyBorder="1"/>
    <xf numFmtId="0" fontId="4" fillId="0" borderId="3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2" xfId="0" applyFont="1" applyBorder="1"/>
    <xf numFmtId="0" fontId="4" fillId="0" borderId="13" xfId="0" applyFont="1" applyBorder="1"/>
    <xf numFmtId="164" fontId="0" fillId="0" borderId="3" xfId="0" applyNumberFormat="1" applyBorder="1"/>
    <xf numFmtId="164" fontId="0" fillId="0" borderId="0" xfId="0" applyNumberFormat="1"/>
    <xf numFmtId="164" fontId="0" fillId="0" borderId="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1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9" xfId="0" applyFill="1" applyBorder="1"/>
    <xf numFmtId="0" fontId="1" fillId="0" borderId="0" xfId="0" applyFont="1"/>
    <xf numFmtId="0" fontId="1" fillId="0" borderId="15" xfId="0" applyFont="1" applyBorder="1"/>
    <xf numFmtId="0" fontId="1" fillId="0" borderId="16" xfId="0" applyFont="1" applyBorder="1"/>
    <xf numFmtId="164" fontId="1" fillId="0" borderId="16" xfId="0" applyNumberFormat="1" applyFont="1" applyBorder="1"/>
    <xf numFmtId="164" fontId="1" fillId="0" borderId="17" xfId="0" applyNumberFormat="1" applyFont="1" applyBorder="1"/>
    <xf numFmtId="0" fontId="0" fillId="0" borderId="16" xfId="0" applyFill="1" applyBorder="1"/>
    <xf numFmtId="0" fontId="0" fillId="0" borderId="19" xfId="0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19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4" fontId="0" fillId="0" borderId="25" xfId="0" applyNumberFormat="1" applyBorder="1"/>
    <xf numFmtId="164" fontId="0" fillId="0" borderId="26" xfId="0" applyNumberFormat="1" applyBorder="1"/>
    <xf numFmtId="0" fontId="5" fillId="2" borderId="7" xfId="421" applyBorder="1"/>
    <xf numFmtId="164" fontId="5" fillId="2" borderId="3" xfId="421" applyNumberFormat="1" applyBorder="1"/>
    <xf numFmtId="164" fontId="5" fillId="2" borderId="8" xfId="421" applyNumberFormat="1" applyBorder="1"/>
    <xf numFmtId="0" fontId="0" fillId="0" borderId="26" xfId="0" applyNumberFormat="1" applyBorder="1"/>
    <xf numFmtId="0" fontId="0" fillId="0" borderId="13" xfId="0" applyNumberFormat="1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27" xfId="0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25" xfId="0" applyNumberFormat="1" applyBorder="1"/>
    <xf numFmtId="0" fontId="0" fillId="0" borderId="18" xfId="0" applyBorder="1" applyAlignment="1"/>
    <xf numFmtId="0" fontId="0" fillId="0" borderId="5" xfId="0" applyBorder="1" applyAlignment="1"/>
    <xf numFmtId="0" fontId="0" fillId="0" borderId="6" xfId="0" applyBorder="1" applyAlignment="1"/>
  </cellXfs>
  <cellStyles count="644">
    <cellStyle name="Bad" xfId="42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'14492'!$S$2:$S$8</c:f>
              <c:numCache>
                <c:formatCode>General</c:formatCode>
                <c:ptCount val="7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</c:numCache>
            </c:numRef>
          </c:xVal>
          <c:yVal>
            <c:numRef>
              <c:f>'14492'!$T$2:$T$8</c:f>
              <c:numCache>
                <c:formatCode>General</c:formatCode>
                <c:ptCount val="7"/>
                <c:pt idx="0">
                  <c:v>-0.44</c:v>
                </c:pt>
                <c:pt idx="1">
                  <c:v>-0.33</c:v>
                </c:pt>
                <c:pt idx="2">
                  <c:v>0.0</c:v>
                </c:pt>
                <c:pt idx="3">
                  <c:v>-0.89</c:v>
                </c:pt>
                <c:pt idx="4">
                  <c:v>-0.33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'14495'!$S$2:$S$6</c:f>
              <c:numCache>
                <c:formatCode>General</c:formatCode>
                <c:ptCount val="5"/>
                <c:pt idx="0" formatCode="0.0000">
                  <c:v>57.66666666666667</c:v>
                </c:pt>
              </c:numCache>
            </c:numRef>
          </c:xVal>
          <c:yVal>
            <c:numRef>
              <c:f>'14495'!$T$2:$T$6</c:f>
              <c:numCache>
                <c:formatCode>General</c:formatCode>
                <c:ptCount val="5"/>
                <c:pt idx="0">
                  <c:v>0.73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'14500'!$S$2:$S$7</c:f>
              <c:numCache>
                <c:formatCode>0.0000</c:formatCode>
                <c:ptCount val="6"/>
                <c:pt idx="0">
                  <c:v>40.0</c:v>
                </c:pt>
                <c:pt idx="1">
                  <c:v>42.0</c:v>
                </c:pt>
                <c:pt idx="2">
                  <c:v>101.0</c:v>
                </c:pt>
                <c:pt idx="3">
                  <c:v>114.0</c:v>
                </c:pt>
                <c:pt idx="4">
                  <c:v>155.0</c:v>
                </c:pt>
                <c:pt idx="5">
                  <c:v>177.0</c:v>
                </c:pt>
              </c:numCache>
            </c:numRef>
          </c:xVal>
          <c:yVal>
            <c:numRef>
              <c:f>'14500'!$T$2:$T$7</c:f>
              <c:numCache>
                <c:formatCode>0.0000</c:formatCode>
                <c:ptCount val="6"/>
                <c:pt idx="0">
                  <c:v>-0.22</c:v>
                </c:pt>
                <c:pt idx="1">
                  <c:v>0.11</c:v>
                </c:pt>
                <c:pt idx="2">
                  <c:v>0.11</c:v>
                </c:pt>
                <c:pt idx="3">
                  <c:v>0.67</c:v>
                </c:pt>
                <c:pt idx="4">
                  <c:v>1.28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'14501'!$S$2:$S$7</c:f>
              <c:numCache>
                <c:formatCode>0.0000</c:formatCode>
                <c:ptCount val="6"/>
                <c:pt idx="0">
                  <c:v>16.15384615384616</c:v>
                </c:pt>
                <c:pt idx="1">
                  <c:v>46.15384615384616</c:v>
                </c:pt>
                <c:pt idx="2">
                  <c:v>66.15384615384616</c:v>
                </c:pt>
                <c:pt idx="3">
                  <c:v>87.15384615384616</c:v>
                </c:pt>
                <c:pt idx="4">
                  <c:v>116.1538461538462</c:v>
                </c:pt>
                <c:pt idx="5">
                  <c:v>146.1538461538462</c:v>
                </c:pt>
              </c:numCache>
            </c:numRef>
          </c:xVal>
          <c:yVal>
            <c:numRef>
              <c:f>'14501'!$T$2:$T$7</c:f>
              <c:numCache>
                <c:formatCode>General</c:formatCode>
                <c:ptCount val="6"/>
                <c:pt idx="0">
                  <c:v>-0.12</c:v>
                </c:pt>
                <c:pt idx="1">
                  <c:v>0.11</c:v>
                </c:pt>
                <c:pt idx="2">
                  <c:v>0.44</c:v>
                </c:pt>
                <c:pt idx="3">
                  <c:v>0.11</c:v>
                </c:pt>
                <c:pt idx="4">
                  <c:v>0.66</c:v>
                </c:pt>
                <c:pt idx="5">
                  <c:v>1.11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'14504'!$S$2:$S$4</c:f>
              <c:numCache>
                <c:formatCode>0.0000</c:formatCode>
                <c:ptCount val="3"/>
                <c:pt idx="0">
                  <c:v>170.4</c:v>
                </c:pt>
                <c:pt idx="1">
                  <c:v>127.4</c:v>
                </c:pt>
                <c:pt idx="2">
                  <c:v>58.40000000000001</c:v>
                </c:pt>
              </c:numCache>
            </c:numRef>
          </c:xVal>
          <c:yVal>
            <c:numRef>
              <c:f>'14504'!$T$2:$T$4</c:f>
              <c:numCache>
                <c:formatCode>General</c:formatCode>
                <c:ptCount val="3"/>
                <c:pt idx="0">
                  <c:v>0.45</c:v>
                </c:pt>
                <c:pt idx="1">
                  <c:v>0.67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821352"/>
        <c:axId val="-2053815432"/>
      </c:scatterChart>
      <c:valAx>
        <c:axId val="-2053821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815432"/>
        <c:crosses val="autoZero"/>
        <c:crossBetween val="midCat"/>
      </c:valAx>
      <c:valAx>
        <c:axId val="-2053815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821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IX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'14492'!$S$36:$S$42</c:f>
              <c:numCache>
                <c:formatCode>0.0000</c:formatCode>
                <c:ptCount val="7"/>
                <c:pt idx="0">
                  <c:v>15.31818181818181</c:v>
                </c:pt>
                <c:pt idx="1">
                  <c:v>30.31818181818181</c:v>
                </c:pt>
                <c:pt idx="2">
                  <c:v>44.31818181818181</c:v>
                </c:pt>
                <c:pt idx="3">
                  <c:v>37.31818181818181</c:v>
                </c:pt>
                <c:pt idx="4">
                  <c:v>65.31818181818181</c:v>
                </c:pt>
                <c:pt idx="5">
                  <c:v>73.31818181818181</c:v>
                </c:pt>
                <c:pt idx="6">
                  <c:v>84.31818181818181</c:v>
                </c:pt>
              </c:numCache>
            </c:numRef>
          </c:xVal>
          <c:yVal>
            <c:numRef>
              <c:f>'14492'!$U$36:$U$42</c:f>
              <c:numCache>
                <c:formatCode>General</c:formatCode>
                <c:ptCount val="7"/>
                <c:pt idx="0">
                  <c:v>99.66999999999995</c:v>
                </c:pt>
                <c:pt idx="1">
                  <c:v>30.67000000000002</c:v>
                </c:pt>
                <c:pt idx="2">
                  <c:v>45.67000000000002</c:v>
                </c:pt>
                <c:pt idx="3">
                  <c:v>42.32999999999998</c:v>
                </c:pt>
                <c:pt idx="4">
                  <c:v>278.33</c:v>
                </c:pt>
                <c:pt idx="5">
                  <c:v>95.0</c:v>
                </c:pt>
                <c:pt idx="6">
                  <c:v>148.0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'14495'!$S$12:$S$15</c:f>
              <c:numCache>
                <c:formatCode>0.0000</c:formatCode>
                <c:ptCount val="4"/>
                <c:pt idx="0">
                  <c:v>16.5</c:v>
                </c:pt>
                <c:pt idx="1">
                  <c:v>61.5</c:v>
                </c:pt>
                <c:pt idx="2">
                  <c:v>129.5</c:v>
                </c:pt>
                <c:pt idx="3">
                  <c:v>132.5</c:v>
                </c:pt>
              </c:numCache>
            </c:numRef>
          </c:xVal>
          <c:yVal>
            <c:numRef>
              <c:f>'14495'!$U$12:$U$15</c:f>
              <c:numCache>
                <c:formatCode>General</c:formatCode>
                <c:ptCount val="4"/>
                <c:pt idx="0">
                  <c:v>-139.33</c:v>
                </c:pt>
                <c:pt idx="1">
                  <c:v>-261.6599999999999</c:v>
                </c:pt>
                <c:pt idx="2">
                  <c:v>-262.6599999999999</c:v>
                </c:pt>
                <c:pt idx="3">
                  <c:v>-279.6599999999999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'14500'!$S$22:$S$25</c:f>
              <c:numCache>
                <c:formatCode>0.0000</c:formatCode>
                <c:ptCount val="4"/>
                <c:pt idx="0">
                  <c:v>406.6111111111111</c:v>
                </c:pt>
                <c:pt idx="1">
                  <c:v>679.6111111111111</c:v>
                </c:pt>
                <c:pt idx="2">
                  <c:v>974.6111111111111</c:v>
                </c:pt>
                <c:pt idx="3">
                  <c:v>1326.611111111111</c:v>
                </c:pt>
              </c:numCache>
            </c:numRef>
          </c:xVal>
          <c:yVal>
            <c:numRef>
              <c:f>'14500'!$U$22:$U$25</c:f>
              <c:numCache>
                <c:formatCode>General</c:formatCode>
                <c:ptCount val="4"/>
                <c:pt idx="0">
                  <c:v>162.9999999999999</c:v>
                </c:pt>
                <c:pt idx="1">
                  <c:v>160.67</c:v>
                </c:pt>
                <c:pt idx="2">
                  <c:v>337.67</c:v>
                </c:pt>
                <c:pt idx="3">
                  <c:v>318.9999999999999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'14501'!$S$22:$S$25</c:f>
              <c:numCache>
                <c:formatCode>0.0000</c:formatCode>
                <c:ptCount val="4"/>
                <c:pt idx="0">
                  <c:v>45.86666666666667</c:v>
                </c:pt>
                <c:pt idx="1">
                  <c:v>139.8666666666667</c:v>
                </c:pt>
                <c:pt idx="2">
                  <c:v>249.8666666666667</c:v>
                </c:pt>
                <c:pt idx="3">
                  <c:v>272.8666666666666</c:v>
                </c:pt>
              </c:numCache>
            </c:numRef>
          </c:xVal>
          <c:yVal>
            <c:numRef>
              <c:f>'14501'!$U$22:$U$25</c:f>
              <c:numCache>
                <c:formatCode>General</c:formatCode>
                <c:ptCount val="4"/>
                <c:pt idx="0">
                  <c:v>115.0</c:v>
                </c:pt>
                <c:pt idx="1">
                  <c:v>222.6700000000001</c:v>
                </c:pt>
                <c:pt idx="2">
                  <c:v>-7.670000000000073</c:v>
                </c:pt>
                <c:pt idx="3">
                  <c:v>-178.0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'14504'!$S$26:$S$28</c:f>
              <c:numCache>
                <c:formatCode>0.0000</c:formatCode>
                <c:ptCount val="3"/>
                <c:pt idx="0">
                  <c:v>5.444444444444457</c:v>
                </c:pt>
                <c:pt idx="1">
                  <c:v>-12.55555555555554</c:v>
                </c:pt>
                <c:pt idx="2">
                  <c:v>79.44444444444445</c:v>
                </c:pt>
              </c:numCache>
            </c:numRef>
          </c:xVal>
          <c:yVal>
            <c:numRef>
              <c:f>'14504'!$U$26:$U$28</c:f>
              <c:numCache>
                <c:formatCode>General</c:formatCode>
                <c:ptCount val="3"/>
                <c:pt idx="0">
                  <c:v>99.5</c:v>
                </c:pt>
                <c:pt idx="1">
                  <c:v>153.0</c:v>
                </c:pt>
                <c:pt idx="2">
                  <c:v>119.0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78344"/>
        <c:axId val="-2053272424"/>
      </c:scatterChart>
      <c:valAx>
        <c:axId val="-2053278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IX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3272424"/>
        <c:crosses val="autoZero"/>
        <c:crossBetween val="midCat"/>
      </c:valAx>
      <c:valAx>
        <c:axId val="-205327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27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IX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'14492'!$S$36:$S$42</c:f>
              <c:numCache>
                <c:formatCode>0.0000</c:formatCode>
                <c:ptCount val="7"/>
                <c:pt idx="0">
                  <c:v>15.31818181818181</c:v>
                </c:pt>
                <c:pt idx="1">
                  <c:v>30.31818181818181</c:v>
                </c:pt>
                <c:pt idx="2">
                  <c:v>44.31818181818181</c:v>
                </c:pt>
                <c:pt idx="3">
                  <c:v>37.31818181818181</c:v>
                </c:pt>
                <c:pt idx="4">
                  <c:v>65.31818181818181</c:v>
                </c:pt>
                <c:pt idx="5">
                  <c:v>73.31818181818181</c:v>
                </c:pt>
                <c:pt idx="6">
                  <c:v>84.31818181818181</c:v>
                </c:pt>
              </c:numCache>
            </c:numRef>
          </c:xVal>
          <c:yVal>
            <c:numRef>
              <c:f>'14492'!$V$36:$V$42</c:f>
              <c:numCache>
                <c:formatCode>General</c:formatCode>
                <c:ptCount val="7"/>
                <c:pt idx="0">
                  <c:v>28.97</c:v>
                </c:pt>
                <c:pt idx="1">
                  <c:v>6.409999999999996</c:v>
                </c:pt>
                <c:pt idx="2">
                  <c:v>11.23</c:v>
                </c:pt>
                <c:pt idx="3">
                  <c:v>9.869999999999997</c:v>
                </c:pt>
                <c:pt idx="4">
                  <c:v>86.74</c:v>
                </c:pt>
                <c:pt idx="5">
                  <c:v>36.97</c:v>
                </c:pt>
                <c:pt idx="6">
                  <c:v>57.5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'14495'!$S$12:$S$15</c:f>
              <c:numCache>
                <c:formatCode>0.0000</c:formatCode>
                <c:ptCount val="4"/>
                <c:pt idx="0">
                  <c:v>16.5</c:v>
                </c:pt>
                <c:pt idx="1">
                  <c:v>61.5</c:v>
                </c:pt>
                <c:pt idx="2">
                  <c:v>129.5</c:v>
                </c:pt>
                <c:pt idx="3">
                  <c:v>132.5</c:v>
                </c:pt>
              </c:numCache>
            </c:numRef>
          </c:xVal>
          <c:yVal>
            <c:numRef>
              <c:f>'14495'!$V$12:$V$15</c:f>
              <c:numCache>
                <c:formatCode>General</c:formatCode>
                <c:ptCount val="4"/>
                <c:pt idx="0">
                  <c:v>-28.19999999999999</c:v>
                </c:pt>
                <c:pt idx="1">
                  <c:v>-32.60999999999998</c:v>
                </c:pt>
                <c:pt idx="2">
                  <c:v>-20.86000000000001</c:v>
                </c:pt>
                <c:pt idx="3">
                  <c:v>-16.12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'14500'!$S$22:$S$25</c:f>
              <c:numCache>
                <c:formatCode>0.0000</c:formatCode>
                <c:ptCount val="4"/>
                <c:pt idx="0">
                  <c:v>406.6111111111111</c:v>
                </c:pt>
                <c:pt idx="1">
                  <c:v>679.6111111111111</c:v>
                </c:pt>
                <c:pt idx="2">
                  <c:v>974.6111111111111</c:v>
                </c:pt>
                <c:pt idx="3">
                  <c:v>1326.611111111111</c:v>
                </c:pt>
              </c:numCache>
            </c:numRef>
          </c:xVal>
          <c:yVal>
            <c:numRef>
              <c:f>'14500'!$V$22:$V$25</c:f>
              <c:numCache>
                <c:formatCode>General</c:formatCode>
                <c:ptCount val="4"/>
                <c:pt idx="0">
                  <c:v>123.8</c:v>
                </c:pt>
                <c:pt idx="1">
                  <c:v>148.6</c:v>
                </c:pt>
                <c:pt idx="2">
                  <c:v>210.42</c:v>
                </c:pt>
                <c:pt idx="3">
                  <c:v>215.62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'14501'!$S$22:$S$25</c:f>
              <c:numCache>
                <c:formatCode>0.0000</c:formatCode>
                <c:ptCount val="4"/>
                <c:pt idx="0">
                  <c:v>45.86666666666667</c:v>
                </c:pt>
                <c:pt idx="1">
                  <c:v>139.8666666666667</c:v>
                </c:pt>
                <c:pt idx="2">
                  <c:v>249.8666666666667</c:v>
                </c:pt>
                <c:pt idx="3">
                  <c:v>272.8666666666666</c:v>
                </c:pt>
              </c:numCache>
            </c:numRef>
          </c:xVal>
          <c:yVal>
            <c:numRef>
              <c:f>'14501'!$V$22:$V$25</c:f>
              <c:numCache>
                <c:formatCode>General</c:formatCode>
                <c:ptCount val="4"/>
                <c:pt idx="0">
                  <c:v>24.44</c:v>
                </c:pt>
                <c:pt idx="1">
                  <c:v>13.56</c:v>
                </c:pt>
                <c:pt idx="2">
                  <c:v>-14.51999999999998</c:v>
                </c:pt>
                <c:pt idx="3">
                  <c:v>-18.62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'14504'!$S$26:$S$28</c:f>
              <c:numCache>
                <c:formatCode>0.0000</c:formatCode>
                <c:ptCount val="3"/>
                <c:pt idx="0">
                  <c:v>5.444444444444457</c:v>
                </c:pt>
                <c:pt idx="1">
                  <c:v>-12.55555555555554</c:v>
                </c:pt>
                <c:pt idx="2">
                  <c:v>79.44444444444445</c:v>
                </c:pt>
              </c:numCache>
            </c:numRef>
          </c:xVal>
          <c:yVal>
            <c:numRef>
              <c:f>'14504'!$V$26:$V$28</c:f>
              <c:numCache>
                <c:formatCode>General</c:formatCode>
                <c:ptCount val="3"/>
                <c:pt idx="0">
                  <c:v>46.68000000000001</c:v>
                </c:pt>
                <c:pt idx="1">
                  <c:v>66.79</c:v>
                </c:pt>
                <c:pt idx="2">
                  <c:v>81.18999999999997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28808"/>
        <c:axId val="-2053222888"/>
      </c:scatterChart>
      <c:valAx>
        <c:axId val="-2053228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IX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3222888"/>
        <c:crosses val="autoZero"/>
        <c:crossBetween val="midCat"/>
      </c:valAx>
      <c:valAx>
        <c:axId val="-2053222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228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IX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'14492'!$S$36:$S$42</c:f>
              <c:numCache>
                <c:formatCode>0.0000</c:formatCode>
                <c:ptCount val="7"/>
                <c:pt idx="0">
                  <c:v>15.31818181818181</c:v>
                </c:pt>
                <c:pt idx="1">
                  <c:v>30.31818181818181</c:v>
                </c:pt>
                <c:pt idx="2">
                  <c:v>44.31818181818181</c:v>
                </c:pt>
                <c:pt idx="3">
                  <c:v>37.31818181818181</c:v>
                </c:pt>
                <c:pt idx="4">
                  <c:v>65.31818181818181</c:v>
                </c:pt>
                <c:pt idx="5">
                  <c:v>73.31818181818181</c:v>
                </c:pt>
                <c:pt idx="6">
                  <c:v>84.31818181818181</c:v>
                </c:pt>
              </c:numCache>
            </c:numRef>
          </c:xVal>
          <c:yVal>
            <c:numRef>
              <c:f>'14492'!$Y$36:$Y$42</c:f>
              <c:numCache>
                <c:formatCode>General</c:formatCode>
                <c:ptCount val="7"/>
                <c:pt idx="0">
                  <c:v>-1</c:v>
                </c:pt>
                <c:pt idx="1">
                  <c:v>-0.34</c:v>
                </c:pt>
                <c:pt idx="2">
                  <c:v>-0.449999999999999</c:v>
                </c:pt>
                <c:pt idx="3">
                  <c:v>-0.449999999999999</c:v>
                </c:pt>
                <c:pt idx="4">
                  <c:v>-1.68</c:v>
                </c:pt>
                <c:pt idx="5">
                  <c:v>-1.23</c:v>
                </c:pt>
                <c:pt idx="6">
                  <c:v>-1.669999999999999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'14495'!$S$12:$S$15</c:f>
              <c:numCache>
                <c:formatCode>0.0000</c:formatCode>
                <c:ptCount val="4"/>
                <c:pt idx="0">
                  <c:v>16.5</c:v>
                </c:pt>
                <c:pt idx="1">
                  <c:v>61.5</c:v>
                </c:pt>
                <c:pt idx="2">
                  <c:v>129.5</c:v>
                </c:pt>
                <c:pt idx="3">
                  <c:v>132.5</c:v>
                </c:pt>
              </c:numCache>
            </c:numRef>
          </c:xVal>
          <c:yVal>
            <c:numRef>
              <c:f>'14495'!$Y$12:$Y$15</c:f>
              <c:numCache>
                <c:formatCode>General</c:formatCode>
                <c:ptCount val="4"/>
                <c:pt idx="0">
                  <c:v>0.11</c:v>
                </c:pt>
                <c:pt idx="1">
                  <c:v>-0.23</c:v>
                </c:pt>
                <c:pt idx="2">
                  <c:v>-0.34</c:v>
                </c:pt>
                <c:pt idx="3">
                  <c:v>-0.339999999999999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'14500'!$S$22:$S$25</c:f>
              <c:numCache>
                <c:formatCode>0.0000</c:formatCode>
                <c:ptCount val="4"/>
                <c:pt idx="0">
                  <c:v>406.6111111111111</c:v>
                </c:pt>
                <c:pt idx="1">
                  <c:v>679.6111111111111</c:v>
                </c:pt>
                <c:pt idx="2">
                  <c:v>974.6111111111111</c:v>
                </c:pt>
                <c:pt idx="3">
                  <c:v>1326.611111111111</c:v>
                </c:pt>
              </c:numCache>
            </c:numRef>
          </c:xVal>
          <c:yVal>
            <c:numRef>
              <c:f>'14500'!$Y$22:$Y$25</c:f>
              <c:numCache>
                <c:formatCode>General</c:formatCode>
                <c:ptCount val="4"/>
                <c:pt idx="0">
                  <c:v>-1.44</c:v>
                </c:pt>
                <c:pt idx="1">
                  <c:v>-1.67</c:v>
                </c:pt>
                <c:pt idx="2">
                  <c:v>-2.0</c:v>
                </c:pt>
                <c:pt idx="3">
                  <c:v>-1.89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'14501'!$S$22:$S$25</c:f>
              <c:numCache>
                <c:formatCode>0.0000</c:formatCode>
                <c:ptCount val="4"/>
                <c:pt idx="0">
                  <c:v>45.86666666666667</c:v>
                </c:pt>
                <c:pt idx="1">
                  <c:v>139.8666666666667</c:v>
                </c:pt>
                <c:pt idx="2">
                  <c:v>249.8666666666667</c:v>
                </c:pt>
                <c:pt idx="3">
                  <c:v>272.8666666666666</c:v>
                </c:pt>
              </c:numCache>
            </c:numRef>
          </c:xVal>
          <c:yVal>
            <c:numRef>
              <c:f>'14501'!$Y$22:$Y$25</c:f>
              <c:numCache>
                <c:formatCode>General</c:formatCode>
                <c:ptCount val="4"/>
                <c:pt idx="0">
                  <c:v>-0.109999999999999</c:v>
                </c:pt>
                <c:pt idx="1">
                  <c:v>0.34</c:v>
                </c:pt>
                <c:pt idx="2">
                  <c:v>0.12</c:v>
                </c:pt>
                <c:pt idx="3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'14504'!$S$26:$S$28</c:f>
              <c:numCache>
                <c:formatCode>0.0000</c:formatCode>
                <c:ptCount val="3"/>
                <c:pt idx="0">
                  <c:v>5.444444444444457</c:v>
                </c:pt>
                <c:pt idx="1">
                  <c:v>-12.55555555555554</c:v>
                </c:pt>
                <c:pt idx="2">
                  <c:v>79.44444444444445</c:v>
                </c:pt>
              </c:numCache>
            </c:numRef>
          </c:xVal>
          <c:yVal>
            <c:numRef>
              <c:f>'14504'!$Y$26:$Y$28</c:f>
              <c:numCache>
                <c:formatCode>General</c:formatCode>
                <c:ptCount val="3"/>
                <c:pt idx="0">
                  <c:v>-0.6</c:v>
                </c:pt>
                <c:pt idx="1">
                  <c:v>-0.66</c:v>
                </c:pt>
                <c:pt idx="2">
                  <c:v>-1.1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179080"/>
        <c:axId val="-2053173160"/>
      </c:scatterChart>
      <c:valAx>
        <c:axId val="-2053179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IX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3173160"/>
        <c:crosses val="autoZero"/>
        <c:crossBetween val="midCat"/>
      </c:valAx>
      <c:valAx>
        <c:axId val="-205317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17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'14492'!$S$48:$S$53</c:f>
              <c:numCache>
                <c:formatCode>0.0000</c:formatCode>
                <c:ptCount val="6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</c:numCache>
            </c:numRef>
          </c:xVal>
          <c:yVal>
            <c:numRef>
              <c:f>'14492'!$T$48:$T$53</c:f>
              <c:numCache>
                <c:formatCode>General</c:formatCode>
                <c:ptCount val="6"/>
                <c:pt idx="0">
                  <c:v>-0.33</c:v>
                </c:pt>
                <c:pt idx="1">
                  <c:v>-0.55</c:v>
                </c:pt>
                <c:pt idx="2">
                  <c:v>-0.66</c:v>
                </c:pt>
                <c:pt idx="3">
                  <c:v>-1.0</c:v>
                </c:pt>
                <c:pt idx="4">
                  <c:v>-1.0</c:v>
                </c:pt>
                <c:pt idx="5">
                  <c:v>-1.11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'14495'!$S$21:$S$25</c:f>
              <c:numCache>
                <c:formatCode>0.0000</c:formatCode>
                <c:ptCount val="5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</c:numCache>
            </c:numRef>
          </c:xVal>
          <c:yVal>
            <c:numRef>
              <c:f>'14495'!$T$21:$T$25</c:f>
              <c:numCache>
                <c:formatCode>General</c:formatCode>
                <c:ptCount val="5"/>
                <c:pt idx="0">
                  <c:v>-0.22</c:v>
                </c:pt>
                <c:pt idx="1">
                  <c:v>-0.44</c:v>
                </c:pt>
                <c:pt idx="2">
                  <c:v>-0.66</c:v>
                </c:pt>
                <c:pt idx="3">
                  <c:v>-0.77</c:v>
                </c:pt>
                <c:pt idx="4">
                  <c:v>-0.88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'14500'!$S$31:$S$34</c:f>
              <c:numCache>
                <c:formatCode>0.0000</c:formatCode>
                <c:ptCount val="4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</c:numCache>
            </c:numRef>
          </c:xVal>
          <c:yVal>
            <c:numRef>
              <c:f>'14500'!$T$31:$T$34</c:f>
              <c:numCache>
                <c:formatCode>General</c:formatCode>
                <c:ptCount val="4"/>
                <c:pt idx="0">
                  <c:v>-0.44</c:v>
                </c:pt>
                <c:pt idx="1">
                  <c:v>-0.66</c:v>
                </c:pt>
                <c:pt idx="2">
                  <c:v>-0.66</c:v>
                </c:pt>
                <c:pt idx="3">
                  <c:v>-0.89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'14501'!$S$31:$S$35</c:f>
              <c:numCache>
                <c:formatCode>0.0000</c:formatCode>
                <c:ptCount val="5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</c:numCache>
            </c:numRef>
          </c:xVal>
          <c:yVal>
            <c:numRef>
              <c:f>'14501'!$T$31:$T$35</c:f>
              <c:numCache>
                <c:formatCode>General</c:formatCode>
                <c:ptCount val="5"/>
                <c:pt idx="0">
                  <c:v>-0.23</c:v>
                </c:pt>
                <c:pt idx="1">
                  <c:v>-0.34</c:v>
                </c:pt>
                <c:pt idx="2">
                  <c:v>-0.67</c:v>
                </c:pt>
                <c:pt idx="3">
                  <c:v>-1.0</c:v>
                </c:pt>
                <c:pt idx="4">
                  <c:v>-1.0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'14504'!$S$34:$S$39</c:f>
              <c:numCache>
                <c:formatCode>0.0000</c:formatCode>
                <c:ptCount val="6"/>
                <c:pt idx="0">
                  <c:v>38.66666666666667</c:v>
                </c:pt>
                <c:pt idx="1">
                  <c:v>56.66666666666667</c:v>
                </c:pt>
                <c:pt idx="2">
                  <c:v>101.6666666666667</c:v>
                </c:pt>
                <c:pt idx="3">
                  <c:v>138.6666666666667</c:v>
                </c:pt>
                <c:pt idx="4">
                  <c:v>203.6666666666667</c:v>
                </c:pt>
                <c:pt idx="5">
                  <c:v>240.6666666666667</c:v>
                </c:pt>
              </c:numCache>
            </c:numRef>
          </c:xVal>
          <c:yVal>
            <c:numRef>
              <c:f>'14504'!$T$34:$T$39</c:f>
              <c:numCache>
                <c:formatCode>General</c:formatCode>
                <c:ptCount val="6"/>
                <c:pt idx="0">
                  <c:v>-0.56</c:v>
                </c:pt>
                <c:pt idx="1">
                  <c:v>-0.78</c:v>
                </c:pt>
                <c:pt idx="2">
                  <c:v>-1.12</c:v>
                </c:pt>
                <c:pt idx="3">
                  <c:v>-1.23</c:v>
                </c:pt>
                <c:pt idx="4">
                  <c:v>-1.34</c:v>
                </c:pt>
                <c:pt idx="5">
                  <c:v>-1.34</c:v>
                </c:pt>
              </c:numCache>
            </c:numRef>
          </c:yVal>
          <c:smooth val="0"/>
        </c:ser>
        <c:ser>
          <c:idx val="5"/>
          <c:order val="5"/>
          <c:tx>
            <c:v>14488</c:v>
          </c:tx>
          <c:spPr>
            <a:ln w="47625">
              <a:noFill/>
            </a:ln>
          </c:spPr>
          <c:xVal>
            <c:numRef>
              <c:f>'14488'!$S$13:$S$17</c:f>
              <c:numCache>
                <c:formatCode>General</c:formatCode>
                <c:ptCount val="5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</c:numCache>
            </c:numRef>
          </c:xVal>
          <c:yVal>
            <c:numRef>
              <c:f>'14488'!$T$13:$T$17</c:f>
              <c:numCache>
                <c:formatCode>General</c:formatCode>
                <c:ptCount val="5"/>
                <c:pt idx="0">
                  <c:v>-0.34</c:v>
                </c:pt>
                <c:pt idx="1">
                  <c:v>-0.67</c:v>
                </c:pt>
                <c:pt idx="2">
                  <c:v>-0.67</c:v>
                </c:pt>
                <c:pt idx="3">
                  <c:v>-0.67</c:v>
                </c:pt>
                <c:pt idx="4">
                  <c:v>-0.67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'14490'!$S$14:$S$18</c:f>
              <c:numCache>
                <c:formatCode>General</c:formatCode>
                <c:ptCount val="5"/>
                <c:pt idx="0">
                  <c:v>41.0</c:v>
                </c:pt>
                <c:pt idx="1">
                  <c:v>131.0</c:v>
                </c:pt>
                <c:pt idx="2">
                  <c:v>174.0</c:v>
                </c:pt>
                <c:pt idx="3">
                  <c:v>241.0</c:v>
                </c:pt>
                <c:pt idx="4">
                  <c:v>332.0</c:v>
                </c:pt>
              </c:numCache>
            </c:numRef>
          </c:xVal>
          <c:yVal>
            <c:numRef>
              <c:f>'14490'!$T$14:$T$18</c:f>
              <c:numCache>
                <c:formatCode>General</c:formatCode>
                <c:ptCount val="5"/>
                <c:pt idx="0">
                  <c:v>-0.33</c:v>
                </c:pt>
                <c:pt idx="1">
                  <c:v>-0.66</c:v>
                </c:pt>
                <c:pt idx="2">
                  <c:v>-0.66</c:v>
                </c:pt>
                <c:pt idx="3">
                  <c:v>-1.11</c:v>
                </c:pt>
                <c:pt idx="4">
                  <c:v>-1.11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'14494'!$S$13:$S$17</c:f>
              <c:numCache>
                <c:formatCode>General</c:formatCode>
                <c:ptCount val="5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</c:numCache>
            </c:numRef>
          </c:xVal>
          <c:yVal>
            <c:numRef>
              <c:f>'14494'!$T$13:$T$17</c:f>
              <c:numCache>
                <c:formatCode>General</c:formatCode>
                <c:ptCount val="5"/>
                <c:pt idx="0">
                  <c:v>-0.34</c:v>
                </c:pt>
                <c:pt idx="1">
                  <c:v>-0.67</c:v>
                </c:pt>
                <c:pt idx="2">
                  <c:v>-0.67</c:v>
                </c:pt>
                <c:pt idx="3">
                  <c:v>-0.78</c:v>
                </c:pt>
                <c:pt idx="4">
                  <c:v>-0.78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'14506'!$S$13:$S$17</c:f>
              <c:numCache>
                <c:formatCode>General</c:formatCode>
                <c:ptCount val="5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</c:numCache>
            </c:numRef>
          </c:xVal>
          <c:yVal>
            <c:numRef>
              <c:f>'14506'!$T$13:$T$17</c:f>
              <c:numCache>
                <c:formatCode>General</c:formatCode>
                <c:ptCount val="5"/>
                <c:pt idx="0">
                  <c:v>-0.44</c:v>
                </c:pt>
                <c:pt idx="1">
                  <c:v>-0.56</c:v>
                </c:pt>
                <c:pt idx="2">
                  <c:v>-0.78</c:v>
                </c:pt>
                <c:pt idx="3">
                  <c:v>-1.0</c:v>
                </c:pt>
                <c:pt idx="4">
                  <c:v>-0.89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'14507'!$S$13:$S$17</c:f>
              <c:numCache>
                <c:formatCode>General</c:formatCode>
                <c:ptCount val="5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</c:numCache>
            </c:numRef>
          </c:xVal>
          <c:yVal>
            <c:numRef>
              <c:f>'14507'!$T$13:$T$17</c:f>
              <c:numCache>
                <c:formatCode>General</c:formatCode>
                <c:ptCount val="5"/>
                <c:pt idx="0">
                  <c:v>-0.11</c:v>
                </c:pt>
                <c:pt idx="1">
                  <c:v>-0.23</c:v>
                </c:pt>
                <c:pt idx="2">
                  <c:v>-0.67</c:v>
                </c:pt>
                <c:pt idx="3">
                  <c:v>-1.0</c:v>
                </c:pt>
                <c:pt idx="4">
                  <c:v>-1.0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847880"/>
        <c:axId val="-2053853560"/>
      </c:scatterChart>
      <c:valAx>
        <c:axId val="-2053847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3853560"/>
        <c:crosses val="autoZero"/>
        <c:crossBetween val="midCat"/>
      </c:valAx>
      <c:valAx>
        <c:axId val="-205385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847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'14492'!$S$48:$S$53</c:f>
              <c:numCache>
                <c:formatCode>0.0000</c:formatCode>
                <c:ptCount val="6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</c:numCache>
            </c:numRef>
          </c:xVal>
          <c:yVal>
            <c:numRef>
              <c:f>'14492'!$U$48:$U$53</c:f>
              <c:numCache>
                <c:formatCode>General</c:formatCode>
                <c:ptCount val="6"/>
                <c:pt idx="0">
                  <c:v>15.0</c:v>
                </c:pt>
                <c:pt idx="1">
                  <c:v>37.0</c:v>
                </c:pt>
                <c:pt idx="2">
                  <c:v>60.0</c:v>
                </c:pt>
                <c:pt idx="3">
                  <c:v>-43.66000000000008</c:v>
                </c:pt>
                <c:pt idx="4">
                  <c:v>-27.33000000000004</c:v>
                </c:pt>
                <c:pt idx="5">
                  <c:v>-100.33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'14495'!$S$21:$S$25</c:f>
              <c:numCache>
                <c:formatCode>0.0000</c:formatCode>
                <c:ptCount val="5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</c:numCache>
            </c:numRef>
          </c:xVal>
          <c:yVal>
            <c:numRef>
              <c:f>'14495'!$U$21:$U$25</c:f>
              <c:numCache>
                <c:formatCode>General</c:formatCode>
                <c:ptCount val="5"/>
                <c:pt idx="0">
                  <c:v>-164.33</c:v>
                </c:pt>
                <c:pt idx="1">
                  <c:v>-208.33</c:v>
                </c:pt>
                <c:pt idx="2">
                  <c:v>-220.6599999999999</c:v>
                </c:pt>
                <c:pt idx="3">
                  <c:v>-95.0</c:v>
                </c:pt>
                <c:pt idx="4">
                  <c:v>-130.0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'14500'!$S$31:$S$34</c:f>
              <c:numCache>
                <c:formatCode>0.0000</c:formatCode>
                <c:ptCount val="4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</c:numCache>
            </c:numRef>
          </c:xVal>
          <c:yVal>
            <c:numRef>
              <c:f>'14500'!$U$31:$U$34</c:f>
              <c:numCache>
                <c:formatCode>General</c:formatCode>
                <c:ptCount val="4"/>
                <c:pt idx="0">
                  <c:v>33.34000000000015</c:v>
                </c:pt>
                <c:pt idx="1">
                  <c:v>49.0</c:v>
                </c:pt>
                <c:pt idx="2">
                  <c:v>117.6700000000001</c:v>
                </c:pt>
                <c:pt idx="3">
                  <c:v>162.6700000000001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'14501'!$S$31:$S$35</c:f>
              <c:numCache>
                <c:formatCode>0.0000</c:formatCode>
                <c:ptCount val="5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</c:numCache>
            </c:numRef>
          </c:xVal>
          <c:yVal>
            <c:numRef>
              <c:f>'14501'!$U$31:$U$35</c:f>
              <c:numCache>
                <c:formatCode>General</c:formatCode>
                <c:ptCount val="5"/>
                <c:pt idx="0">
                  <c:v>22.32999999999993</c:v>
                </c:pt>
                <c:pt idx="1">
                  <c:v>-46.32999999999992</c:v>
                </c:pt>
                <c:pt idx="2">
                  <c:v>36.0</c:v>
                </c:pt>
                <c:pt idx="3">
                  <c:v>59.67000000000007</c:v>
                </c:pt>
                <c:pt idx="4">
                  <c:v>-65.32999999999993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'14504'!$S$34:$S$39</c:f>
              <c:numCache>
                <c:formatCode>0.0000</c:formatCode>
                <c:ptCount val="6"/>
                <c:pt idx="0">
                  <c:v>38.66666666666667</c:v>
                </c:pt>
                <c:pt idx="1">
                  <c:v>56.66666666666667</c:v>
                </c:pt>
                <c:pt idx="2">
                  <c:v>101.6666666666667</c:v>
                </c:pt>
                <c:pt idx="3">
                  <c:v>138.6666666666667</c:v>
                </c:pt>
                <c:pt idx="4">
                  <c:v>203.6666666666667</c:v>
                </c:pt>
                <c:pt idx="5">
                  <c:v>240.6666666666667</c:v>
                </c:pt>
              </c:numCache>
            </c:numRef>
          </c:xVal>
          <c:yVal>
            <c:numRef>
              <c:f>'14504'!$U$34:$U$39</c:f>
              <c:numCache>
                <c:formatCode>General</c:formatCode>
                <c:ptCount val="6"/>
                <c:pt idx="0">
                  <c:v>98.32999999999993</c:v>
                </c:pt>
                <c:pt idx="1">
                  <c:v>-6.0</c:v>
                </c:pt>
                <c:pt idx="2">
                  <c:v>5.0</c:v>
                </c:pt>
                <c:pt idx="3">
                  <c:v>84.0</c:v>
                </c:pt>
                <c:pt idx="4">
                  <c:v>179.0</c:v>
                </c:pt>
                <c:pt idx="5">
                  <c:v>213.6700000000001</c:v>
                </c:pt>
              </c:numCache>
            </c:numRef>
          </c:yVal>
          <c:smooth val="0"/>
        </c:ser>
        <c:ser>
          <c:idx val="5"/>
          <c:order val="5"/>
          <c:tx>
            <c:v>14488</c:v>
          </c:tx>
          <c:spPr>
            <a:ln w="47625">
              <a:noFill/>
            </a:ln>
          </c:spPr>
          <c:xVal>
            <c:numRef>
              <c:f>'14488'!$S$13:$S$17</c:f>
              <c:numCache>
                <c:formatCode>General</c:formatCode>
                <c:ptCount val="5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</c:numCache>
            </c:numRef>
          </c:xVal>
          <c:yVal>
            <c:numRef>
              <c:f>'14488'!$U$13:$U$17</c:f>
              <c:numCache>
                <c:formatCode>General</c:formatCode>
                <c:ptCount val="5"/>
                <c:pt idx="0">
                  <c:v>-59.65999999999985</c:v>
                </c:pt>
                <c:pt idx="1">
                  <c:v>-80.0</c:v>
                </c:pt>
                <c:pt idx="2">
                  <c:v>-24.32999999999993</c:v>
                </c:pt>
                <c:pt idx="3">
                  <c:v>-67.65999999999985</c:v>
                </c:pt>
                <c:pt idx="4">
                  <c:v>-63.65999999999985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'14490'!$S$14:$S$18</c:f>
              <c:numCache>
                <c:formatCode>General</c:formatCode>
                <c:ptCount val="5"/>
                <c:pt idx="0">
                  <c:v>41.0</c:v>
                </c:pt>
                <c:pt idx="1">
                  <c:v>131.0</c:v>
                </c:pt>
                <c:pt idx="2">
                  <c:v>174.0</c:v>
                </c:pt>
                <c:pt idx="3">
                  <c:v>241.0</c:v>
                </c:pt>
                <c:pt idx="4">
                  <c:v>332.0</c:v>
                </c:pt>
              </c:numCache>
            </c:numRef>
          </c:xVal>
          <c:yVal>
            <c:numRef>
              <c:f>'14490'!$U$14:$U$18</c:f>
              <c:numCache>
                <c:formatCode>General</c:formatCode>
                <c:ptCount val="5"/>
                <c:pt idx="0">
                  <c:v>294.3400000000001</c:v>
                </c:pt>
                <c:pt idx="1">
                  <c:v>299.3400000000001</c:v>
                </c:pt>
                <c:pt idx="2">
                  <c:v>123.3400000000001</c:v>
                </c:pt>
                <c:pt idx="3">
                  <c:v>95.0</c:v>
                </c:pt>
                <c:pt idx="4">
                  <c:v>169.3400000000001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'14494'!$S$13:$S$17</c:f>
              <c:numCache>
                <c:formatCode>General</c:formatCode>
                <c:ptCount val="5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</c:numCache>
            </c:numRef>
          </c:xVal>
          <c:yVal>
            <c:numRef>
              <c:f>'14494'!$U$13:$U$17</c:f>
              <c:numCache>
                <c:formatCode>General</c:formatCode>
                <c:ptCount val="5"/>
                <c:pt idx="0">
                  <c:v>87.0</c:v>
                </c:pt>
                <c:pt idx="1">
                  <c:v>73.34000000000014</c:v>
                </c:pt>
                <c:pt idx="2">
                  <c:v>22.34000000000015</c:v>
                </c:pt>
                <c:pt idx="3">
                  <c:v>-2.659999999999854</c:v>
                </c:pt>
                <c:pt idx="4">
                  <c:v>23.0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'14506'!$S$13:$S$17</c:f>
              <c:numCache>
                <c:formatCode>General</c:formatCode>
                <c:ptCount val="5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</c:numCache>
            </c:numRef>
          </c:xVal>
          <c:yVal>
            <c:numRef>
              <c:f>'14506'!$U$13:$U$17</c:f>
              <c:numCache>
                <c:formatCode>General</c:formatCode>
                <c:ptCount val="5"/>
                <c:pt idx="0">
                  <c:v>75.67000000000007</c:v>
                </c:pt>
                <c:pt idx="1">
                  <c:v>4.329999999999927</c:v>
                </c:pt>
                <c:pt idx="2">
                  <c:v>31.32999999999993</c:v>
                </c:pt>
                <c:pt idx="3">
                  <c:v>-45.0</c:v>
                </c:pt>
                <c:pt idx="4">
                  <c:v>102.3299999999999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'14507'!$S$13:$S$17</c:f>
              <c:numCache>
                <c:formatCode>General</c:formatCode>
                <c:ptCount val="5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</c:numCache>
            </c:numRef>
          </c:xVal>
          <c:yVal>
            <c:numRef>
              <c:f>'14507'!$U$13:$U$17</c:f>
              <c:numCache>
                <c:formatCode>General</c:formatCode>
                <c:ptCount val="5"/>
                <c:pt idx="0">
                  <c:v>-15.34000000000015</c:v>
                </c:pt>
                <c:pt idx="1">
                  <c:v>144.33</c:v>
                </c:pt>
                <c:pt idx="2">
                  <c:v>320.0</c:v>
                </c:pt>
                <c:pt idx="3">
                  <c:v>223.0</c:v>
                </c:pt>
                <c:pt idx="4">
                  <c:v>372.6599999999999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918552"/>
        <c:axId val="-2053924232"/>
      </c:scatterChart>
      <c:valAx>
        <c:axId val="-2053918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3924232"/>
        <c:crosses val="autoZero"/>
        <c:crossBetween val="midCat"/>
      </c:valAx>
      <c:valAx>
        <c:axId val="-2053924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918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'14492'!$S$48:$S$53</c:f>
              <c:numCache>
                <c:formatCode>0.0000</c:formatCode>
                <c:ptCount val="6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</c:numCache>
            </c:numRef>
          </c:xVal>
          <c:yVal>
            <c:numRef>
              <c:f>'14492'!$V$48:$V$53</c:f>
              <c:numCache>
                <c:formatCode>General</c:formatCode>
                <c:ptCount val="6"/>
                <c:pt idx="0">
                  <c:v>21.67</c:v>
                </c:pt>
                <c:pt idx="1">
                  <c:v>25.8</c:v>
                </c:pt>
                <c:pt idx="2">
                  <c:v>27.67999999999999</c:v>
                </c:pt>
                <c:pt idx="3">
                  <c:v>28.61</c:v>
                </c:pt>
                <c:pt idx="4">
                  <c:v>37.26</c:v>
                </c:pt>
                <c:pt idx="5">
                  <c:v>23.16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'14495'!$S$21:$S$25</c:f>
              <c:numCache>
                <c:formatCode>0.0000</c:formatCode>
                <c:ptCount val="5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</c:numCache>
            </c:numRef>
          </c:xVal>
          <c:yVal>
            <c:numRef>
              <c:f>'14495'!$V$21:$V$25</c:f>
              <c:numCache>
                <c:formatCode>General</c:formatCode>
                <c:ptCount val="5"/>
                <c:pt idx="0">
                  <c:v>-4.95999999999998</c:v>
                </c:pt>
                <c:pt idx="1">
                  <c:v>-16.70999999999998</c:v>
                </c:pt>
                <c:pt idx="2">
                  <c:v>5.840000000000032</c:v>
                </c:pt>
                <c:pt idx="3">
                  <c:v>38.63999999999998</c:v>
                </c:pt>
                <c:pt idx="4">
                  <c:v>34.55000000000001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'14500'!$S$31:$S$34</c:f>
              <c:numCache>
                <c:formatCode>0.0000</c:formatCode>
                <c:ptCount val="4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</c:numCache>
            </c:numRef>
          </c:xVal>
          <c:yVal>
            <c:numRef>
              <c:f>'14500'!$V$31:$V$34</c:f>
              <c:numCache>
                <c:formatCode>General</c:formatCode>
                <c:ptCount val="4"/>
                <c:pt idx="0">
                  <c:v>44.82</c:v>
                </c:pt>
                <c:pt idx="1">
                  <c:v>39.13</c:v>
                </c:pt>
                <c:pt idx="2">
                  <c:v>89.98999999999998</c:v>
                </c:pt>
                <c:pt idx="3">
                  <c:v>104.3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'14501'!$S$31:$S$35</c:f>
              <c:numCache>
                <c:formatCode>0.0000</c:formatCode>
                <c:ptCount val="5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</c:numCache>
            </c:numRef>
          </c:xVal>
          <c:yVal>
            <c:numRef>
              <c:f>'14501'!$V$31:$V$35</c:f>
              <c:numCache>
                <c:formatCode>General</c:formatCode>
                <c:ptCount val="5"/>
                <c:pt idx="0">
                  <c:v>49.86000000000001</c:v>
                </c:pt>
                <c:pt idx="1">
                  <c:v>27.78999999999999</c:v>
                </c:pt>
                <c:pt idx="2">
                  <c:v>73.48000000000001</c:v>
                </c:pt>
                <c:pt idx="3">
                  <c:v>87.26999999999998</c:v>
                </c:pt>
                <c:pt idx="4">
                  <c:v>61.69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'14504'!$S$34:$S$39</c:f>
              <c:numCache>
                <c:formatCode>0.0000</c:formatCode>
                <c:ptCount val="6"/>
                <c:pt idx="0">
                  <c:v>38.66666666666667</c:v>
                </c:pt>
                <c:pt idx="1">
                  <c:v>56.66666666666667</c:v>
                </c:pt>
                <c:pt idx="2">
                  <c:v>101.6666666666667</c:v>
                </c:pt>
                <c:pt idx="3">
                  <c:v>138.6666666666667</c:v>
                </c:pt>
                <c:pt idx="4">
                  <c:v>203.6666666666667</c:v>
                </c:pt>
                <c:pt idx="5">
                  <c:v>240.6666666666667</c:v>
                </c:pt>
              </c:numCache>
            </c:numRef>
          </c:xVal>
          <c:yVal>
            <c:numRef>
              <c:f>'14504'!$V$34:$V$39</c:f>
              <c:numCache>
                <c:formatCode>General</c:formatCode>
                <c:ptCount val="6"/>
                <c:pt idx="0">
                  <c:v>66.27000000000001</c:v>
                </c:pt>
                <c:pt idx="1">
                  <c:v>57.09</c:v>
                </c:pt>
                <c:pt idx="2">
                  <c:v>80.48999999999998</c:v>
                </c:pt>
                <c:pt idx="3">
                  <c:v>111.55</c:v>
                </c:pt>
                <c:pt idx="4">
                  <c:v>130.63</c:v>
                </c:pt>
                <c:pt idx="5">
                  <c:v>146.35</c:v>
                </c:pt>
              </c:numCache>
            </c:numRef>
          </c:yVal>
          <c:smooth val="0"/>
        </c:ser>
        <c:ser>
          <c:idx val="5"/>
          <c:order val="5"/>
          <c:tx>
            <c:v>14488</c:v>
          </c:tx>
          <c:spPr>
            <a:ln w="47625">
              <a:noFill/>
            </a:ln>
          </c:spPr>
          <c:xVal>
            <c:numRef>
              <c:f>'14488'!$S$13:$S$17</c:f>
              <c:numCache>
                <c:formatCode>General</c:formatCode>
                <c:ptCount val="5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</c:numCache>
            </c:numRef>
          </c:xVal>
          <c:yVal>
            <c:numRef>
              <c:f>'14488'!$V$13:$V$17</c:f>
              <c:numCache>
                <c:formatCode>General</c:formatCode>
                <c:ptCount val="5"/>
                <c:pt idx="0">
                  <c:v>4.009999999999991</c:v>
                </c:pt>
                <c:pt idx="1">
                  <c:v>33.26999999999998</c:v>
                </c:pt>
                <c:pt idx="2">
                  <c:v>61.47000000000003</c:v>
                </c:pt>
                <c:pt idx="3">
                  <c:v>57.80000000000001</c:v>
                </c:pt>
                <c:pt idx="4">
                  <c:v>60.63999999999998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'14490'!$S$14:$S$18</c:f>
              <c:numCache>
                <c:formatCode>General</c:formatCode>
                <c:ptCount val="5"/>
                <c:pt idx="0">
                  <c:v>41.0</c:v>
                </c:pt>
                <c:pt idx="1">
                  <c:v>131.0</c:v>
                </c:pt>
                <c:pt idx="2">
                  <c:v>174.0</c:v>
                </c:pt>
                <c:pt idx="3">
                  <c:v>241.0</c:v>
                </c:pt>
                <c:pt idx="4">
                  <c:v>332.0</c:v>
                </c:pt>
              </c:numCache>
            </c:numRef>
          </c:xVal>
          <c:yVal>
            <c:numRef>
              <c:f>'14490'!$V$14:$V$18</c:f>
              <c:numCache>
                <c:formatCode>General</c:formatCode>
                <c:ptCount val="5"/>
                <c:pt idx="0">
                  <c:v>72.28</c:v>
                </c:pt>
                <c:pt idx="1">
                  <c:v>102.37</c:v>
                </c:pt>
                <c:pt idx="2">
                  <c:v>74.89000000000001</c:v>
                </c:pt>
                <c:pt idx="3">
                  <c:v>111.99</c:v>
                </c:pt>
                <c:pt idx="4">
                  <c:v>148.61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'14494'!$S$13:$S$17</c:f>
              <c:numCache>
                <c:formatCode>General</c:formatCode>
                <c:ptCount val="5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</c:numCache>
            </c:numRef>
          </c:xVal>
          <c:yVal>
            <c:numRef>
              <c:f>'14494'!$V$13:$V$17</c:f>
              <c:numCache>
                <c:formatCode>General</c:formatCode>
                <c:ptCount val="5"/>
                <c:pt idx="0">
                  <c:v>54.05999999999997</c:v>
                </c:pt>
                <c:pt idx="1">
                  <c:v>65.47</c:v>
                </c:pt>
                <c:pt idx="2">
                  <c:v>65.05999999999997</c:v>
                </c:pt>
                <c:pt idx="3">
                  <c:v>82.85999999999998</c:v>
                </c:pt>
                <c:pt idx="4">
                  <c:v>83.04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'14506'!$S$13:$S$17</c:f>
              <c:numCache>
                <c:formatCode>General</c:formatCode>
                <c:ptCount val="5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</c:numCache>
            </c:numRef>
          </c:xVal>
          <c:yVal>
            <c:numRef>
              <c:f>'14506'!$V$13:$V$17</c:f>
              <c:numCache>
                <c:formatCode>General</c:formatCode>
                <c:ptCount val="5"/>
                <c:pt idx="0">
                  <c:v>34.61000000000001</c:v>
                </c:pt>
                <c:pt idx="1">
                  <c:v>43.21000000000001</c:v>
                </c:pt>
                <c:pt idx="2">
                  <c:v>69.73000000000001</c:v>
                </c:pt>
                <c:pt idx="3">
                  <c:v>56.34</c:v>
                </c:pt>
                <c:pt idx="4">
                  <c:v>88.1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'14507'!$S$13:$S$17</c:f>
              <c:numCache>
                <c:formatCode>General</c:formatCode>
                <c:ptCount val="5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</c:numCache>
            </c:numRef>
          </c:xVal>
          <c:yVal>
            <c:numRef>
              <c:f>'14507'!$V$13:$V$17</c:f>
              <c:numCache>
                <c:formatCode>General</c:formatCode>
                <c:ptCount val="5"/>
                <c:pt idx="0">
                  <c:v>-0.849999999999994</c:v>
                </c:pt>
                <c:pt idx="1">
                  <c:v>18.31999999999999</c:v>
                </c:pt>
                <c:pt idx="2">
                  <c:v>56.71000000000001</c:v>
                </c:pt>
                <c:pt idx="3">
                  <c:v>43.64000000000001</c:v>
                </c:pt>
                <c:pt idx="4">
                  <c:v>76.49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986440"/>
        <c:axId val="-2053992120"/>
      </c:scatterChart>
      <c:valAx>
        <c:axId val="-2053986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3992120"/>
        <c:crosses val="autoZero"/>
        <c:crossBetween val="midCat"/>
      </c:valAx>
      <c:valAx>
        <c:axId val="-205399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986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'14492'!$S$48:$S$53</c:f>
              <c:numCache>
                <c:formatCode>0.0000</c:formatCode>
                <c:ptCount val="6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</c:numCache>
            </c:numRef>
          </c:xVal>
          <c:yVal>
            <c:numRef>
              <c:f>'14492'!$Y$48:$Y$53</c:f>
              <c:numCache>
                <c:formatCode>General</c:formatCode>
                <c:ptCount val="6"/>
                <c:pt idx="0">
                  <c:v>-0.56</c:v>
                </c:pt>
                <c:pt idx="1">
                  <c:v>-0.669999999999999</c:v>
                </c:pt>
                <c:pt idx="2">
                  <c:v>-0.67</c:v>
                </c:pt>
                <c:pt idx="3">
                  <c:v>-1.0</c:v>
                </c:pt>
                <c:pt idx="4">
                  <c:v>-1.11</c:v>
                </c:pt>
                <c:pt idx="5">
                  <c:v>-1.22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'14495'!$S$21:$S$25</c:f>
              <c:numCache>
                <c:formatCode>0.0000</c:formatCode>
                <c:ptCount val="5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</c:numCache>
            </c:numRef>
          </c:xVal>
          <c:yVal>
            <c:numRef>
              <c:f>'14495'!$Y$21:$Y$25</c:f>
              <c:numCache>
                <c:formatCode>General</c:formatCode>
                <c:ptCount val="5"/>
                <c:pt idx="0">
                  <c:v>-0.45</c:v>
                </c:pt>
                <c:pt idx="1">
                  <c:v>-0.23</c:v>
                </c:pt>
                <c:pt idx="2">
                  <c:v>-0.899999999999999</c:v>
                </c:pt>
                <c:pt idx="3">
                  <c:v>-1.009999999999999</c:v>
                </c:pt>
                <c:pt idx="4">
                  <c:v>-0.899999999999999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'14500'!$S$31:$S$34</c:f>
              <c:numCache>
                <c:formatCode>0.0000</c:formatCode>
                <c:ptCount val="4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</c:numCache>
            </c:numRef>
          </c:xVal>
          <c:yVal>
            <c:numRef>
              <c:f>'14500'!$Y$31:$Y$34</c:f>
              <c:numCache>
                <c:formatCode>General</c:formatCode>
                <c:ptCount val="4"/>
                <c:pt idx="0">
                  <c:v>-0.56</c:v>
                </c:pt>
                <c:pt idx="1">
                  <c:v>-0.449999999999999</c:v>
                </c:pt>
                <c:pt idx="2">
                  <c:v>-1.0</c:v>
                </c:pt>
                <c:pt idx="3">
                  <c:v>-1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'14501'!$S$31:$S$35</c:f>
              <c:numCache>
                <c:formatCode>0.0000</c:formatCode>
                <c:ptCount val="5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</c:numCache>
            </c:numRef>
          </c:xVal>
          <c:yVal>
            <c:numRef>
              <c:f>'14501'!$Y$31:$Y$35</c:f>
              <c:numCache>
                <c:formatCode>General</c:formatCode>
                <c:ptCount val="5"/>
                <c:pt idx="0">
                  <c:v>-0.66</c:v>
                </c:pt>
                <c:pt idx="1">
                  <c:v>-0.32</c:v>
                </c:pt>
                <c:pt idx="2">
                  <c:v>-0.99</c:v>
                </c:pt>
                <c:pt idx="3">
                  <c:v>-1.0</c:v>
                </c:pt>
                <c:pt idx="4">
                  <c:v>-1.0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'14504'!$S$34:$S$39</c:f>
              <c:numCache>
                <c:formatCode>0.0000</c:formatCode>
                <c:ptCount val="6"/>
                <c:pt idx="0">
                  <c:v>38.66666666666667</c:v>
                </c:pt>
                <c:pt idx="1">
                  <c:v>56.66666666666667</c:v>
                </c:pt>
                <c:pt idx="2">
                  <c:v>101.6666666666667</c:v>
                </c:pt>
                <c:pt idx="3">
                  <c:v>138.6666666666667</c:v>
                </c:pt>
                <c:pt idx="4">
                  <c:v>203.6666666666667</c:v>
                </c:pt>
                <c:pt idx="5">
                  <c:v>240.6666666666667</c:v>
                </c:pt>
              </c:numCache>
            </c:numRef>
          </c:xVal>
          <c:yVal>
            <c:numRef>
              <c:f>'14504'!$Y$34:$Y$39</c:f>
              <c:numCache>
                <c:formatCode>General</c:formatCode>
                <c:ptCount val="6"/>
                <c:pt idx="0">
                  <c:v>-0.77</c:v>
                </c:pt>
                <c:pt idx="1">
                  <c:v>-0.769999999999999</c:v>
                </c:pt>
                <c:pt idx="2">
                  <c:v>-1.1</c:v>
                </c:pt>
                <c:pt idx="3">
                  <c:v>-1.21</c:v>
                </c:pt>
                <c:pt idx="4">
                  <c:v>-1.55</c:v>
                </c:pt>
                <c:pt idx="5">
                  <c:v>-1.66</c:v>
                </c:pt>
              </c:numCache>
            </c:numRef>
          </c:yVal>
          <c:smooth val="0"/>
        </c:ser>
        <c:ser>
          <c:idx val="5"/>
          <c:order val="5"/>
          <c:tx>
            <c:v>14488</c:v>
          </c:tx>
          <c:spPr>
            <a:ln w="47625">
              <a:noFill/>
            </a:ln>
          </c:spPr>
          <c:xVal>
            <c:numRef>
              <c:f>'14488'!$S$13:$S$17</c:f>
              <c:numCache>
                <c:formatCode>General</c:formatCode>
                <c:ptCount val="5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</c:numCache>
            </c:numRef>
          </c:xVal>
          <c:yVal>
            <c:numRef>
              <c:f>'14488'!$Y$13:$Y$17</c:f>
              <c:numCache>
                <c:formatCode>General</c:formatCode>
                <c:ptCount val="5"/>
                <c:pt idx="0">
                  <c:v>-0.22</c:v>
                </c:pt>
                <c:pt idx="1">
                  <c:v>-0.67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'14490'!$S$14:$S$18</c:f>
              <c:numCache>
                <c:formatCode>General</c:formatCode>
                <c:ptCount val="5"/>
                <c:pt idx="0">
                  <c:v>41.0</c:v>
                </c:pt>
                <c:pt idx="1">
                  <c:v>131.0</c:v>
                </c:pt>
                <c:pt idx="2">
                  <c:v>174.0</c:v>
                </c:pt>
                <c:pt idx="3">
                  <c:v>241.0</c:v>
                </c:pt>
                <c:pt idx="4">
                  <c:v>332.0</c:v>
                </c:pt>
              </c:numCache>
            </c:numRef>
          </c:xVal>
          <c:yVal>
            <c:numRef>
              <c:f>'14490'!$Y$14:$Y$18</c:f>
              <c:numCache>
                <c:formatCode>General</c:formatCode>
                <c:ptCount val="5"/>
                <c:pt idx="0">
                  <c:v>-0.220000000000001</c:v>
                </c:pt>
                <c:pt idx="1">
                  <c:v>-0.56</c:v>
                </c:pt>
                <c:pt idx="2">
                  <c:v>-0.78</c:v>
                </c:pt>
                <c:pt idx="3">
                  <c:v>-1.22</c:v>
                </c:pt>
                <c:pt idx="4">
                  <c:v>-1.33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'14494'!$S$13:$S$17</c:f>
              <c:numCache>
                <c:formatCode>General</c:formatCode>
                <c:ptCount val="5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</c:numCache>
            </c:numRef>
          </c:xVal>
          <c:yVal>
            <c:numRef>
              <c:f>'14494'!$Y$13:$Y$17</c:f>
              <c:numCache>
                <c:formatCode>General</c:formatCode>
                <c:ptCount val="5"/>
                <c:pt idx="0">
                  <c:v>-0.44</c:v>
                </c:pt>
                <c:pt idx="1">
                  <c:v>-0.67</c:v>
                </c:pt>
                <c:pt idx="2">
                  <c:v>-0.78</c:v>
                </c:pt>
                <c:pt idx="3">
                  <c:v>-1.22</c:v>
                </c:pt>
                <c:pt idx="4">
                  <c:v>-1.0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'14506'!$S$13:$S$17</c:f>
              <c:numCache>
                <c:formatCode>General</c:formatCode>
                <c:ptCount val="5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</c:numCache>
            </c:numRef>
          </c:xVal>
          <c:yVal>
            <c:numRef>
              <c:f>'14506'!$Y$13:$Y$17</c:f>
              <c:numCache>
                <c:formatCode>General</c:formatCode>
                <c:ptCount val="5"/>
                <c:pt idx="0">
                  <c:v>-0.33</c:v>
                </c:pt>
                <c:pt idx="1">
                  <c:v>-0.55</c:v>
                </c:pt>
                <c:pt idx="2">
                  <c:v>-0.88</c:v>
                </c:pt>
                <c:pt idx="3">
                  <c:v>-0.66</c:v>
                </c:pt>
                <c:pt idx="4">
                  <c:v>-0.77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'14507'!$S$13:$S$17</c:f>
              <c:numCache>
                <c:formatCode>General</c:formatCode>
                <c:ptCount val="5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</c:numCache>
            </c:numRef>
          </c:xVal>
          <c:yVal>
            <c:numRef>
              <c:f>'14507'!$Y$13:$Y$17</c:f>
              <c:numCache>
                <c:formatCode>General</c:formatCode>
                <c:ptCount val="5"/>
                <c:pt idx="0">
                  <c:v>0.0</c:v>
                </c:pt>
                <c:pt idx="1">
                  <c:v>0.00999999999999978</c:v>
                </c:pt>
                <c:pt idx="2">
                  <c:v>0.0</c:v>
                </c:pt>
                <c:pt idx="3">
                  <c:v>0.0</c:v>
                </c:pt>
                <c:pt idx="4">
                  <c:v>-0.22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055240"/>
        <c:axId val="-2054060920"/>
      </c:scatterChart>
      <c:valAx>
        <c:axId val="-2054055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4060920"/>
        <c:crosses val="autoZero"/>
        <c:crossBetween val="midCat"/>
      </c:valAx>
      <c:valAx>
        <c:axId val="-2054060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055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ATIII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14493</c:v>
          </c:tx>
          <c:spPr>
            <a:ln w="47625">
              <a:noFill/>
            </a:ln>
          </c:spPr>
          <c:xVal>
            <c:numRef>
              <c:f>'14493'!$S$29:$S$32</c:f>
              <c:numCache>
                <c:formatCode>0.0000</c:formatCode>
                <c:ptCount val="4"/>
                <c:pt idx="0">
                  <c:v>23.0</c:v>
                </c:pt>
                <c:pt idx="1">
                  <c:v>15.0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'14493'!$T$29:$T$32</c:f>
              <c:numCache>
                <c:formatCode>General</c:formatCode>
                <c:ptCount val="4"/>
                <c:pt idx="1">
                  <c:v>0.11</c:v>
                </c:pt>
                <c:pt idx="2">
                  <c:v>0.0</c:v>
                </c:pt>
                <c:pt idx="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'14500'!$S$40:$S$43</c:f>
              <c:numCache>
                <c:formatCode>0.0000</c:formatCode>
                <c:ptCount val="4"/>
                <c:pt idx="0">
                  <c:v>25.27777777777777</c:v>
                </c:pt>
                <c:pt idx="1">
                  <c:v>55.27777777777777</c:v>
                </c:pt>
                <c:pt idx="2">
                  <c:v>135.2777777777778</c:v>
                </c:pt>
                <c:pt idx="3">
                  <c:v>102.2777777777778</c:v>
                </c:pt>
              </c:numCache>
            </c:numRef>
          </c:xVal>
          <c:yVal>
            <c:numRef>
              <c:f>'14500'!$T$40:$T$43</c:f>
              <c:numCache>
                <c:formatCode>General</c:formatCode>
                <c:ptCount val="4"/>
                <c:pt idx="0">
                  <c:v>-0.34</c:v>
                </c:pt>
                <c:pt idx="1">
                  <c:v>-0.23</c:v>
                </c:pt>
                <c:pt idx="2">
                  <c:v>-0.23</c:v>
                </c:pt>
                <c:pt idx="3">
                  <c:v>-0.34</c:v>
                </c:pt>
              </c:numCache>
            </c:numRef>
          </c:yVal>
          <c:smooth val="0"/>
        </c:ser>
        <c:ser>
          <c:idx val="2"/>
          <c:order val="2"/>
          <c:tx>
            <c:v>14504</c:v>
          </c:tx>
          <c:spPr>
            <a:ln w="47625">
              <a:noFill/>
            </a:ln>
          </c:spPr>
          <c:xVal>
            <c:numRef>
              <c:f>'14504'!$S$45:$S$49</c:f>
              <c:numCache>
                <c:formatCode>0.0000</c:formatCode>
                <c:ptCount val="5"/>
                <c:pt idx="0">
                  <c:v>-21.0</c:v>
                </c:pt>
                <c:pt idx="1">
                  <c:v>-7.0</c:v>
                </c:pt>
                <c:pt idx="2">
                  <c:v>-23.0</c:v>
                </c:pt>
                <c:pt idx="3">
                  <c:v>-13.0</c:v>
                </c:pt>
                <c:pt idx="4">
                  <c:v>-8.0</c:v>
                </c:pt>
              </c:numCache>
            </c:numRef>
          </c:xVal>
          <c:yVal>
            <c:numRef>
              <c:f>'14504'!$T$45:$T$49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0.33</c:v>
                </c:pt>
                <c:pt idx="3">
                  <c:v>0.11</c:v>
                </c:pt>
                <c:pt idx="4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089592"/>
        <c:axId val="-2054095240"/>
      </c:scatterChart>
      <c:valAx>
        <c:axId val="-2054089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ATIII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4095240"/>
        <c:crosses val="autoZero"/>
        <c:crossBetween val="midCat"/>
      </c:valAx>
      <c:valAx>
        <c:axId val="-205409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089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ATIII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14493</c:v>
          </c:tx>
          <c:spPr>
            <a:ln w="47625">
              <a:noFill/>
            </a:ln>
          </c:spPr>
          <c:xVal>
            <c:numRef>
              <c:f>'14493'!$S$29:$S$32</c:f>
              <c:numCache>
                <c:formatCode>0.0000</c:formatCode>
                <c:ptCount val="4"/>
                <c:pt idx="0">
                  <c:v>23.0</c:v>
                </c:pt>
                <c:pt idx="1">
                  <c:v>15.0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'14493'!$U$29:$U$32</c:f>
              <c:numCache>
                <c:formatCode>General</c:formatCode>
                <c:ptCount val="4"/>
                <c:pt idx="1">
                  <c:v>-79.0</c:v>
                </c:pt>
                <c:pt idx="2">
                  <c:v>-228.0</c:v>
                </c:pt>
                <c:pt idx="3">
                  <c:v>-248.33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'14500'!$S$40:$S$43</c:f>
              <c:numCache>
                <c:formatCode>0.0000</c:formatCode>
                <c:ptCount val="4"/>
                <c:pt idx="0">
                  <c:v>25.27777777777777</c:v>
                </c:pt>
                <c:pt idx="1">
                  <c:v>55.27777777777777</c:v>
                </c:pt>
                <c:pt idx="2">
                  <c:v>135.2777777777778</c:v>
                </c:pt>
                <c:pt idx="3">
                  <c:v>102.2777777777778</c:v>
                </c:pt>
              </c:numCache>
            </c:numRef>
          </c:xVal>
          <c:yVal>
            <c:numRef>
              <c:f>'14500'!$U$40:$U$43</c:f>
              <c:numCache>
                <c:formatCode>General</c:formatCode>
                <c:ptCount val="4"/>
                <c:pt idx="0">
                  <c:v>-177.0</c:v>
                </c:pt>
                <c:pt idx="1">
                  <c:v>-191.0</c:v>
                </c:pt>
                <c:pt idx="2">
                  <c:v>-356.33</c:v>
                </c:pt>
                <c:pt idx="3">
                  <c:v>-480.66</c:v>
                </c:pt>
              </c:numCache>
            </c:numRef>
          </c:yVal>
          <c:smooth val="0"/>
        </c:ser>
        <c:ser>
          <c:idx val="2"/>
          <c:order val="2"/>
          <c:tx>
            <c:v>14504</c:v>
          </c:tx>
          <c:spPr>
            <a:ln w="47625">
              <a:noFill/>
            </a:ln>
          </c:spPr>
          <c:xVal>
            <c:numRef>
              <c:f>'14504'!$S$45:$S$49</c:f>
              <c:numCache>
                <c:formatCode>0.0000</c:formatCode>
                <c:ptCount val="5"/>
                <c:pt idx="0">
                  <c:v>-21.0</c:v>
                </c:pt>
                <c:pt idx="1">
                  <c:v>-7.0</c:v>
                </c:pt>
                <c:pt idx="2">
                  <c:v>-23.0</c:v>
                </c:pt>
                <c:pt idx="3">
                  <c:v>-13.0</c:v>
                </c:pt>
                <c:pt idx="4">
                  <c:v>-8.0</c:v>
                </c:pt>
              </c:numCache>
            </c:numRef>
          </c:xVal>
          <c:yVal>
            <c:numRef>
              <c:f>'14504'!$U$45:$U$49</c:f>
              <c:numCache>
                <c:formatCode>General</c:formatCode>
                <c:ptCount val="5"/>
                <c:pt idx="0">
                  <c:v>-158.6700000000001</c:v>
                </c:pt>
                <c:pt idx="1">
                  <c:v>-153.0</c:v>
                </c:pt>
                <c:pt idx="2">
                  <c:v>-171.0</c:v>
                </c:pt>
                <c:pt idx="3">
                  <c:v>-248.6700000000001</c:v>
                </c:pt>
                <c:pt idx="4">
                  <c:v>-312.34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133336"/>
        <c:axId val="-2054139064"/>
      </c:scatterChart>
      <c:valAx>
        <c:axId val="-2054133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ATIII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4139064"/>
        <c:crosses val="autoZero"/>
        <c:crossBetween val="midCat"/>
      </c:valAx>
      <c:valAx>
        <c:axId val="-2054139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133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ATIII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14493</c:v>
          </c:tx>
          <c:spPr>
            <a:ln w="47625">
              <a:noFill/>
            </a:ln>
          </c:spPr>
          <c:xVal>
            <c:numRef>
              <c:f>'14493'!$S$29:$S$32</c:f>
              <c:numCache>
                <c:formatCode>0.0000</c:formatCode>
                <c:ptCount val="4"/>
                <c:pt idx="0">
                  <c:v>23.0</c:v>
                </c:pt>
                <c:pt idx="1">
                  <c:v>15.0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'14493'!$V$29:$V$32</c:f>
              <c:numCache>
                <c:formatCode>General</c:formatCode>
                <c:ptCount val="4"/>
                <c:pt idx="1">
                  <c:v>-1.510000000000019</c:v>
                </c:pt>
                <c:pt idx="2">
                  <c:v>-13.76000000000002</c:v>
                </c:pt>
                <c:pt idx="3">
                  <c:v>-22.13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'14500'!$S$40:$S$43</c:f>
              <c:numCache>
                <c:formatCode>0.0000</c:formatCode>
                <c:ptCount val="4"/>
                <c:pt idx="0">
                  <c:v>25.27777777777777</c:v>
                </c:pt>
                <c:pt idx="1">
                  <c:v>55.27777777777777</c:v>
                </c:pt>
                <c:pt idx="2">
                  <c:v>135.2777777777778</c:v>
                </c:pt>
                <c:pt idx="3">
                  <c:v>102.2777777777778</c:v>
                </c:pt>
              </c:numCache>
            </c:numRef>
          </c:xVal>
          <c:yVal>
            <c:numRef>
              <c:f>'14500'!$V$40:$V$43</c:f>
              <c:numCache>
                <c:formatCode>General</c:formatCode>
                <c:ptCount val="4"/>
                <c:pt idx="0">
                  <c:v>-21.34</c:v>
                </c:pt>
                <c:pt idx="1">
                  <c:v>-20.72</c:v>
                </c:pt>
                <c:pt idx="2">
                  <c:v>-42.08</c:v>
                </c:pt>
                <c:pt idx="3">
                  <c:v>-48.82</c:v>
                </c:pt>
              </c:numCache>
            </c:numRef>
          </c:yVal>
          <c:smooth val="0"/>
        </c:ser>
        <c:ser>
          <c:idx val="2"/>
          <c:order val="2"/>
          <c:tx>
            <c:v>14504</c:v>
          </c:tx>
          <c:spPr>
            <a:ln w="47625">
              <a:noFill/>
            </a:ln>
          </c:spPr>
          <c:xVal>
            <c:numRef>
              <c:f>'14504'!$S$45:$S$49</c:f>
              <c:numCache>
                <c:formatCode>0.0000</c:formatCode>
                <c:ptCount val="5"/>
                <c:pt idx="0">
                  <c:v>-21.0</c:v>
                </c:pt>
                <c:pt idx="1">
                  <c:v>-7.0</c:v>
                </c:pt>
                <c:pt idx="2">
                  <c:v>-23.0</c:v>
                </c:pt>
                <c:pt idx="3">
                  <c:v>-13.0</c:v>
                </c:pt>
                <c:pt idx="4">
                  <c:v>-8.0</c:v>
                </c:pt>
              </c:numCache>
            </c:numRef>
          </c:xVal>
          <c:yVal>
            <c:numRef>
              <c:f>'14504'!$V$45:$V$49</c:f>
              <c:numCache>
                <c:formatCode>General</c:formatCode>
                <c:ptCount val="5"/>
                <c:pt idx="0">
                  <c:v>-3.989999999999981</c:v>
                </c:pt>
                <c:pt idx="1">
                  <c:v>3.430000000000007</c:v>
                </c:pt>
                <c:pt idx="2">
                  <c:v>-36.69</c:v>
                </c:pt>
                <c:pt idx="3">
                  <c:v>-24.72</c:v>
                </c:pt>
                <c:pt idx="4">
                  <c:v>-31.36999999999998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60728"/>
        <c:axId val="-2052755032"/>
      </c:scatterChart>
      <c:valAx>
        <c:axId val="-2052760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ATIII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2755032"/>
        <c:crosses val="autoZero"/>
        <c:crossBetween val="midCat"/>
      </c:valAx>
      <c:valAx>
        <c:axId val="-205275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760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</a:t>
            </a:r>
            <a:r>
              <a:rPr lang="en-US" baseline="0"/>
              <a:t> Effect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'14492'!$S$2:$S$8</c:f>
              <c:numCache>
                <c:formatCode>General</c:formatCode>
                <c:ptCount val="7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</c:numCache>
            </c:numRef>
          </c:xVal>
          <c:yVal>
            <c:numRef>
              <c:f>'14492'!$U$2:$U$8</c:f>
              <c:numCache>
                <c:formatCode>General</c:formatCode>
                <c:ptCount val="7"/>
                <c:pt idx="0">
                  <c:v>178.0</c:v>
                </c:pt>
                <c:pt idx="1">
                  <c:v>413.33</c:v>
                </c:pt>
                <c:pt idx="2">
                  <c:v>462.0</c:v>
                </c:pt>
                <c:pt idx="3">
                  <c:v>641.67</c:v>
                </c:pt>
                <c:pt idx="4">
                  <c:v>777.0</c:v>
                </c:pt>
                <c:pt idx="5">
                  <c:v>1125.33</c:v>
                </c:pt>
                <c:pt idx="6">
                  <c:v>937.67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'14495'!$S$2:$S$6</c:f>
              <c:numCache>
                <c:formatCode>General</c:formatCode>
                <c:ptCount val="5"/>
                <c:pt idx="0" formatCode="0.0000">
                  <c:v>57.66666666666667</c:v>
                </c:pt>
              </c:numCache>
            </c:numRef>
          </c:xVal>
          <c:yVal>
            <c:numRef>
              <c:f>'14495'!$U$2:$U$6</c:f>
              <c:numCache>
                <c:formatCode>General</c:formatCode>
                <c:ptCount val="5"/>
                <c:pt idx="0">
                  <c:v>1044.67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'14500'!$S$2:$S$7</c:f>
              <c:numCache>
                <c:formatCode>0.0000</c:formatCode>
                <c:ptCount val="6"/>
                <c:pt idx="0">
                  <c:v>40.0</c:v>
                </c:pt>
                <c:pt idx="1">
                  <c:v>42.0</c:v>
                </c:pt>
                <c:pt idx="2">
                  <c:v>101.0</c:v>
                </c:pt>
                <c:pt idx="3">
                  <c:v>114.0</c:v>
                </c:pt>
                <c:pt idx="4">
                  <c:v>155.0</c:v>
                </c:pt>
                <c:pt idx="5">
                  <c:v>177.0</c:v>
                </c:pt>
              </c:numCache>
            </c:numRef>
          </c:xVal>
          <c:yVal>
            <c:numRef>
              <c:f>'14500'!$U$2:$U$7</c:f>
              <c:numCache>
                <c:formatCode>0.0000</c:formatCode>
                <c:ptCount val="6"/>
                <c:pt idx="0">
                  <c:v>447.0</c:v>
                </c:pt>
                <c:pt idx="1">
                  <c:v>1195.67</c:v>
                </c:pt>
                <c:pt idx="2">
                  <c:v>1446.67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'14501'!$S$2:$S$7</c:f>
              <c:numCache>
                <c:formatCode>0.0000</c:formatCode>
                <c:ptCount val="6"/>
                <c:pt idx="0">
                  <c:v>16.15384615384616</c:v>
                </c:pt>
                <c:pt idx="1">
                  <c:v>46.15384615384616</c:v>
                </c:pt>
                <c:pt idx="2">
                  <c:v>66.15384615384616</c:v>
                </c:pt>
                <c:pt idx="3">
                  <c:v>87.15384615384616</c:v>
                </c:pt>
                <c:pt idx="4">
                  <c:v>116.1538461538462</c:v>
                </c:pt>
                <c:pt idx="5">
                  <c:v>146.1538461538462</c:v>
                </c:pt>
              </c:numCache>
            </c:numRef>
          </c:xVal>
          <c:yVal>
            <c:numRef>
              <c:f>'14501'!$U$2:$U$7</c:f>
              <c:numCache>
                <c:formatCode>General</c:formatCode>
                <c:ptCount val="6"/>
                <c:pt idx="0">
                  <c:v>384.3299999999999</c:v>
                </c:pt>
                <c:pt idx="1">
                  <c:v>910.0</c:v>
                </c:pt>
                <c:pt idx="2">
                  <c:v>350.0</c:v>
                </c:pt>
                <c:pt idx="3">
                  <c:v>862.0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'14504'!$S$2:$S$4</c:f>
              <c:numCache>
                <c:formatCode>0.0000</c:formatCode>
                <c:ptCount val="3"/>
                <c:pt idx="0">
                  <c:v>170.4</c:v>
                </c:pt>
                <c:pt idx="1">
                  <c:v>127.4</c:v>
                </c:pt>
                <c:pt idx="2">
                  <c:v>58.40000000000001</c:v>
                </c:pt>
              </c:numCache>
            </c:numRef>
          </c:xVal>
          <c:yVal>
            <c:numRef>
              <c:f>'14504'!$U$2:$U$4</c:f>
              <c:numCache>
                <c:formatCode>General</c:formatCode>
                <c:ptCount val="3"/>
                <c:pt idx="0">
                  <c:v>1891.0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765160"/>
        <c:axId val="-2053759240"/>
      </c:scatterChart>
      <c:valAx>
        <c:axId val="-2053765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759240"/>
        <c:crosses val="autoZero"/>
        <c:crossBetween val="midCat"/>
      </c:valAx>
      <c:valAx>
        <c:axId val="-2053759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76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ATIII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14493</c:v>
          </c:tx>
          <c:spPr>
            <a:ln w="47625">
              <a:noFill/>
            </a:ln>
          </c:spPr>
          <c:xVal>
            <c:numRef>
              <c:f>'14493'!$S$29:$S$32</c:f>
              <c:numCache>
                <c:formatCode>0.0000</c:formatCode>
                <c:ptCount val="4"/>
                <c:pt idx="0">
                  <c:v>23.0</c:v>
                </c:pt>
                <c:pt idx="1">
                  <c:v>15.0</c:v>
                </c:pt>
                <c:pt idx="2">
                  <c:v>25.0</c:v>
                </c:pt>
                <c:pt idx="3">
                  <c:v>20.0</c:v>
                </c:pt>
              </c:numCache>
            </c:numRef>
          </c:xVal>
          <c:yVal>
            <c:numRef>
              <c:f>'14493'!$Y$29:$Y$32</c:f>
              <c:numCache>
                <c:formatCode>General</c:formatCode>
                <c:ptCount val="4"/>
                <c:pt idx="1">
                  <c:v>0.0</c:v>
                </c:pt>
                <c:pt idx="2">
                  <c:v>-0.22</c:v>
                </c:pt>
                <c:pt idx="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'14500'!$S$40:$S$43</c:f>
              <c:numCache>
                <c:formatCode>0.0000</c:formatCode>
                <c:ptCount val="4"/>
                <c:pt idx="0">
                  <c:v>25.27777777777777</c:v>
                </c:pt>
                <c:pt idx="1">
                  <c:v>55.27777777777777</c:v>
                </c:pt>
                <c:pt idx="2">
                  <c:v>135.2777777777778</c:v>
                </c:pt>
                <c:pt idx="3">
                  <c:v>102.2777777777778</c:v>
                </c:pt>
              </c:numCache>
            </c:numRef>
          </c:xVal>
          <c:yVal>
            <c:numRef>
              <c:f>'14500'!$Y$40:$Y$43</c:f>
              <c:numCache>
                <c:formatCode>General</c:formatCode>
                <c:ptCount val="4"/>
                <c:pt idx="0">
                  <c:v>0.34</c:v>
                </c:pt>
                <c:pt idx="1">
                  <c:v>0.0</c:v>
                </c:pt>
                <c:pt idx="2">
                  <c:v>-0.11</c:v>
                </c:pt>
                <c:pt idx="3">
                  <c:v>-0.44</c:v>
                </c:pt>
              </c:numCache>
            </c:numRef>
          </c:yVal>
          <c:smooth val="0"/>
        </c:ser>
        <c:ser>
          <c:idx val="2"/>
          <c:order val="2"/>
          <c:tx>
            <c:v>14504</c:v>
          </c:tx>
          <c:spPr>
            <a:ln w="47625">
              <a:noFill/>
            </a:ln>
          </c:spPr>
          <c:xVal>
            <c:numRef>
              <c:f>'14504'!$S$45:$S$49</c:f>
              <c:numCache>
                <c:formatCode>0.0000</c:formatCode>
                <c:ptCount val="5"/>
                <c:pt idx="0">
                  <c:v>-21.0</c:v>
                </c:pt>
                <c:pt idx="1">
                  <c:v>-7.0</c:v>
                </c:pt>
                <c:pt idx="2">
                  <c:v>-23.0</c:v>
                </c:pt>
                <c:pt idx="3">
                  <c:v>-13.0</c:v>
                </c:pt>
                <c:pt idx="4">
                  <c:v>-8.0</c:v>
                </c:pt>
              </c:numCache>
            </c:numRef>
          </c:xVal>
          <c:yVal>
            <c:numRef>
              <c:f>'14504'!$Y$45:$Y$49</c:f>
              <c:numCache>
                <c:formatCode>General</c:formatCode>
                <c:ptCount val="5"/>
                <c:pt idx="0">
                  <c:v>-0.22</c:v>
                </c:pt>
                <c:pt idx="1">
                  <c:v>-0.22</c:v>
                </c:pt>
                <c:pt idx="2">
                  <c:v>0.45</c:v>
                </c:pt>
                <c:pt idx="3">
                  <c:v>0.0100000000000002</c:v>
                </c:pt>
                <c:pt idx="4">
                  <c:v>0.0100000000000002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18120"/>
        <c:axId val="-2052712472"/>
      </c:scatterChart>
      <c:valAx>
        <c:axId val="-2052718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ATIII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2712472"/>
        <c:crosses val="autoZero"/>
        <c:crossBetween val="midCat"/>
      </c:valAx>
      <c:valAx>
        <c:axId val="-205271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718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14493</c:v>
          </c:tx>
          <c:spPr>
            <a:ln w="47625">
              <a:noFill/>
            </a:ln>
          </c:spPr>
          <c:xVal>
            <c:numRef>
              <c:f>'14493'!$S$2:$S$4</c:f>
              <c:numCache>
                <c:formatCode>0.0000</c:formatCode>
                <c:ptCount val="3"/>
                <c:pt idx="0">
                  <c:v>340.25</c:v>
                </c:pt>
                <c:pt idx="1">
                  <c:v>643.25</c:v>
                </c:pt>
                <c:pt idx="2">
                  <c:v>785.25</c:v>
                </c:pt>
              </c:numCache>
            </c:numRef>
          </c:xVal>
          <c:yVal>
            <c:numRef>
              <c:f>'14493'!$T$2:$T$4</c:f>
              <c:numCache>
                <c:formatCode>General</c:formatCode>
                <c:ptCount val="3"/>
                <c:pt idx="0">
                  <c:v>-0.78</c:v>
                </c:pt>
                <c:pt idx="1">
                  <c:v>-0.78</c:v>
                </c:pt>
                <c:pt idx="2">
                  <c:v>-0.78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85208"/>
        <c:axId val="-2052679496"/>
      </c:scatterChart>
      <c:valAx>
        <c:axId val="-2052685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2679496"/>
        <c:crosses val="autoZero"/>
        <c:crossBetween val="midCat"/>
      </c:valAx>
      <c:valAx>
        <c:axId val="-2052679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685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14493</c:v>
          </c:tx>
          <c:spPr>
            <a:ln w="47625">
              <a:noFill/>
            </a:ln>
          </c:spPr>
          <c:xVal>
            <c:numRef>
              <c:f>'14493'!$S$2:$S$4</c:f>
              <c:numCache>
                <c:formatCode>0.0000</c:formatCode>
                <c:ptCount val="3"/>
                <c:pt idx="0">
                  <c:v>340.25</c:v>
                </c:pt>
                <c:pt idx="1">
                  <c:v>643.25</c:v>
                </c:pt>
                <c:pt idx="2">
                  <c:v>785.25</c:v>
                </c:pt>
              </c:numCache>
            </c:numRef>
          </c:xVal>
          <c:yVal>
            <c:numRef>
              <c:f>'14493'!$U$2:$U$4</c:f>
              <c:numCache>
                <c:formatCode>General</c:formatCode>
                <c:ptCount val="3"/>
                <c:pt idx="0">
                  <c:v>-4.0</c:v>
                </c:pt>
                <c:pt idx="1">
                  <c:v>-16.0</c:v>
                </c:pt>
                <c:pt idx="2">
                  <c:v>-2.670000000000073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49416"/>
        <c:axId val="-2052643704"/>
      </c:scatterChart>
      <c:valAx>
        <c:axId val="-2052649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2643704"/>
        <c:crosses val="autoZero"/>
        <c:crossBetween val="midCat"/>
      </c:valAx>
      <c:valAx>
        <c:axId val="-205264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649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14493</c:v>
          </c:tx>
          <c:spPr>
            <a:ln w="47625">
              <a:noFill/>
            </a:ln>
          </c:spPr>
          <c:xVal>
            <c:numRef>
              <c:f>'14493'!$S$2:$S$4</c:f>
              <c:numCache>
                <c:formatCode>0.0000</c:formatCode>
                <c:ptCount val="3"/>
                <c:pt idx="0">
                  <c:v>340.25</c:v>
                </c:pt>
                <c:pt idx="1">
                  <c:v>643.25</c:v>
                </c:pt>
                <c:pt idx="2">
                  <c:v>785.25</c:v>
                </c:pt>
              </c:numCache>
            </c:numRef>
          </c:xVal>
          <c:yVal>
            <c:numRef>
              <c:f>'14493'!$V$2:$V$4</c:f>
              <c:numCache>
                <c:formatCode>General</c:formatCode>
                <c:ptCount val="3"/>
                <c:pt idx="0">
                  <c:v>40.61000000000001</c:v>
                </c:pt>
                <c:pt idx="1">
                  <c:v>26.12</c:v>
                </c:pt>
                <c:pt idx="2">
                  <c:v>53.22999999999998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14664"/>
        <c:axId val="-2052608904"/>
      </c:scatterChart>
      <c:valAx>
        <c:axId val="-2052614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2608904"/>
        <c:crosses val="autoZero"/>
        <c:crossBetween val="midCat"/>
      </c:valAx>
      <c:valAx>
        <c:axId val="-2052608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614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14493</c:v>
          </c:tx>
          <c:spPr>
            <a:ln w="47625">
              <a:noFill/>
            </a:ln>
          </c:spPr>
          <c:xVal>
            <c:numRef>
              <c:f>'14493'!$S$2:$S$4</c:f>
              <c:numCache>
                <c:formatCode>0.0000</c:formatCode>
                <c:ptCount val="3"/>
                <c:pt idx="0">
                  <c:v>340.25</c:v>
                </c:pt>
                <c:pt idx="1">
                  <c:v>643.25</c:v>
                </c:pt>
                <c:pt idx="2">
                  <c:v>785.25</c:v>
                </c:pt>
              </c:numCache>
            </c:numRef>
          </c:xVal>
          <c:yVal>
            <c:numRef>
              <c:f>'14493'!$Y$2:$Y$4</c:f>
              <c:numCache>
                <c:formatCode>General</c:formatCode>
                <c:ptCount val="3"/>
                <c:pt idx="0">
                  <c:v>-0.67</c:v>
                </c:pt>
                <c:pt idx="1">
                  <c:v>-0.56</c:v>
                </c:pt>
                <c:pt idx="2">
                  <c:v>-0.779999999999999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579768"/>
        <c:axId val="-2052574024"/>
      </c:scatterChart>
      <c:valAx>
        <c:axId val="-2052579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2574024"/>
        <c:crosses val="autoZero"/>
        <c:crossBetween val="midCat"/>
      </c:valAx>
      <c:valAx>
        <c:axId val="-2052574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579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913918332323844"/>
                  <c:y val="-0.0376508581588592"/>
                </c:manualLayout>
              </c:layout>
              <c:numFmt formatCode="#,##0.000000" sourceLinked="0"/>
            </c:trendlineLbl>
          </c:trendline>
          <c:xVal>
            <c:numRef>
              <c:f>Fits!$V$2:$V$24</c:f>
              <c:numCache>
                <c:formatCode>0.0000</c:formatCode>
                <c:ptCount val="23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 formatCode="General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  <c:pt idx="7">
                  <c:v>57.66666666666667</c:v>
                </c:pt>
                <c:pt idx="8">
                  <c:v>40.0</c:v>
                </c:pt>
                <c:pt idx="9">
                  <c:v>42.0</c:v>
                </c:pt>
                <c:pt idx="10">
                  <c:v>101.0</c:v>
                </c:pt>
                <c:pt idx="11">
                  <c:v>114.0</c:v>
                </c:pt>
                <c:pt idx="12">
                  <c:v>155.0</c:v>
                </c:pt>
                <c:pt idx="13">
                  <c:v>177.0</c:v>
                </c:pt>
                <c:pt idx="14">
                  <c:v>16.15384615384616</c:v>
                </c:pt>
                <c:pt idx="15">
                  <c:v>46.15384615384616</c:v>
                </c:pt>
                <c:pt idx="16">
                  <c:v>66.15384615384616</c:v>
                </c:pt>
                <c:pt idx="17">
                  <c:v>87.15384615384616</c:v>
                </c:pt>
                <c:pt idx="18">
                  <c:v>116.1538461538462</c:v>
                </c:pt>
                <c:pt idx="19">
                  <c:v>146.1538461538462</c:v>
                </c:pt>
                <c:pt idx="20" formatCode="General">
                  <c:v>170.4</c:v>
                </c:pt>
                <c:pt idx="21">
                  <c:v>127.4</c:v>
                </c:pt>
                <c:pt idx="22">
                  <c:v>58.40000000000001</c:v>
                </c:pt>
              </c:numCache>
            </c:numRef>
          </c:xVal>
          <c:yVal>
            <c:numRef>
              <c:f>Fits!$W$2:$W$24</c:f>
              <c:numCache>
                <c:formatCode>0.0000</c:formatCode>
                <c:ptCount val="23"/>
                <c:pt idx="0">
                  <c:v>-0.44</c:v>
                </c:pt>
                <c:pt idx="1">
                  <c:v>-0.33</c:v>
                </c:pt>
                <c:pt idx="2">
                  <c:v>0.0</c:v>
                </c:pt>
                <c:pt idx="3" formatCode="General">
                  <c:v>-0.89</c:v>
                </c:pt>
                <c:pt idx="4">
                  <c:v>-0.33</c:v>
                </c:pt>
                <c:pt idx="5">
                  <c:v>0.0</c:v>
                </c:pt>
                <c:pt idx="6">
                  <c:v>0.0</c:v>
                </c:pt>
                <c:pt idx="7">
                  <c:v>0.73</c:v>
                </c:pt>
                <c:pt idx="8">
                  <c:v>-0.22</c:v>
                </c:pt>
                <c:pt idx="9">
                  <c:v>0.11</c:v>
                </c:pt>
                <c:pt idx="10">
                  <c:v>0.11</c:v>
                </c:pt>
                <c:pt idx="11">
                  <c:v>0.67</c:v>
                </c:pt>
                <c:pt idx="12">
                  <c:v>1.28</c:v>
                </c:pt>
                <c:pt idx="14">
                  <c:v>-0.12</c:v>
                </c:pt>
                <c:pt idx="15">
                  <c:v>0.11</c:v>
                </c:pt>
                <c:pt idx="16">
                  <c:v>0.44</c:v>
                </c:pt>
                <c:pt idx="17">
                  <c:v>0.11</c:v>
                </c:pt>
                <c:pt idx="18">
                  <c:v>0.66</c:v>
                </c:pt>
                <c:pt idx="19">
                  <c:v>1.11</c:v>
                </c:pt>
                <c:pt idx="20" formatCode="General">
                  <c:v>0.45</c:v>
                </c:pt>
                <c:pt idx="21">
                  <c:v>0.67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446872"/>
        <c:axId val="-2058242136"/>
      </c:scatterChart>
      <c:valAx>
        <c:axId val="-2060446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8242136"/>
        <c:crosses val="autoZero"/>
        <c:crossBetween val="midCat"/>
      </c:valAx>
      <c:valAx>
        <c:axId val="-205824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60446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</a:t>
            </a:r>
            <a:r>
              <a:rPr lang="en-US" baseline="0"/>
              <a:t> Effect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#,##0.000000" sourceLinked="0"/>
            </c:trendlineLbl>
          </c:trendline>
          <c:xVal>
            <c:numRef>
              <c:f>Fits!$V$2:$V$24</c:f>
              <c:numCache>
                <c:formatCode>0.0000</c:formatCode>
                <c:ptCount val="23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 formatCode="General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  <c:pt idx="7">
                  <c:v>57.66666666666667</c:v>
                </c:pt>
                <c:pt idx="8">
                  <c:v>40.0</c:v>
                </c:pt>
                <c:pt idx="9">
                  <c:v>42.0</c:v>
                </c:pt>
                <c:pt idx="10">
                  <c:v>101.0</c:v>
                </c:pt>
                <c:pt idx="11">
                  <c:v>114.0</c:v>
                </c:pt>
                <c:pt idx="12">
                  <c:v>155.0</c:v>
                </c:pt>
                <c:pt idx="13">
                  <c:v>177.0</c:v>
                </c:pt>
                <c:pt idx="14">
                  <c:v>16.15384615384616</c:v>
                </c:pt>
                <c:pt idx="15">
                  <c:v>46.15384615384616</c:v>
                </c:pt>
                <c:pt idx="16">
                  <c:v>66.15384615384616</c:v>
                </c:pt>
                <c:pt idx="17">
                  <c:v>87.15384615384616</c:v>
                </c:pt>
                <c:pt idx="18">
                  <c:v>116.1538461538462</c:v>
                </c:pt>
                <c:pt idx="19">
                  <c:v>146.1538461538462</c:v>
                </c:pt>
                <c:pt idx="20" formatCode="General">
                  <c:v>170.4</c:v>
                </c:pt>
                <c:pt idx="21">
                  <c:v>127.4</c:v>
                </c:pt>
                <c:pt idx="22">
                  <c:v>58.40000000000001</c:v>
                </c:pt>
              </c:numCache>
            </c:numRef>
          </c:xVal>
          <c:yVal>
            <c:numRef>
              <c:f>Fits!$X$2:$X$24</c:f>
              <c:numCache>
                <c:formatCode>0.0000</c:formatCode>
                <c:ptCount val="23"/>
                <c:pt idx="0">
                  <c:v>178.0</c:v>
                </c:pt>
                <c:pt idx="1">
                  <c:v>413.33</c:v>
                </c:pt>
                <c:pt idx="2">
                  <c:v>462.0</c:v>
                </c:pt>
                <c:pt idx="3" formatCode="General">
                  <c:v>641.67</c:v>
                </c:pt>
                <c:pt idx="4">
                  <c:v>777.0</c:v>
                </c:pt>
                <c:pt idx="5">
                  <c:v>1125.33</c:v>
                </c:pt>
                <c:pt idx="6">
                  <c:v>937.67</c:v>
                </c:pt>
                <c:pt idx="7">
                  <c:v>1044.67</c:v>
                </c:pt>
                <c:pt idx="8">
                  <c:v>447.0</c:v>
                </c:pt>
                <c:pt idx="9">
                  <c:v>1195.67</c:v>
                </c:pt>
                <c:pt idx="10">
                  <c:v>1446.67</c:v>
                </c:pt>
                <c:pt idx="14">
                  <c:v>384.3299999999999</c:v>
                </c:pt>
                <c:pt idx="15">
                  <c:v>910.0</c:v>
                </c:pt>
                <c:pt idx="16">
                  <c:v>350.0</c:v>
                </c:pt>
                <c:pt idx="17">
                  <c:v>862.0</c:v>
                </c:pt>
                <c:pt idx="20" formatCode="General">
                  <c:v>1891.0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29128"/>
        <c:axId val="-2058334648"/>
      </c:scatterChart>
      <c:valAx>
        <c:axId val="-2058329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8334648"/>
        <c:crosses val="autoZero"/>
        <c:crossBetween val="midCat"/>
      </c:valAx>
      <c:valAx>
        <c:axId val="-205833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8329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793741166969513"/>
                  <c:y val="-0.0650019957182771"/>
                </c:manualLayout>
              </c:layout>
              <c:numFmt formatCode="#,##0.000000" sourceLinked="0"/>
            </c:trendlineLbl>
          </c:trendline>
          <c:xVal>
            <c:numRef>
              <c:f>Fits!$V$2:$V$24</c:f>
              <c:numCache>
                <c:formatCode>0.0000</c:formatCode>
                <c:ptCount val="23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 formatCode="General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  <c:pt idx="7">
                  <c:v>57.66666666666667</c:v>
                </c:pt>
                <c:pt idx="8">
                  <c:v>40.0</c:v>
                </c:pt>
                <c:pt idx="9">
                  <c:v>42.0</c:v>
                </c:pt>
                <c:pt idx="10">
                  <c:v>101.0</c:v>
                </c:pt>
                <c:pt idx="11">
                  <c:v>114.0</c:v>
                </c:pt>
                <c:pt idx="12">
                  <c:v>155.0</c:v>
                </c:pt>
                <c:pt idx="13">
                  <c:v>177.0</c:v>
                </c:pt>
                <c:pt idx="14">
                  <c:v>16.15384615384616</c:v>
                </c:pt>
                <c:pt idx="15">
                  <c:v>46.15384615384616</c:v>
                </c:pt>
                <c:pt idx="16">
                  <c:v>66.15384615384616</c:v>
                </c:pt>
                <c:pt idx="17">
                  <c:v>87.15384615384616</c:v>
                </c:pt>
                <c:pt idx="18">
                  <c:v>116.1538461538462</c:v>
                </c:pt>
                <c:pt idx="19">
                  <c:v>146.1538461538462</c:v>
                </c:pt>
                <c:pt idx="20" formatCode="General">
                  <c:v>170.4</c:v>
                </c:pt>
                <c:pt idx="21">
                  <c:v>127.4</c:v>
                </c:pt>
                <c:pt idx="22">
                  <c:v>58.40000000000001</c:v>
                </c:pt>
              </c:numCache>
            </c:numRef>
          </c:xVal>
          <c:yVal>
            <c:numRef>
              <c:f>Fits!$Y$2:$Y$24</c:f>
              <c:numCache>
                <c:formatCode>0.0000</c:formatCode>
                <c:ptCount val="23"/>
                <c:pt idx="0">
                  <c:v>28.78</c:v>
                </c:pt>
                <c:pt idx="1">
                  <c:v>34.83</c:v>
                </c:pt>
                <c:pt idx="2">
                  <c:v>46.49</c:v>
                </c:pt>
                <c:pt idx="3" formatCode="General">
                  <c:v>95.58999999999998</c:v>
                </c:pt>
                <c:pt idx="4">
                  <c:v>54.08</c:v>
                </c:pt>
                <c:pt idx="5">
                  <c:v>64.39</c:v>
                </c:pt>
                <c:pt idx="6">
                  <c:v>50.35</c:v>
                </c:pt>
                <c:pt idx="7">
                  <c:v>55.19999999999998</c:v>
                </c:pt>
                <c:pt idx="8">
                  <c:v>50.0</c:v>
                </c:pt>
                <c:pt idx="9">
                  <c:v>106.28</c:v>
                </c:pt>
                <c:pt idx="10">
                  <c:v>139.2</c:v>
                </c:pt>
                <c:pt idx="11">
                  <c:v>267.63</c:v>
                </c:pt>
                <c:pt idx="12">
                  <c:v>305.47</c:v>
                </c:pt>
                <c:pt idx="14">
                  <c:v>-17.35999999999999</c:v>
                </c:pt>
                <c:pt idx="15">
                  <c:v>43.60000000000002</c:v>
                </c:pt>
                <c:pt idx="16">
                  <c:v>-34.91</c:v>
                </c:pt>
                <c:pt idx="17">
                  <c:v>21.33000000000001</c:v>
                </c:pt>
                <c:pt idx="18">
                  <c:v>112.3</c:v>
                </c:pt>
                <c:pt idx="19">
                  <c:v>190.43</c:v>
                </c:pt>
                <c:pt idx="20" formatCode="General">
                  <c:v>171.85</c:v>
                </c:pt>
                <c:pt idx="21">
                  <c:v>285.47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714552"/>
        <c:axId val="-2051709032"/>
      </c:scatterChart>
      <c:valAx>
        <c:axId val="-2051714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709032"/>
        <c:crosses val="autoZero"/>
        <c:crossBetween val="midCat"/>
      </c:valAx>
      <c:valAx>
        <c:axId val="-205170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714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663739147991116"/>
                  <c:y val="-0.102030915490402"/>
                </c:manualLayout>
              </c:layout>
              <c:numFmt formatCode="#,##0.000000" sourceLinked="0"/>
            </c:trendlineLbl>
          </c:trendline>
          <c:xVal>
            <c:numRef>
              <c:f>Fits!$V$2:$V$24</c:f>
              <c:numCache>
                <c:formatCode>0.0000</c:formatCode>
                <c:ptCount val="23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 formatCode="General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  <c:pt idx="7">
                  <c:v>57.66666666666667</c:v>
                </c:pt>
                <c:pt idx="8">
                  <c:v>40.0</c:v>
                </c:pt>
                <c:pt idx="9">
                  <c:v>42.0</c:v>
                </c:pt>
                <c:pt idx="10">
                  <c:v>101.0</c:v>
                </c:pt>
                <c:pt idx="11">
                  <c:v>114.0</c:v>
                </c:pt>
                <c:pt idx="12">
                  <c:v>155.0</c:v>
                </c:pt>
                <c:pt idx="13">
                  <c:v>177.0</c:v>
                </c:pt>
                <c:pt idx="14">
                  <c:v>16.15384615384616</c:v>
                </c:pt>
                <c:pt idx="15">
                  <c:v>46.15384615384616</c:v>
                </c:pt>
                <c:pt idx="16">
                  <c:v>66.15384615384616</c:v>
                </c:pt>
                <c:pt idx="17">
                  <c:v>87.15384615384616</c:v>
                </c:pt>
                <c:pt idx="18">
                  <c:v>116.1538461538462</c:v>
                </c:pt>
                <c:pt idx="19">
                  <c:v>146.1538461538462</c:v>
                </c:pt>
                <c:pt idx="20" formatCode="General">
                  <c:v>170.4</c:v>
                </c:pt>
                <c:pt idx="21">
                  <c:v>127.4</c:v>
                </c:pt>
                <c:pt idx="22">
                  <c:v>58.40000000000001</c:v>
                </c:pt>
              </c:numCache>
            </c:numRef>
          </c:xVal>
          <c:yVal>
            <c:numRef>
              <c:f>Fits!$AB$2:$AB$24</c:f>
              <c:numCache>
                <c:formatCode>0.0000</c:formatCode>
                <c:ptCount val="23"/>
                <c:pt idx="0">
                  <c:v>-0.56</c:v>
                </c:pt>
                <c:pt idx="1">
                  <c:v>0.220000000000001</c:v>
                </c:pt>
                <c:pt idx="2">
                  <c:v>0.0</c:v>
                </c:pt>
                <c:pt idx="3" formatCode="General">
                  <c:v>-1.23</c:v>
                </c:pt>
                <c:pt idx="4">
                  <c:v>0.770000000000001</c:v>
                </c:pt>
                <c:pt idx="5">
                  <c:v>1.0</c:v>
                </c:pt>
                <c:pt idx="6">
                  <c:v>1.440000000000001</c:v>
                </c:pt>
                <c:pt idx="7">
                  <c:v>1.21</c:v>
                </c:pt>
                <c:pt idx="8">
                  <c:v>0.22</c:v>
                </c:pt>
                <c:pt idx="9">
                  <c:v>0.78</c:v>
                </c:pt>
                <c:pt idx="10">
                  <c:v>1.17</c:v>
                </c:pt>
                <c:pt idx="11">
                  <c:v>3.219999999999999</c:v>
                </c:pt>
                <c:pt idx="12">
                  <c:v>5.83</c:v>
                </c:pt>
                <c:pt idx="14">
                  <c:v>1.23</c:v>
                </c:pt>
                <c:pt idx="15">
                  <c:v>1.33</c:v>
                </c:pt>
                <c:pt idx="16">
                  <c:v>2.22</c:v>
                </c:pt>
                <c:pt idx="17">
                  <c:v>2.22</c:v>
                </c:pt>
                <c:pt idx="18">
                  <c:v>4.67</c:v>
                </c:pt>
                <c:pt idx="19">
                  <c:v>5.33</c:v>
                </c:pt>
                <c:pt idx="20" formatCode="General">
                  <c:v>1.329999999999999</c:v>
                </c:pt>
                <c:pt idx="21">
                  <c:v>2.33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75848"/>
        <c:axId val="-2051670328"/>
      </c:scatterChart>
      <c:valAx>
        <c:axId val="-2051675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670328"/>
        <c:crosses val="autoZero"/>
        <c:crossBetween val="midCat"/>
      </c:valAx>
      <c:valAx>
        <c:axId val="-205167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675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Saturation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726693418130426"/>
                  <c:y val="-0.326047752095504"/>
                </c:manualLayout>
              </c:layout>
              <c:numFmt formatCode="General" sourceLinked="0"/>
            </c:trendlineLbl>
          </c:trendline>
          <c:xVal>
            <c:numRef>
              <c:f>(Fits!$V$34:$V$41,Fits!$V$43:$V$49,Fits!$V$51:$V$91)</c:f>
              <c:numCache>
                <c:formatCode>0.0000</c:formatCode>
                <c:ptCount val="56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29.16666666666667</c:v>
                </c:pt>
                <c:pt idx="9">
                  <c:v>214.1666666666667</c:v>
                </c:pt>
                <c:pt idx="10">
                  <c:v>445.1666666666666</c:v>
                </c:pt>
                <c:pt idx="11">
                  <c:v>507.1666666666666</c:v>
                </c:pt>
                <c:pt idx="12">
                  <c:v>73.46666666666666</c:v>
                </c:pt>
                <c:pt idx="13">
                  <c:v>264.4666666666667</c:v>
                </c:pt>
                <c:pt idx="14">
                  <c:v>545.4666666666667</c:v>
                </c:pt>
                <c:pt idx="15">
                  <c:v>168.8888888888889</c:v>
                </c:pt>
                <c:pt idx="16">
                  <c:v>344.888888888889</c:v>
                </c:pt>
                <c:pt idx="17">
                  <c:v>498.888888888889</c:v>
                </c:pt>
                <c:pt idx="18">
                  <c:v>67.0</c:v>
                </c:pt>
                <c:pt idx="19">
                  <c:v>107.0</c:v>
                </c:pt>
                <c:pt idx="20">
                  <c:v>171.0</c:v>
                </c:pt>
                <c:pt idx="21">
                  <c:v>182.0</c:v>
                </c:pt>
                <c:pt idx="22">
                  <c:v>230.0</c:v>
                </c:pt>
                <c:pt idx="23">
                  <c:v>351.0</c:v>
                </c:pt>
                <c:pt idx="24">
                  <c:v>26.0</c:v>
                </c:pt>
                <c:pt idx="25">
                  <c:v>52.0</c:v>
                </c:pt>
                <c:pt idx="26">
                  <c:v>112.0</c:v>
                </c:pt>
                <c:pt idx="27">
                  <c:v>150.0</c:v>
                </c:pt>
                <c:pt idx="28">
                  <c:v>195.0</c:v>
                </c:pt>
                <c:pt idx="29">
                  <c:v>296.0</c:v>
                </c:pt>
                <c:pt idx="30">
                  <c:v>307.0</c:v>
                </c:pt>
                <c:pt idx="31">
                  <c:v>20.0</c:v>
                </c:pt>
                <c:pt idx="32">
                  <c:v>50.0</c:v>
                </c:pt>
                <c:pt idx="33">
                  <c:v>105.0</c:v>
                </c:pt>
                <c:pt idx="34">
                  <c:v>137.0</c:v>
                </c:pt>
                <c:pt idx="35">
                  <c:v>188.0</c:v>
                </c:pt>
                <c:pt idx="36">
                  <c:v>219.0</c:v>
                </c:pt>
                <c:pt idx="37">
                  <c:v>267.0</c:v>
                </c:pt>
                <c:pt idx="38">
                  <c:v>29.0</c:v>
                </c:pt>
                <c:pt idx="39">
                  <c:v>82.0</c:v>
                </c:pt>
                <c:pt idx="40">
                  <c:v>116.0</c:v>
                </c:pt>
                <c:pt idx="41">
                  <c:v>161.0</c:v>
                </c:pt>
                <c:pt idx="42">
                  <c:v>212.0</c:v>
                </c:pt>
                <c:pt idx="43">
                  <c:v>335.0</c:v>
                </c:pt>
                <c:pt idx="44">
                  <c:v>29.0</c:v>
                </c:pt>
                <c:pt idx="45">
                  <c:v>55.0</c:v>
                </c:pt>
                <c:pt idx="46">
                  <c:v>97.0</c:v>
                </c:pt>
                <c:pt idx="47">
                  <c:v>131.0</c:v>
                </c:pt>
                <c:pt idx="48">
                  <c:v>170.0</c:v>
                </c:pt>
                <c:pt idx="49">
                  <c:v>282.0</c:v>
                </c:pt>
                <c:pt idx="50">
                  <c:v>17.0</c:v>
                </c:pt>
                <c:pt idx="51">
                  <c:v>57.0</c:v>
                </c:pt>
                <c:pt idx="52">
                  <c:v>115.0</c:v>
                </c:pt>
                <c:pt idx="53">
                  <c:v>133.0</c:v>
                </c:pt>
                <c:pt idx="54">
                  <c:v>58.0</c:v>
                </c:pt>
                <c:pt idx="55">
                  <c:v>284.0</c:v>
                </c:pt>
              </c:numCache>
            </c:numRef>
          </c:xVal>
          <c:yVal>
            <c:numRef>
              <c:f>(Fits!$W$34:$W$41,Fits!$W$43:$W$49,Fits!$W$51:$W$91)</c:f>
              <c:numCache>
                <c:formatCode>0.0000</c:formatCode>
                <c:ptCount val="56"/>
                <c:pt idx="0">
                  <c:v>-0.11</c:v>
                </c:pt>
                <c:pt idx="1">
                  <c:v>-0.33</c:v>
                </c:pt>
                <c:pt idx="2">
                  <c:v>-0.11</c:v>
                </c:pt>
                <c:pt idx="3">
                  <c:v>-0.11</c:v>
                </c:pt>
                <c:pt idx="4">
                  <c:v>-0.33</c:v>
                </c:pt>
                <c:pt idx="5">
                  <c:v>-0.33</c:v>
                </c:pt>
                <c:pt idx="6">
                  <c:v>-0.33</c:v>
                </c:pt>
                <c:pt idx="7">
                  <c:v>-0.33</c:v>
                </c:pt>
                <c:pt idx="8">
                  <c:v>-0.22</c:v>
                </c:pt>
                <c:pt idx="9">
                  <c:v>-0.11</c:v>
                </c:pt>
                <c:pt idx="10">
                  <c:v>-0.22</c:v>
                </c:pt>
                <c:pt idx="11">
                  <c:v>-0.22</c:v>
                </c:pt>
                <c:pt idx="12">
                  <c:v>0.11</c:v>
                </c:pt>
                <c:pt idx="13">
                  <c:v>-0.23</c:v>
                </c:pt>
                <c:pt idx="14">
                  <c:v>-0.34</c:v>
                </c:pt>
                <c:pt idx="15">
                  <c:v>-0.56</c:v>
                </c:pt>
                <c:pt idx="16">
                  <c:v>-0.78</c:v>
                </c:pt>
                <c:pt idx="17">
                  <c:v>-0.89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0.11</c:v>
                </c:pt>
                <c:pt idx="22">
                  <c:v>0.33</c:v>
                </c:pt>
                <c:pt idx="23">
                  <c:v>0.0</c:v>
                </c:pt>
                <c:pt idx="24">
                  <c:v>0.17</c:v>
                </c:pt>
                <c:pt idx="25">
                  <c:v>0.0</c:v>
                </c:pt>
                <c:pt idx="26">
                  <c:v>0.0</c:v>
                </c:pt>
                <c:pt idx="27">
                  <c:v>0.5</c:v>
                </c:pt>
                <c:pt idx="28">
                  <c:v>0.06</c:v>
                </c:pt>
                <c:pt idx="29">
                  <c:v>-0.0500000000000003</c:v>
                </c:pt>
                <c:pt idx="30">
                  <c:v>-0.16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-0.34</c:v>
                </c:pt>
                <c:pt idx="35">
                  <c:v>-0.34</c:v>
                </c:pt>
                <c:pt idx="36">
                  <c:v>-0.34</c:v>
                </c:pt>
                <c:pt idx="37">
                  <c:v>-0.34</c:v>
                </c:pt>
                <c:pt idx="38">
                  <c:v>0.11</c:v>
                </c:pt>
                <c:pt idx="39">
                  <c:v>0.11</c:v>
                </c:pt>
                <c:pt idx="40">
                  <c:v>-0.11</c:v>
                </c:pt>
                <c:pt idx="41">
                  <c:v>-0.22</c:v>
                </c:pt>
                <c:pt idx="42">
                  <c:v>-0.22</c:v>
                </c:pt>
                <c:pt idx="43">
                  <c:v>-0.22</c:v>
                </c:pt>
                <c:pt idx="44">
                  <c:v>0.11</c:v>
                </c:pt>
                <c:pt idx="45">
                  <c:v>0.0</c:v>
                </c:pt>
                <c:pt idx="46">
                  <c:v>0.11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0.34</c:v>
                </c:pt>
                <c:pt idx="52">
                  <c:v>0.17</c:v>
                </c:pt>
                <c:pt idx="53">
                  <c:v>-0.33</c:v>
                </c:pt>
                <c:pt idx="54">
                  <c:v>0.0</c:v>
                </c:pt>
                <c:pt idx="55">
                  <c:v>-0.11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36712"/>
        <c:axId val="-2051631336"/>
      </c:scatterChart>
      <c:valAx>
        <c:axId val="-2051636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631336"/>
        <c:crosses val="autoZero"/>
        <c:crossBetween val="midCat"/>
      </c:valAx>
      <c:valAx>
        <c:axId val="-2051631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636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'14492'!$S$2:$S$8</c:f>
              <c:numCache>
                <c:formatCode>General</c:formatCode>
                <c:ptCount val="7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</c:numCache>
            </c:numRef>
          </c:xVal>
          <c:yVal>
            <c:numRef>
              <c:f>'14492'!$V$2:$V$8</c:f>
              <c:numCache>
                <c:formatCode>General</c:formatCode>
                <c:ptCount val="7"/>
                <c:pt idx="0">
                  <c:v>28.78</c:v>
                </c:pt>
                <c:pt idx="1">
                  <c:v>34.83</c:v>
                </c:pt>
                <c:pt idx="2">
                  <c:v>46.49</c:v>
                </c:pt>
                <c:pt idx="3">
                  <c:v>95.58999999999998</c:v>
                </c:pt>
                <c:pt idx="4">
                  <c:v>54.08</c:v>
                </c:pt>
                <c:pt idx="5">
                  <c:v>64.39</c:v>
                </c:pt>
                <c:pt idx="6">
                  <c:v>50.35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'14495'!$S$2:$S$6</c:f>
              <c:numCache>
                <c:formatCode>General</c:formatCode>
                <c:ptCount val="5"/>
                <c:pt idx="0" formatCode="0.0000">
                  <c:v>57.66666666666667</c:v>
                </c:pt>
              </c:numCache>
            </c:numRef>
          </c:xVal>
          <c:yVal>
            <c:numRef>
              <c:f>'14495'!$V$2:$V$6</c:f>
              <c:numCache>
                <c:formatCode>General</c:formatCode>
                <c:ptCount val="5"/>
                <c:pt idx="0">
                  <c:v>55.19999999999998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'14500'!$S$2:$S$7</c:f>
              <c:numCache>
                <c:formatCode>0.0000</c:formatCode>
                <c:ptCount val="6"/>
                <c:pt idx="0">
                  <c:v>40.0</c:v>
                </c:pt>
                <c:pt idx="1">
                  <c:v>42.0</c:v>
                </c:pt>
                <c:pt idx="2">
                  <c:v>101.0</c:v>
                </c:pt>
                <c:pt idx="3">
                  <c:v>114.0</c:v>
                </c:pt>
                <c:pt idx="4">
                  <c:v>155.0</c:v>
                </c:pt>
                <c:pt idx="5">
                  <c:v>177.0</c:v>
                </c:pt>
              </c:numCache>
            </c:numRef>
          </c:xVal>
          <c:yVal>
            <c:numRef>
              <c:f>'14500'!$V$2:$V$7</c:f>
              <c:numCache>
                <c:formatCode>0.0000</c:formatCode>
                <c:ptCount val="6"/>
                <c:pt idx="0">
                  <c:v>50.0</c:v>
                </c:pt>
                <c:pt idx="1">
                  <c:v>106.28</c:v>
                </c:pt>
                <c:pt idx="2">
                  <c:v>139.2</c:v>
                </c:pt>
                <c:pt idx="3">
                  <c:v>267.63</c:v>
                </c:pt>
                <c:pt idx="4">
                  <c:v>305.47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'14501'!$S$2:$S$7</c:f>
              <c:numCache>
                <c:formatCode>0.0000</c:formatCode>
                <c:ptCount val="6"/>
                <c:pt idx="0">
                  <c:v>16.15384615384616</c:v>
                </c:pt>
                <c:pt idx="1">
                  <c:v>46.15384615384616</c:v>
                </c:pt>
                <c:pt idx="2">
                  <c:v>66.15384615384616</c:v>
                </c:pt>
                <c:pt idx="3">
                  <c:v>87.15384615384616</c:v>
                </c:pt>
                <c:pt idx="4">
                  <c:v>116.1538461538462</c:v>
                </c:pt>
                <c:pt idx="5">
                  <c:v>146.1538461538462</c:v>
                </c:pt>
              </c:numCache>
            </c:numRef>
          </c:xVal>
          <c:yVal>
            <c:numRef>
              <c:f>'14501'!$V$2:$V$7</c:f>
              <c:numCache>
                <c:formatCode>General</c:formatCode>
                <c:ptCount val="6"/>
                <c:pt idx="0">
                  <c:v>-17.35999999999999</c:v>
                </c:pt>
                <c:pt idx="1">
                  <c:v>43.60000000000002</c:v>
                </c:pt>
                <c:pt idx="2">
                  <c:v>-34.91</c:v>
                </c:pt>
                <c:pt idx="3">
                  <c:v>21.33000000000001</c:v>
                </c:pt>
                <c:pt idx="4">
                  <c:v>112.3</c:v>
                </c:pt>
                <c:pt idx="5">
                  <c:v>190.43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'14504'!$S$2:$S$4</c:f>
              <c:numCache>
                <c:formatCode>0.0000</c:formatCode>
                <c:ptCount val="3"/>
                <c:pt idx="0">
                  <c:v>170.4</c:v>
                </c:pt>
                <c:pt idx="1">
                  <c:v>127.4</c:v>
                </c:pt>
                <c:pt idx="2">
                  <c:v>58.40000000000001</c:v>
                </c:pt>
              </c:numCache>
            </c:numRef>
          </c:xVal>
          <c:yVal>
            <c:numRef>
              <c:f>'14504'!$V$2:$V$4</c:f>
              <c:numCache>
                <c:formatCode>General</c:formatCode>
                <c:ptCount val="3"/>
                <c:pt idx="0">
                  <c:v>171.85</c:v>
                </c:pt>
                <c:pt idx="1">
                  <c:v>285.47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715016"/>
        <c:axId val="-2053709096"/>
      </c:scatterChart>
      <c:valAx>
        <c:axId val="-2053715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709096"/>
        <c:crosses val="autoZero"/>
        <c:crossBetween val="midCat"/>
      </c:valAx>
      <c:valAx>
        <c:axId val="-205370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715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Saturation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82581263880476"/>
                  <c:y val="0.295426902282376"/>
                </c:manualLayout>
              </c:layout>
              <c:numFmt formatCode="General" sourceLinked="0"/>
            </c:trendlineLbl>
          </c:trendline>
          <c:xVal>
            <c:numRef>
              <c:f>(Fits!$V$34:$V$41,Fits!$V$43:$V$49,Fits!$V$51:$V$91)</c:f>
              <c:numCache>
                <c:formatCode>0.0000</c:formatCode>
                <c:ptCount val="56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29.16666666666667</c:v>
                </c:pt>
                <c:pt idx="9">
                  <c:v>214.1666666666667</c:v>
                </c:pt>
                <c:pt idx="10">
                  <c:v>445.1666666666666</c:v>
                </c:pt>
                <c:pt idx="11">
                  <c:v>507.1666666666666</c:v>
                </c:pt>
                <c:pt idx="12">
                  <c:v>73.46666666666666</c:v>
                </c:pt>
                <c:pt idx="13">
                  <c:v>264.4666666666667</c:v>
                </c:pt>
                <c:pt idx="14">
                  <c:v>545.4666666666667</c:v>
                </c:pt>
                <c:pt idx="15">
                  <c:v>168.8888888888889</c:v>
                </c:pt>
                <c:pt idx="16">
                  <c:v>344.888888888889</c:v>
                </c:pt>
                <c:pt idx="17">
                  <c:v>498.888888888889</c:v>
                </c:pt>
                <c:pt idx="18">
                  <c:v>67.0</c:v>
                </c:pt>
                <c:pt idx="19">
                  <c:v>107.0</c:v>
                </c:pt>
                <c:pt idx="20">
                  <c:v>171.0</c:v>
                </c:pt>
                <c:pt idx="21">
                  <c:v>182.0</c:v>
                </c:pt>
                <c:pt idx="22">
                  <c:v>230.0</c:v>
                </c:pt>
                <c:pt idx="23">
                  <c:v>351.0</c:v>
                </c:pt>
                <c:pt idx="24">
                  <c:v>26.0</c:v>
                </c:pt>
                <c:pt idx="25">
                  <c:v>52.0</c:v>
                </c:pt>
                <c:pt idx="26">
                  <c:v>112.0</c:v>
                </c:pt>
                <c:pt idx="27">
                  <c:v>150.0</c:v>
                </c:pt>
                <c:pt idx="28">
                  <c:v>195.0</c:v>
                </c:pt>
                <c:pt idx="29">
                  <c:v>296.0</c:v>
                </c:pt>
                <c:pt idx="30">
                  <c:v>307.0</c:v>
                </c:pt>
                <c:pt idx="31">
                  <c:v>20.0</c:v>
                </c:pt>
                <c:pt idx="32">
                  <c:v>50.0</c:v>
                </c:pt>
                <c:pt idx="33">
                  <c:v>105.0</c:v>
                </c:pt>
                <c:pt idx="34">
                  <c:v>137.0</c:v>
                </c:pt>
                <c:pt idx="35">
                  <c:v>188.0</c:v>
                </c:pt>
                <c:pt idx="36">
                  <c:v>219.0</c:v>
                </c:pt>
                <c:pt idx="37">
                  <c:v>267.0</c:v>
                </c:pt>
                <c:pt idx="38">
                  <c:v>29.0</c:v>
                </c:pt>
                <c:pt idx="39">
                  <c:v>82.0</c:v>
                </c:pt>
                <c:pt idx="40">
                  <c:v>116.0</c:v>
                </c:pt>
                <c:pt idx="41">
                  <c:v>161.0</c:v>
                </c:pt>
                <c:pt idx="42">
                  <c:v>212.0</c:v>
                </c:pt>
                <c:pt idx="43">
                  <c:v>335.0</c:v>
                </c:pt>
                <c:pt idx="44">
                  <c:v>29.0</c:v>
                </c:pt>
                <c:pt idx="45">
                  <c:v>55.0</c:v>
                </c:pt>
                <c:pt idx="46">
                  <c:v>97.0</c:v>
                </c:pt>
                <c:pt idx="47">
                  <c:v>131.0</c:v>
                </c:pt>
                <c:pt idx="48">
                  <c:v>170.0</c:v>
                </c:pt>
                <c:pt idx="49">
                  <c:v>282.0</c:v>
                </c:pt>
                <c:pt idx="50">
                  <c:v>17.0</c:v>
                </c:pt>
                <c:pt idx="51">
                  <c:v>57.0</c:v>
                </c:pt>
                <c:pt idx="52">
                  <c:v>115.0</c:v>
                </c:pt>
                <c:pt idx="53">
                  <c:v>133.0</c:v>
                </c:pt>
                <c:pt idx="54">
                  <c:v>58.0</c:v>
                </c:pt>
                <c:pt idx="55">
                  <c:v>284.0</c:v>
                </c:pt>
              </c:numCache>
            </c:numRef>
          </c:xVal>
          <c:yVal>
            <c:numRef>
              <c:f>(Fits!$X$34:$X$41,Fits!$X$43:$X$49,Fits!$X$51:$X$91)</c:f>
              <c:numCache>
                <c:formatCode>0.0000</c:formatCode>
                <c:ptCount val="56"/>
                <c:pt idx="0">
                  <c:v>11.32999999999998</c:v>
                </c:pt>
                <c:pt idx="1">
                  <c:v>67.65999999999997</c:v>
                </c:pt>
                <c:pt idx="2">
                  <c:v>100.66</c:v>
                </c:pt>
                <c:pt idx="3">
                  <c:v>137.9999999999999</c:v>
                </c:pt>
                <c:pt idx="4">
                  <c:v>133.66</c:v>
                </c:pt>
                <c:pt idx="5">
                  <c:v>189.66</c:v>
                </c:pt>
                <c:pt idx="6">
                  <c:v>163.33</c:v>
                </c:pt>
                <c:pt idx="7">
                  <c:v>216.66</c:v>
                </c:pt>
                <c:pt idx="8">
                  <c:v>-100.6599999999999</c:v>
                </c:pt>
                <c:pt idx="9">
                  <c:v>55.0</c:v>
                </c:pt>
                <c:pt idx="10">
                  <c:v>58.0</c:v>
                </c:pt>
                <c:pt idx="11">
                  <c:v>-9.0</c:v>
                </c:pt>
                <c:pt idx="12">
                  <c:v>-167.33</c:v>
                </c:pt>
                <c:pt idx="13">
                  <c:v>86.67000000000007</c:v>
                </c:pt>
                <c:pt idx="14">
                  <c:v>-64.0</c:v>
                </c:pt>
                <c:pt idx="15">
                  <c:v>48.67000000000007</c:v>
                </c:pt>
                <c:pt idx="16">
                  <c:v>-21.32999999999993</c:v>
                </c:pt>
                <c:pt idx="17">
                  <c:v>-101.0</c:v>
                </c:pt>
                <c:pt idx="18">
                  <c:v>-184.0</c:v>
                </c:pt>
                <c:pt idx="19">
                  <c:v>-232.0</c:v>
                </c:pt>
                <c:pt idx="20">
                  <c:v>-221.33</c:v>
                </c:pt>
                <c:pt idx="21">
                  <c:v>-153.33</c:v>
                </c:pt>
                <c:pt idx="22">
                  <c:v>-69.32999999999993</c:v>
                </c:pt>
                <c:pt idx="23">
                  <c:v>-163.33</c:v>
                </c:pt>
                <c:pt idx="24">
                  <c:v>38.5</c:v>
                </c:pt>
                <c:pt idx="25">
                  <c:v>186.0</c:v>
                </c:pt>
                <c:pt idx="26">
                  <c:v>489.0</c:v>
                </c:pt>
                <c:pt idx="27">
                  <c:v>511.0</c:v>
                </c:pt>
                <c:pt idx="28">
                  <c:v>173.5</c:v>
                </c:pt>
                <c:pt idx="29">
                  <c:v>31.17000000000007</c:v>
                </c:pt>
                <c:pt idx="30">
                  <c:v>272.8299999999999</c:v>
                </c:pt>
                <c:pt idx="31">
                  <c:v>-59.0</c:v>
                </c:pt>
                <c:pt idx="32">
                  <c:v>656.0</c:v>
                </c:pt>
                <c:pt idx="33">
                  <c:v>284.0</c:v>
                </c:pt>
                <c:pt idx="34">
                  <c:v>472.0</c:v>
                </c:pt>
                <c:pt idx="35">
                  <c:v>320.0</c:v>
                </c:pt>
                <c:pt idx="36">
                  <c:v>637.0</c:v>
                </c:pt>
                <c:pt idx="37">
                  <c:v>585.0</c:v>
                </c:pt>
                <c:pt idx="38">
                  <c:v>221.6599999999999</c:v>
                </c:pt>
                <c:pt idx="39">
                  <c:v>81.65999999999985</c:v>
                </c:pt>
                <c:pt idx="40">
                  <c:v>207.6599999999999</c:v>
                </c:pt>
                <c:pt idx="41">
                  <c:v>-8.670000000000073</c:v>
                </c:pt>
                <c:pt idx="42">
                  <c:v>178.6599999999999</c:v>
                </c:pt>
                <c:pt idx="43">
                  <c:v>155.33</c:v>
                </c:pt>
                <c:pt idx="44">
                  <c:v>-43.0</c:v>
                </c:pt>
                <c:pt idx="45">
                  <c:v>-54.0</c:v>
                </c:pt>
                <c:pt idx="46">
                  <c:v>-46.67000000000007</c:v>
                </c:pt>
                <c:pt idx="47">
                  <c:v>4.0</c:v>
                </c:pt>
                <c:pt idx="48">
                  <c:v>5.659999999999854</c:v>
                </c:pt>
                <c:pt idx="49">
                  <c:v>-43.67000000000007</c:v>
                </c:pt>
                <c:pt idx="50">
                  <c:v>182.6700000000001</c:v>
                </c:pt>
                <c:pt idx="51">
                  <c:v>215.6700000000001</c:v>
                </c:pt>
                <c:pt idx="52">
                  <c:v>200.0</c:v>
                </c:pt>
                <c:pt idx="53">
                  <c:v>144.33</c:v>
                </c:pt>
                <c:pt idx="54">
                  <c:v>45.32999999999992</c:v>
                </c:pt>
                <c:pt idx="55">
                  <c:v>198.0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595960"/>
        <c:axId val="-2051590584"/>
      </c:scatterChart>
      <c:valAx>
        <c:axId val="-2051595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590584"/>
        <c:crosses val="autoZero"/>
        <c:crossBetween val="midCat"/>
      </c:valAx>
      <c:valAx>
        <c:axId val="-2051590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595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Saturation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471903391883707"/>
                  <c:y val="0.388940092165899"/>
                </c:manualLayout>
              </c:layout>
              <c:numFmt formatCode="#,##0.000000" sourceLinked="0"/>
            </c:trendlineLbl>
          </c:trendline>
          <c:xVal>
            <c:numRef>
              <c:f>(Fits!$V$34:$V$41,Fits!$V$43:$V$49,Fits!$V$51:$V$91)</c:f>
              <c:numCache>
                <c:formatCode>0.0000</c:formatCode>
                <c:ptCount val="56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29.16666666666667</c:v>
                </c:pt>
                <c:pt idx="9">
                  <c:v>214.1666666666667</c:v>
                </c:pt>
                <c:pt idx="10">
                  <c:v>445.1666666666666</c:v>
                </c:pt>
                <c:pt idx="11">
                  <c:v>507.1666666666666</c:v>
                </c:pt>
                <c:pt idx="12">
                  <c:v>73.46666666666666</c:v>
                </c:pt>
                <c:pt idx="13">
                  <c:v>264.4666666666667</c:v>
                </c:pt>
                <c:pt idx="14">
                  <c:v>545.4666666666667</c:v>
                </c:pt>
                <c:pt idx="15">
                  <c:v>168.8888888888889</c:v>
                </c:pt>
                <c:pt idx="16">
                  <c:v>344.888888888889</c:v>
                </c:pt>
                <c:pt idx="17">
                  <c:v>498.888888888889</c:v>
                </c:pt>
                <c:pt idx="18">
                  <c:v>67.0</c:v>
                </c:pt>
                <c:pt idx="19">
                  <c:v>107.0</c:v>
                </c:pt>
                <c:pt idx="20">
                  <c:v>171.0</c:v>
                </c:pt>
                <c:pt idx="21">
                  <c:v>182.0</c:v>
                </c:pt>
                <c:pt idx="22">
                  <c:v>230.0</c:v>
                </c:pt>
                <c:pt idx="23">
                  <c:v>351.0</c:v>
                </c:pt>
                <c:pt idx="24">
                  <c:v>26.0</c:v>
                </c:pt>
                <c:pt idx="25">
                  <c:v>52.0</c:v>
                </c:pt>
                <c:pt idx="26">
                  <c:v>112.0</c:v>
                </c:pt>
                <c:pt idx="27">
                  <c:v>150.0</c:v>
                </c:pt>
                <c:pt idx="28">
                  <c:v>195.0</c:v>
                </c:pt>
                <c:pt idx="29">
                  <c:v>296.0</c:v>
                </c:pt>
                <c:pt idx="30">
                  <c:v>307.0</c:v>
                </c:pt>
                <c:pt idx="31">
                  <c:v>20.0</c:v>
                </c:pt>
                <c:pt idx="32">
                  <c:v>50.0</c:v>
                </c:pt>
                <c:pt idx="33">
                  <c:v>105.0</c:v>
                </c:pt>
                <c:pt idx="34">
                  <c:v>137.0</c:v>
                </c:pt>
                <c:pt idx="35">
                  <c:v>188.0</c:v>
                </c:pt>
                <c:pt idx="36">
                  <c:v>219.0</c:v>
                </c:pt>
                <c:pt idx="37">
                  <c:v>267.0</c:v>
                </c:pt>
                <c:pt idx="38">
                  <c:v>29.0</c:v>
                </c:pt>
                <c:pt idx="39">
                  <c:v>82.0</c:v>
                </c:pt>
                <c:pt idx="40">
                  <c:v>116.0</c:v>
                </c:pt>
                <c:pt idx="41">
                  <c:v>161.0</c:v>
                </c:pt>
                <c:pt idx="42">
                  <c:v>212.0</c:v>
                </c:pt>
                <c:pt idx="43">
                  <c:v>335.0</c:v>
                </c:pt>
                <c:pt idx="44">
                  <c:v>29.0</c:v>
                </c:pt>
                <c:pt idx="45">
                  <c:v>55.0</c:v>
                </c:pt>
                <c:pt idx="46">
                  <c:v>97.0</c:v>
                </c:pt>
                <c:pt idx="47">
                  <c:v>131.0</c:v>
                </c:pt>
                <c:pt idx="48">
                  <c:v>170.0</c:v>
                </c:pt>
                <c:pt idx="49">
                  <c:v>282.0</c:v>
                </c:pt>
                <c:pt idx="50">
                  <c:v>17.0</c:v>
                </c:pt>
                <c:pt idx="51">
                  <c:v>57.0</c:v>
                </c:pt>
                <c:pt idx="52">
                  <c:v>115.0</c:v>
                </c:pt>
                <c:pt idx="53">
                  <c:v>133.0</c:v>
                </c:pt>
                <c:pt idx="54">
                  <c:v>58.0</c:v>
                </c:pt>
                <c:pt idx="55">
                  <c:v>284.0</c:v>
                </c:pt>
              </c:numCache>
            </c:numRef>
          </c:xVal>
          <c:yVal>
            <c:numRef>
              <c:f>(Fits!$Y$34:$Y$41,Fits!$Y$43:$Y$49,Fits!$Y$51:$Y$91)</c:f>
              <c:numCache>
                <c:formatCode>0.0000</c:formatCode>
                <c:ptCount val="56"/>
                <c:pt idx="0">
                  <c:v>8.680000000000007</c:v>
                </c:pt>
                <c:pt idx="1">
                  <c:v>25.29000000000001</c:v>
                </c:pt>
                <c:pt idx="2">
                  <c:v>36.66</c:v>
                </c:pt>
                <c:pt idx="3">
                  <c:v>52.90000000000001</c:v>
                </c:pt>
                <c:pt idx="4">
                  <c:v>58.07000000000001</c:v>
                </c:pt>
                <c:pt idx="5">
                  <c:v>85.22999999999998</c:v>
                </c:pt>
                <c:pt idx="6">
                  <c:v>89.88</c:v>
                </c:pt>
                <c:pt idx="7">
                  <c:v>107.42</c:v>
                </c:pt>
                <c:pt idx="8">
                  <c:v>21.40000000000001</c:v>
                </c:pt>
                <c:pt idx="9">
                  <c:v>121.62</c:v>
                </c:pt>
                <c:pt idx="10">
                  <c:v>153.07</c:v>
                </c:pt>
                <c:pt idx="11">
                  <c:v>154.97</c:v>
                </c:pt>
                <c:pt idx="12">
                  <c:v>13.60999999999999</c:v>
                </c:pt>
                <c:pt idx="13">
                  <c:v>90.19</c:v>
                </c:pt>
                <c:pt idx="14">
                  <c:v>131.68</c:v>
                </c:pt>
                <c:pt idx="15">
                  <c:v>96.91999999999998</c:v>
                </c:pt>
                <c:pt idx="16">
                  <c:v>114.52</c:v>
                </c:pt>
                <c:pt idx="17">
                  <c:v>119.81</c:v>
                </c:pt>
                <c:pt idx="18">
                  <c:v>1.289999999999992</c:v>
                </c:pt>
                <c:pt idx="19">
                  <c:v>8.669999999999987</c:v>
                </c:pt>
                <c:pt idx="20">
                  <c:v>32.19</c:v>
                </c:pt>
                <c:pt idx="21">
                  <c:v>54.95999999999998</c:v>
                </c:pt>
                <c:pt idx="22">
                  <c:v>71.28999999999996</c:v>
                </c:pt>
                <c:pt idx="23">
                  <c:v>74.84999999999996</c:v>
                </c:pt>
                <c:pt idx="24">
                  <c:v>-14.57000000000002</c:v>
                </c:pt>
                <c:pt idx="25">
                  <c:v>32.51999999999998</c:v>
                </c:pt>
                <c:pt idx="26">
                  <c:v>97.27999999999997</c:v>
                </c:pt>
                <c:pt idx="27">
                  <c:v>72.88</c:v>
                </c:pt>
                <c:pt idx="28">
                  <c:v>83.44999999999998</c:v>
                </c:pt>
                <c:pt idx="29">
                  <c:v>83.61000000000001</c:v>
                </c:pt>
                <c:pt idx="30">
                  <c:v>130.38</c:v>
                </c:pt>
                <c:pt idx="31">
                  <c:v>1.310000000000002</c:v>
                </c:pt>
                <c:pt idx="32">
                  <c:v>97.05999999999997</c:v>
                </c:pt>
                <c:pt idx="33">
                  <c:v>90.16999999999998</c:v>
                </c:pt>
                <c:pt idx="34">
                  <c:v>91.22</c:v>
                </c:pt>
                <c:pt idx="35">
                  <c:v>126.06</c:v>
                </c:pt>
                <c:pt idx="36">
                  <c:v>141.76</c:v>
                </c:pt>
                <c:pt idx="37">
                  <c:v>172.72</c:v>
                </c:pt>
                <c:pt idx="38">
                  <c:v>56.41000000000002</c:v>
                </c:pt>
                <c:pt idx="39">
                  <c:v>50.0</c:v>
                </c:pt>
                <c:pt idx="40">
                  <c:v>88.13</c:v>
                </c:pt>
                <c:pt idx="41">
                  <c:v>54.21999999999997</c:v>
                </c:pt>
                <c:pt idx="42">
                  <c:v>98.89999999999997</c:v>
                </c:pt>
                <c:pt idx="43">
                  <c:v>104.57</c:v>
                </c:pt>
                <c:pt idx="44">
                  <c:v>23.21000000000001</c:v>
                </c:pt>
                <c:pt idx="45">
                  <c:v>38.82000000000002</c:v>
                </c:pt>
                <c:pt idx="46">
                  <c:v>39.41</c:v>
                </c:pt>
                <c:pt idx="47">
                  <c:v>90.28</c:v>
                </c:pt>
                <c:pt idx="48">
                  <c:v>91.4</c:v>
                </c:pt>
                <c:pt idx="49">
                  <c:v>103.28</c:v>
                </c:pt>
                <c:pt idx="50">
                  <c:v>41.08000000000001</c:v>
                </c:pt>
                <c:pt idx="51">
                  <c:v>43.19</c:v>
                </c:pt>
                <c:pt idx="52">
                  <c:v>75.64000000000001</c:v>
                </c:pt>
                <c:pt idx="53">
                  <c:v>86.24</c:v>
                </c:pt>
                <c:pt idx="54">
                  <c:v>35.97</c:v>
                </c:pt>
                <c:pt idx="55">
                  <c:v>135.27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556152"/>
        <c:axId val="-2051550792"/>
      </c:scatterChart>
      <c:valAx>
        <c:axId val="-2051556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550792"/>
        <c:crosses val="autoZero"/>
        <c:crossBetween val="midCat"/>
      </c:valAx>
      <c:valAx>
        <c:axId val="-205155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556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676653038562487"/>
                  <c:y val="0.0413654341594397"/>
                </c:manualLayout>
              </c:layout>
              <c:numFmt formatCode="#,##0.000000" sourceLinked="0"/>
            </c:trendlineLbl>
          </c:trendline>
          <c:xVal>
            <c:numRef>
              <c:f>(Fits!$V$34:$V$41,Fits!$V$43:$V$49,Fits!$V$51:$V$91)</c:f>
              <c:numCache>
                <c:formatCode>0.0000</c:formatCode>
                <c:ptCount val="56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29.16666666666667</c:v>
                </c:pt>
                <c:pt idx="9">
                  <c:v>214.1666666666667</c:v>
                </c:pt>
                <c:pt idx="10">
                  <c:v>445.1666666666666</c:v>
                </c:pt>
                <c:pt idx="11">
                  <c:v>507.1666666666666</c:v>
                </c:pt>
                <c:pt idx="12">
                  <c:v>73.46666666666666</c:v>
                </c:pt>
                <c:pt idx="13">
                  <c:v>264.4666666666667</c:v>
                </c:pt>
                <c:pt idx="14">
                  <c:v>545.4666666666667</c:v>
                </c:pt>
                <c:pt idx="15">
                  <c:v>168.8888888888889</c:v>
                </c:pt>
                <c:pt idx="16">
                  <c:v>344.888888888889</c:v>
                </c:pt>
                <c:pt idx="17">
                  <c:v>498.888888888889</c:v>
                </c:pt>
                <c:pt idx="18">
                  <c:v>67.0</c:v>
                </c:pt>
                <c:pt idx="19">
                  <c:v>107.0</c:v>
                </c:pt>
                <c:pt idx="20">
                  <c:v>171.0</c:v>
                </c:pt>
                <c:pt idx="21">
                  <c:v>182.0</c:v>
                </c:pt>
                <c:pt idx="22">
                  <c:v>230.0</c:v>
                </c:pt>
                <c:pt idx="23">
                  <c:v>351.0</c:v>
                </c:pt>
                <c:pt idx="24">
                  <c:v>26.0</c:v>
                </c:pt>
                <c:pt idx="25">
                  <c:v>52.0</c:v>
                </c:pt>
                <c:pt idx="26">
                  <c:v>112.0</c:v>
                </c:pt>
                <c:pt idx="27">
                  <c:v>150.0</c:v>
                </c:pt>
                <c:pt idx="28">
                  <c:v>195.0</c:v>
                </c:pt>
                <c:pt idx="29">
                  <c:v>296.0</c:v>
                </c:pt>
                <c:pt idx="30">
                  <c:v>307.0</c:v>
                </c:pt>
                <c:pt idx="31">
                  <c:v>20.0</c:v>
                </c:pt>
                <c:pt idx="32">
                  <c:v>50.0</c:v>
                </c:pt>
                <c:pt idx="33">
                  <c:v>105.0</c:v>
                </c:pt>
                <c:pt idx="34">
                  <c:v>137.0</c:v>
                </c:pt>
                <c:pt idx="35">
                  <c:v>188.0</c:v>
                </c:pt>
                <c:pt idx="36">
                  <c:v>219.0</c:v>
                </c:pt>
                <c:pt idx="37">
                  <c:v>267.0</c:v>
                </c:pt>
                <c:pt idx="38">
                  <c:v>29.0</c:v>
                </c:pt>
                <c:pt idx="39">
                  <c:v>82.0</c:v>
                </c:pt>
                <c:pt idx="40">
                  <c:v>116.0</c:v>
                </c:pt>
                <c:pt idx="41">
                  <c:v>161.0</c:v>
                </c:pt>
                <c:pt idx="42">
                  <c:v>212.0</c:v>
                </c:pt>
                <c:pt idx="43">
                  <c:v>335.0</c:v>
                </c:pt>
                <c:pt idx="44">
                  <c:v>29.0</c:v>
                </c:pt>
                <c:pt idx="45">
                  <c:v>55.0</c:v>
                </c:pt>
                <c:pt idx="46">
                  <c:v>97.0</c:v>
                </c:pt>
                <c:pt idx="47">
                  <c:v>131.0</c:v>
                </c:pt>
                <c:pt idx="48">
                  <c:v>170.0</c:v>
                </c:pt>
                <c:pt idx="49">
                  <c:v>282.0</c:v>
                </c:pt>
                <c:pt idx="50">
                  <c:v>17.0</c:v>
                </c:pt>
                <c:pt idx="51">
                  <c:v>57.0</c:v>
                </c:pt>
                <c:pt idx="52">
                  <c:v>115.0</c:v>
                </c:pt>
                <c:pt idx="53">
                  <c:v>133.0</c:v>
                </c:pt>
                <c:pt idx="54">
                  <c:v>58.0</c:v>
                </c:pt>
                <c:pt idx="55">
                  <c:v>284.0</c:v>
                </c:pt>
              </c:numCache>
            </c:numRef>
          </c:xVal>
          <c:yVal>
            <c:numRef>
              <c:f>(Fits!$AB$34:$AB$41,Fits!$AB$43:$AB$49,Fits!$AB$51:$AB$91)</c:f>
              <c:numCache>
                <c:formatCode>0.0000</c:formatCode>
                <c:ptCount val="56"/>
                <c:pt idx="0">
                  <c:v>-0.78</c:v>
                </c:pt>
                <c:pt idx="1">
                  <c:v>-0.89</c:v>
                </c:pt>
                <c:pt idx="2">
                  <c:v>-1</c:v>
                </c:pt>
                <c:pt idx="3">
                  <c:v>-1.22</c:v>
                </c:pt>
                <c:pt idx="4">
                  <c:v>-1.449999999999999</c:v>
                </c:pt>
                <c:pt idx="5">
                  <c:v>-1.779999999999999</c:v>
                </c:pt>
                <c:pt idx="6">
                  <c:v>-1.89</c:v>
                </c:pt>
                <c:pt idx="7">
                  <c:v>-2.22</c:v>
                </c:pt>
                <c:pt idx="8">
                  <c:v>-0.559999999999999</c:v>
                </c:pt>
                <c:pt idx="9">
                  <c:v>-1.439999999999999</c:v>
                </c:pt>
                <c:pt idx="10">
                  <c:v>-1.889999999999999</c:v>
                </c:pt>
                <c:pt idx="11">
                  <c:v>-2</c:v>
                </c:pt>
                <c:pt idx="12">
                  <c:v>-0.55</c:v>
                </c:pt>
                <c:pt idx="13">
                  <c:v>-0.99</c:v>
                </c:pt>
                <c:pt idx="14">
                  <c:v>-1.66</c:v>
                </c:pt>
                <c:pt idx="15">
                  <c:v>-1.44</c:v>
                </c:pt>
                <c:pt idx="16">
                  <c:v>-1.66</c:v>
                </c:pt>
                <c:pt idx="17">
                  <c:v>-1.77</c:v>
                </c:pt>
                <c:pt idx="18">
                  <c:v>-0.33</c:v>
                </c:pt>
                <c:pt idx="19">
                  <c:v>-0.440000000000001</c:v>
                </c:pt>
                <c:pt idx="20">
                  <c:v>-0.770000000000001</c:v>
                </c:pt>
                <c:pt idx="21">
                  <c:v>-0.89</c:v>
                </c:pt>
                <c:pt idx="22">
                  <c:v>-0.880000000000001</c:v>
                </c:pt>
                <c:pt idx="23">
                  <c:v>-0.89</c:v>
                </c:pt>
                <c:pt idx="24">
                  <c:v>-0.17</c:v>
                </c:pt>
                <c:pt idx="25">
                  <c:v>-0.33</c:v>
                </c:pt>
                <c:pt idx="26">
                  <c:v>-0.67</c:v>
                </c:pt>
                <c:pt idx="27">
                  <c:v>-0.5</c:v>
                </c:pt>
                <c:pt idx="28">
                  <c:v>-0.95</c:v>
                </c:pt>
                <c:pt idx="29">
                  <c:v>-0.95</c:v>
                </c:pt>
                <c:pt idx="30">
                  <c:v>-1.28</c:v>
                </c:pt>
                <c:pt idx="31">
                  <c:v>0.16</c:v>
                </c:pt>
                <c:pt idx="32">
                  <c:v>-0.5</c:v>
                </c:pt>
                <c:pt idx="33">
                  <c:v>-0.84</c:v>
                </c:pt>
                <c:pt idx="34">
                  <c:v>-0.83</c:v>
                </c:pt>
                <c:pt idx="35">
                  <c:v>-1.16</c:v>
                </c:pt>
                <c:pt idx="36">
                  <c:v>-1.16</c:v>
                </c:pt>
                <c:pt idx="37">
                  <c:v>-1.5</c:v>
                </c:pt>
                <c:pt idx="38">
                  <c:v>-0.11</c:v>
                </c:pt>
                <c:pt idx="39">
                  <c:v>-0.44</c:v>
                </c:pt>
                <c:pt idx="40">
                  <c:v>-0.22</c:v>
                </c:pt>
                <c:pt idx="41">
                  <c:v>-0.45</c:v>
                </c:pt>
                <c:pt idx="42">
                  <c:v>-0.45</c:v>
                </c:pt>
                <c:pt idx="43">
                  <c:v>-0.669999999999999</c:v>
                </c:pt>
                <c:pt idx="44">
                  <c:v>-0.339999999999999</c:v>
                </c:pt>
                <c:pt idx="45">
                  <c:v>-0.45</c:v>
                </c:pt>
                <c:pt idx="46">
                  <c:v>-0.339999999999999</c:v>
                </c:pt>
                <c:pt idx="47">
                  <c:v>-1.0</c:v>
                </c:pt>
                <c:pt idx="48">
                  <c:v>-1.0</c:v>
                </c:pt>
                <c:pt idx="49">
                  <c:v>-1.34</c:v>
                </c:pt>
                <c:pt idx="50">
                  <c:v>-0.449999999999999</c:v>
                </c:pt>
                <c:pt idx="51">
                  <c:v>-0.34</c:v>
                </c:pt>
                <c:pt idx="52">
                  <c:v>-0.729999999999999</c:v>
                </c:pt>
                <c:pt idx="53">
                  <c:v>-0.899999999999999</c:v>
                </c:pt>
                <c:pt idx="54">
                  <c:v>-0.779999999999999</c:v>
                </c:pt>
                <c:pt idx="55">
                  <c:v>-1.56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516344"/>
        <c:axId val="-2051510824"/>
      </c:scatterChart>
      <c:valAx>
        <c:axId val="-2051516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510824"/>
        <c:crosses val="autoZero"/>
        <c:crossBetween val="midCat"/>
      </c:valAx>
      <c:valAx>
        <c:axId val="-2051510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516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9032404603271"/>
                  <c:y val="-0.279156718313437"/>
                </c:manualLayout>
              </c:layout>
              <c:numFmt formatCode="General" sourceLinked="0"/>
            </c:trendlineLbl>
          </c:trendline>
          <c:xVal>
            <c:numRef>
              <c:f>Fits!$V$95:$V$145</c:f>
              <c:numCache>
                <c:formatCode>0.0000</c:formatCode>
                <c:ptCount val="51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24.77777777777777</c:v>
                </c:pt>
                <c:pt idx="7">
                  <c:v>60.77777777777777</c:v>
                </c:pt>
                <c:pt idx="8">
                  <c:v>142.7777777777778</c:v>
                </c:pt>
                <c:pt idx="9">
                  <c:v>192.7777777777778</c:v>
                </c:pt>
                <c:pt idx="10">
                  <c:v>248.7777777777778</c:v>
                </c:pt>
                <c:pt idx="11">
                  <c:v>63.16666666666666</c:v>
                </c:pt>
                <c:pt idx="12">
                  <c:v>98.16666666666665</c:v>
                </c:pt>
                <c:pt idx="13">
                  <c:v>141.1666666666667</c:v>
                </c:pt>
                <c:pt idx="14">
                  <c:v>195.1666666666667</c:v>
                </c:pt>
                <c:pt idx="15">
                  <c:v>40.0</c:v>
                </c:pt>
                <c:pt idx="16">
                  <c:v>87.0</c:v>
                </c:pt>
                <c:pt idx="17">
                  <c:v>123.0</c:v>
                </c:pt>
                <c:pt idx="18">
                  <c:v>187.0</c:v>
                </c:pt>
                <c:pt idx="19">
                  <c:v>223.0</c:v>
                </c:pt>
                <c:pt idx="20">
                  <c:v>38.66666666666667</c:v>
                </c:pt>
                <c:pt idx="21">
                  <c:v>56.66666666666667</c:v>
                </c:pt>
                <c:pt idx="22">
                  <c:v>101.6666666666667</c:v>
                </c:pt>
                <c:pt idx="23">
                  <c:v>138.6666666666667</c:v>
                </c:pt>
                <c:pt idx="24">
                  <c:v>203.6666666666667</c:v>
                </c:pt>
                <c:pt idx="25">
                  <c:v>240.6666666666667</c:v>
                </c:pt>
                <c:pt idx="26">
                  <c:v>73.0</c:v>
                </c:pt>
                <c:pt idx="27">
                  <c:v>170.0</c:v>
                </c:pt>
                <c:pt idx="28">
                  <c:v>187.0</c:v>
                </c:pt>
                <c:pt idx="29">
                  <c:v>232.0</c:v>
                </c:pt>
                <c:pt idx="30">
                  <c:v>300.0</c:v>
                </c:pt>
                <c:pt idx="31">
                  <c:v>41.0</c:v>
                </c:pt>
                <c:pt idx="32">
                  <c:v>131.0</c:v>
                </c:pt>
                <c:pt idx="33">
                  <c:v>174.0</c:v>
                </c:pt>
                <c:pt idx="34">
                  <c:v>241.0</c:v>
                </c:pt>
                <c:pt idx="35">
                  <c:v>332.0</c:v>
                </c:pt>
                <c:pt idx="36">
                  <c:v>114.0</c:v>
                </c:pt>
                <c:pt idx="37">
                  <c:v>166.0</c:v>
                </c:pt>
                <c:pt idx="38">
                  <c:v>210.0</c:v>
                </c:pt>
                <c:pt idx="39">
                  <c:v>278.0</c:v>
                </c:pt>
                <c:pt idx="40">
                  <c:v>305.0</c:v>
                </c:pt>
                <c:pt idx="41">
                  <c:v>68.0</c:v>
                </c:pt>
                <c:pt idx="42">
                  <c:v>149.0</c:v>
                </c:pt>
                <c:pt idx="43">
                  <c:v>230.0</c:v>
                </c:pt>
                <c:pt idx="44">
                  <c:v>249.0</c:v>
                </c:pt>
                <c:pt idx="45">
                  <c:v>321.0</c:v>
                </c:pt>
                <c:pt idx="46">
                  <c:v>52.0</c:v>
                </c:pt>
                <c:pt idx="47">
                  <c:v>86.0</c:v>
                </c:pt>
                <c:pt idx="48">
                  <c:v>135.0</c:v>
                </c:pt>
                <c:pt idx="49">
                  <c:v>188.0</c:v>
                </c:pt>
                <c:pt idx="50">
                  <c:v>225.0</c:v>
                </c:pt>
              </c:numCache>
            </c:numRef>
          </c:xVal>
          <c:yVal>
            <c:numRef>
              <c:f>Fits!$W$95:$W$145</c:f>
              <c:numCache>
                <c:formatCode>0.0000</c:formatCode>
                <c:ptCount val="51"/>
                <c:pt idx="0">
                  <c:v>-0.33</c:v>
                </c:pt>
                <c:pt idx="1">
                  <c:v>-0.55</c:v>
                </c:pt>
                <c:pt idx="2">
                  <c:v>-0.66</c:v>
                </c:pt>
                <c:pt idx="3">
                  <c:v>-1.0</c:v>
                </c:pt>
                <c:pt idx="4">
                  <c:v>-1.0</c:v>
                </c:pt>
                <c:pt idx="5">
                  <c:v>-1.11</c:v>
                </c:pt>
                <c:pt idx="6">
                  <c:v>-0.22</c:v>
                </c:pt>
                <c:pt idx="7">
                  <c:v>-0.44</c:v>
                </c:pt>
                <c:pt idx="8">
                  <c:v>-0.66</c:v>
                </c:pt>
                <c:pt idx="9">
                  <c:v>-0.77</c:v>
                </c:pt>
                <c:pt idx="10">
                  <c:v>-0.88</c:v>
                </c:pt>
                <c:pt idx="11">
                  <c:v>-0.44</c:v>
                </c:pt>
                <c:pt idx="12">
                  <c:v>-0.66</c:v>
                </c:pt>
                <c:pt idx="13">
                  <c:v>-0.66</c:v>
                </c:pt>
                <c:pt idx="14">
                  <c:v>-0.89</c:v>
                </c:pt>
                <c:pt idx="15">
                  <c:v>-0.23</c:v>
                </c:pt>
                <c:pt idx="16">
                  <c:v>-0.34</c:v>
                </c:pt>
                <c:pt idx="17">
                  <c:v>-0.67</c:v>
                </c:pt>
                <c:pt idx="18">
                  <c:v>-1.0</c:v>
                </c:pt>
                <c:pt idx="19">
                  <c:v>-1.0</c:v>
                </c:pt>
                <c:pt idx="20">
                  <c:v>-0.56</c:v>
                </c:pt>
                <c:pt idx="21">
                  <c:v>-0.78</c:v>
                </c:pt>
                <c:pt idx="22">
                  <c:v>-1.12</c:v>
                </c:pt>
                <c:pt idx="23">
                  <c:v>-1.23</c:v>
                </c:pt>
                <c:pt idx="24">
                  <c:v>-1.34</c:v>
                </c:pt>
                <c:pt idx="25">
                  <c:v>-1.34</c:v>
                </c:pt>
                <c:pt idx="26">
                  <c:v>-0.34</c:v>
                </c:pt>
                <c:pt idx="27">
                  <c:v>-0.67</c:v>
                </c:pt>
                <c:pt idx="28">
                  <c:v>-0.67</c:v>
                </c:pt>
                <c:pt idx="29">
                  <c:v>-0.67</c:v>
                </c:pt>
                <c:pt idx="30">
                  <c:v>-0.67</c:v>
                </c:pt>
                <c:pt idx="31">
                  <c:v>-0.33</c:v>
                </c:pt>
                <c:pt idx="32">
                  <c:v>-0.66</c:v>
                </c:pt>
                <c:pt idx="33">
                  <c:v>-0.66</c:v>
                </c:pt>
                <c:pt idx="34">
                  <c:v>-1.11</c:v>
                </c:pt>
                <c:pt idx="35">
                  <c:v>-1.11</c:v>
                </c:pt>
                <c:pt idx="36">
                  <c:v>-0.34</c:v>
                </c:pt>
                <c:pt idx="37">
                  <c:v>-0.67</c:v>
                </c:pt>
                <c:pt idx="38">
                  <c:v>-0.67</c:v>
                </c:pt>
                <c:pt idx="39">
                  <c:v>-0.78</c:v>
                </c:pt>
                <c:pt idx="40">
                  <c:v>-0.78</c:v>
                </c:pt>
                <c:pt idx="41">
                  <c:v>-0.44</c:v>
                </c:pt>
                <c:pt idx="42">
                  <c:v>-0.56</c:v>
                </c:pt>
                <c:pt idx="43">
                  <c:v>-0.78</c:v>
                </c:pt>
                <c:pt idx="44">
                  <c:v>-1.0</c:v>
                </c:pt>
                <c:pt idx="45">
                  <c:v>-0.89</c:v>
                </c:pt>
                <c:pt idx="46">
                  <c:v>-0.11</c:v>
                </c:pt>
                <c:pt idx="47">
                  <c:v>-0.23</c:v>
                </c:pt>
                <c:pt idx="48">
                  <c:v>-0.67</c:v>
                </c:pt>
                <c:pt idx="49">
                  <c:v>-1.0</c:v>
                </c:pt>
                <c:pt idx="50">
                  <c:v>-1.0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477064"/>
        <c:axId val="-2051471544"/>
      </c:scatterChart>
      <c:valAx>
        <c:axId val="-2051477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471544"/>
        <c:crosses val="autoZero"/>
        <c:crossBetween val="midCat"/>
      </c:valAx>
      <c:valAx>
        <c:axId val="-2051471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477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696557641833232"/>
                  <c:y val="-0.216592401756232"/>
                </c:manualLayout>
              </c:layout>
              <c:numFmt formatCode="General" sourceLinked="0"/>
            </c:trendlineLbl>
          </c:trendline>
          <c:xVal>
            <c:numRef>
              <c:f>Fits!$V$95:$V$145</c:f>
              <c:numCache>
                <c:formatCode>0.0000</c:formatCode>
                <c:ptCount val="51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24.77777777777777</c:v>
                </c:pt>
                <c:pt idx="7">
                  <c:v>60.77777777777777</c:v>
                </c:pt>
                <c:pt idx="8">
                  <c:v>142.7777777777778</c:v>
                </c:pt>
                <c:pt idx="9">
                  <c:v>192.7777777777778</c:v>
                </c:pt>
                <c:pt idx="10">
                  <c:v>248.7777777777778</c:v>
                </c:pt>
                <c:pt idx="11">
                  <c:v>63.16666666666666</c:v>
                </c:pt>
                <c:pt idx="12">
                  <c:v>98.16666666666665</c:v>
                </c:pt>
                <c:pt idx="13">
                  <c:v>141.1666666666667</c:v>
                </c:pt>
                <c:pt idx="14">
                  <c:v>195.1666666666667</c:v>
                </c:pt>
                <c:pt idx="15">
                  <c:v>40.0</c:v>
                </c:pt>
                <c:pt idx="16">
                  <c:v>87.0</c:v>
                </c:pt>
                <c:pt idx="17">
                  <c:v>123.0</c:v>
                </c:pt>
                <c:pt idx="18">
                  <c:v>187.0</c:v>
                </c:pt>
                <c:pt idx="19">
                  <c:v>223.0</c:v>
                </c:pt>
                <c:pt idx="20">
                  <c:v>38.66666666666667</c:v>
                </c:pt>
                <c:pt idx="21">
                  <c:v>56.66666666666667</c:v>
                </c:pt>
                <c:pt idx="22">
                  <c:v>101.6666666666667</c:v>
                </c:pt>
                <c:pt idx="23">
                  <c:v>138.6666666666667</c:v>
                </c:pt>
                <c:pt idx="24">
                  <c:v>203.6666666666667</c:v>
                </c:pt>
                <c:pt idx="25">
                  <c:v>240.6666666666667</c:v>
                </c:pt>
                <c:pt idx="26">
                  <c:v>73.0</c:v>
                </c:pt>
                <c:pt idx="27">
                  <c:v>170.0</c:v>
                </c:pt>
                <c:pt idx="28">
                  <c:v>187.0</c:v>
                </c:pt>
                <c:pt idx="29">
                  <c:v>232.0</c:v>
                </c:pt>
                <c:pt idx="30">
                  <c:v>300.0</c:v>
                </c:pt>
                <c:pt idx="31">
                  <c:v>41.0</c:v>
                </c:pt>
                <c:pt idx="32">
                  <c:v>131.0</c:v>
                </c:pt>
                <c:pt idx="33">
                  <c:v>174.0</c:v>
                </c:pt>
                <c:pt idx="34">
                  <c:v>241.0</c:v>
                </c:pt>
                <c:pt idx="35">
                  <c:v>332.0</c:v>
                </c:pt>
                <c:pt idx="36">
                  <c:v>114.0</c:v>
                </c:pt>
                <c:pt idx="37">
                  <c:v>166.0</c:v>
                </c:pt>
                <c:pt idx="38">
                  <c:v>210.0</c:v>
                </c:pt>
                <c:pt idx="39">
                  <c:v>278.0</c:v>
                </c:pt>
                <c:pt idx="40">
                  <c:v>305.0</c:v>
                </c:pt>
                <c:pt idx="41">
                  <c:v>68.0</c:v>
                </c:pt>
                <c:pt idx="42">
                  <c:v>149.0</c:v>
                </c:pt>
                <c:pt idx="43">
                  <c:v>230.0</c:v>
                </c:pt>
                <c:pt idx="44">
                  <c:v>249.0</c:v>
                </c:pt>
                <c:pt idx="45">
                  <c:v>321.0</c:v>
                </c:pt>
                <c:pt idx="46">
                  <c:v>52.0</c:v>
                </c:pt>
                <c:pt idx="47">
                  <c:v>86.0</c:v>
                </c:pt>
                <c:pt idx="48">
                  <c:v>135.0</c:v>
                </c:pt>
                <c:pt idx="49">
                  <c:v>188.0</c:v>
                </c:pt>
                <c:pt idx="50">
                  <c:v>225.0</c:v>
                </c:pt>
              </c:numCache>
            </c:numRef>
          </c:xVal>
          <c:yVal>
            <c:numRef>
              <c:f>Fits!$X$95:$X$145</c:f>
              <c:numCache>
                <c:formatCode>0.0000</c:formatCode>
                <c:ptCount val="51"/>
                <c:pt idx="0">
                  <c:v>15.0</c:v>
                </c:pt>
                <c:pt idx="1">
                  <c:v>37.0</c:v>
                </c:pt>
                <c:pt idx="2">
                  <c:v>60.0</c:v>
                </c:pt>
                <c:pt idx="3">
                  <c:v>-43.66000000000008</c:v>
                </c:pt>
                <c:pt idx="4">
                  <c:v>-27.33000000000004</c:v>
                </c:pt>
                <c:pt idx="5">
                  <c:v>-100.33</c:v>
                </c:pt>
                <c:pt idx="6">
                  <c:v>-164.33</c:v>
                </c:pt>
                <c:pt idx="7">
                  <c:v>-208.33</c:v>
                </c:pt>
                <c:pt idx="8">
                  <c:v>-220.6599999999999</c:v>
                </c:pt>
                <c:pt idx="9">
                  <c:v>-95.0</c:v>
                </c:pt>
                <c:pt idx="10">
                  <c:v>-130.0</c:v>
                </c:pt>
                <c:pt idx="11">
                  <c:v>33.34000000000015</c:v>
                </c:pt>
                <c:pt idx="12">
                  <c:v>49.0</c:v>
                </c:pt>
                <c:pt idx="13">
                  <c:v>117.6700000000001</c:v>
                </c:pt>
                <c:pt idx="14">
                  <c:v>162.6700000000001</c:v>
                </c:pt>
                <c:pt idx="15">
                  <c:v>22.32999999999993</c:v>
                </c:pt>
                <c:pt idx="16">
                  <c:v>-46.32999999999992</c:v>
                </c:pt>
                <c:pt idx="17">
                  <c:v>36.0</c:v>
                </c:pt>
                <c:pt idx="18">
                  <c:v>59.67000000000007</c:v>
                </c:pt>
                <c:pt idx="19">
                  <c:v>-65.32999999999993</c:v>
                </c:pt>
                <c:pt idx="20">
                  <c:v>98.32999999999993</c:v>
                </c:pt>
                <c:pt idx="21">
                  <c:v>-6.0</c:v>
                </c:pt>
                <c:pt idx="22">
                  <c:v>5.0</c:v>
                </c:pt>
                <c:pt idx="23">
                  <c:v>84.0</c:v>
                </c:pt>
                <c:pt idx="24">
                  <c:v>179.0</c:v>
                </c:pt>
                <c:pt idx="25">
                  <c:v>213.6700000000001</c:v>
                </c:pt>
                <c:pt idx="26">
                  <c:v>-59.65999999999985</c:v>
                </c:pt>
                <c:pt idx="27">
                  <c:v>-80.0</c:v>
                </c:pt>
                <c:pt idx="28">
                  <c:v>-24.32999999999993</c:v>
                </c:pt>
                <c:pt idx="29">
                  <c:v>-67.65999999999985</c:v>
                </c:pt>
                <c:pt idx="30">
                  <c:v>-63.65999999999985</c:v>
                </c:pt>
                <c:pt idx="31">
                  <c:v>294.3400000000001</c:v>
                </c:pt>
                <c:pt idx="32">
                  <c:v>299.3400000000001</c:v>
                </c:pt>
                <c:pt idx="33">
                  <c:v>123.3400000000001</c:v>
                </c:pt>
                <c:pt idx="34">
                  <c:v>95.0</c:v>
                </c:pt>
                <c:pt idx="35">
                  <c:v>169.3400000000001</c:v>
                </c:pt>
                <c:pt idx="36">
                  <c:v>87.0</c:v>
                </c:pt>
                <c:pt idx="37">
                  <c:v>73.34000000000014</c:v>
                </c:pt>
                <c:pt idx="38">
                  <c:v>22.34000000000015</c:v>
                </c:pt>
                <c:pt idx="39">
                  <c:v>-2.659999999999854</c:v>
                </c:pt>
                <c:pt idx="40">
                  <c:v>23.0</c:v>
                </c:pt>
                <c:pt idx="41">
                  <c:v>75.67000000000007</c:v>
                </c:pt>
                <c:pt idx="42">
                  <c:v>4.329999999999927</c:v>
                </c:pt>
                <c:pt idx="43">
                  <c:v>31.32999999999993</c:v>
                </c:pt>
                <c:pt idx="44">
                  <c:v>-45.0</c:v>
                </c:pt>
                <c:pt idx="45">
                  <c:v>102.3299999999999</c:v>
                </c:pt>
                <c:pt idx="46">
                  <c:v>-15.34000000000015</c:v>
                </c:pt>
                <c:pt idx="47">
                  <c:v>144.33</c:v>
                </c:pt>
                <c:pt idx="48">
                  <c:v>320.0</c:v>
                </c:pt>
                <c:pt idx="49">
                  <c:v>223.0</c:v>
                </c:pt>
                <c:pt idx="50">
                  <c:v>372.6599999999999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437080"/>
        <c:axId val="-2051431560"/>
      </c:scatterChart>
      <c:valAx>
        <c:axId val="-2051437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431560"/>
        <c:crosses val="autoZero"/>
        <c:crossBetween val="midCat"/>
      </c:valAx>
      <c:valAx>
        <c:axId val="-2051431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437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254779931354734"/>
                  <c:y val="-0.144106462498639"/>
                </c:manualLayout>
              </c:layout>
              <c:numFmt formatCode="#,##0.000000" sourceLinked="0"/>
            </c:trendlineLbl>
          </c:trendline>
          <c:xVal>
            <c:numRef>
              <c:f>Fits!$V$95:$V$145</c:f>
              <c:numCache>
                <c:formatCode>0.0000</c:formatCode>
                <c:ptCount val="51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24.77777777777777</c:v>
                </c:pt>
                <c:pt idx="7">
                  <c:v>60.77777777777777</c:v>
                </c:pt>
                <c:pt idx="8">
                  <c:v>142.7777777777778</c:v>
                </c:pt>
                <c:pt idx="9">
                  <c:v>192.7777777777778</c:v>
                </c:pt>
                <c:pt idx="10">
                  <c:v>248.7777777777778</c:v>
                </c:pt>
                <c:pt idx="11">
                  <c:v>63.16666666666666</c:v>
                </c:pt>
                <c:pt idx="12">
                  <c:v>98.16666666666665</c:v>
                </c:pt>
                <c:pt idx="13">
                  <c:v>141.1666666666667</c:v>
                </c:pt>
                <c:pt idx="14">
                  <c:v>195.1666666666667</c:v>
                </c:pt>
                <c:pt idx="15">
                  <c:v>40.0</c:v>
                </c:pt>
                <c:pt idx="16">
                  <c:v>87.0</c:v>
                </c:pt>
                <c:pt idx="17">
                  <c:v>123.0</c:v>
                </c:pt>
                <c:pt idx="18">
                  <c:v>187.0</c:v>
                </c:pt>
                <c:pt idx="19">
                  <c:v>223.0</c:v>
                </c:pt>
                <c:pt idx="20">
                  <c:v>38.66666666666667</c:v>
                </c:pt>
                <c:pt idx="21">
                  <c:v>56.66666666666667</c:v>
                </c:pt>
                <c:pt idx="22">
                  <c:v>101.6666666666667</c:v>
                </c:pt>
                <c:pt idx="23">
                  <c:v>138.6666666666667</c:v>
                </c:pt>
                <c:pt idx="24">
                  <c:v>203.6666666666667</c:v>
                </c:pt>
                <c:pt idx="25">
                  <c:v>240.6666666666667</c:v>
                </c:pt>
                <c:pt idx="26">
                  <c:v>73.0</c:v>
                </c:pt>
                <c:pt idx="27">
                  <c:v>170.0</c:v>
                </c:pt>
                <c:pt idx="28">
                  <c:v>187.0</c:v>
                </c:pt>
                <c:pt idx="29">
                  <c:v>232.0</c:v>
                </c:pt>
                <c:pt idx="30">
                  <c:v>300.0</c:v>
                </c:pt>
                <c:pt idx="31">
                  <c:v>41.0</c:v>
                </c:pt>
                <c:pt idx="32">
                  <c:v>131.0</c:v>
                </c:pt>
                <c:pt idx="33">
                  <c:v>174.0</c:v>
                </c:pt>
                <c:pt idx="34">
                  <c:v>241.0</c:v>
                </c:pt>
                <c:pt idx="35">
                  <c:v>332.0</c:v>
                </c:pt>
                <c:pt idx="36">
                  <c:v>114.0</c:v>
                </c:pt>
                <c:pt idx="37">
                  <c:v>166.0</c:v>
                </c:pt>
                <c:pt idx="38">
                  <c:v>210.0</c:v>
                </c:pt>
                <c:pt idx="39">
                  <c:v>278.0</c:v>
                </c:pt>
                <c:pt idx="40">
                  <c:v>305.0</c:v>
                </c:pt>
                <c:pt idx="41">
                  <c:v>68.0</c:v>
                </c:pt>
                <c:pt idx="42">
                  <c:v>149.0</c:v>
                </c:pt>
                <c:pt idx="43">
                  <c:v>230.0</c:v>
                </c:pt>
                <c:pt idx="44">
                  <c:v>249.0</c:v>
                </c:pt>
                <c:pt idx="45">
                  <c:v>321.0</c:v>
                </c:pt>
                <c:pt idx="46">
                  <c:v>52.0</c:v>
                </c:pt>
                <c:pt idx="47">
                  <c:v>86.0</c:v>
                </c:pt>
                <c:pt idx="48">
                  <c:v>135.0</c:v>
                </c:pt>
                <c:pt idx="49">
                  <c:v>188.0</c:v>
                </c:pt>
                <c:pt idx="50">
                  <c:v>225.0</c:v>
                </c:pt>
              </c:numCache>
            </c:numRef>
          </c:xVal>
          <c:yVal>
            <c:numRef>
              <c:f>Fits!$Y$95:$Y$145</c:f>
              <c:numCache>
                <c:formatCode>0.0000</c:formatCode>
                <c:ptCount val="51"/>
                <c:pt idx="0">
                  <c:v>21.67</c:v>
                </c:pt>
                <c:pt idx="1">
                  <c:v>25.8</c:v>
                </c:pt>
                <c:pt idx="2">
                  <c:v>27.67999999999999</c:v>
                </c:pt>
                <c:pt idx="3">
                  <c:v>28.61</c:v>
                </c:pt>
                <c:pt idx="4">
                  <c:v>37.26</c:v>
                </c:pt>
                <c:pt idx="5">
                  <c:v>23.16</c:v>
                </c:pt>
                <c:pt idx="6">
                  <c:v>-4.95999999999998</c:v>
                </c:pt>
                <c:pt idx="7">
                  <c:v>-16.70999999999998</c:v>
                </c:pt>
                <c:pt idx="8">
                  <c:v>5.840000000000032</c:v>
                </c:pt>
                <c:pt idx="9">
                  <c:v>38.63999999999998</c:v>
                </c:pt>
                <c:pt idx="10">
                  <c:v>34.55000000000001</c:v>
                </c:pt>
                <c:pt idx="11">
                  <c:v>44.82</c:v>
                </c:pt>
                <c:pt idx="12">
                  <c:v>39.13</c:v>
                </c:pt>
                <c:pt idx="13">
                  <c:v>89.98999999999998</c:v>
                </c:pt>
                <c:pt idx="14">
                  <c:v>104.3</c:v>
                </c:pt>
                <c:pt idx="15">
                  <c:v>49.86000000000001</c:v>
                </c:pt>
                <c:pt idx="16">
                  <c:v>27.78999999999999</c:v>
                </c:pt>
                <c:pt idx="17">
                  <c:v>73.48000000000001</c:v>
                </c:pt>
                <c:pt idx="18">
                  <c:v>87.26999999999998</c:v>
                </c:pt>
                <c:pt idx="19">
                  <c:v>61.69</c:v>
                </c:pt>
                <c:pt idx="20">
                  <c:v>66.27000000000001</c:v>
                </c:pt>
                <c:pt idx="21">
                  <c:v>57.09</c:v>
                </c:pt>
                <c:pt idx="22">
                  <c:v>80.48999999999998</c:v>
                </c:pt>
                <c:pt idx="23">
                  <c:v>111.55</c:v>
                </c:pt>
                <c:pt idx="24">
                  <c:v>130.63</c:v>
                </c:pt>
                <c:pt idx="25">
                  <c:v>146.35</c:v>
                </c:pt>
                <c:pt idx="26">
                  <c:v>4.009999999999991</c:v>
                </c:pt>
                <c:pt idx="27">
                  <c:v>33.26999999999998</c:v>
                </c:pt>
                <c:pt idx="28">
                  <c:v>61.47000000000003</c:v>
                </c:pt>
                <c:pt idx="29">
                  <c:v>57.80000000000001</c:v>
                </c:pt>
                <c:pt idx="30">
                  <c:v>60.63999999999998</c:v>
                </c:pt>
                <c:pt idx="31">
                  <c:v>72.28</c:v>
                </c:pt>
                <c:pt idx="32">
                  <c:v>102.37</c:v>
                </c:pt>
                <c:pt idx="33">
                  <c:v>74.89000000000001</c:v>
                </c:pt>
                <c:pt idx="34">
                  <c:v>111.99</c:v>
                </c:pt>
                <c:pt idx="35">
                  <c:v>148.61</c:v>
                </c:pt>
                <c:pt idx="36">
                  <c:v>54.05999999999997</c:v>
                </c:pt>
                <c:pt idx="37">
                  <c:v>65.47</c:v>
                </c:pt>
                <c:pt idx="38">
                  <c:v>65.05999999999997</c:v>
                </c:pt>
                <c:pt idx="39">
                  <c:v>82.85999999999998</c:v>
                </c:pt>
                <c:pt idx="40">
                  <c:v>83.04</c:v>
                </c:pt>
                <c:pt idx="41">
                  <c:v>34.61000000000001</c:v>
                </c:pt>
                <c:pt idx="42">
                  <c:v>43.21000000000001</c:v>
                </c:pt>
                <c:pt idx="43">
                  <c:v>69.73000000000001</c:v>
                </c:pt>
                <c:pt idx="44">
                  <c:v>56.34</c:v>
                </c:pt>
                <c:pt idx="45">
                  <c:v>88.1</c:v>
                </c:pt>
                <c:pt idx="46">
                  <c:v>-0.849999999999994</c:v>
                </c:pt>
                <c:pt idx="47">
                  <c:v>18.31999999999999</c:v>
                </c:pt>
                <c:pt idx="48">
                  <c:v>56.71000000000001</c:v>
                </c:pt>
                <c:pt idx="49">
                  <c:v>43.64000000000001</c:v>
                </c:pt>
                <c:pt idx="50">
                  <c:v>76.49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397896"/>
        <c:axId val="-2051392376"/>
      </c:scatterChart>
      <c:valAx>
        <c:axId val="-2051397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392376"/>
        <c:crosses val="autoZero"/>
        <c:crossBetween val="midCat"/>
      </c:valAx>
      <c:valAx>
        <c:axId val="-2051392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397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544291338582677"/>
                  <c:y val="0.0633698610254362"/>
                </c:manualLayout>
              </c:layout>
              <c:numFmt formatCode="#,##0.000000" sourceLinked="0"/>
            </c:trendlineLbl>
          </c:trendline>
          <c:xVal>
            <c:numRef>
              <c:f>Fits!$V$95:$V$145</c:f>
              <c:numCache>
                <c:formatCode>0.0000</c:formatCode>
                <c:ptCount val="51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24.77777777777777</c:v>
                </c:pt>
                <c:pt idx="7">
                  <c:v>60.77777777777777</c:v>
                </c:pt>
                <c:pt idx="8">
                  <c:v>142.7777777777778</c:v>
                </c:pt>
                <c:pt idx="9">
                  <c:v>192.7777777777778</c:v>
                </c:pt>
                <c:pt idx="10">
                  <c:v>248.7777777777778</c:v>
                </c:pt>
                <c:pt idx="11">
                  <c:v>63.16666666666666</c:v>
                </c:pt>
                <c:pt idx="12">
                  <c:v>98.16666666666665</c:v>
                </c:pt>
                <c:pt idx="13">
                  <c:v>141.1666666666667</c:v>
                </c:pt>
                <c:pt idx="14">
                  <c:v>195.1666666666667</c:v>
                </c:pt>
                <c:pt idx="15">
                  <c:v>40.0</c:v>
                </c:pt>
                <c:pt idx="16">
                  <c:v>87.0</c:v>
                </c:pt>
                <c:pt idx="17">
                  <c:v>123.0</c:v>
                </c:pt>
                <c:pt idx="18">
                  <c:v>187.0</c:v>
                </c:pt>
                <c:pt idx="19">
                  <c:v>223.0</c:v>
                </c:pt>
                <c:pt idx="20">
                  <c:v>38.66666666666667</c:v>
                </c:pt>
                <c:pt idx="21">
                  <c:v>56.66666666666667</c:v>
                </c:pt>
                <c:pt idx="22">
                  <c:v>101.6666666666667</c:v>
                </c:pt>
                <c:pt idx="23">
                  <c:v>138.6666666666667</c:v>
                </c:pt>
                <c:pt idx="24">
                  <c:v>203.6666666666667</c:v>
                </c:pt>
                <c:pt idx="25">
                  <c:v>240.6666666666667</c:v>
                </c:pt>
                <c:pt idx="26">
                  <c:v>73.0</c:v>
                </c:pt>
                <c:pt idx="27">
                  <c:v>170.0</c:v>
                </c:pt>
                <c:pt idx="28">
                  <c:v>187.0</c:v>
                </c:pt>
                <c:pt idx="29">
                  <c:v>232.0</c:v>
                </c:pt>
                <c:pt idx="30">
                  <c:v>300.0</c:v>
                </c:pt>
                <c:pt idx="31">
                  <c:v>41.0</c:v>
                </c:pt>
                <c:pt idx="32">
                  <c:v>131.0</c:v>
                </c:pt>
                <c:pt idx="33">
                  <c:v>174.0</c:v>
                </c:pt>
                <c:pt idx="34">
                  <c:v>241.0</c:v>
                </c:pt>
                <c:pt idx="35">
                  <c:v>332.0</c:v>
                </c:pt>
                <c:pt idx="36">
                  <c:v>114.0</c:v>
                </c:pt>
                <c:pt idx="37">
                  <c:v>166.0</c:v>
                </c:pt>
                <c:pt idx="38">
                  <c:v>210.0</c:v>
                </c:pt>
                <c:pt idx="39">
                  <c:v>278.0</c:v>
                </c:pt>
                <c:pt idx="40">
                  <c:v>305.0</c:v>
                </c:pt>
                <c:pt idx="41">
                  <c:v>68.0</c:v>
                </c:pt>
                <c:pt idx="42">
                  <c:v>149.0</c:v>
                </c:pt>
                <c:pt idx="43">
                  <c:v>230.0</c:v>
                </c:pt>
                <c:pt idx="44">
                  <c:v>249.0</c:v>
                </c:pt>
                <c:pt idx="45">
                  <c:v>321.0</c:v>
                </c:pt>
                <c:pt idx="46">
                  <c:v>52.0</c:v>
                </c:pt>
                <c:pt idx="47">
                  <c:v>86.0</c:v>
                </c:pt>
                <c:pt idx="48">
                  <c:v>135.0</c:v>
                </c:pt>
                <c:pt idx="49">
                  <c:v>188.0</c:v>
                </c:pt>
                <c:pt idx="50">
                  <c:v>225.0</c:v>
                </c:pt>
              </c:numCache>
            </c:numRef>
          </c:xVal>
          <c:yVal>
            <c:numRef>
              <c:f>Fits!$AB$95:$AB$145</c:f>
              <c:numCache>
                <c:formatCode>0.0000</c:formatCode>
                <c:ptCount val="51"/>
                <c:pt idx="0">
                  <c:v>-0.56</c:v>
                </c:pt>
                <c:pt idx="1">
                  <c:v>-0.669999999999999</c:v>
                </c:pt>
                <c:pt idx="2">
                  <c:v>-0.67</c:v>
                </c:pt>
                <c:pt idx="3">
                  <c:v>-1.0</c:v>
                </c:pt>
                <c:pt idx="4">
                  <c:v>-1.11</c:v>
                </c:pt>
                <c:pt idx="5">
                  <c:v>-1.22</c:v>
                </c:pt>
                <c:pt idx="6">
                  <c:v>-0.45</c:v>
                </c:pt>
                <c:pt idx="7">
                  <c:v>-0.23</c:v>
                </c:pt>
                <c:pt idx="8">
                  <c:v>-0.899999999999999</c:v>
                </c:pt>
                <c:pt idx="9">
                  <c:v>-1.009999999999999</c:v>
                </c:pt>
                <c:pt idx="10">
                  <c:v>-0.899999999999999</c:v>
                </c:pt>
                <c:pt idx="11">
                  <c:v>-0.56</c:v>
                </c:pt>
                <c:pt idx="12">
                  <c:v>-0.449999999999999</c:v>
                </c:pt>
                <c:pt idx="13">
                  <c:v>-1.0</c:v>
                </c:pt>
                <c:pt idx="14">
                  <c:v>-1</c:v>
                </c:pt>
                <c:pt idx="15">
                  <c:v>-0.66</c:v>
                </c:pt>
                <c:pt idx="16">
                  <c:v>-0.32</c:v>
                </c:pt>
                <c:pt idx="17">
                  <c:v>-0.99</c:v>
                </c:pt>
                <c:pt idx="18">
                  <c:v>-1.0</c:v>
                </c:pt>
                <c:pt idx="19">
                  <c:v>-1.0</c:v>
                </c:pt>
                <c:pt idx="20">
                  <c:v>-0.77</c:v>
                </c:pt>
                <c:pt idx="21">
                  <c:v>-0.769999999999999</c:v>
                </c:pt>
                <c:pt idx="22">
                  <c:v>-1.1</c:v>
                </c:pt>
                <c:pt idx="23">
                  <c:v>-1.21</c:v>
                </c:pt>
                <c:pt idx="24">
                  <c:v>-1.55</c:v>
                </c:pt>
                <c:pt idx="25">
                  <c:v>-1.66</c:v>
                </c:pt>
                <c:pt idx="26">
                  <c:v>-0.22</c:v>
                </c:pt>
                <c:pt idx="27">
                  <c:v>-0.67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-0.220000000000001</c:v>
                </c:pt>
                <c:pt idx="32">
                  <c:v>-0.56</c:v>
                </c:pt>
                <c:pt idx="33">
                  <c:v>-0.78</c:v>
                </c:pt>
                <c:pt idx="34">
                  <c:v>-1.22</c:v>
                </c:pt>
                <c:pt idx="35">
                  <c:v>-1.33</c:v>
                </c:pt>
                <c:pt idx="36">
                  <c:v>-0.44</c:v>
                </c:pt>
                <c:pt idx="37">
                  <c:v>-0.67</c:v>
                </c:pt>
                <c:pt idx="38">
                  <c:v>-0.78</c:v>
                </c:pt>
                <c:pt idx="39">
                  <c:v>-1.22</c:v>
                </c:pt>
                <c:pt idx="40">
                  <c:v>-1.0</c:v>
                </c:pt>
                <c:pt idx="41">
                  <c:v>-0.33</c:v>
                </c:pt>
                <c:pt idx="42">
                  <c:v>-0.55</c:v>
                </c:pt>
                <c:pt idx="43">
                  <c:v>-0.88</c:v>
                </c:pt>
                <c:pt idx="44">
                  <c:v>-0.66</c:v>
                </c:pt>
                <c:pt idx="45">
                  <c:v>-0.77</c:v>
                </c:pt>
                <c:pt idx="46">
                  <c:v>0.0</c:v>
                </c:pt>
                <c:pt idx="47">
                  <c:v>0.00999999999999978</c:v>
                </c:pt>
                <c:pt idx="48">
                  <c:v>0.0</c:v>
                </c:pt>
                <c:pt idx="49">
                  <c:v>0.0</c:v>
                </c:pt>
                <c:pt idx="50">
                  <c:v>-0.22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358008"/>
        <c:axId val="-2051352488"/>
      </c:scatterChart>
      <c:valAx>
        <c:axId val="-2051358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352488"/>
        <c:crosses val="autoZero"/>
        <c:crossBetween val="midCat"/>
      </c:valAx>
      <c:valAx>
        <c:axId val="-2051352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358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'14492'!$S$2:$S$8</c:f>
              <c:numCache>
                <c:formatCode>General</c:formatCode>
                <c:ptCount val="7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</c:numCache>
            </c:numRef>
          </c:xVal>
          <c:yVal>
            <c:numRef>
              <c:f>'14492'!$T$2:$T$8</c:f>
              <c:numCache>
                <c:formatCode>General</c:formatCode>
                <c:ptCount val="7"/>
                <c:pt idx="0">
                  <c:v>-0.44</c:v>
                </c:pt>
                <c:pt idx="1">
                  <c:v>-0.33</c:v>
                </c:pt>
                <c:pt idx="2">
                  <c:v>0.0</c:v>
                </c:pt>
                <c:pt idx="3">
                  <c:v>-0.89</c:v>
                </c:pt>
                <c:pt idx="4">
                  <c:v>-0.33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'14495'!$S$2:$S$6</c:f>
              <c:numCache>
                <c:formatCode>General</c:formatCode>
                <c:ptCount val="5"/>
                <c:pt idx="0" formatCode="0.0000">
                  <c:v>57.66666666666667</c:v>
                </c:pt>
              </c:numCache>
            </c:numRef>
          </c:xVal>
          <c:yVal>
            <c:numRef>
              <c:f>'14495'!$T$2:$T$6</c:f>
              <c:numCache>
                <c:formatCode>General</c:formatCode>
                <c:ptCount val="5"/>
                <c:pt idx="0">
                  <c:v>0.73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985488592772057"/>
                  <c:y val="-0.007407407407407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'14500'!$S$2:$S$7</c:f>
              <c:numCache>
                <c:formatCode>0.0000</c:formatCode>
                <c:ptCount val="6"/>
                <c:pt idx="0">
                  <c:v>40.0</c:v>
                </c:pt>
                <c:pt idx="1">
                  <c:v>42.0</c:v>
                </c:pt>
                <c:pt idx="2">
                  <c:v>101.0</c:v>
                </c:pt>
                <c:pt idx="3">
                  <c:v>114.0</c:v>
                </c:pt>
                <c:pt idx="4">
                  <c:v>155.0</c:v>
                </c:pt>
                <c:pt idx="5">
                  <c:v>177.0</c:v>
                </c:pt>
              </c:numCache>
            </c:numRef>
          </c:xVal>
          <c:yVal>
            <c:numRef>
              <c:f>'14500'!$T$2:$T$7</c:f>
              <c:numCache>
                <c:formatCode>0.0000</c:formatCode>
                <c:ptCount val="6"/>
                <c:pt idx="0">
                  <c:v>-0.22</c:v>
                </c:pt>
                <c:pt idx="1">
                  <c:v>0.11</c:v>
                </c:pt>
                <c:pt idx="2">
                  <c:v>0.11</c:v>
                </c:pt>
                <c:pt idx="3">
                  <c:v>0.67</c:v>
                </c:pt>
                <c:pt idx="4">
                  <c:v>1.28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9297143145568"/>
                  <c:y val="0.41371937882764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'14501'!$S$2:$S$7</c:f>
              <c:numCache>
                <c:formatCode>0.0000</c:formatCode>
                <c:ptCount val="6"/>
                <c:pt idx="0">
                  <c:v>16.15384615384616</c:v>
                </c:pt>
                <c:pt idx="1">
                  <c:v>46.15384615384616</c:v>
                </c:pt>
                <c:pt idx="2">
                  <c:v>66.15384615384616</c:v>
                </c:pt>
                <c:pt idx="3">
                  <c:v>87.15384615384616</c:v>
                </c:pt>
                <c:pt idx="4">
                  <c:v>116.1538461538462</c:v>
                </c:pt>
                <c:pt idx="5">
                  <c:v>146.1538461538462</c:v>
                </c:pt>
              </c:numCache>
            </c:numRef>
          </c:xVal>
          <c:yVal>
            <c:numRef>
              <c:f>'14501'!$T$2:$T$7</c:f>
              <c:numCache>
                <c:formatCode>General</c:formatCode>
                <c:ptCount val="6"/>
                <c:pt idx="0">
                  <c:v>-0.12</c:v>
                </c:pt>
                <c:pt idx="1">
                  <c:v>0.11</c:v>
                </c:pt>
                <c:pt idx="2">
                  <c:v>0.44</c:v>
                </c:pt>
                <c:pt idx="3">
                  <c:v>0.11</c:v>
                </c:pt>
                <c:pt idx="4">
                  <c:v>0.66</c:v>
                </c:pt>
                <c:pt idx="5">
                  <c:v>1.11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'14504'!$S$2:$S$4</c:f>
              <c:numCache>
                <c:formatCode>0.0000</c:formatCode>
                <c:ptCount val="3"/>
                <c:pt idx="0">
                  <c:v>170.4</c:v>
                </c:pt>
                <c:pt idx="1">
                  <c:v>127.4</c:v>
                </c:pt>
                <c:pt idx="2">
                  <c:v>58.40000000000001</c:v>
                </c:pt>
              </c:numCache>
            </c:numRef>
          </c:xVal>
          <c:yVal>
            <c:numRef>
              <c:f>'14504'!$T$2:$T$4</c:f>
              <c:numCache>
                <c:formatCode>General</c:formatCode>
                <c:ptCount val="3"/>
                <c:pt idx="0">
                  <c:v>0.45</c:v>
                </c:pt>
                <c:pt idx="1">
                  <c:v>0.67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294312"/>
        <c:axId val="-2051288584"/>
      </c:scatterChart>
      <c:valAx>
        <c:axId val="-2051294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288584"/>
        <c:crosses val="autoZero"/>
        <c:crossBetween val="midCat"/>
      </c:valAx>
      <c:valAx>
        <c:axId val="-2051288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294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</a:t>
            </a:r>
            <a:r>
              <a:rPr lang="en-US" baseline="0"/>
              <a:t> Effect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63048909751666"/>
                  <c:y val="-0.18642315543890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'14492'!$S$2:$S$8</c:f>
              <c:numCache>
                <c:formatCode>General</c:formatCode>
                <c:ptCount val="7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</c:numCache>
            </c:numRef>
          </c:xVal>
          <c:yVal>
            <c:numRef>
              <c:f>'14492'!$U$2:$U$8</c:f>
              <c:numCache>
                <c:formatCode>General</c:formatCode>
                <c:ptCount val="7"/>
                <c:pt idx="0">
                  <c:v>178.0</c:v>
                </c:pt>
                <c:pt idx="1">
                  <c:v>413.33</c:v>
                </c:pt>
                <c:pt idx="2">
                  <c:v>462.0</c:v>
                </c:pt>
                <c:pt idx="3">
                  <c:v>641.67</c:v>
                </c:pt>
                <c:pt idx="4">
                  <c:v>777.0</c:v>
                </c:pt>
                <c:pt idx="5">
                  <c:v>1125.33</c:v>
                </c:pt>
                <c:pt idx="6">
                  <c:v>937.67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'14495'!$S$2:$S$6</c:f>
              <c:numCache>
                <c:formatCode>General</c:formatCode>
                <c:ptCount val="5"/>
                <c:pt idx="0" formatCode="0.0000">
                  <c:v>57.66666666666667</c:v>
                </c:pt>
              </c:numCache>
            </c:numRef>
          </c:xVal>
          <c:yVal>
            <c:numRef>
              <c:f>'14495'!$U$2:$U$6</c:f>
              <c:numCache>
                <c:formatCode>General</c:formatCode>
                <c:ptCount val="5"/>
                <c:pt idx="0">
                  <c:v>1044.67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3690187764991"/>
                  <c:y val="0.21018518518518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'14500'!$S$2:$S$7</c:f>
              <c:numCache>
                <c:formatCode>0.0000</c:formatCode>
                <c:ptCount val="6"/>
                <c:pt idx="0">
                  <c:v>40.0</c:v>
                </c:pt>
                <c:pt idx="1">
                  <c:v>42.0</c:v>
                </c:pt>
                <c:pt idx="2">
                  <c:v>101.0</c:v>
                </c:pt>
                <c:pt idx="3">
                  <c:v>114.0</c:v>
                </c:pt>
                <c:pt idx="4">
                  <c:v>155.0</c:v>
                </c:pt>
                <c:pt idx="5">
                  <c:v>177.0</c:v>
                </c:pt>
              </c:numCache>
            </c:numRef>
          </c:xVal>
          <c:yVal>
            <c:numRef>
              <c:f>'14500'!$U$2:$U$7</c:f>
              <c:numCache>
                <c:formatCode>0.0000</c:formatCode>
                <c:ptCount val="6"/>
                <c:pt idx="0">
                  <c:v>447.0</c:v>
                </c:pt>
                <c:pt idx="1">
                  <c:v>1195.67</c:v>
                </c:pt>
                <c:pt idx="2">
                  <c:v>1446.67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'14501'!$S$2:$S$7</c:f>
              <c:numCache>
                <c:formatCode>0.0000</c:formatCode>
                <c:ptCount val="6"/>
                <c:pt idx="0">
                  <c:v>16.15384615384616</c:v>
                </c:pt>
                <c:pt idx="1">
                  <c:v>46.15384615384616</c:v>
                </c:pt>
                <c:pt idx="2">
                  <c:v>66.15384615384616</c:v>
                </c:pt>
                <c:pt idx="3">
                  <c:v>87.15384615384616</c:v>
                </c:pt>
                <c:pt idx="4">
                  <c:v>116.1538461538462</c:v>
                </c:pt>
                <c:pt idx="5">
                  <c:v>146.1538461538462</c:v>
                </c:pt>
              </c:numCache>
            </c:numRef>
          </c:xVal>
          <c:yVal>
            <c:numRef>
              <c:f>'14501'!$U$2:$U$7</c:f>
              <c:numCache>
                <c:formatCode>General</c:formatCode>
                <c:ptCount val="6"/>
                <c:pt idx="0">
                  <c:v>384.3299999999999</c:v>
                </c:pt>
                <c:pt idx="1">
                  <c:v>910.0</c:v>
                </c:pt>
                <c:pt idx="2">
                  <c:v>350.0</c:v>
                </c:pt>
                <c:pt idx="3">
                  <c:v>862.0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'14504'!$S$2:$S$4</c:f>
              <c:numCache>
                <c:formatCode>0.0000</c:formatCode>
                <c:ptCount val="3"/>
                <c:pt idx="0">
                  <c:v>170.4</c:v>
                </c:pt>
                <c:pt idx="1">
                  <c:v>127.4</c:v>
                </c:pt>
                <c:pt idx="2">
                  <c:v>58.40000000000001</c:v>
                </c:pt>
              </c:numCache>
            </c:numRef>
          </c:xVal>
          <c:yVal>
            <c:numRef>
              <c:f>'14504'!$U$2:$U$4</c:f>
              <c:numCache>
                <c:formatCode>General</c:formatCode>
                <c:ptCount val="3"/>
                <c:pt idx="0">
                  <c:v>1891.0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234824"/>
        <c:axId val="-2051229096"/>
      </c:scatterChart>
      <c:valAx>
        <c:axId val="-2051234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229096"/>
        <c:crosses val="autoZero"/>
        <c:crossBetween val="midCat"/>
      </c:valAx>
      <c:valAx>
        <c:axId val="-205122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234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35546638400969"/>
                  <c:y val="-0.34531641878098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'14492'!$S$2:$S$8</c:f>
              <c:numCache>
                <c:formatCode>General</c:formatCode>
                <c:ptCount val="7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</c:numCache>
            </c:numRef>
          </c:xVal>
          <c:yVal>
            <c:numRef>
              <c:f>'14492'!$V$2:$V$8</c:f>
              <c:numCache>
                <c:formatCode>General</c:formatCode>
                <c:ptCount val="7"/>
                <c:pt idx="0">
                  <c:v>28.78</c:v>
                </c:pt>
                <c:pt idx="1">
                  <c:v>34.83</c:v>
                </c:pt>
                <c:pt idx="2">
                  <c:v>46.49</c:v>
                </c:pt>
                <c:pt idx="3">
                  <c:v>95.58999999999998</c:v>
                </c:pt>
                <c:pt idx="4">
                  <c:v>54.08</c:v>
                </c:pt>
                <c:pt idx="5">
                  <c:v>64.39</c:v>
                </c:pt>
                <c:pt idx="6">
                  <c:v>50.35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'14495'!$S$2:$S$6</c:f>
              <c:numCache>
                <c:formatCode>General</c:formatCode>
                <c:ptCount val="5"/>
                <c:pt idx="0" formatCode="0.0000">
                  <c:v>57.66666666666667</c:v>
                </c:pt>
              </c:numCache>
            </c:numRef>
          </c:xVal>
          <c:yVal>
            <c:numRef>
              <c:f>'14495'!$V$2:$V$6</c:f>
              <c:numCache>
                <c:formatCode>General</c:formatCode>
                <c:ptCount val="5"/>
                <c:pt idx="0">
                  <c:v>55.19999999999998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919033918837068"/>
                  <c:y val="0.1407407407407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'14500'!$S$2:$S$7</c:f>
              <c:numCache>
                <c:formatCode>0.0000</c:formatCode>
                <c:ptCount val="6"/>
                <c:pt idx="0">
                  <c:v>40.0</c:v>
                </c:pt>
                <c:pt idx="1">
                  <c:v>42.0</c:v>
                </c:pt>
                <c:pt idx="2">
                  <c:v>101.0</c:v>
                </c:pt>
                <c:pt idx="3">
                  <c:v>114.0</c:v>
                </c:pt>
                <c:pt idx="4">
                  <c:v>155.0</c:v>
                </c:pt>
                <c:pt idx="5">
                  <c:v>177.0</c:v>
                </c:pt>
              </c:numCache>
            </c:numRef>
          </c:xVal>
          <c:yVal>
            <c:numRef>
              <c:f>'14500'!$V$2:$V$7</c:f>
              <c:numCache>
                <c:formatCode>0.0000</c:formatCode>
                <c:ptCount val="6"/>
                <c:pt idx="0">
                  <c:v>50.0</c:v>
                </c:pt>
                <c:pt idx="1">
                  <c:v>106.28</c:v>
                </c:pt>
                <c:pt idx="2">
                  <c:v>139.2</c:v>
                </c:pt>
                <c:pt idx="3">
                  <c:v>267.63</c:v>
                </c:pt>
                <c:pt idx="4">
                  <c:v>305.47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61349434686049"/>
                  <c:y val="0.16154308836395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'14501'!$S$2:$S$7</c:f>
              <c:numCache>
                <c:formatCode>0.0000</c:formatCode>
                <c:ptCount val="6"/>
                <c:pt idx="0">
                  <c:v>16.15384615384616</c:v>
                </c:pt>
                <c:pt idx="1">
                  <c:v>46.15384615384616</c:v>
                </c:pt>
                <c:pt idx="2">
                  <c:v>66.15384615384616</c:v>
                </c:pt>
                <c:pt idx="3">
                  <c:v>87.15384615384616</c:v>
                </c:pt>
                <c:pt idx="4">
                  <c:v>116.1538461538462</c:v>
                </c:pt>
                <c:pt idx="5">
                  <c:v>146.1538461538462</c:v>
                </c:pt>
              </c:numCache>
            </c:numRef>
          </c:xVal>
          <c:yVal>
            <c:numRef>
              <c:f>'14501'!$V$2:$V$7</c:f>
              <c:numCache>
                <c:formatCode>General</c:formatCode>
                <c:ptCount val="6"/>
                <c:pt idx="0">
                  <c:v>-17.35999999999999</c:v>
                </c:pt>
                <c:pt idx="1">
                  <c:v>43.60000000000002</c:v>
                </c:pt>
                <c:pt idx="2">
                  <c:v>-34.91</c:v>
                </c:pt>
                <c:pt idx="3">
                  <c:v>21.33000000000001</c:v>
                </c:pt>
                <c:pt idx="4">
                  <c:v>112.3</c:v>
                </c:pt>
                <c:pt idx="5">
                  <c:v>190.43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'14504'!$S$2:$S$4</c:f>
              <c:numCache>
                <c:formatCode>0.0000</c:formatCode>
                <c:ptCount val="3"/>
                <c:pt idx="0">
                  <c:v>170.4</c:v>
                </c:pt>
                <c:pt idx="1">
                  <c:v>127.4</c:v>
                </c:pt>
                <c:pt idx="2">
                  <c:v>58.40000000000001</c:v>
                </c:pt>
              </c:numCache>
            </c:numRef>
          </c:xVal>
          <c:yVal>
            <c:numRef>
              <c:f>'14504'!$V$2:$V$4</c:f>
              <c:numCache>
                <c:formatCode>General</c:formatCode>
                <c:ptCount val="3"/>
                <c:pt idx="0">
                  <c:v>171.85</c:v>
                </c:pt>
                <c:pt idx="1">
                  <c:v>285.47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173528"/>
        <c:axId val="-2051167800"/>
      </c:scatterChart>
      <c:valAx>
        <c:axId val="-2051173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167800"/>
        <c:crosses val="autoZero"/>
        <c:crossBetween val="midCat"/>
      </c:valAx>
      <c:valAx>
        <c:axId val="-2051167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173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'14492'!$S$2:$S$8</c:f>
              <c:numCache>
                <c:formatCode>General</c:formatCode>
                <c:ptCount val="7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</c:numCache>
            </c:numRef>
          </c:xVal>
          <c:yVal>
            <c:numRef>
              <c:f>'14492'!$Y$2:$Y$8</c:f>
              <c:numCache>
                <c:formatCode>General</c:formatCode>
                <c:ptCount val="7"/>
                <c:pt idx="0">
                  <c:v>-0.56</c:v>
                </c:pt>
                <c:pt idx="1">
                  <c:v>0.220000000000001</c:v>
                </c:pt>
                <c:pt idx="2">
                  <c:v>0.0</c:v>
                </c:pt>
                <c:pt idx="3">
                  <c:v>-1.23</c:v>
                </c:pt>
                <c:pt idx="4">
                  <c:v>0.770000000000001</c:v>
                </c:pt>
                <c:pt idx="5">
                  <c:v>1.0</c:v>
                </c:pt>
                <c:pt idx="6">
                  <c:v>1.440000000000001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'14495'!$S$2:$S$6</c:f>
              <c:numCache>
                <c:formatCode>General</c:formatCode>
                <c:ptCount val="5"/>
                <c:pt idx="0" formatCode="0.0000">
                  <c:v>57.66666666666667</c:v>
                </c:pt>
              </c:numCache>
            </c:numRef>
          </c:xVal>
          <c:yVal>
            <c:numRef>
              <c:f>'14495'!$Y$2:$Y$6</c:f>
              <c:numCache>
                <c:formatCode>General</c:formatCode>
                <c:ptCount val="5"/>
                <c:pt idx="0">
                  <c:v>1.21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'14500'!$S$2:$S$7</c:f>
              <c:numCache>
                <c:formatCode>0.0000</c:formatCode>
                <c:ptCount val="6"/>
                <c:pt idx="0">
                  <c:v>40.0</c:v>
                </c:pt>
                <c:pt idx="1">
                  <c:v>42.0</c:v>
                </c:pt>
                <c:pt idx="2">
                  <c:v>101.0</c:v>
                </c:pt>
                <c:pt idx="3">
                  <c:v>114.0</c:v>
                </c:pt>
                <c:pt idx="4">
                  <c:v>155.0</c:v>
                </c:pt>
                <c:pt idx="5">
                  <c:v>177.0</c:v>
                </c:pt>
              </c:numCache>
            </c:numRef>
          </c:xVal>
          <c:yVal>
            <c:numRef>
              <c:f>'14500'!$Y$2:$Y$7</c:f>
              <c:numCache>
                <c:formatCode>0.0000</c:formatCode>
                <c:ptCount val="6"/>
                <c:pt idx="0">
                  <c:v>0.22</c:v>
                </c:pt>
                <c:pt idx="1">
                  <c:v>0.78</c:v>
                </c:pt>
                <c:pt idx="2">
                  <c:v>1.17</c:v>
                </c:pt>
                <c:pt idx="3">
                  <c:v>3.219999999999999</c:v>
                </c:pt>
                <c:pt idx="4">
                  <c:v>5.83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'14501'!$S$2:$S$7</c:f>
              <c:numCache>
                <c:formatCode>0.0000</c:formatCode>
                <c:ptCount val="6"/>
                <c:pt idx="0">
                  <c:v>16.15384615384616</c:v>
                </c:pt>
                <c:pt idx="1">
                  <c:v>46.15384615384616</c:v>
                </c:pt>
                <c:pt idx="2">
                  <c:v>66.15384615384616</c:v>
                </c:pt>
                <c:pt idx="3">
                  <c:v>87.15384615384616</c:v>
                </c:pt>
                <c:pt idx="4">
                  <c:v>116.1538461538462</c:v>
                </c:pt>
                <c:pt idx="5">
                  <c:v>146.1538461538462</c:v>
                </c:pt>
              </c:numCache>
            </c:numRef>
          </c:xVal>
          <c:yVal>
            <c:numRef>
              <c:f>'14501'!$Y$2:$Y$7</c:f>
              <c:numCache>
                <c:formatCode>General</c:formatCode>
                <c:ptCount val="6"/>
                <c:pt idx="0">
                  <c:v>1.23</c:v>
                </c:pt>
                <c:pt idx="1">
                  <c:v>1.33</c:v>
                </c:pt>
                <c:pt idx="2">
                  <c:v>2.22</c:v>
                </c:pt>
                <c:pt idx="3">
                  <c:v>2.22</c:v>
                </c:pt>
                <c:pt idx="4">
                  <c:v>4.67</c:v>
                </c:pt>
                <c:pt idx="5">
                  <c:v>5.33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'14504'!$S$2:$S$4</c:f>
              <c:numCache>
                <c:formatCode>0.0000</c:formatCode>
                <c:ptCount val="3"/>
                <c:pt idx="0">
                  <c:v>170.4</c:v>
                </c:pt>
                <c:pt idx="1">
                  <c:v>127.4</c:v>
                </c:pt>
                <c:pt idx="2">
                  <c:v>58.40000000000001</c:v>
                </c:pt>
              </c:numCache>
            </c:numRef>
          </c:xVal>
          <c:yVal>
            <c:numRef>
              <c:f>'14504'!$Y$2:$Y$4</c:f>
              <c:numCache>
                <c:formatCode>General</c:formatCode>
                <c:ptCount val="3"/>
                <c:pt idx="0">
                  <c:v>1.329999999999999</c:v>
                </c:pt>
                <c:pt idx="1">
                  <c:v>2.33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664680"/>
        <c:axId val="-2053658760"/>
      </c:scatterChart>
      <c:valAx>
        <c:axId val="-2053664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658760"/>
        <c:crosses val="autoZero"/>
        <c:crossBetween val="midCat"/>
      </c:valAx>
      <c:valAx>
        <c:axId val="-2053658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664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43349485160509"/>
                  <c:y val="-0.38988918051910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'14492'!$S$2:$S$8</c:f>
              <c:numCache>
                <c:formatCode>General</c:formatCode>
                <c:ptCount val="7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44.5</c:v>
                </c:pt>
                <c:pt idx="4">
                  <c:v>46.5</c:v>
                </c:pt>
                <c:pt idx="5">
                  <c:v>55.5</c:v>
                </c:pt>
                <c:pt idx="6">
                  <c:v>72.5</c:v>
                </c:pt>
              </c:numCache>
            </c:numRef>
          </c:xVal>
          <c:yVal>
            <c:numRef>
              <c:f>'14492'!$Y$2:$Y$8</c:f>
              <c:numCache>
                <c:formatCode>General</c:formatCode>
                <c:ptCount val="7"/>
                <c:pt idx="0">
                  <c:v>-0.56</c:v>
                </c:pt>
                <c:pt idx="1">
                  <c:v>0.220000000000001</c:v>
                </c:pt>
                <c:pt idx="2">
                  <c:v>0.0</c:v>
                </c:pt>
                <c:pt idx="3">
                  <c:v>-1.23</c:v>
                </c:pt>
                <c:pt idx="4">
                  <c:v>0.770000000000001</c:v>
                </c:pt>
                <c:pt idx="5">
                  <c:v>1.0</c:v>
                </c:pt>
                <c:pt idx="6">
                  <c:v>1.440000000000001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'14495'!$S$2:$S$6</c:f>
              <c:numCache>
                <c:formatCode>General</c:formatCode>
                <c:ptCount val="5"/>
                <c:pt idx="0" formatCode="0.0000">
                  <c:v>57.66666666666667</c:v>
                </c:pt>
              </c:numCache>
            </c:numRef>
          </c:xVal>
          <c:yVal>
            <c:numRef>
              <c:f>'14495'!$Y$2:$Y$6</c:f>
              <c:numCache>
                <c:formatCode>General</c:formatCode>
                <c:ptCount val="5"/>
                <c:pt idx="0">
                  <c:v>1.21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10383858267717"/>
                  <c:y val="0.048148148148148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'14500'!$S$2:$S$7</c:f>
              <c:numCache>
                <c:formatCode>0.0000</c:formatCode>
                <c:ptCount val="6"/>
                <c:pt idx="0">
                  <c:v>40.0</c:v>
                </c:pt>
                <c:pt idx="1">
                  <c:v>42.0</c:v>
                </c:pt>
                <c:pt idx="2">
                  <c:v>101.0</c:v>
                </c:pt>
                <c:pt idx="3">
                  <c:v>114.0</c:v>
                </c:pt>
                <c:pt idx="4">
                  <c:v>155.0</c:v>
                </c:pt>
                <c:pt idx="5">
                  <c:v>177.0</c:v>
                </c:pt>
              </c:numCache>
            </c:numRef>
          </c:xVal>
          <c:yVal>
            <c:numRef>
              <c:f>'14500'!$Y$2:$Y$7</c:f>
              <c:numCache>
                <c:formatCode>0.0000</c:formatCode>
                <c:ptCount val="6"/>
                <c:pt idx="0">
                  <c:v>0.22</c:v>
                </c:pt>
                <c:pt idx="1">
                  <c:v>0.78</c:v>
                </c:pt>
                <c:pt idx="2">
                  <c:v>1.17</c:v>
                </c:pt>
                <c:pt idx="3">
                  <c:v>3.219999999999999</c:v>
                </c:pt>
                <c:pt idx="4">
                  <c:v>5.83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63686149808197"/>
                  <c:y val="0.36890274132400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'14501'!$S$2:$S$7</c:f>
              <c:numCache>
                <c:formatCode>0.0000</c:formatCode>
                <c:ptCount val="6"/>
                <c:pt idx="0">
                  <c:v>16.15384615384616</c:v>
                </c:pt>
                <c:pt idx="1">
                  <c:v>46.15384615384616</c:v>
                </c:pt>
                <c:pt idx="2">
                  <c:v>66.15384615384616</c:v>
                </c:pt>
                <c:pt idx="3">
                  <c:v>87.15384615384616</c:v>
                </c:pt>
                <c:pt idx="4">
                  <c:v>116.1538461538462</c:v>
                </c:pt>
                <c:pt idx="5">
                  <c:v>146.1538461538462</c:v>
                </c:pt>
              </c:numCache>
            </c:numRef>
          </c:xVal>
          <c:yVal>
            <c:numRef>
              <c:f>'14501'!$Y$2:$Y$7</c:f>
              <c:numCache>
                <c:formatCode>General</c:formatCode>
                <c:ptCount val="6"/>
                <c:pt idx="0">
                  <c:v>1.23</c:v>
                </c:pt>
                <c:pt idx="1">
                  <c:v>1.33</c:v>
                </c:pt>
                <c:pt idx="2">
                  <c:v>2.22</c:v>
                </c:pt>
                <c:pt idx="3">
                  <c:v>2.22</c:v>
                </c:pt>
                <c:pt idx="4">
                  <c:v>4.67</c:v>
                </c:pt>
                <c:pt idx="5">
                  <c:v>5.33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'14504'!$S$2:$S$4</c:f>
              <c:numCache>
                <c:formatCode>0.0000</c:formatCode>
                <c:ptCount val="3"/>
                <c:pt idx="0">
                  <c:v>170.4</c:v>
                </c:pt>
                <c:pt idx="1">
                  <c:v>127.4</c:v>
                </c:pt>
                <c:pt idx="2">
                  <c:v>58.40000000000001</c:v>
                </c:pt>
              </c:numCache>
            </c:numRef>
          </c:xVal>
          <c:yVal>
            <c:numRef>
              <c:f>'14504'!$Y$2:$Y$4</c:f>
              <c:numCache>
                <c:formatCode>General</c:formatCode>
                <c:ptCount val="3"/>
                <c:pt idx="0">
                  <c:v>1.329999999999999</c:v>
                </c:pt>
                <c:pt idx="1">
                  <c:v>2.33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113192"/>
        <c:axId val="-2051107464"/>
      </c:scatterChart>
      <c:valAx>
        <c:axId val="-2051113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II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107464"/>
        <c:crosses val="autoZero"/>
        <c:crossBetween val="midCat"/>
      </c:valAx>
      <c:valAx>
        <c:axId val="-2051107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113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'14492'!$S$22:$S$30</c:f>
              <c:numCache>
                <c:formatCode>0.0000</c:formatCode>
                <c:ptCount val="9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539.35</c:v>
                </c:pt>
              </c:numCache>
            </c:numRef>
          </c:xVal>
          <c:yVal>
            <c:numRef>
              <c:f>'14492'!$T$22:$T$30</c:f>
              <c:numCache>
                <c:formatCode>General</c:formatCode>
                <c:ptCount val="9"/>
                <c:pt idx="0">
                  <c:v>-0.11</c:v>
                </c:pt>
                <c:pt idx="1">
                  <c:v>-0.33</c:v>
                </c:pt>
                <c:pt idx="2">
                  <c:v>-0.11</c:v>
                </c:pt>
                <c:pt idx="3">
                  <c:v>-0.11</c:v>
                </c:pt>
                <c:pt idx="4">
                  <c:v>-0.33</c:v>
                </c:pt>
                <c:pt idx="5">
                  <c:v>-0.33</c:v>
                </c:pt>
                <c:pt idx="6">
                  <c:v>-0.33</c:v>
                </c:pt>
                <c:pt idx="7">
                  <c:v>-0.33</c:v>
                </c:pt>
                <c:pt idx="8">
                  <c:v>-0.33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'14500'!$S$13:$S$16</c:f>
              <c:numCache>
                <c:formatCode>0.0000</c:formatCode>
                <c:ptCount val="4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</c:numCache>
            </c:numRef>
          </c:xVal>
          <c:yVal>
            <c:numRef>
              <c:f>'14500'!$T$13:$T$16</c:f>
              <c:numCache>
                <c:formatCode>General</c:formatCode>
                <c:ptCount val="4"/>
                <c:pt idx="0">
                  <c:v>-0.22</c:v>
                </c:pt>
                <c:pt idx="1">
                  <c:v>-0.11</c:v>
                </c:pt>
                <c:pt idx="2">
                  <c:v>-0.22</c:v>
                </c:pt>
                <c:pt idx="3">
                  <c:v>-0.22</c:v>
                </c:pt>
              </c:numCache>
            </c:numRef>
          </c:yVal>
          <c:smooth val="0"/>
        </c:ser>
        <c:ser>
          <c:idx val="2"/>
          <c:order val="2"/>
          <c:tx>
            <c:v>14501</c:v>
          </c:tx>
          <c:spPr>
            <a:ln w="47625">
              <a:noFill/>
            </a:ln>
          </c:spPr>
          <c:xVal>
            <c:numRef>
              <c:f>'14501'!$S$13:$S$16</c:f>
              <c:numCache>
                <c:formatCode>0.0000</c:formatCode>
                <c:ptCount val="4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</c:numCache>
            </c:numRef>
          </c:xVal>
          <c:yVal>
            <c:numRef>
              <c:f>'14501'!$T$13:$T$16</c:f>
              <c:numCache>
                <c:formatCode>General</c:formatCode>
                <c:ptCount val="4"/>
                <c:pt idx="0">
                  <c:v>0.11</c:v>
                </c:pt>
                <c:pt idx="1">
                  <c:v>-0.23</c:v>
                </c:pt>
                <c:pt idx="2">
                  <c:v>-0.34</c:v>
                </c:pt>
                <c:pt idx="3">
                  <c:v>-0.67</c:v>
                </c:pt>
              </c:numCache>
            </c:numRef>
          </c:yVal>
          <c:smooth val="0"/>
        </c:ser>
        <c:ser>
          <c:idx val="3"/>
          <c:order val="3"/>
          <c:tx>
            <c:v>14504</c:v>
          </c:tx>
          <c:spPr>
            <a:ln w="47625">
              <a:noFill/>
            </a:ln>
          </c:spPr>
          <c:xVal>
            <c:numRef>
              <c:f>'14504'!$S$18:$S$20</c:f>
              <c:numCache>
                <c:formatCode>0.0000</c:formatCode>
                <c:ptCount val="3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</c:numCache>
            </c:numRef>
          </c:xVal>
          <c:yVal>
            <c:numRef>
              <c:f>'14504'!$T$18:$T$20</c:f>
              <c:numCache>
                <c:formatCode>General</c:formatCode>
                <c:ptCount val="3"/>
                <c:pt idx="0">
                  <c:v>-0.56</c:v>
                </c:pt>
                <c:pt idx="1">
                  <c:v>-0.78</c:v>
                </c:pt>
                <c:pt idx="2">
                  <c:v>-0.89</c:v>
                </c:pt>
              </c:numCache>
            </c:numRef>
          </c:yVal>
          <c:smooth val="0"/>
        </c:ser>
        <c:ser>
          <c:idx val="4"/>
          <c:order val="4"/>
          <c:tx>
            <c:v>14488</c:v>
          </c:tx>
          <c:spPr>
            <a:ln w="47625">
              <a:noFill/>
            </a:ln>
          </c:spPr>
          <c:xVal>
            <c:numRef>
              <c:f>'14488'!$S$2:$S$7</c:f>
              <c:numCache>
                <c:formatCode>General</c:formatCode>
                <c:ptCount val="6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</c:numCache>
            </c:numRef>
          </c:xVal>
          <c:yVal>
            <c:numRef>
              <c:f>'14488'!$T$2:$T$7</c:f>
              <c:numCache>
                <c:formatCode>General</c:formatCode>
                <c:ptCount val="6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0.11</c:v>
                </c:pt>
                <c:pt idx="4">
                  <c:v>0.33</c:v>
                </c:pt>
                <c:pt idx="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14489</c:v>
          </c:tx>
          <c:spPr>
            <a:ln w="47625">
              <a:noFill/>
            </a:ln>
          </c:spPr>
          <c:xVal>
            <c:numRef>
              <c:f>'14489'!$S$12:$S$18</c:f>
              <c:numCache>
                <c:formatCode>General</c:formatCode>
                <c:ptCount val="7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</c:numCache>
            </c:numRef>
          </c:xVal>
          <c:yVal>
            <c:numRef>
              <c:f>'14489'!$T$12:$T$18</c:f>
              <c:numCache>
                <c:formatCode>General</c:formatCode>
                <c:ptCount val="7"/>
                <c:pt idx="0">
                  <c:v>0.17</c:v>
                </c:pt>
                <c:pt idx="1">
                  <c:v>0.0</c:v>
                </c:pt>
                <c:pt idx="2">
                  <c:v>0.0</c:v>
                </c:pt>
                <c:pt idx="3">
                  <c:v>0.5</c:v>
                </c:pt>
                <c:pt idx="4">
                  <c:v>0.06</c:v>
                </c:pt>
                <c:pt idx="5">
                  <c:v>-0.0500000000000003</c:v>
                </c:pt>
                <c:pt idx="6">
                  <c:v>-0.16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'14490'!$S$2:$S$8</c:f>
              <c:numCache>
                <c:formatCode>General</c:formatCode>
                <c:ptCount val="7"/>
                <c:pt idx="0">
                  <c:v>20.0</c:v>
                </c:pt>
                <c:pt idx="1">
                  <c:v>50.0</c:v>
                </c:pt>
                <c:pt idx="2">
                  <c:v>105.0</c:v>
                </c:pt>
                <c:pt idx="3">
                  <c:v>137.0</c:v>
                </c:pt>
                <c:pt idx="4">
                  <c:v>188.0</c:v>
                </c:pt>
                <c:pt idx="5">
                  <c:v>219.0</c:v>
                </c:pt>
                <c:pt idx="6">
                  <c:v>267.0</c:v>
                </c:pt>
              </c:numCache>
            </c:numRef>
          </c:xVal>
          <c:yVal>
            <c:numRef>
              <c:f>'14490'!$T$2:$T$8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-0.34</c:v>
                </c:pt>
                <c:pt idx="4">
                  <c:v>-0.34</c:v>
                </c:pt>
                <c:pt idx="5">
                  <c:v>-0.34</c:v>
                </c:pt>
                <c:pt idx="6">
                  <c:v>-0.34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'14494'!$S$2:$S$7</c:f>
              <c:numCache>
                <c:formatCode>General</c:formatCode>
                <c:ptCount val="6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</c:numCache>
            </c:numRef>
          </c:xVal>
          <c:yVal>
            <c:numRef>
              <c:f>'14494'!$T$2:$T$7</c:f>
              <c:numCache>
                <c:formatCode>General</c:formatCode>
                <c:ptCount val="6"/>
                <c:pt idx="0">
                  <c:v>0.11</c:v>
                </c:pt>
                <c:pt idx="1">
                  <c:v>0.11</c:v>
                </c:pt>
                <c:pt idx="2">
                  <c:v>-0.11</c:v>
                </c:pt>
                <c:pt idx="3">
                  <c:v>-0.22</c:v>
                </c:pt>
                <c:pt idx="4">
                  <c:v>-0.22</c:v>
                </c:pt>
                <c:pt idx="5">
                  <c:v>-0.22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'14506'!$S$2:$S$7</c:f>
              <c:numCache>
                <c:formatCode>General</c:formatCode>
                <c:ptCount val="6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</c:numCache>
            </c:numRef>
          </c:xVal>
          <c:yVal>
            <c:numRef>
              <c:f>'14506'!$T$2:$T$7</c:f>
              <c:numCache>
                <c:formatCode>General</c:formatCode>
                <c:ptCount val="6"/>
                <c:pt idx="0">
                  <c:v>0.11</c:v>
                </c:pt>
                <c:pt idx="1">
                  <c:v>0.0</c:v>
                </c:pt>
                <c:pt idx="2">
                  <c:v>0.11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'14507'!$S$2:$S$7</c:f>
              <c:numCache>
                <c:formatCode>General</c:formatCode>
                <c:ptCount val="6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</c:numCache>
            </c:numRef>
          </c:xVal>
          <c:yVal>
            <c:numRef>
              <c:f>'14507'!$T$2:$T$7</c:f>
              <c:numCache>
                <c:formatCode>General</c:formatCode>
                <c:ptCount val="6"/>
                <c:pt idx="0">
                  <c:v>0.0</c:v>
                </c:pt>
                <c:pt idx="1">
                  <c:v>0.34</c:v>
                </c:pt>
                <c:pt idx="2">
                  <c:v>0.17</c:v>
                </c:pt>
                <c:pt idx="3">
                  <c:v>-0.33</c:v>
                </c:pt>
                <c:pt idx="4">
                  <c:v>0.0</c:v>
                </c:pt>
                <c:pt idx="5">
                  <c:v>-0.11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043128"/>
        <c:axId val="-2051037448"/>
      </c:scatterChart>
      <c:valAx>
        <c:axId val="-2051043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037448"/>
        <c:crosses val="autoZero"/>
        <c:crossBetween val="midCat"/>
      </c:valAx>
      <c:valAx>
        <c:axId val="-205103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043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'14492'!$S$22:$S$30</c:f>
              <c:numCache>
                <c:formatCode>0.0000</c:formatCode>
                <c:ptCount val="9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539.35</c:v>
                </c:pt>
              </c:numCache>
            </c:numRef>
          </c:xVal>
          <c:yVal>
            <c:numRef>
              <c:f>'14492'!$U$22:$U$30</c:f>
              <c:numCache>
                <c:formatCode>General</c:formatCode>
                <c:ptCount val="9"/>
                <c:pt idx="0">
                  <c:v>11.32999999999998</c:v>
                </c:pt>
                <c:pt idx="1">
                  <c:v>67.65999999999997</c:v>
                </c:pt>
                <c:pt idx="2">
                  <c:v>100.66</c:v>
                </c:pt>
                <c:pt idx="3">
                  <c:v>137.9999999999999</c:v>
                </c:pt>
                <c:pt idx="4">
                  <c:v>133.66</c:v>
                </c:pt>
                <c:pt idx="5">
                  <c:v>189.66</c:v>
                </c:pt>
                <c:pt idx="6">
                  <c:v>163.33</c:v>
                </c:pt>
                <c:pt idx="7">
                  <c:v>216.66</c:v>
                </c:pt>
                <c:pt idx="8">
                  <c:v>164.9999999999999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'14500'!$S$13:$S$16</c:f>
              <c:numCache>
                <c:formatCode>0.0000</c:formatCode>
                <c:ptCount val="4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</c:numCache>
            </c:numRef>
          </c:xVal>
          <c:yVal>
            <c:numRef>
              <c:f>'14500'!$U$13:$U$16</c:f>
              <c:numCache>
                <c:formatCode>General</c:formatCode>
                <c:ptCount val="4"/>
                <c:pt idx="0">
                  <c:v>-100.6599999999999</c:v>
                </c:pt>
                <c:pt idx="1">
                  <c:v>55.0</c:v>
                </c:pt>
                <c:pt idx="2">
                  <c:v>58.0</c:v>
                </c:pt>
                <c:pt idx="3">
                  <c:v>-9.0</c:v>
                </c:pt>
              </c:numCache>
            </c:numRef>
          </c:yVal>
          <c:smooth val="0"/>
        </c:ser>
        <c:ser>
          <c:idx val="2"/>
          <c:order val="2"/>
          <c:tx>
            <c:v>14501</c:v>
          </c:tx>
          <c:spPr>
            <a:ln w="47625">
              <a:noFill/>
            </a:ln>
          </c:spPr>
          <c:xVal>
            <c:numRef>
              <c:f>'14501'!$S$13:$S$16</c:f>
              <c:numCache>
                <c:formatCode>0.0000</c:formatCode>
                <c:ptCount val="4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</c:numCache>
            </c:numRef>
          </c:xVal>
          <c:yVal>
            <c:numRef>
              <c:f>'14501'!$U$13:$U$16</c:f>
              <c:numCache>
                <c:formatCode>General</c:formatCode>
                <c:ptCount val="4"/>
                <c:pt idx="0">
                  <c:v>-167.33</c:v>
                </c:pt>
                <c:pt idx="1">
                  <c:v>86.67000000000007</c:v>
                </c:pt>
                <c:pt idx="2">
                  <c:v>-64.0</c:v>
                </c:pt>
                <c:pt idx="3">
                  <c:v>-37.0</c:v>
                </c:pt>
              </c:numCache>
            </c:numRef>
          </c:yVal>
          <c:smooth val="0"/>
        </c:ser>
        <c:ser>
          <c:idx val="3"/>
          <c:order val="3"/>
          <c:tx>
            <c:v>14504</c:v>
          </c:tx>
          <c:spPr>
            <a:ln w="47625">
              <a:noFill/>
            </a:ln>
          </c:spPr>
          <c:xVal>
            <c:numRef>
              <c:f>'14504'!$S$18:$S$20</c:f>
              <c:numCache>
                <c:formatCode>0.0000</c:formatCode>
                <c:ptCount val="3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</c:numCache>
            </c:numRef>
          </c:xVal>
          <c:yVal>
            <c:numRef>
              <c:f>'14504'!$U$18:$U$20</c:f>
              <c:numCache>
                <c:formatCode>General</c:formatCode>
                <c:ptCount val="3"/>
                <c:pt idx="0">
                  <c:v>48.67000000000007</c:v>
                </c:pt>
                <c:pt idx="1">
                  <c:v>-21.32999999999993</c:v>
                </c:pt>
                <c:pt idx="2">
                  <c:v>-101.0</c:v>
                </c:pt>
              </c:numCache>
            </c:numRef>
          </c:yVal>
          <c:smooth val="0"/>
        </c:ser>
        <c:ser>
          <c:idx val="4"/>
          <c:order val="4"/>
          <c:tx>
            <c:v>14488</c:v>
          </c:tx>
          <c:spPr>
            <a:ln w="47625">
              <a:noFill/>
            </a:ln>
          </c:spPr>
          <c:xVal>
            <c:numRef>
              <c:f>'14488'!$S$2:$S$7</c:f>
              <c:numCache>
                <c:formatCode>General</c:formatCode>
                <c:ptCount val="6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</c:numCache>
            </c:numRef>
          </c:xVal>
          <c:yVal>
            <c:numRef>
              <c:f>'14488'!$U$2:$U$7</c:f>
              <c:numCache>
                <c:formatCode>General</c:formatCode>
                <c:ptCount val="6"/>
                <c:pt idx="0">
                  <c:v>-184.0</c:v>
                </c:pt>
                <c:pt idx="1">
                  <c:v>-232.0</c:v>
                </c:pt>
                <c:pt idx="2">
                  <c:v>-221.33</c:v>
                </c:pt>
                <c:pt idx="3">
                  <c:v>-153.33</c:v>
                </c:pt>
                <c:pt idx="4">
                  <c:v>-69.32999999999993</c:v>
                </c:pt>
                <c:pt idx="5">
                  <c:v>-163.33</c:v>
                </c:pt>
              </c:numCache>
            </c:numRef>
          </c:yVal>
          <c:smooth val="0"/>
        </c:ser>
        <c:ser>
          <c:idx val="5"/>
          <c:order val="5"/>
          <c:tx>
            <c:v>14489</c:v>
          </c:tx>
          <c:spPr>
            <a:ln w="47625">
              <a:noFill/>
            </a:ln>
          </c:spPr>
          <c:xVal>
            <c:numRef>
              <c:f>'14489'!$S$12:$S$18</c:f>
              <c:numCache>
                <c:formatCode>General</c:formatCode>
                <c:ptCount val="7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</c:numCache>
            </c:numRef>
          </c:xVal>
          <c:yVal>
            <c:numRef>
              <c:f>'14489'!$U$12:$U$18</c:f>
              <c:numCache>
                <c:formatCode>General</c:formatCode>
                <c:ptCount val="7"/>
                <c:pt idx="0">
                  <c:v>38.5</c:v>
                </c:pt>
                <c:pt idx="1">
                  <c:v>186.0</c:v>
                </c:pt>
                <c:pt idx="2">
                  <c:v>489.0</c:v>
                </c:pt>
                <c:pt idx="3">
                  <c:v>511.0</c:v>
                </c:pt>
                <c:pt idx="4">
                  <c:v>173.5</c:v>
                </c:pt>
                <c:pt idx="5">
                  <c:v>31.17000000000007</c:v>
                </c:pt>
                <c:pt idx="6">
                  <c:v>272.8299999999999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'14490'!$S$2:$S$8</c:f>
              <c:numCache>
                <c:formatCode>General</c:formatCode>
                <c:ptCount val="7"/>
                <c:pt idx="0">
                  <c:v>20.0</c:v>
                </c:pt>
                <c:pt idx="1">
                  <c:v>50.0</c:v>
                </c:pt>
                <c:pt idx="2">
                  <c:v>105.0</c:v>
                </c:pt>
                <c:pt idx="3">
                  <c:v>137.0</c:v>
                </c:pt>
                <c:pt idx="4">
                  <c:v>188.0</c:v>
                </c:pt>
                <c:pt idx="5">
                  <c:v>219.0</c:v>
                </c:pt>
                <c:pt idx="6">
                  <c:v>267.0</c:v>
                </c:pt>
              </c:numCache>
            </c:numRef>
          </c:xVal>
          <c:yVal>
            <c:numRef>
              <c:f>'14490'!$U$2:$U$8</c:f>
              <c:numCache>
                <c:formatCode>General</c:formatCode>
                <c:ptCount val="7"/>
                <c:pt idx="0">
                  <c:v>-59.0</c:v>
                </c:pt>
                <c:pt idx="1">
                  <c:v>656.0</c:v>
                </c:pt>
                <c:pt idx="2">
                  <c:v>284.0</c:v>
                </c:pt>
                <c:pt idx="3">
                  <c:v>472.0</c:v>
                </c:pt>
                <c:pt idx="4">
                  <c:v>320.0</c:v>
                </c:pt>
                <c:pt idx="5">
                  <c:v>637.0</c:v>
                </c:pt>
                <c:pt idx="6">
                  <c:v>585.0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'14494'!$S$2:$S$7</c:f>
              <c:numCache>
                <c:formatCode>General</c:formatCode>
                <c:ptCount val="6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</c:numCache>
            </c:numRef>
          </c:xVal>
          <c:yVal>
            <c:numRef>
              <c:f>'14494'!$U$2:$U$7</c:f>
              <c:numCache>
                <c:formatCode>General</c:formatCode>
                <c:ptCount val="6"/>
                <c:pt idx="0">
                  <c:v>221.6599999999999</c:v>
                </c:pt>
                <c:pt idx="1">
                  <c:v>81.65999999999985</c:v>
                </c:pt>
                <c:pt idx="2">
                  <c:v>207.6599999999999</c:v>
                </c:pt>
                <c:pt idx="3">
                  <c:v>-8.670000000000073</c:v>
                </c:pt>
                <c:pt idx="4">
                  <c:v>178.6599999999999</c:v>
                </c:pt>
                <c:pt idx="5">
                  <c:v>155.33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'14506'!$S$2:$S$7</c:f>
              <c:numCache>
                <c:formatCode>General</c:formatCode>
                <c:ptCount val="6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</c:numCache>
            </c:numRef>
          </c:xVal>
          <c:yVal>
            <c:numRef>
              <c:f>'14506'!$U$2:$U$7</c:f>
              <c:numCache>
                <c:formatCode>General</c:formatCode>
                <c:ptCount val="6"/>
                <c:pt idx="0">
                  <c:v>-43.0</c:v>
                </c:pt>
                <c:pt idx="1">
                  <c:v>-54.0</c:v>
                </c:pt>
                <c:pt idx="2">
                  <c:v>-46.67000000000007</c:v>
                </c:pt>
                <c:pt idx="3">
                  <c:v>4.0</c:v>
                </c:pt>
                <c:pt idx="4">
                  <c:v>5.659999999999854</c:v>
                </c:pt>
                <c:pt idx="5">
                  <c:v>-43.67000000000007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'14507'!$S$2:$S$7</c:f>
              <c:numCache>
                <c:formatCode>General</c:formatCode>
                <c:ptCount val="6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</c:numCache>
            </c:numRef>
          </c:xVal>
          <c:yVal>
            <c:numRef>
              <c:f>'14507'!$U$2:$U$7</c:f>
              <c:numCache>
                <c:formatCode>General</c:formatCode>
                <c:ptCount val="6"/>
                <c:pt idx="0">
                  <c:v>182.6700000000001</c:v>
                </c:pt>
                <c:pt idx="1">
                  <c:v>215.6700000000001</c:v>
                </c:pt>
                <c:pt idx="2">
                  <c:v>200.0</c:v>
                </c:pt>
                <c:pt idx="3">
                  <c:v>144.33</c:v>
                </c:pt>
                <c:pt idx="4">
                  <c:v>45.32999999999992</c:v>
                </c:pt>
                <c:pt idx="5">
                  <c:v>198.0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785928"/>
        <c:axId val="-2051791608"/>
      </c:scatterChart>
      <c:valAx>
        <c:axId val="-2051785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791608"/>
        <c:crosses val="autoZero"/>
        <c:crossBetween val="midCat"/>
      </c:valAx>
      <c:valAx>
        <c:axId val="-205179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785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0448308544765238"/>
          <c:w val="0.142071219462952"/>
          <c:h val="0.99381160688247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'14492'!$S$22:$S$30</c:f>
              <c:numCache>
                <c:formatCode>0.0000</c:formatCode>
                <c:ptCount val="9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539.35</c:v>
                </c:pt>
              </c:numCache>
            </c:numRef>
          </c:xVal>
          <c:yVal>
            <c:numRef>
              <c:f>'14492'!$V$22:$V$30</c:f>
              <c:numCache>
                <c:formatCode>General</c:formatCode>
                <c:ptCount val="9"/>
                <c:pt idx="0">
                  <c:v>8.680000000000007</c:v>
                </c:pt>
                <c:pt idx="1">
                  <c:v>25.29000000000001</c:v>
                </c:pt>
                <c:pt idx="2">
                  <c:v>36.66</c:v>
                </c:pt>
                <c:pt idx="3">
                  <c:v>52.90000000000001</c:v>
                </c:pt>
                <c:pt idx="4">
                  <c:v>58.07000000000001</c:v>
                </c:pt>
                <c:pt idx="5">
                  <c:v>85.22999999999998</c:v>
                </c:pt>
                <c:pt idx="6">
                  <c:v>89.88</c:v>
                </c:pt>
                <c:pt idx="7">
                  <c:v>107.42</c:v>
                </c:pt>
                <c:pt idx="8">
                  <c:v>104.04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'14500'!$S$13:$S$16</c:f>
              <c:numCache>
                <c:formatCode>0.0000</c:formatCode>
                <c:ptCount val="4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</c:numCache>
            </c:numRef>
          </c:xVal>
          <c:yVal>
            <c:numRef>
              <c:f>'14500'!$V$13:$V$16</c:f>
              <c:numCache>
                <c:formatCode>General</c:formatCode>
                <c:ptCount val="4"/>
                <c:pt idx="0">
                  <c:v>21.40000000000001</c:v>
                </c:pt>
                <c:pt idx="1">
                  <c:v>121.62</c:v>
                </c:pt>
                <c:pt idx="2">
                  <c:v>153.07</c:v>
                </c:pt>
                <c:pt idx="3">
                  <c:v>154.97</c:v>
                </c:pt>
              </c:numCache>
            </c:numRef>
          </c:yVal>
          <c:smooth val="0"/>
        </c:ser>
        <c:ser>
          <c:idx val="2"/>
          <c:order val="2"/>
          <c:tx>
            <c:v>14501</c:v>
          </c:tx>
          <c:spPr>
            <a:ln w="47625">
              <a:noFill/>
            </a:ln>
          </c:spPr>
          <c:xVal>
            <c:numRef>
              <c:f>'14501'!$S$13:$S$16</c:f>
              <c:numCache>
                <c:formatCode>0.0000</c:formatCode>
                <c:ptCount val="4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</c:numCache>
            </c:numRef>
          </c:xVal>
          <c:yVal>
            <c:numRef>
              <c:f>'14501'!$V$13:$V$16</c:f>
              <c:numCache>
                <c:formatCode>General</c:formatCode>
                <c:ptCount val="4"/>
                <c:pt idx="0">
                  <c:v>13.60999999999999</c:v>
                </c:pt>
                <c:pt idx="1">
                  <c:v>90.19</c:v>
                </c:pt>
                <c:pt idx="2">
                  <c:v>131.68</c:v>
                </c:pt>
                <c:pt idx="3">
                  <c:v>127.15</c:v>
                </c:pt>
              </c:numCache>
            </c:numRef>
          </c:yVal>
          <c:smooth val="0"/>
        </c:ser>
        <c:ser>
          <c:idx val="3"/>
          <c:order val="3"/>
          <c:tx>
            <c:v>14504</c:v>
          </c:tx>
          <c:spPr>
            <a:ln w="47625">
              <a:noFill/>
            </a:ln>
          </c:spPr>
          <c:xVal>
            <c:numRef>
              <c:f>'14504'!$S$18:$S$20</c:f>
              <c:numCache>
                <c:formatCode>0.0000</c:formatCode>
                <c:ptCount val="3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</c:numCache>
            </c:numRef>
          </c:xVal>
          <c:yVal>
            <c:numRef>
              <c:f>'14504'!$V$18:$V$20</c:f>
              <c:numCache>
                <c:formatCode>General</c:formatCode>
                <c:ptCount val="3"/>
                <c:pt idx="0">
                  <c:v>96.91999999999998</c:v>
                </c:pt>
                <c:pt idx="1">
                  <c:v>114.52</c:v>
                </c:pt>
                <c:pt idx="2">
                  <c:v>119.81</c:v>
                </c:pt>
              </c:numCache>
            </c:numRef>
          </c:yVal>
          <c:smooth val="0"/>
        </c:ser>
        <c:ser>
          <c:idx val="4"/>
          <c:order val="4"/>
          <c:tx>
            <c:v>14488</c:v>
          </c:tx>
          <c:spPr>
            <a:ln w="47625">
              <a:noFill/>
            </a:ln>
          </c:spPr>
          <c:xVal>
            <c:numRef>
              <c:f>'14488'!$S$2:$S$7</c:f>
              <c:numCache>
                <c:formatCode>General</c:formatCode>
                <c:ptCount val="6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</c:numCache>
            </c:numRef>
          </c:xVal>
          <c:yVal>
            <c:numRef>
              <c:f>'14488'!$V$2:$V$7</c:f>
              <c:numCache>
                <c:formatCode>General</c:formatCode>
                <c:ptCount val="6"/>
                <c:pt idx="0">
                  <c:v>1.289999999999992</c:v>
                </c:pt>
                <c:pt idx="1">
                  <c:v>8.669999999999987</c:v>
                </c:pt>
                <c:pt idx="2">
                  <c:v>32.19</c:v>
                </c:pt>
                <c:pt idx="3">
                  <c:v>54.95999999999998</c:v>
                </c:pt>
                <c:pt idx="4">
                  <c:v>71.28999999999996</c:v>
                </c:pt>
                <c:pt idx="5">
                  <c:v>74.84999999999996</c:v>
                </c:pt>
              </c:numCache>
            </c:numRef>
          </c:yVal>
          <c:smooth val="0"/>
        </c:ser>
        <c:ser>
          <c:idx val="5"/>
          <c:order val="5"/>
          <c:tx>
            <c:v>14489</c:v>
          </c:tx>
          <c:spPr>
            <a:ln w="47625">
              <a:noFill/>
            </a:ln>
          </c:spPr>
          <c:xVal>
            <c:numRef>
              <c:f>'14489'!$S$12:$S$18</c:f>
              <c:numCache>
                <c:formatCode>General</c:formatCode>
                <c:ptCount val="7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</c:numCache>
            </c:numRef>
          </c:xVal>
          <c:yVal>
            <c:numRef>
              <c:f>'14489'!$V$12:$V$18</c:f>
              <c:numCache>
                <c:formatCode>General</c:formatCode>
                <c:ptCount val="7"/>
                <c:pt idx="0">
                  <c:v>-14.57000000000002</c:v>
                </c:pt>
                <c:pt idx="1">
                  <c:v>32.51999999999998</c:v>
                </c:pt>
                <c:pt idx="2">
                  <c:v>97.27999999999997</c:v>
                </c:pt>
                <c:pt idx="3">
                  <c:v>72.88</c:v>
                </c:pt>
                <c:pt idx="4">
                  <c:v>83.44999999999998</c:v>
                </c:pt>
                <c:pt idx="5">
                  <c:v>83.61000000000001</c:v>
                </c:pt>
                <c:pt idx="6">
                  <c:v>130.38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'14490'!$S$2:$S$8</c:f>
              <c:numCache>
                <c:formatCode>General</c:formatCode>
                <c:ptCount val="7"/>
                <c:pt idx="0">
                  <c:v>20.0</c:v>
                </c:pt>
                <c:pt idx="1">
                  <c:v>50.0</c:v>
                </c:pt>
                <c:pt idx="2">
                  <c:v>105.0</c:v>
                </c:pt>
                <c:pt idx="3">
                  <c:v>137.0</c:v>
                </c:pt>
                <c:pt idx="4">
                  <c:v>188.0</c:v>
                </c:pt>
                <c:pt idx="5">
                  <c:v>219.0</c:v>
                </c:pt>
                <c:pt idx="6">
                  <c:v>267.0</c:v>
                </c:pt>
              </c:numCache>
            </c:numRef>
          </c:xVal>
          <c:yVal>
            <c:numRef>
              <c:f>'14490'!$V$2:$V$8</c:f>
              <c:numCache>
                <c:formatCode>General</c:formatCode>
                <c:ptCount val="7"/>
                <c:pt idx="0">
                  <c:v>1.310000000000002</c:v>
                </c:pt>
                <c:pt idx="1">
                  <c:v>97.05999999999997</c:v>
                </c:pt>
                <c:pt idx="2">
                  <c:v>90.16999999999998</c:v>
                </c:pt>
                <c:pt idx="3">
                  <c:v>91.22</c:v>
                </c:pt>
                <c:pt idx="4">
                  <c:v>126.06</c:v>
                </c:pt>
                <c:pt idx="5">
                  <c:v>141.76</c:v>
                </c:pt>
                <c:pt idx="6">
                  <c:v>172.72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'14494'!$S$2:$S$7</c:f>
              <c:numCache>
                <c:formatCode>General</c:formatCode>
                <c:ptCount val="6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</c:numCache>
            </c:numRef>
          </c:xVal>
          <c:yVal>
            <c:numRef>
              <c:f>'14494'!$V$2:$V$7</c:f>
              <c:numCache>
                <c:formatCode>General</c:formatCode>
                <c:ptCount val="6"/>
                <c:pt idx="0">
                  <c:v>56.41000000000002</c:v>
                </c:pt>
                <c:pt idx="1">
                  <c:v>50.0</c:v>
                </c:pt>
                <c:pt idx="2">
                  <c:v>88.13</c:v>
                </c:pt>
                <c:pt idx="3">
                  <c:v>54.21999999999997</c:v>
                </c:pt>
                <c:pt idx="4">
                  <c:v>98.89999999999997</c:v>
                </c:pt>
                <c:pt idx="5">
                  <c:v>104.57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'14506'!$S$2:$S$7</c:f>
              <c:numCache>
                <c:formatCode>General</c:formatCode>
                <c:ptCount val="6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</c:numCache>
            </c:numRef>
          </c:xVal>
          <c:yVal>
            <c:numRef>
              <c:f>'14506'!$V$2:$V$7</c:f>
              <c:numCache>
                <c:formatCode>General</c:formatCode>
                <c:ptCount val="6"/>
                <c:pt idx="0">
                  <c:v>23.21000000000001</c:v>
                </c:pt>
                <c:pt idx="1">
                  <c:v>38.82000000000002</c:v>
                </c:pt>
                <c:pt idx="2">
                  <c:v>39.41</c:v>
                </c:pt>
                <c:pt idx="3">
                  <c:v>90.28</c:v>
                </c:pt>
                <c:pt idx="4">
                  <c:v>91.4</c:v>
                </c:pt>
                <c:pt idx="5">
                  <c:v>103.28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'14507'!$S$2:$S$7</c:f>
              <c:numCache>
                <c:formatCode>General</c:formatCode>
                <c:ptCount val="6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</c:numCache>
            </c:numRef>
          </c:xVal>
          <c:yVal>
            <c:numRef>
              <c:f>'14507'!$V$2:$V$7</c:f>
              <c:numCache>
                <c:formatCode>General</c:formatCode>
                <c:ptCount val="6"/>
                <c:pt idx="0">
                  <c:v>41.08000000000001</c:v>
                </c:pt>
                <c:pt idx="1">
                  <c:v>43.19</c:v>
                </c:pt>
                <c:pt idx="2">
                  <c:v>75.64000000000001</c:v>
                </c:pt>
                <c:pt idx="3">
                  <c:v>86.24</c:v>
                </c:pt>
                <c:pt idx="4">
                  <c:v>35.97</c:v>
                </c:pt>
                <c:pt idx="5">
                  <c:v>135.27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851832"/>
        <c:axId val="-2051857512"/>
      </c:scatterChart>
      <c:valAx>
        <c:axId val="-2051851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857512"/>
        <c:crosses val="autoZero"/>
        <c:crossBetween val="midCat"/>
      </c:valAx>
      <c:valAx>
        <c:axId val="-205185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851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'14492'!$S$22:$S$30</c:f>
              <c:numCache>
                <c:formatCode>0.0000</c:formatCode>
                <c:ptCount val="9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539.35</c:v>
                </c:pt>
              </c:numCache>
            </c:numRef>
          </c:xVal>
          <c:yVal>
            <c:numRef>
              <c:f>'14492'!$Y$22:$Y$30</c:f>
              <c:numCache>
                <c:formatCode>General</c:formatCode>
                <c:ptCount val="9"/>
                <c:pt idx="0">
                  <c:v>-0.78</c:v>
                </c:pt>
                <c:pt idx="1">
                  <c:v>-0.89</c:v>
                </c:pt>
                <c:pt idx="2">
                  <c:v>-1</c:v>
                </c:pt>
                <c:pt idx="3">
                  <c:v>-1.22</c:v>
                </c:pt>
                <c:pt idx="4">
                  <c:v>-1.449999999999999</c:v>
                </c:pt>
                <c:pt idx="5">
                  <c:v>-1.779999999999999</c:v>
                </c:pt>
                <c:pt idx="6">
                  <c:v>-1.89</c:v>
                </c:pt>
                <c:pt idx="7">
                  <c:v>-2.22</c:v>
                </c:pt>
                <c:pt idx="8">
                  <c:v>-2.22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'14500'!$S$13:$S$16</c:f>
              <c:numCache>
                <c:formatCode>0.0000</c:formatCode>
                <c:ptCount val="4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</c:numCache>
            </c:numRef>
          </c:xVal>
          <c:yVal>
            <c:numRef>
              <c:f>'14500'!$Y$13:$Y$16</c:f>
              <c:numCache>
                <c:formatCode>General</c:formatCode>
                <c:ptCount val="4"/>
                <c:pt idx="0">
                  <c:v>-0.559999999999999</c:v>
                </c:pt>
                <c:pt idx="1">
                  <c:v>-1.439999999999999</c:v>
                </c:pt>
                <c:pt idx="2">
                  <c:v>-1.889999999999999</c:v>
                </c:pt>
                <c:pt idx="3">
                  <c:v>-2</c:v>
                </c:pt>
              </c:numCache>
            </c:numRef>
          </c:yVal>
          <c:smooth val="0"/>
        </c:ser>
        <c:ser>
          <c:idx val="2"/>
          <c:order val="2"/>
          <c:tx>
            <c:v>14501</c:v>
          </c:tx>
          <c:spPr>
            <a:ln w="47625">
              <a:noFill/>
            </a:ln>
          </c:spPr>
          <c:xVal>
            <c:numRef>
              <c:f>'14501'!$S$13:$S$16</c:f>
              <c:numCache>
                <c:formatCode>0.0000</c:formatCode>
                <c:ptCount val="4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</c:numCache>
            </c:numRef>
          </c:xVal>
          <c:yVal>
            <c:numRef>
              <c:f>'14501'!$Y$13:$Y$16</c:f>
              <c:numCache>
                <c:formatCode>General</c:formatCode>
                <c:ptCount val="4"/>
                <c:pt idx="0">
                  <c:v>-0.55</c:v>
                </c:pt>
                <c:pt idx="1">
                  <c:v>-0.99</c:v>
                </c:pt>
                <c:pt idx="2">
                  <c:v>-1.66</c:v>
                </c:pt>
                <c:pt idx="3">
                  <c:v>-1.55</c:v>
                </c:pt>
              </c:numCache>
            </c:numRef>
          </c:yVal>
          <c:smooth val="0"/>
        </c:ser>
        <c:ser>
          <c:idx val="3"/>
          <c:order val="3"/>
          <c:tx>
            <c:v>14504</c:v>
          </c:tx>
          <c:spPr>
            <a:ln w="47625">
              <a:noFill/>
            </a:ln>
          </c:spPr>
          <c:xVal>
            <c:numRef>
              <c:f>'14504'!$S$18:$S$20</c:f>
              <c:numCache>
                <c:formatCode>0.0000</c:formatCode>
                <c:ptCount val="3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</c:numCache>
            </c:numRef>
          </c:xVal>
          <c:yVal>
            <c:numRef>
              <c:f>'14504'!$Y$18:$Y$20</c:f>
              <c:numCache>
                <c:formatCode>General</c:formatCode>
                <c:ptCount val="3"/>
                <c:pt idx="0">
                  <c:v>-1.44</c:v>
                </c:pt>
                <c:pt idx="1">
                  <c:v>-1.66</c:v>
                </c:pt>
                <c:pt idx="2">
                  <c:v>-1.77</c:v>
                </c:pt>
              </c:numCache>
            </c:numRef>
          </c:yVal>
          <c:smooth val="0"/>
        </c:ser>
        <c:ser>
          <c:idx val="4"/>
          <c:order val="4"/>
          <c:tx>
            <c:v>14488</c:v>
          </c:tx>
          <c:spPr>
            <a:ln w="47625">
              <a:noFill/>
            </a:ln>
          </c:spPr>
          <c:xVal>
            <c:numRef>
              <c:f>'14488'!$S$2:$S$7</c:f>
              <c:numCache>
                <c:formatCode>General</c:formatCode>
                <c:ptCount val="6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</c:numCache>
            </c:numRef>
          </c:xVal>
          <c:yVal>
            <c:numRef>
              <c:f>'14488'!$Y$2:$Y$7</c:f>
              <c:numCache>
                <c:formatCode>General</c:formatCode>
                <c:ptCount val="6"/>
                <c:pt idx="0">
                  <c:v>-0.33</c:v>
                </c:pt>
                <c:pt idx="1">
                  <c:v>-0.440000000000001</c:v>
                </c:pt>
                <c:pt idx="2">
                  <c:v>-0.770000000000001</c:v>
                </c:pt>
                <c:pt idx="3">
                  <c:v>-0.89</c:v>
                </c:pt>
                <c:pt idx="4">
                  <c:v>-0.880000000000001</c:v>
                </c:pt>
                <c:pt idx="5">
                  <c:v>-0.89</c:v>
                </c:pt>
              </c:numCache>
            </c:numRef>
          </c:yVal>
          <c:smooth val="0"/>
        </c:ser>
        <c:ser>
          <c:idx val="5"/>
          <c:order val="5"/>
          <c:tx>
            <c:v>14489</c:v>
          </c:tx>
          <c:spPr>
            <a:ln w="47625">
              <a:noFill/>
            </a:ln>
          </c:spPr>
          <c:xVal>
            <c:numRef>
              <c:f>'14489'!$S$12:$S$18</c:f>
              <c:numCache>
                <c:formatCode>General</c:formatCode>
                <c:ptCount val="7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</c:numCache>
            </c:numRef>
          </c:xVal>
          <c:yVal>
            <c:numRef>
              <c:f>'14489'!$Y$12:$Y$18</c:f>
              <c:numCache>
                <c:formatCode>General</c:formatCode>
                <c:ptCount val="7"/>
                <c:pt idx="0">
                  <c:v>-0.17</c:v>
                </c:pt>
                <c:pt idx="1">
                  <c:v>-0.33</c:v>
                </c:pt>
                <c:pt idx="2">
                  <c:v>-0.67</c:v>
                </c:pt>
                <c:pt idx="3">
                  <c:v>-0.5</c:v>
                </c:pt>
                <c:pt idx="4">
                  <c:v>-0.95</c:v>
                </c:pt>
                <c:pt idx="5">
                  <c:v>-0.95</c:v>
                </c:pt>
                <c:pt idx="6">
                  <c:v>-1.28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'14490'!$S$2:$S$8</c:f>
              <c:numCache>
                <c:formatCode>General</c:formatCode>
                <c:ptCount val="7"/>
                <c:pt idx="0">
                  <c:v>20.0</c:v>
                </c:pt>
                <c:pt idx="1">
                  <c:v>50.0</c:v>
                </c:pt>
                <c:pt idx="2">
                  <c:v>105.0</c:v>
                </c:pt>
                <c:pt idx="3">
                  <c:v>137.0</c:v>
                </c:pt>
                <c:pt idx="4">
                  <c:v>188.0</c:v>
                </c:pt>
                <c:pt idx="5">
                  <c:v>219.0</c:v>
                </c:pt>
                <c:pt idx="6">
                  <c:v>267.0</c:v>
                </c:pt>
              </c:numCache>
            </c:numRef>
          </c:xVal>
          <c:yVal>
            <c:numRef>
              <c:f>'14490'!$Y$2:$Y$8</c:f>
              <c:numCache>
                <c:formatCode>General</c:formatCode>
                <c:ptCount val="7"/>
                <c:pt idx="0">
                  <c:v>0.16</c:v>
                </c:pt>
                <c:pt idx="1">
                  <c:v>-0.5</c:v>
                </c:pt>
                <c:pt idx="2">
                  <c:v>-0.84</c:v>
                </c:pt>
                <c:pt idx="3">
                  <c:v>-0.83</c:v>
                </c:pt>
                <c:pt idx="4">
                  <c:v>-1.16</c:v>
                </c:pt>
                <c:pt idx="5">
                  <c:v>-1.16</c:v>
                </c:pt>
                <c:pt idx="6">
                  <c:v>-1.5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'14494'!$S$2:$S$7</c:f>
              <c:numCache>
                <c:formatCode>General</c:formatCode>
                <c:ptCount val="6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</c:numCache>
            </c:numRef>
          </c:xVal>
          <c:yVal>
            <c:numRef>
              <c:f>'14494'!$Y$2:$Y$7</c:f>
              <c:numCache>
                <c:formatCode>General</c:formatCode>
                <c:ptCount val="6"/>
                <c:pt idx="0">
                  <c:v>-0.11</c:v>
                </c:pt>
                <c:pt idx="1">
                  <c:v>-0.44</c:v>
                </c:pt>
                <c:pt idx="2">
                  <c:v>-0.22</c:v>
                </c:pt>
                <c:pt idx="3">
                  <c:v>-0.45</c:v>
                </c:pt>
                <c:pt idx="4">
                  <c:v>-0.45</c:v>
                </c:pt>
                <c:pt idx="5">
                  <c:v>-0.669999999999999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'14506'!$S$2:$S$7</c:f>
              <c:numCache>
                <c:formatCode>General</c:formatCode>
                <c:ptCount val="6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</c:numCache>
            </c:numRef>
          </c:xVal>
          <c:yVal>
            <c:numRef>
              <c:f>'14506'!$Y$2:$Y$7</c:f>
              <c:numCache>
                <c:formatCode>General</c:formatCode>
                <c:ptCount val="6"/>
                <c:pt idx="0">
                  <c:v>-0.339999999999999</c:v>
                </c:pt>
                <c:pt idx="1">
                  <c:v>-0.45</c:v>
                </c:pt>
                <c:pt idx="2">
                  <c:v>-0.339999999999999</c:v>
                </c:pt>
                <c:pt idx="3">
                  <c:v>-1.0</c:v>
                </c:pt>
                <c:pt idx="4">
                  <c:v>-1.0</c:v>
                </c:pt>
                <c:pt idx="5">
                  <c:v>-1.34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'14507'!$S$2:$S$7</c:f>
              <c:numCache>
                <c:formatCode>General</c:formatCode>
                <c:ptCount val="6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</c:numCache>
            </c:numRef>
          </c:xVal>
          <c:yVal>
            <c:numRef>
              <c:f>'14507'!$Y$2:$Y$7</c:f>
              <c:numCache>
                <c:formatCode>General</c:formatCode>
                <c:ptCount val="6"/>
                <c:pt idx="0">
                  <c:v>-0.449999999999999</c:v>
                </c:pt>
                <c:pt idx="1">
                  <c:v>-0.34</c:v>
                </c:pt>
                <c:pt idx="2">
                  <c:v>-0.729999999999999</c:v>
                </c:pt>
                <c:pt idx="3">
                  <c:v>-0.899999999999999</c:v>
                </c:pt>
                <c:pt idx="4">
                  <c:v>-0.779999999999999</c:v>
                </c:pt>
                <c:pt idx="5">
                  <c:v>-1.56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917704"/>
        <c:axId val="-2051923384"/>
      </c:scatterChart>
      <c:valAx>
        <c:axId val="-2051917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923384"/>
        <c:crosses val="autoZero"/>
        <c:crossBetween val="midCat"/>
      </c:valAx>
      <c:valAx>
        <c:axId val="-2051923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917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'14492'!$S$48:$S$53</c:f>
              <c:numCache>
                <c:formatCode>0.0000</c:formatCode>
                <c:ptCount val="6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</c:numCache>
            </c:numRef>
          </c:xVal>
          <c:yVal>
            <c:numRef>
              <c:f>'14492'!$T$48:$T$53</c:f>
              <c:numCache>
                <c:formatCode>General</c:formatCode>
                <c:ptCount val="6"/>
                <c:pt idx="0">
                  <c:v>-0.33</c:v>
                </c:pt>
                <c:pt idx="1">
                  <c:v>-0.55</c:v>
                </c:pt>
                <c:pt idx="2">
                  <c:v>-0.66</c:v>
                </c:pt>
                <c:pt idx="3">
                  <c:v>-1.0</c:v>
                </c:pt>
                <c:pt idx="4">
                  <c:v>-1.0</c:v>
                </c:pt>
                <c:pt idx="5">
                  <c:v>-1.11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'14495'!$S$21:$S$25</c:f>
              <c:numCache>
                <c:formatCode>0.0000</c:formatCode>
                <c:ptCount val="5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</c:numCache>
            </c:numRef>
          </c:xVal>
          <c:yVal>
            <c:numRef>
              <c:f>'14495'!$T$21:$T$25</c:f>
              <c:numCache>
                <c:formatCode>General</c:formatCode>
                <c:ptCount val="5"/>
                <c:pt idx="0">
                  <c:v>-0.22</c:v>
                </c:pt>
                <c:pt idx="1">
                  <c:v>-0.44</c:v>
                </c:pt>
                <c:pt idx="2">
                  <c:v>-0.66</c:v>
                </c:pt>
                <c:pt idx="3">
                  <c:v>-0.77</c:v>
                </c:pt>
                <c:pt idx="4">
                  <c:v>-0.88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'14500'!$S$31:$S$34</c:f>
              <c:numCache>
                <c:formatCode>0.0000</c:formatCode>
                <c:ptCount val="4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</c:numCache>
            </c:numRef>
          </c:xVal>
          <c:yVal>
            <c:numRef>
              <c:f>'14500'!$T$31:$T$34</c:f>
              <c:numCache>
                <c:formatCode>General</c:formatCode>
                <c:ptCount val="4"/>
                <c:pt idx="0">
                  <c:v>-0.44</c:v>
                </c:pt>
                <c:pt idx="1">
                  <c:v>-0.66</c:v>
                </c:pt>
                <c:pt idx="2">
                  <c:v>-0.66</c:v>
                </c:pt>
                <c:pt idx="3">
                  <c:v>-0.89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'14501'!$S$31:$S$35</c:f>
              <c:numCache>
                <c:formatCode>0.0000</c:formatCode>
                <c:ptCount val="5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</c:numCache>
            </c:numRef>
          </c:xVal>
          <c:yVal>
            <c:numRef>
              <c:f>'14501'!$T$31:$T$35</c:f>
              <c:numCache>
                <c:formatCode>General</c:formatCode>
                <c:ptCount val="5"/>
                <c:pt idx="0">
                  <c:v>-0.23</c:v>
                </c:pt>
                <c:pt idx="1">
                  <c:v>-0.34</c:v>
                </c:pt>
                <c:pt idx="2">
                  <c:v>-0.67</c:v>
                </c:pt>
                <c:pt idx="3">
                  <c:v>-1.0</c:v>
                </c:pt>
                <c:pt idx="4">
                  <c:v>-1.0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'14504'!$S$34:$S$39</c:f>
              <c:numCache>
                <c:formatCode>0.0000</c:formatCode>
                <c:ptCount val="6"/>
                <c:pt idx="0">
                  <c:v>38.66666666666667</c:v>
                </c:pt>
                <c:pt idx="1">
                  <c:v>56.66666666666667</c:v>
                </c:pt>
                <c:pt idx="2">
                  <c:v>101.6666666666667</c:v>
                </c:pt>
                <c:pt idx="3">
                  <c:v>138.6666666666667</c:v>
                </c:pt>
                <c:pt idx="4">
                  <c:v>203.6666666666667</c:v>
                </c:pt>
                <c:pt idx="5">
                  <c:v>240.6666666666667</c:v>
                </c:pt>
              </c:numCache>
            </c:numRef>
          </c:xVal>
          <c:yVal>
            <c:numRef>
              <c:f>'14504'!$T$34:$T$39</c:f>
              <c:numCache>
                <c:formatCode>General</c:formatCode>
                <c:ptCount val="6"/>
                <c:pt idx="0">
                  <c:v>-0.56</c:v>
                </c:pt>
                <c:pt idx="1">
                  <c:v>-0.78</c:v>
                </c:pt>
                <c:pt idx="2">
                  <c:v>-1.12</c:v>
                </c:pt>
                <c:pt idx="3">
                  <c:v>-1.23</c:v>
                </c:pt>
                <c:pt idx="4">
                  <c:v>-1.34</c:v>
                </c:pt>
                <c:pt idx="5">
                  <c:v>-1.34</c:v>
                </c:pt>
              </c:numCache>
            </c:numRef>
          </c:yVal>
          <c:smooth val="0"/>
        </c:ser>
        <c:ser>
          <c:idx val="5"/>
          <c:order val="5"/>
          <c:tx>
            <c:v>14488</c:v>
          </c:tx>
          <c:spPr>
            <a:ln w="47625">
              <a:noFill/>
            </a:ln>
          </c:spPr>
          <c:xVal>
            <c:numRef>
              <c:f>'14488'!$S$13:$S$17</c:f>
              <c:numCache>
                <c:formatCode>General</c:formatCode>
                <c:ptCount val="5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</c:numCache>
            </c:numRef>
          </c:xVal>
          <c:yVal>
            <c:numRef>
              <c:f>'14488'!$T$13:$T$17</c:f>
              <c:numCache>
                <c:formatCode>General</c:formatCode>
                <c:ptCount val="5"/>
                <c:pt idx="0">
                  <c:v>-0.34</c:v>
                </c:pt>
                <c:pt idx="1">
                  <c:v>-0.67</c:v>
                </c:pt>
                <c:pt idx="2">
                  <c:v>-0.67</c:v>
                </c:pt>
                <c:pt idx="3">
                  <c:v>-0.67</c:v>
                </c:pt>
                <c:pt idx="4">
                  <c:v>-0.67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'14490'!$S$14:$S$18</c:f>
              <c:numCache>
                <c:formatCode>General</c:formatCode>
                <c:ptCount val="5"/>
                <c:pt idx="0">
                  <c:v>41.0</c:v>
                </c:pt>
                <c:pt idx="1">
                  <c:v>131.0</c:v>
                </c:pt>
                <c:pt idx="2">
                  <c:v>174.0</c:v>
                </c:pt>
                <c:pt idx="3">
                  <c:v>241.0</c:v>
                </c:pt>
                <c:pt idx="4">
                  <c:v>332.0</c:v>
                </c:pt>
              </c:numCache>
            </c:numRef>
          </c:xVal>
          <c:yVal>
            <c:numRef>
              <c:f>'14490'!$T$14:$T$18</c:f>
              <c:numCache>
                <c:formatCode>General</c:formatCode>
                <c:ptCount val="5"/>
                <c:pt idx="0">
                  <c:v>-0.33</c:v>
                </c:pt>
                <c:pt idx="1">
                  <c:v>-0.66</c:v>
                </c:pt>
                <c:pt idx="2">
                  <c:v>-0.66</c:v>
                </c:pt>
                <c:pt idx="3">
                  <c:v>-1.11</c:v>
                </c:pt>
                <c:pt idx="4">
                  <c:v>-1.11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'14494'!$S$13:$S$17</c:f>
              <c:numCache>
                <c:formatCode>General</c:formatCode>
                <c:ptCount val="5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</c:numCache>
            </c:numRef>
          </c:xVal>
          <c:yVal>
            <c:numRef>
              <c:f>'14494'!$T$13:$T$17</c:f>
              <c:numCache>
                <c:formatCode>General</c:formatCode>
                <c:ptCount val="5"/>
                <c:pt idx="0">
                  <c:v>-0.34</c:v>
                </c:pt>
                <c:pt idx="1">
                  <c:v>-0.67</c:v>
                </c:pt>
                <c:pt idx="2">
                  <c:v>-0.67</c:v>
                </c:pt>
                <c:pt idx="3">
                  <c:v>-0.78</c:v>
                </c:pt>
                <c:pt idx="4">
                  <c:v>-0.78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'14506'!$S$13:$S$17</c:f>
              <c:numCache>
                <c:formatCode>General</c:formatCode>
                <c:ptCount val="5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</c:numCache>
            </c:numRef>
          </c:xVal>
          <c:yVal>
            <c:numRef>
              <c:f>'14506'!$T$13:$T$17</c:f>
              <c:numCache>
                <c:formatCode>General</c:formatCode>
                <c:ptCount val="5"/>
                <c:pt idx="0">
                  <c:v>-0.44</c:v>
                </c:pt>
                <c:pt idx="1">
                  <c:v>-0.56</c:v>
                </c:pt>
                <c:pt idx="2">
                  <c:v>-0.78</c:v>
                </c:pt>
                <c:pt idx="3">
                  <c:v>-1.0</c:v>
                </c:pt>
                <c:pt idx="4">
                  <c:v>-0.89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'14507'!$S$13:$S$17</c:f>
              <c:numCache>
                <c:formatCode>General</c:formatCode>
                <c:ptCount val="5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</c:numCache>
            </c:numRef>
          </c:xVal>
          <c:yVal>
            <c:numRef>
              <c:f>'14507'!$T$13:$T$17</c:f>
              <c:numCache>
                <c:formatCode>General</c:formatCode>
                <c:ptCount val="5"/>
                <c:pt idx="0">
                  <c:v>-0.11</c:v>
                </c:pt>
                <c:pt idx="1">
                  <c:v>-0.23</c:v>
                </c:pt>
                <c:pt idx="2">
                  <c:v>-0.67</c:v>
                </c:pt>
                <c:pt idx="3">
                  <c:v>-1.0</c:v>
                </c:pt>
                <c:pt idx="4">
                  <c:v>-1.0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984712"/>
        <c:axId val="-2051990392"/>
      </c:scatterChart>
      <c:valAx>
        <c:axId val="-2051984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1990392"/>
        <c:crosses val="autoZero"/>
        <c:crossBetween val="midCat"/>
      </c:valAx>
      <c:valAx>
        <c:axId val="-2051990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984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'14492'!$S$48:$S$53</c:f>
              <c:numCache>
                <c:formatCode>0.0000</c:formatCode>
                <c:ptCount val="6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</c:numCache>
            </c:numRef>
          </c:xVal>
          <c:yVal>
            <c:numRef>
              <c:f>'14492'!$U$48:$U$53</c:f>
              <c:numCache>
                <c:formatCode>General</c:formatCode>
                <c:ptCount val="6"/>
                <c:pt idx="0">
                  <c:v>15.0</c:v>
                </c:pt>
                <c:pt idx="1">
                  <c:v>37.0</c:v>
                </c:pt>
                <c:pt idx="2">
                  <c:v>60.0</c:v>
                </c:pt>
                <c:pt idx="3">
                  <c:v>-43.66000000000008</c:v>
                </c:pt>
                <c:pt idx="4">
                  <c:v>-27.33000000000004</c:v>
                </c:pt>
                <c:pt idx="5">
                  <c:v>-100.33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'14495'!$S$21:$S$25</c:f>
              <c:numCache>
                <c:formatCode>0.0000</c:formatCode>
                <c:ptCount val="5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</c:numCache>
            </c:numRef>
          </c:xVal>
          <c:yVal>
            <c:numRef>
              <c:f>'14495'!$U$21:$U$25</c:f>
              <c:numCache>
                <c:formatCode>General</c:formatCode>
                <c:ptCount val="5"/>
                <c:pt idx="0">
                  <c:v>-164.33</c:v>
                </c:pt>
                <c:pt idx="1">
                  <c:v>-208.33</c:v>
                </c:pt>
                <c:pt idx="2">
                  <c:v>-220.6599999999999</c:v>
                </c:pt>
                <c:pt idx="3">
                  <c:v>-95.0</c:v>
                </c:pt>
                <c:pt idx="4">
                  <c:v>-130.0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'14500'!$S$31:$S$34</c:f>
              <c:numCache>
                <c:formatCode>0.0000</c:formatCode>
                <c:ptCount val="4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</c:numCache>
            </c:numRef>
          </c:xVal>
          <c:yVal>
            <c:numRef>
              <c:f>'14500'!$U$31:$U$34</c:f>
              <c:numCache>
                <c:formatCode>General</c:formatCode>
                <c:ptCount val="4"/>
                <c:pt idx="0">
                  <c:v>33.34000000000015</c:v>
                </c:pt>
                <c:pt idx="1">
                  <c:v>49.0</c:v>
                </c:pt>
                <c:pt idx="2">
                  <c:v>117.6700000000001</c:v>
                </c:pt>
                <c:pt idx="3">
                  <c:v>162.6700000000001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'14501'!$S$31:$S$35</c:f>
              <c:numCache>
                <c:formatCode>0.0000</c:formatCode>
                <c:ptCount val="5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</c:numCache>
            </c:numRef>
          </c:xVal>
          <c:yVal>
            <c:numRef>
              <c:f>'14501'!$U$31:$U$35</c:f>
              <c:numCache>
                <c:formatCode>General</c:formatCode>
                <c:ptCount val="5"/>
                <c:pt idx="0">
                  <c:v>22.32999999999993</c:v>
                </c:pt>
                <c:pt idx="1">
                  <c:v>-46.32999999999992</c:v>
                </c:pt>
                <c:pt idx="2">
                  <c:v>36.0</c:v>
                </c:pt>
                <c:pt idx="3">
                  <c:v>59.67000000000007</c:v>
                </c:pt>
                <c:pt idx="4">
                  <c:v>-65.32999999999993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'14504'!$S$34:$S$39</c:f>
              <c:numCache>
                <c:formatCode>0.0000</c:formatCode>
                <c:ptCount val="6"/>
                <c:pt idx="0">
                  <c:v>38.66666666666667</c:v>
                </c:pt>
                <c:pt idx="1">
                  <c:v>56.66666666666667</c:v>
                </c:pt>
                <c:pt idx="2">
                  <c:v>101.6666666666667</c:v>
                </c:pt>
                <c:pt idx="3">
                  <c:v>138.6666666666667</c:v>
                </c:pt>
                <c:pt idx="4">
                  <c:v>203.6666666666667</c:v>
                </c:pt>
                <c:pt idx="5">
                  <c:v>240.6666666666667</c:v>
                </c:pt>
              </c:numCache>
            </c:numRef>
          </c:xVal>
          <c:yVal>
            <c:numRef>
              <c:f>'14504'!$U$34:$U$39</c:f>
              <c:numCache>
                <c:formatCode>General</c:formatCode>
                <c:ptCount val="6"/>
                <c:pt idx="0">
                  <c:v>98.32999999999993</c:v>
                </c:pt>
                <c:pt idx="1">
                  <c:v>-6.0</c:v>
                </c:pt>
                <c:pt idx="2">
                  <c:v>5.0</c:v>
                </c:pt>
                <c:pt idx="3">
                  <c:v>84.0</c:v>
                </c:pt>
                <c:pt idx="4">
                  <c:v>179.0</c:v>
                </c:pt>
                <c:pt idx="5">
                  <c:v>213.6700000000001</c:v>
                </c:pt>
              </c:numCache>
            </c:numRef>
          </c:yVal>
          <c:smooth val="0"/>
        </c:ser>
        <c:ser>
          <c:idx val="5"/>
          <c:order val="5"/>
          <c:tx>
            <c:v>14488</c:v>
          </c:tx>
          <c:spPr>
            <a:ln w="47625">
              <a:noFill/>
            </a:ln>
          </c:spPr>
          <c:xVal>
            <c:numRef>
              <c:f>'14488'!$S$13:$S$17</c:f>
              <c:numCache>
                <c:formatCode>General</c:formatCode>
                <c:ptCount val="5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</c:numCache>
            </c:numRef>
          </c:xVal>
          <c:yVal>
            <c:numRef>
              <c:f>'14488'!$U$13:$U$17</c:f>
              <c:numCache>
                <c:formatCode>General</c:formatCode>
                <c:ptCount val="5"/>
                <c:pt idx="0">
                  <c:v>-59.65999999999985</c:v>
                </c:pt>
                <c:pt idx="1">
                  <c:v>-80.0</c:v>
                </c:pt>
                <c:pt idx="2">
                  <c:v>-24.32999999999993</c:v>
                </c:pt>
                <c:pt idx="3">
                  <c:v>-67.65999999999985</c:v>
                </c:pt>
                <c:pt idx="4">
                  <c:v>-63.65999999999985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'14490'!$S$14:$S$18</c:f>
              <c:numCache>
                <c:formatCode>General</c:formatCode>
                <c:ptCount val="5"/>
                <c:pt idx="0">
                  <c:v>41.0</c:v>
                </c:pt>
                <c:pt idx="1">
                  <c:v>131.0</c:v>
                </c:pt>
                <c:pt idx="2">
                  <c:v>174.0</c:v>
                </c:pt>
                <c:pt idx="3">
                  <c:v>241.0</c:v>
                </c:pt>
                <c:pt idx="4">
                  <c:v>332.0</c:v>
                </c:pt>
              </c:numCache>
            </c:numRef>
          </c:xVal>
          <c:yVal>
            <c:numRef>
              <c:f>'14490'!$U$14:$U$18</c:f>
              <c:numCache>
                <c:formatCode>General</c:formatCode>
                <c:ptCount val="5"/>
                <c:pt idx="0">
                  <c:v>294.3400000000001</c:v>
                </c:pt>
                <c:pt idx="1">
                  <c:v>299.3400000000001</c:v>
                </c:pt>
                <c:pt idx="2">
                  <c:v>123.3400000000001</c:v>
                </c:pt>
                <c:pt idx="3">
                  <c:v>95.0</c:v>
                </c:pt>
                <c:pt idx="4">
                  <c:v>169.3400000000001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'14494'!$S$13:$S$17</c:f>
              <c:numCache>
                <c:formatCode>General</c:formatCode>
                <c:ptCount val="5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</c:numCache>
            </c:numRef>
          </c:xVal>
          <c:yVal>
            <c:numRef>
              <c:f>'14494'!$U$13:$U$17</c:f>
              <c:numCache>
                <c:formatCode>General</c:formatCode>
                <c:ptCount val="5"/>
                <c:pt idx="0">
                  <c:v>87.0</c:v>
                </c:pt>
                <c:pt idx="1">
                  <c:v>73.34000000000014</c:v>
                </c:pt>
                <c:pt idx="2">
                  <c:v>22.34000000000015</c:v>
                </c:pt>
                <c:pt idx="3">
                  <c:v>-2.659999999999854</c:v>
                </c:pt>
                <c:pt idx="4">
                  <c:v>23.0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'14506'!$S$13:$S$17</c:f>
              <c:numCache>
                <c:formatCode>General</c:formatCode>
                <c:ptCount val="5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</c:numCache>
            </c:numRef>
          </c:xVal>
          <c:yVal>
            <c:numRef>
              <c:f>'14506'!$U$13:$U$17</c:f>
              <c:numCache>
                <c:formatCode>General</c:formatCode>
                <c:ptCount val="5"/>
                <c:pt idx="0">
                  <c:v>75.67000000000007</c:v>
                </c:pt>
                <c:pt idx="1">
                  <c:v>4.329999999999927</c:v>
                </c:pt>
                <c:pt idx="2">
                  <c:v>31.32999999999993</c:v>
                </c:pt>
                <c:pt idx="3">
                  <c:v>-45.0</c:v>
                </c:pt>
                <c:pt idx="4">
                  <c:v>102.3299999999999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'14507'!$S$13:$S$17</c:f>
              <c:numCache>
                <c:formatCode>General</c:formatCode>
                <c:ptCount val="5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</c:numCache>
            </c:numRef>
          </c:xVal>
          <c:yVal>
            <c:numRef>
              <c:f>'14507'!$U$13:$U$17</c:f>
              <c:numCache>
                <c:formatCode>General</c:formatCode>
                <c:ptCount val="5"/>
                <c:pt idx="0">
                  <c:v>-15.34000000000015</c:v>
                </c:pt>
                <c:pt idx="1">
                  <c:v>144.33</c:v>
                </c:pt>
                <c:pt idx="2">
                  <c:v>320.0</c:v>
                </c:pt>
                <c:pt idx="3">
                  <c:v>223.0</c:v>
                </c:pt>
                <c:pt idx="4">
                  <c:v>372.6599999999999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054296"/>
        <c:axId val="-2052059976"/>
      </c:scatterChart>
      <c:valAx>
        <c:axId val="-2052054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2059976"/>
        <c:crosses val="autoZero"/>
        <c:crossBetween val="midCat"/>
      </c:valAx>
      <c:valAx>
        <c:axId val="-205205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2054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'14492'!$S$48:$S$53</c:f>
              <c:numCache>
                <c:formatCode>0.0000</c:formatCode>
                <c:ptCount val="6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</c:numCache>
            </c:numRef>
          </c:xVal>
          <c:yVal>
            <c:numRef>
              <c:f>'14492'!$V$48:$V$53</c:f>
              <c:numCache>
                <c:formatCode>General</c:formatCode>
                <c:ptCount val="6"/>
                <c:pt idx="0">
                  <c:v>21.67</c:v>
                </c:pt>
                <c:pt idx="1">
                  <c:v>25.8</c:v>
                </c:pt>
                <c:pt idx="2">
                  <c:v>27.67999999999999</c:v>
                </c:pt>
                <c:pt idx="3">
                  <c:v>28.61</c:v>
                </c:pt>
                <c:pt idx="4">
                  <c:v>37.26</c:v>
                </c:pt>
                <c:pt idx="5">
                  <c:v>23.16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'14495'!$S$21:$S$25</c:f>
              <c:numCache>
                <c:formatCode>0.0000</c:formatCode>
                <c:ptCount val="5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</c:numCache>
            </c:numRef>
          </c:xVal>
          <c:yVal>
            <c:numRef>
              <c:f>'14495'!$V$21:$V$25</c:f>
              <c:numCache>
                <c:formatCode>General</c:formatCode>
                <c:ptCount val="5"/>
                <c:pt idx="0">
                  <c:v>-4.95999999999998</c:v>
                </c:pt>
                <c:pt idx="1">
                  <c:v>-16.70999999999998</c:v>
                </c:pt>
                <c:pt idx="2">
                  <c:v>5.840000000000032</c:v>
                </c:pt>
                <c:pt idx="3">
                  <c:v>38.63999999999998</c:v>
                </c:pt>
                <c:pt idx="4">
                  <c:v>34.55000000000001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'14500'!$S$31:$S$34</c:f>
              <c:numCache>
                <c:formatCode>0.0000</c:formatCode>
                <c:ptCount val="4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</c:numCache>
            </c:numRef>
          </c:xVal>
          <c:yVal>
            <c:numRef>
              <c:f>'14500'!$V$31:$V$34</c:f>
              <c:numCache>
                <c:formatCode>General</c:formatCode>
                <c:ptCount val="4"/>
                <c:pt idx="0">
                  <c:v>44.82</c:v>
                </c:pt>
                <c:pt idx="1">
                  <c:v>39.13</c:v>
                </c:pt>
                <c:pt idx="2">
                  <c:v>89.98999999999998</c:v>
                </c:pt>
                <c:pt idx="3">
                  <c:v>104.3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'14501'!$S$31:$S$35</c:f>
              <c:numCache>
                <c:formatCode>0.0000</c:formatCode>
                <c:ptCount val="5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</c:numCache>
            </c:numRef>
          </c:xVal>
          <c:yVal>
            <c:numRef>
              <c:f>'14501'!$V$31:$V$35</c:f>
              <c:numCache>
                <c:formatCode>General</c:formatCode>
                <c:ptCount val="5"/>
                <c:pt idx="0">
                  <c:v>49.86000000000001</c:v>
                </c:pt>
                <c:pt idx="1">
                  <c:v>27.78999999999999</c:v>
                </c:pt>
                <c:pt idx="2">
                  <c:v>73.48000000000001</c:v>
                </c:pt>
                <c:pt idx="3">
                  <c:v>87.26999999999998</c:v>
                </c:pt>
                <c:pt idx="4">
                  <c:v>61.69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'14504'!$S$34:$S$39</c:f>
              <c:numCache>
                <c:formatCode>0.0000</c:formatCode>
                <c:ptCount val="6"/>
                <c:pt idx="0">
                  <c:v>38.66666666666667</c:v>
                </c:pt>
                <c:pt idx="1">
                  <c:v>56.66666666666667</c:v>
                </c:pt>
                <c:pt idx="2">
                  <c:v>101.6666666666667</c:v>
                </c:pt>
                <c:pt idx="3">
                  <c:v>138.6666666666667</c:v>
                </c:pt>
                <c:pt idx="4">
                  <c:v>203.6666666666667</c:v>
                </c:pt>
                <c:pt idx="5">
                  <c:v>240.6666666666667</c:v>
                </c:pt>
              </c:numCache>
            </c:numRef>
          </c:xVal>
          <c:yVal>
            <c:numRef>
              <c:f>'14504'!$V$34:$V$39</c:f>
              <c:numCache>
                <c:formatCode>General</c:formatCode>
                <c:ptCount val="6"/>
                <c:pt idx="0">
                  <c:v>66.27000000000001</c:v>
                </c:pt>
                <c:pt idx="1">
                  <c:v>57.09</c:v>
                </c:pt>
                <c:pt idx="2">
                  <c:v>80.48999999999998</c:v>
                </c:pt>
                <c:pt idx="3">
                  <c:v>111.55</c:v>
                </c:pt>
                <c:pt idx="4">
                  <c:v>130.63</c:v>
                </c:pt>
                <c:pt idx="5">
                  <c:v>146.35</c:v>
                </c:pt>
              </c:numCache>
            </c:numRef>
          </c:yVal>
          <c:smooth val="0"/>
        </c:ser>
        <c:ser>
          <c:idx val="5"/>
          <c:order val="5"/>
          <c:tx>
            <c:v>14488</c:v>
          </c:tx>
          <c:spPr>
            <a:ln w="47625">
              <a:noFill/>
            </a:ln>
          </c:spPr>
          <c:xVal>
            <c:numRef>
              <c:f>'14488'!$S$13:$S$17</c:f>
              <c:numCache>
                <c:formatCode>General</c:formatCode>
                <c:ptCount val="5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</c:numCache>
            </c:numRef>
          </c:xVal>
          <c:yVal>
            <c:numRef>
              <c:f>'14488'!$V$13:$V$17</c:f>
              <c:numCache>
                <c:formatCode>General</c:formatCode>
                <c:ptCount val="5"/>
                <c:pt idx="0">
                  <c:v>4.009999999999991</c:v>
                </c:pt>
                <c:pt idx="1">
                  <c:v>33.26999999999998</c:v>
                </c:pt>
                <c:pt idx="2">
                  <c:v>61.47000000000003</c:v>
                </c:pt>
                <c:pt idx="3">
                  <c:v>57.80000000000001</c:v>
                </c:pt>
                <c:pt idx="4">
                  <c:v>60.63999999999998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'14490'!$S$14:$S$18</c:f>
              <c:numCache>
                <c:formatCode>General</c:formatCode>
                <c:ptCount val="5"/>
                <c:pt idx="0">
                  <c:v>41.0</c:v>
                </c:pt>
                <c:pt idx="1">
                  <c:v>131.0</c:v>
                </c:pt>
                <c:pt idx="2">
                  <c:v>174.0</c:v>
                </c:pt>
                <c:pt idx="3">
                  <c:v>241.0</c:v>
                </c:pt>
                <c:pt idx="4">
                  <c:v>332.0</c:v>
                </c:pt>
              </c:numCache>
            </c:numRef>
          </c:xVal>
          <c:yVal>
            <c:numRef>
              <c:f>'14490'!$V$14:$V$18</c:f>
              <c:numCache>
                <c:formatCode>General</c:formatCode>
                <c:ptCount val="5"/>
                <c:pt idx="0">
                  <c:v>72.28</c:v>
                </c:pt>
                <c:pt idx="1">
                  <c:v>102.37</c:v>
                </c:pt>
                <c:pt idx="2">
                  <c:v>74.89000000000001</c:v>
                </c:pt>
                <c:pt idx="3">
                  <c:v>111.99</c:v>
                </c:pt>
                <c:pt idx="4">
                  <c:v>148.61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'14494'!$S$13:$S$17</c:f>
              <c:numCache>
                <c:formatCode>General</c:formatCode>
                <c:ptCount val="5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</c:numCache>
            </c:numRef>
          </c:xVal>
          <c:yVal>
            <c:numRef>
              <c:f>'14494'!$V$13:$V$17</c:f>
              <c:numCache>
                <c:formatCode>General</c:formatCode>
                <c:ptCount val="5"/>
                <c:pt idx="0">
                  <c:v>54.05999999999997</c:v>
                </c:pt>
                <c:pt idx="1">
                  <c:v>65.47</c:v>
                </c:pt>
                <c:pt idx="2">
                  <c:v>65.05999999999997</c:v>
                </c:pt>
                <c:pt idx="3">
                  <c:v>82.85999999999998</c:v>
                </c:pt>
                <c:pt idx="4">
                  <c:v>83.04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'14506'!$S$13:$S$17</c:f>
              <c:numCache>
                <c:formatCode>General</c:formatCode>
                <c:ptCount val="5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</c:numCache>
            </c:numRef>
          </c:xVal>
          <c:yVal>
            <c:numRef>
              <c:f>'14506'!$V$13:$V$17</c:f>
              <c:numCache>
                <c:formatCode>General</c:formatCode>
                <c:ptCount val="5"/>
                <c:pt idx="0">
                  <c:v>34.61000000000001</c:v>
                </c:pt>
                <c:pt idx="1">
                  <c:v>43.21000000000001</c:v>
                </c:pt>
                <c:pt idx="2">
                  <c:v>69.73000000000001</c:v>
                </c:pt>
                <c:pt idx="3">
                  <c:v>56.34</c:v>
                </c:pt>
                <c:pt idx="4">
                  <c:v>88.1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'14507'!$S$13:$S$17</c:f>
              <c:numCache>
                <c:formatCode>General</c:formatCode>
                <c:ptCount val="5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</c:numCache>
            </c:numRef>
          </c:xVal>
          <c:yVal>
            <c:numRef>
              <c:f>'14507'!$V$13:$V$17</c:f>
              <c:numCache>
                <c:formatCode>General</c:formatCode>
                <c:ptCount val="5"/>
                <c:pt idx="0">
                  <c:v>-0.849999999999994</c:v>
                </c:pt>
                <c:pt idx="1">
                  <c:v>18.31999999999999</c:v>
                </c:pt>
                <c:pt idx="2">
                  <c:v>56.71000000000001</c:v>
                </c:pt>
                <c:pt idx="3">
                  <c:v>43.64000000000001</c:v>
                </c:pt>
                <c:pt idx="4">
                  <c:v>76.49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622104"/>
        <c:axId val="-2050616424"/>
      </c:scatterChart>
      <c:valAx>
        <c:axId val="-2050622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0616424"/>
        <c:crosses val="autoZero"/>
        <c:crossBetween val="midCat"/>
      </c:valAx>
      <c:valAx>
        <c:axId val="-205061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0622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CAT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'14492'!$S$48:$S$53</c:f>
              <c:numCache>
                <c:formatCode>0.0000</c:formatCode>
                <c:ptCount val="6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</c:numCache>
            </c:numRef>
          </c:xVal>
          <c:yVal>
            <c:numRef>
              <c:f>'14492'!$Y$48:$Y$53</c:f>
              <c:numCache>
                <c:formatCode>General</c:formatCode>
                <c:ptCount val="6"/>
                <c:pt idx="0">
                  <c:v>-0.56</c:v>
                </c:pt>
                <c:pt idx="1">
                  <c:v>-0.669999999999999</c:v>
                </c:pt>
                <c:pt idx="2">
                  <c:v>-0.67</c:v>
                </c:pt>
                <c:pt idx="3">
                  <c:v>-1.0</c:v>
                </c:pt>
                <c:pt idx="4">
                  <c:v>-1.11</c:v>
                </c:pt>
                <c:pt idx="5">
                  <c:v>-1.22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'14495'!$S$21:$S$25</c:f>
              <c:numCache>
                <c:formatCode>0.0000</c:formatCode>
                <c:ptCount val="5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</c:numCache>
            </c:numRef>
          </c:xVal>
          <c:yVal>
            <c:numRef>
              <c:f>'14495'!$Y$21:$Y$25</c:f>
              <c:numCache>
                <c:formatCode>General</c:formatCode>
                <c:ptCount val="5"/>
                <c:pt idx="0">
                  <c:v>-0.45</c:v>
                </c:pt>
                <c:pt idx="1">
                  <c:v>-0.23</c:v>
                </c:pt>
                <c:pt idx="2">
                  <c:v>-0.899999999999999</c:v>
                </c:pt>
                <c:pt idx="3">
                  <c:v>-1.009999999999999</c:v>
                </c:pt>
                <c:pt idx="4">
                  <c:v>-0.899999999999999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'14500'!$S$31:$S$34</c:f>
              <c:numCache>
                <c:formatCode>0.0000</c:formatCode>
                <c:ptCount val="4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</c:numCache>
            </c:numRef>
          </c:xVal>
          <c:yVal>
            <c:numRef>
              <c:f>'14500'!$Y$31:$Y$34</c:f>
              <c:numCache>
                <c:formatCode>General</c:formatCode>
                <c:ptCount val="4"/>
                <c:pt idx="0">
                  <c:v>-0.56</c:v>
                </c:pt>
                <c:pt idx="1">
                  <c:v>-0.449999999999999</c:v>
                </c:pt>
                <c:pt idx="2">
                  <c:v>-1.0</c:v>
                </c:pt>
                <c:pt idx="3">
                  <c:v>-1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'14501'!$S$31:$S$35</c:f>
              <c:numCache>
                <c:formatCode>0.0000</c:formatCode>
                <c:ptCount val="5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</c:numCache>
            </c:numRef>
          </c:xVal>
          <c:yVal>
            <c:numRef>
              <c:f>'14501'!$Y$31:$Y$35</c:f>
              <c:numCache>
                <c:formatCode>General</c:formatCode>
                <c:ptCount val="5"/>
                <c:pt idx="0">
                  <c:v>-0.66</c:v>
                </c:pt>
                <c:pt idx="1">
                  <c:v>-0.32</c:v>
                </c:pt>
                <c:pt idx="2">
                  <c:v>-0.99</c:v>
                </c:pt>
                <c:pt idx="3">
                  <c:v>-1.0</c:v>
                </c:pt>
                <c:pt idx="4">
                  <c:v>-1.0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'14504'!$S$34:$S$39</c:f>
              <c:numCache>
                <c:formatCode>0.0000</c:formatCode>
                <c:ptCount val="6"/>
                <c:pt idx="0">
                  <c:v>38.66666666666667</c:v>
                </c:pt>
                <c:pt idx="1">
                  <c:v>56.66666666666667</c:v>
                </c:pt>
                <c:pt idx="2">
                  <c:v>101.6666666666667</c:v>
                </c:pt>
                <c:pt idx="3">
                  <c:v>138.6666666666667</c:v>
                </c:pt>
                <c:pt idx="4">
                  <c:v>203.6666666666667</c:v>
                </c:pt>
                <c:pt idx="5">
                  <c:v>240.6666666666667</c:v>
                </c:pt>
              </c:numCache>
            </c:numRef>
          </c:xVal>
          <c:yVal>
            <c:numRef>
              <c:f>'14504'!$Y$34:$Y$39</c:f>
              <c:numCache>
                <c:formatCode>General</c:formatCode>
                <c:ptCount val="6"/>
                <c:pt idx="0">
                  <c:v>-0.77</c:v>
                </c:pt>
                <c:pt idx="1">
                  <c:v>-0.769999999999999</c:v>
                </c:pt>
                <c:pt idx="2">
                  <c:v>-1.1</c:v>
                </c:pt>
                <c:pt idx="3">
                  <c:v>-1.21</c:v>
                </c:pt>
                <c:pt idx="4">
                  <c:v>-1.55</c:v>
                </c:pt>
                <c:pt idx="5">
                  <c:v>-1.66</c:v>
                </c:pt>
              </c:numCache>
            </c:numRef>
          </c:yVal>
          <c:smooth val="0"/>
        </c:ser>
        <c:ser>
          <c:idx val="5"/>
          <c:order val="5"/>
          <c:tx>
            <c:v>14488</c:v>
          </c:tx>
          <c:spPr>
            <a:ln w="47625">
              <a:noFill/>
            </a:ln>
          </c:spPr>
          <c:xVal>
            <c:numRef>
              <c:f>'14488'!$S$13:$S$17</c:f>
              <c:numCache>
                <c:formatCode>General</c:formatCode>
                <c:ptCount val="5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</c:numCache>
            </c:numRef>
          </c:xVal>
          <c:yVal>
            <c:numRef>
              <c:f>'14488'!$Y$13:$Y$17</c:f>
              <c:numCache>
                <c:formatCode>General</c:formatCode>
                <c:ptCount val="5"/>
                <c:pt idx="0">
                  <c:v>-0.22</c:v>
                </c:pt>
                <c:pt idx="1">
                  <c:v>-0.67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'14490'!$S$14:$S$18</c:f>
              <c:numCache>
                <c:formatCode>General</c:formatCode>
                <c:ptCount val="5"/>
                <c:pt idx="0">
                  <c:v>41.0</c:v>
                </c:pt>
                <c:pt idx="1">
                  <c:v>131.0</c:v>
                </c:pt>
                <c:pt idx="2">
                  <c:v>174.0</c:v>
                </c:pt>
                <c:pt idx="3">
                  <c:v>241.0</c:v>
                </c:pt>
                <c:pt idx="4">
                  <c:v>332.0</c:v>
                </c:pt>
              </c:numCache>
            </c:numRef>
          </c:xVal>
          <c:yVal>
            <c:numRef>
              <c:f>'14490'!$Y$14:$Y$18</c:f>
              <c:numCache>
                <c:formatCode>General</c:formatCode>
                <c:ptCount val="5"/>
                <c:pt idx="0">
                  <c:v>-0.220000000000001</c:v>
                </c:pt>
                <c:pt idx="1">
                  <c:v>-0.56</c:v>
                </c:pt>
                <c:pt idx="2">
                  <c:v>-0.78</c:v>
                </c:pt>
                <c:pt idx="3">
                  <c:v>-1.22</c:v>
                </c:pt>
                <c:pt idx="4">
                  <c:v>-1.33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'14494'!$S$13:$S$17</c:f>
              <c:numCache>
                <c:formatCode>General</c:formatCode>
                <c:ptCount val="5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</c:numCache>
            </c:numRef>
          </c:xVal>
          <c:yVal>
            <c:numRef>
              <c:f>'14494'!$Y$13:$Y$17</c:f>
              <c:numCache>
                <c:formatCode>General</c:formatCode>
                <c:ptCount val="5"/>
                <c:pt idx="0">
                  <c:v>-0.44</c:v>
                </c:pt>
                <c:pt idx="1">
                  <c:v>-0.67</c:v>
                </c:pt>
                <c:pt idx="2">
                  <c:v>-0.78</c:v>
                </c:pt>
                <c:pt idx="3">
                  <c:v>-1.22</c:v>
                </c:pt>
                <c:pt idx="4">
                  <c:v>-1.0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'14506'!$S$13:$S$17</c:f>
              <c:numCache>
                <c:formatCode>General</c:formatCode>
                <c:ptCount val="5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</c:numCache>
            </c:numRef>
          </c:xVal>
          <c:yVal>
            <c:numRef>
              <c:f>'14506'!$Y$13:$Y$17</c:f>
              <c:numCache>
                <c:formatCode>General</c:formatCode>
                <c:ptCount val="5"/>
                <c:pt idx="0">
                  <c:v>-0.33</c:v>
                </c:pt>
                <c:pt idx="1">
                  <c:v>-0.55</c:v>
                </c:pt>
                <c:pt idx="2">
                  <c:v>-0.88</c:v>
                </c:pt>
                <c:pt idx="3">
                  <c:v>-0.66</c:v>
                </c:pt>
                <c:pt idx="4">
                  <c:v>-0.77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'14507'!$S$13:$S$17</c:f>
              <c:numCache>
                <c:formatCode>General</c:formatCode>
                <c:ptCount val="5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</c:numCache>
            </c:numRef>
          </c:xVal>
          <c:yVal>
            <c:numRef>
              <c:f>'14507'!$Y$13:$Y$17</c:f>
              <c:numCache>
                <c:formatCode>General</c:formatCode>
                <c:ptCount val="5"/>
                <c:pt idx="0">
                  <c:v>0.0</c:v>
                </c:pt>
                <c:pt idx="1">
                  <c:v>0.00999999999999978</c:v>
                </c:pt>
                <c:pt idx="2">
                  <c:v>0.0</c:v>
                </c:pt>
                <c:pt idx="3">
                  <c:v>0.0</c:v>
                </c:pt>
                <c:pt idx="4">
                  <c:v>-0.22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555176"/>
        <c:axId val="-2050549496"/>
      </c:scatterChart>
      <c:valAx>
        <c:axId val="-2050555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X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50549496"/>
        <c:crosses val="autoZero"/>
        <c:crossBetween val="midCat"/>
      </c:valAx>
      <c:valAx>
        <c:axId val="-2050549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0555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'14492'!$S$22:$S$30</c:f>
              <c:numCache>
                <c:formatCode>0.0000</c:formatCode>
                <c:ptCount val="9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539.35</c:v>
                </c:pt>
              </c:numCache>
            </c:numRef>
          </c:xVal>
          <c:yVal>
            <c:numRef>
              <c:f>'14492'!$T$22:$T$30</c:f>
              <c:numCache>
                <c:formatCode>General</c:formatCode>
                <c:ptCount val="9"/>
                <c:pt idx="0">
                  <c:v>-0.11</c:v>
                </c:pt>
                <c:pt idx="1">
                  <c:v>-0.33</c:v>
                </c:pt>
                <c:pt idx="2">
                  <c:v>-0.11</c:v>
                </c:pt>
                <c:pt idx="3">
                  <c:v>-0.11</c:v>
                </c:pt>
                <c:pt idx="4">
                  <c:v>-0.33</c:v>
                </c:pt>
                <c:pt idx="5">
                  <c:v>-0.33</c:v>
                </c:pt>
                <c:pt idx="6">
                  <c:v>-0.33</c:v>
                </c:pt>
                <c:pt idx="7">
                  <c:v>-0.33</c:v>
                </c:pt>
                <c:pt idx="8">
                  <c:v>-0.33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'14500'!$S$13:$S$16</c:f>
              <c:numCache>
                <c:formatCode>0.0000</c:formatCode>
                <c:ptCount val="4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</c:numCache>
            </c:numRef>
          </c:xVal>
          <c:yVal>
            <c:numRef>
              <c:f>'14500'!$T$13:$T$16</c:f>
              <c:numCache>
                <c:formatCode>General</c:formatCode>
                <c:ptCount val="4"/>
                <c:pt idx="0">
                  <c:v>-0.22</c:v>
                </c:pt>
                <c:pt idx="1">
                  <c:v>-0.11</c:v>
                </c:pt>
                <c:pt idx="2">
                  <c:v>-0.22</c:v>
                </c:pt>
                <c:pt idx="3">
                  <c:v>-0.22</c:v>
                </c:pt>
              </c:numCache>
            </c:numRef>
          </c:yVal>
          <c:smooth val="0"/>
        </c:ser>
        <c:ser>
          <c:idx val="2"/>
          <c:order val="2"/>
          <c:tx>
            <c:v>14501</c:v>
          </c:tx>
          <c:spPr>
            <a:ln w="47625">
              <a:noFill/>
            </a:ln>
          </c:spPr>
          <c:xVal>
            <c:numRef>
              <c:f>'14501'!$S$13:$S$16</c:f>
              <c:numCache>
                <c:formatCode>0.0000</c:formatCode>
                <c:ptCount val="4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</c:numCache>
            </c:numRef>
          </c:xVal>
          <c:yVal>
            <c:numRef>
              <c:f>'14501'!$T$13:$T$16</c:f>
              <c:numCache>
                <c:formatCode>General</c:formatCode>
                <c:ptCount val="4"/>
                <c:pt idx="0">
                  <c:v>0.11</c:v>
                </c:pt>
                <c:pt idx="1">
                  <c:v>-0.23</c:v>
                </c:pt>
                <c:pt idx="2">
                  <c:v>-0.34</c:v>
                </c:pt>
                <c:pt idx="3">
                  <c:v>-0.67</c:v>
                </c:pt>
              </c:numCache>
            </c:numRef>
          </c:yVal>
          <c:smooth val="0"/>
        </c:ser>
        <c:ser>
          <c:idx val="3"/>
          <c:order val="3"/>
          <c:tx>
            <c:v>14504</c:v>
          </c:tx>
          <c:spPr>
            <a:ln w="47625">
              <a:noFill/>
            </a:ln>
          </c:spPr>
          <c:xVal>
            <c:numRef>
              <c:f>'14504'!$S$18:$S$20</c:f>
              <c:numCache>
                <c:formatCode>0.0000</c:formatCode>
                <c:ptCount val="3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</c:numCache>
            </c:numRef>
          </c:xVal>
          <c:yVal>
            <c:numRef>
              <c:f>'14504'!$T$18:$T$20</c:f>
              <c:numCache>
                <c:formatCode>General</c:formatCode>
                <c:ptCount val="3"/>
                <c:pt idx="0">
                  <c:v>-0.56</c:v>
                </c:pt>
                <c:pt idx="1">
                  <c:v>-0.78</c:v>
                </c:pt>
                <c:pt idx="2">
                  <c:v>-0.89</c:v>
                </c:pt>
              </c:numCache>
            </c:numRef>
          </c:yVal>
          <c:smooth val="0"/>
        </c:ser>
        <c:ser>
          <c:idx val="4"/>
          <c:order val="4"/>
          <c:tx>
            <c:v>14488</c:v>
          </c:tx>
          <c:spPr>
            <a:ln w="47625">
              <a:noFill/>
            </a:ln>
          </c:spPr>
          <c:xVal>
            <c:numRef>
              <c:f>'14488'!$S$2:$S$7</c:f>
              <c:numCache>
                <c:formatCode>General</c:formatCode>
                <c:ptCount val="6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</c:numCache>
            </c:numRef>
          </c:xVal>
          <c:yVal>
            <c:numRef>
              <c:f>'14488'!$T$2:$T$7</c:f>
              <c:numCache>
                <c:formatCode>General</c:formatCode>
                <c:ptCount val="6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0.11</c:v>
                </c:pt>
                <c:pt idx="4">
                  <c:v>0.33</c:v>
                </c:pt>
                <c:pt idx="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14489</c:v>
          </c:tx>
          <c:spPr>
            <a:ln w="47625">
              <a:noFill/>
            </a:ln>
          </c:spPr>
          <c:xVal>
            <c:numRef>
              <c:f>'14489'!$S$12:$S$18</c:f>
              <c:numCache>
                <c:formatCode>General</c:formatCode>
                <c:ptCount val="7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</c:numCache>
            </c:numRef>
          </c:xVal>
          <c:yVal>
            <c:numRef>
              <c:f>'14489'!$T$12:$T$18</c:f>
              <c:numCache>
                <c:formatCode>General</c:formatCode>
                <c:ptCount val="7"/>
                <c:pt idx="0">
                  <c:v>0.17</c:v>
                </c:pt>
                <c:pt idx="1">
                  <c:v>0.0</c:v>
                </c:pt>
                <c:pt idx="2">
                  <c:v>0.0</c:v>
                </c:pt>
                <c:pt idx="3">
                  <c:v>0.5</c:v>
                </c:pt>
                <c:pt idx="4">
                  <c:v>0.06</c:v>
                </c:pt>
                <c:pt idx="5">
                  <c:v>-0.0500000000000003</c:v>
                </c:pt>
                <c:pt idx="6">
                  <c:v>-0.16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'14490'!$S$2:$S$8</c:f>
              <c:numCache>
                <c:formatCode>General</c:formatCode>
                <c:ptCount val="7"/>
                <c:pt idx="0">
                  <c:v>20.0</c:v>
                </c:pt>
                <c:pt idx="1">
                  <c:v>50.0</c:v>
                </c:pt>
                <c:pt idx="2">
                  <c:v>105.0</c:v>
                </c:pt>
                <c:pt idx="3">
                  <c:v>137.0</c:v>
                </c:pt>
                <c:pt idx="4">
                  <c:v>188.0</c:v>
                </c:pt>
                <c:pt idx="5">
                  <c:v>219.0</c:v>
                </c:pt>
                <c:pt idx="6">
                  <c:v>267.0</c:v>
                </c:pt>
              </c:numCache>
            </c:numRef>
          </c:xVal>
          <c:yVal>
            <c:numRef>
              <c:f>'14490'!$T$2:$T$8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-0.34</c:v>
                </c:pt>
                <c:pt idx="4">
                  <c:v>-0.34</c:v>
                </c:pt>
                <c:pt idx="5">
                  <c:v>-0.34</c:v>
                </c:pt>
                <c:pt idx="6">
                  <c:v>-0.34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'14494'!$S$2:$S$7</c:f>
              <c:numCache>
                <c:formatCode>General</c:formatCode>
                <c:ptCount val="6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</c:numCache>
            </c:numRef>
          </c:xVal>
          <c:yVal>
            <c:numRef>
              <c:f>'14494'!$T$2:$T$7</c:f>
              <c:numCache>
                <c:formatCode>General</c:formatCode>
                <c:ptCount val="6"/>
                <c:pt idx="0">
                  <c:v>0.11</c:v>
                </c:pt>
                <c:pt idx="1">
                  <c:v>0.11</c:v>
                </c:pt>
                <c:pt idx="2">
                  <c:v>-0.11</c:v>
                </c:pt>
                <c:pt idx="3">
                  <c:v>-0.22</c:v>
                </c:pt>
                <c:pt idx="4">
                  <c:v>-0.22</c:v>
                </c:pt>
                <c:pt idx="5">
                  <c:v>-0.22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'14506'!$S$2:$S$7</c:f>
              <c:numCache>
                <c:formatCode>General</c:formatCode>
                <c:ptCount val="6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</c:numCache>
            </c:numRef>
          </c:xVal>
          <c:yVal>
            <c:numRef>
              <c:f>'14506'!$T$2:$T$7</c:f>
              <c:numCache>
                <c:formatCode>General</c:formatCode>
                <c:ptCount val="6"/>
                <c:pt idx="0">
                  <c:v>0.11</c:v>
                </c:pt>
                <c:pt idx="1">
                  <c:v>0.0</c:v>
                </c:pt>
                <c:pt idx="2">
                  <c:v>0.11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'14507'!$S$2:$S$7</c:f>
              <c:numCache>
                <c:formatCode>General</c:formatCode>
                <c:ptCount val="6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</c:numCache>
            </c:numRef>
          </c:xVal>
          <c:yVal>
            <c:numRef>
              <c:f>'14507'!$T$2:$T$7</c:f>
              <c:numCache>
                <c:formatCode>General</c:formatCode>
                <c:ptCount val="6"/>
                <c:pt idx="0">
                  <c:v>0.0</c:v>
                </c:pt>
                <c:pt idx="1">
                  <c:v>0.34</c:v>
                </c:pt>
                <c:pt idx="2">
                  <c:v>0.17</c:v>
                </c:pt>
                <c:pt idx="3">
                  <c:v>-0.33</c:v>
                </c:pt>
                <c:pt idx="4">
                  <c:v>0.0</c:v>
                </c:pt>
                <c:pt idx="5">
                  <c:v>-0.11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589528"/>
        <c:axId val="-2053583848"/>
      </c:scatterChart>
      <c:valAx>
        <c:axId val="-2053589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3583848"/>
        <c:crosses val="autoZero"/>
        <c:crossBetween val="midCat"/>
      </c:valAx>
      <c:valAx>
        <c:axId val="-2053583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589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'14492'!$S$22:$S$30</c:f>
              <c:numCache>
                <c:formatCode>0.0000</c:formatCode>
                <c:ptCount val="9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539.35</c:v>
                </c:pt>
              </c:numCache>
            </c:numRef>
          </c:xVal>
          <c:yVal>
            <c:numRef>
              <c:f>'14492'!$U$22:$U$30</c:f>
              <c:numCache>
                <c:formatCode>General</c:formatCode>
                <c:ptCount val="9"/>
                <c:pt idx="0">
                  <c:v>11.32999999999998</c:v>
                </c:pt>
                <c:pt idx="1">
                  <c:v>67.65999999999997</c:v>
                </c:pt>
                <c:pt idx="2">
                  <c:v>100.66</c:v>
                </c:pt>
                <c:pt idx="3">
                  <c:v>137.9999999999999</c:v>
                </c:pt>
                <c:pt idx="4">
                  <c:v>133.66</c:v>
                </c:pt>
                <c:pt idx="5">
                  <c:v>189.66</c:v>
                </c:pt>
                <c:pt idx="6">
                  <c:v>163.33</c:v>
                </c:pt>
                <c:pt idx="7">
                  <c:v>216.66</c:v>
                </c:pt>
                <c:pt idx="8">
                  <c:v>164.9999999999999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'14500'!$S$13:$S$16</c:f>
              <c:numCache>
                <c:formatCode>0.0000</c:formatCode>
                <c:ptCount val="4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</c:numCache>
            </c:numRef>
          </c:xVal>
          <c:yVal>
            <c:numRef>
              <c:f>'14500'!$U$13:$U$16</c:f>
              <c:numCache>
                <c:formatCode>General</c:formatCode>
                <c:ptCount val="4"/>
                <c:pt idx="0">
                  <c:v>-100.6599999999999</c:v>
                </c:pt>
                <c:pt idx="1">
                  <c:v>55.0</c:v>
                </c:pt>
                <c:pt idx="2">
                  <c:v>58.0</c:v>
                </c:pt>
                <c:pt idx="3">
                  <c:v>-9.0</c:v>
                </c:pt>
              </c:numCache>
            </c:numRef>
          </c:yVal>
          <c:smooth val="0"/>
        </c:ser>
        <c:ser>
          <c:idx val="2"/>
          <c:order val="2"/>
          <c:tx>
            <c:v>14501</c:v>
          </c:tx>
          <c:spPr>
            <a:ln w="47625">
              <a:noFill/>
            </a:ln>
          </c:spPr>
          <c:xVal>
            <c:numRef>
              <c:f>'14501'!$S$13:$S$16</c:f>
              <c:numCache>
                <c:formatCode>0.0000</c:formatCode>
                <c:ptCount val="4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</c:numCache>
            </c:numRef>
          </c:xVal>
          <c:yVal>
            <c:numRef>
              <c:f>'14501'!$U$13:$U$16</c:f>
              <c:numCache>
                <c:formatCode>General</c:formatCode>
                <c:ptCount val="4"/>
                <c:pt idx="0">
                  <c:v>-167.33</c:v>
                </c:pt>
                <c:pt idx="1">
                  <c:v>86.67000000000007</c:v>
                </c:pt>
                <c:pt idx="2">
                  <c:v>-64.0</c:v>
                </c:pt>
                <c:pt idx="3">
                  <c:v>-37.0</c:v>
                </c:pt>
              </c:numCache>
            </c:numRef>
          </c:yVal>
          <c:smooth val="0"/>
        </c:ser>
        <c:ser>
          <c:idx val="3"/>
          <c:order val="3"/>
          <c:tx>
            <c:v>14504</c:v>
          </c:tx>
          <c:spPr>
            <a:ln w="47625">
              <a:noFill/>
            </a:ln>
          </c:spPr>
          <c:xVal>
            <c:numRef>
              <c:f>'14504'!$S$18:$S$20</c:f>
              <c:numCache>
                <c:formatCode>0.0000</c:formatCode>
                <c:ptCount val="3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</c:numCache>
            </c:numRef>
          </c:xVal>
          <c:yVal>
            <c:numRef>
              <c:f>'14504'!$U$18:$U$20</c:f>
              <c:numCache>
                <c:formatCode>General</c:formatCode>
                <c:ptCount val="3"/>
                <c:pt idx="0">
                  <c:v>48.67000000000007</c:v>
                </c:pt>
                <c:pt idx="1">
                  <c:v>-21.32999999999993</c:v>
                </c:pt>
                <c:pt idx="2">
                  <c:v>-101.0</c:v>
                </c:pt>
              </c:numCache>
            </c:numRef>
          </c:yVal>
          <c:smooth val="0"/>
        </c:ser>
        <c:ser>
          <c:idx val="4"/>
          <c:order val="4"/>
          <c:tx>
            <c:v>14488</c:v>
          </c:tx>
          <c:spPr>
            <a:ln w="47625">
              <a:noFill/>
            </a:ln>
          </c:spPr>
          <c:xVal>
            <c:numRef>
              <c:f>'14488'!$S$2:$S$7</c:f>
              <c:numCache>
                <c:formatCode>General</c:formatCode>
                <c:ptCount val="6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</c:numCache>
            </c:numRef>
          </c:xVal>
          <c:yVal>
            <c:numRef>
              <c:f>'14488'!$U$2:$U$7</c:f>
              <c:numCache>
                <c:formatCode>General</c:formatCode>
                <c:ptCount val="6"/>
                <c:pt idx="0">
                  <c:v>-184.0</c:v>
                </c:pt>
                <c:pt idx="1">
                  <c:v>-232.0</c:v>
                </c:pt>
                <c:pt idx="2">
                  <c:v>-221.33</c:v>
                </c:pt>
                <c:pt idx="3">
                  <c:v>-153.33</c:v>
                </c:pt>
                <c:pt idx="4">
                  <c:v>-69.32999999999993</c:v>
                </c:pt>
                <c:pt idx="5">
                  <c:v>-163.33</c:v>
                </c:pt>
              </c:numCache>
            </c:numRef>
          </c:yVal>
          <c:smooth val="0"/>
        </c:ser>
        <c:ser>
          <c:idx val="5"/>
          <c:order val="5"/>
          <c:tx>
            <c:v>14489</c:v>
          </c:tx>
          <c:spPr>
            <a:ln w="47625">
              <a:noFill/>
            </a:ln>
          </c:spPr>
          <c:xVal>
            <c:numRef>
              <c:f>'14489'!$S$12:$S$18</c:f>
              <c:numCache>
                <c:formatCode>General</c:formatCode>
                <c:ptCount val="7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</c:numCache>
            </c:numRef>
          </c:xVal>
          <c:yVal>
            <c:numRef>
              <c:f>'14489'!$U$12:$U$18</c:f>
              <c:numCache>
                <c:formatCode>General</c:formatCode>
                <c:ptCount val="7"/>
                <c:pt idx="0">
                  <c:v>38.5</c:v>
                </c:pt>
                <c:pt idx="1">
                  <c:v>186.0</c:v>
                </c:pt>
                <c:pt idx="2">
                  <c:v>489.0</c:v>
                </c:pt>
                <c:pt idx="3">
                  <c:v>511.0</c:v>
                </c:pt>
                <c:pt idx="4">
                  <c:v>173.5</c:v>
                </c:pt>
                <c:pt idx="5">
                  <c:v>31.17000000000007</c:v>
                </c:pt>
                <c:pt idx="6">
                  <c:v>272.8299999999999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'14490'!$S$2:$S$8</c:f>
              <c:numCache>
                <c:formatCode>General</c:formatCode>
                <c:ptCount val="7"/>
                <c:pt idx="0">
                  <c:v>20.0</c:v>
                </c:pt>
                <c:pt idx="1">
                  <c:v>50.0</c:v>
                </c:pt>
                <c:pt idx="2">
                  <c:v>105.0</c:v>
                </c:pt>
                <c:pt idx="3">
                  <c:v>137.0</c:v>
                </c:pt>
                <c:pt idx="4">
                  <c:v>188.0</c:v>
                </c:pt>
                <c:pt idx="5">
                  <c:v>219.0</c:v>
                </c:pt>
                <c:pt idx="6">
                  <c:v>267.0</c:v>
                </c:pt>
              </c:numCache>
            </c:numRef>
          </c:xVal>
          <c:yVal>
            <c:numRef>
              <c:f>'14490'!$U$2:$U$8</c:f>
              <c:numCache>
                <c:formatCode>General</c:formatCode>
                <c:ptCount val="7"/>
                <c:pt idx="0">
                  <c:v>-59.0</c:v>
                </c:pt>
                <c:pt idx="1">
                  <c:v>656.0</c:v>
                </c:pt>
                <c:pt idx="2">
                  <c:v>284.0</c:v>
                </c:pt>
                <c:pt idx="3">
                  <c:v>472.0</c:v>
                </c:pt>
                <c:pt idx="4">
                  <c:v>320.0</c:v>
                </c:pt>
                <c:pt idx="5">
                  <c:v>637.0</c:v>
                </c:pt>
                <c:pt idx="6">
                  <c:v>585.0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'14494'!$S$2:$S$7</c:f>
              <c:numCache>
                <c:formatCode>General</c:formatCode>
                <c:ptCount val="6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</c:numCache>
            </c:numRef>
          </c:xVal>
          <c:yVal>
            <c:numRef>
              <c:f>'14494'!$U$2:$U$7</c:f>
              <c:numCache>
                <c:formatCode>General</c:formatCode>
                <c:ptCount val="6"/>
                <c:pt idx="0">
                  <c:v>221.6599999999999</c:v>
                </c:pt>
                <c:pt idx="1">
                  <c:v>81.65999999999985</c:v>
                </c:pt>
                <c:pt idx="2">
                  <c:v>207.6599999999999</c:v>
                </c:pt>
                <c:pt idx="3">
                  <c:v>-8.670000000000073</c:v>
                </c:pt>
                <c:pt idx="4">
                  <c:v>178.6599999999999</c:v>
                </c:pt>
                <c:pt idx="5">
                  <c:v>155.33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'14506'!$S$2:$S$7</c:f>
              <c:numCache>
                <c:formatCode>General</c:formatCode>
                <c:ptCount val="6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</c:numCache>
            </c:numRef>
          </c:xVal>
          <c:yVal>
            <c:numRef>
              <c:f>'14506'!$U$2:$U$7</c:f>
              <c:numCache>
                <c:formatCode>General</c:formatCode>
                <c:ptCount val="6"/>
                <c:pt idx="0">
                  <c:v>-43.0</c:v>
                </c:pt>
                <c:pt idx="1">
                  <c:v>-54.0</c:v>
                </c:pt>
                <c:pt idx="2">
                  <c:v>-46.67000000000007</c:v>
                </c:pt>
                <c:pt idx="3">
                  <c:v>4.0</c:v>
                </c:pt>
                <c:pt idx="4">
                  <c:v>5.659999999999854</c:v>
                </c:pt>
                <c:pt idx="5">
                  <c:v>-43.67000000000007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'14507'!$S$2:$S$7</c:f>
              <c:numCache>
                <c:formatCode>General</c:formatCode>
                <c:ptCount val="6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</c:numCache>
            </c:numRef>
          </c:xVal>
          <c:yVal>
            <c:numRef>
              <c:f>'14507'!$U$2:$U$7</c:f>
              <c:numCache>
                <c:formatCode>General</c:formatCode>
                <c:ptCount val="6"/>
                <c:pt idx="0">
                  <c:v>182.6700000000001</c:v>
                </c:pt>
                <c:pt idx="1">
                  <c:v>215.6700000000001</c:v>
                </c:pt>
                <c:pt idx="2">
                  <c:v>200.0</c:v>
                </c:pt>
                <c:pt idx="3">
                  <c:v>144.33</c:v>
                </c:pt>
                <c:pt idx="4">
                  <c:v>45.32999999999992</c:v>
                </c:pt>
                <c:pt idx="5">
                  <c:v>198.0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512184"/>
        <c:axId val="-2053506504"/>
      </c:scatterChart>
      <c:valAx>
        <c:axId val="-2053512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3506504"/>
        <c:crosses val="autoZero"/>
        <c:crossBetween val="midCat"/>
      </c:valAx>
      <c:valAx>
        <c:axId val="-2053506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ETP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512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0448308544765238"/>
          <c:w val="0.142071219462952"/>
          <c:h val="0.99381160688247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'14492'!$S$22:$S$30</c:f>
              <c:numCache>
                <c:formatCode>0.0000</c:formatCode>
                <c:ptCount val="9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539.35</c:v>
                </c:pt>
              </c:numCache>
            </c:numRef>
          </c:xVal>
          <c:yVal>
            <c:numRef>
              <c:f>'14492'!$V$22:$V$30</c:f>
              <c:numCache>
                <c:formatCode>General</c:formatCode>
                <c:ptCount val="9"/>
                <c:pt idx="0">
                  <c:v>8.680000000000007</c:v>
                </c:pt>
                <c:pt idx="1">
                  <c:v>25.29000000000001</c:v>
                </c:pt>
                <c:pt idx="2">
                  <c:v>36.66</c:v>
                </c:pt>
                <c:pt idx="3">
                  <c:v>52.90000000000001</c:v>
                </c:pt>
                <c:pt idx="4">
                  <c:v>58.07000000000001</c:v>
                </c:pt>
                <c:pt idx="5">
                  <c:v>85.22999999999998</c:v>
                </c:pt>
                <c:pt idx="6">
                  <c:v>89.88</c:v>
                </c:pt>
                <c:pt idx="7">
                  <c:v>107.42</c:v>
                </c:pt>
                <c:pt idx="8">
                  <c:v>104.04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'14500'!$S$13:$S$16</c:f>
              <c:numCache>
                <c:formatCode>0.0000</c:formatCode>
                <c:ptCount val="4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</c:numCache>
            </c:numRef>
          </c:xVal>
          <c:yVal>
            <c:numRef>
              <c:f>'14500'!$V$13:$V$16</c:f>
              <c:numCache>
                <c:formatCode>General</c:formatCode>
                <c:ptCount val="4"/>
                <c:pt idx="0">
                  <c:v>21.40000000000001</c:v>
                </c:pt>
                <c:pt idx="1">
                  <c:v>121.62</c:v>
                </c:pt>
                <c:pt idx="2">
                  <c:v>153.07</c:v>
                </c:pt>
                <c:pt idx="3">
                  <c:v>154.97</c:v>
                </c:pt>
              </c:numCache>
            </c:numRef>
          </c:yVal>
          <c:smooth val="0"/>
        </c:ser>
        <c:ser>
          <c:idx val="2"/>
          <c:order val="2"/>
          <c:tx>
            <c:v>14501</c:v>
          </c:tx>
          <c:spPr>
            <a:ln w="47625">
              <a:noFill/>
            </a:ln>
          </c:spPr>
          <c:xVal>
            <c:numRef>
              <c:f>'14501'!$S$13:$S$16</c:f>
              <c:numCache>
                <c:formatCode>0.0000</c:formatCode>
                <c:ptCount val="4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</c:numCache>
            </c:numRef>
          </c:xVal>
          <c:yVal>
            <c:numRef>
              <c:f>'14501'!$V$13:$V$16</c:f>
              <c:numCache>
                <c:formatCode>General</c:formatCode>
                <c:ptCount val="4"/>
                <c:pt idx="0">
                  <c:v>13.60999999999999</c:v>
                </c:pt>
                <c:pt idx="1">
                  <c:v>90.19</c:v>
                </c:pt>
                <c:pt idx="2">
                  <c:v>131.68</c:v>
                </c:pt>
                <c:pt idx="3">
                  <c:v>127.15</c:v>
                </c:pt>
              </c:numCache>
            </c:numRef>
          </c:yVal>
          <c:smooth val="0"/>
        </c:ser>
        <c:ser>
          <c:idx val="3"/>
          <c:order val="3"/>
          <c:tx>
            <c:v>14504</c:v>
          </c:tx>
          <c:spPr>
            <a:ln w="47625">
              <a:noFill/>
            </a:ln>
          </c:spPr>
          <c:xVal>
            <c:numRef>
              <c:f>'14504'!$S$18:$S$20</c:f>
              <c:numCache>
                <c:formatCode>0.0000</c:formatCode>
                <c:ptCount val="3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</c:numCache>
            </c:numRef>
          </c:xVal>
          <c:yVal>
            <c:numRef>
              <c:f>'14504'!$V$18:$V$20</c:f>
              <c:numCache>
                <c:formatCode>General</c:formatCode>
                <c:ptCount val="3"/>
                <c:pt idx="0">
                  <c:v>96.91999999999998</c:v>
                </c:pt>
                <c:pt idx="1">
                  <c:v>114.52</c:v>
                </c:pt>
                <c:pt idx="2">
                  <c:v>119.81</c:v>
                </c:pt>
              </c:numCache>
            </c:numRef>
          </c:yVal>
          <c:smooth val="0"/>
        </c:ser>
        <c:ser>
          <c:idx val="4"/>
          <c:order val="4"/>
          <c:tx>
            <c:v>14488</c:v>
          </c:tx>
          <c:spPr>
            <a:ln w="47625">
              <a:noFill/>
            </a:ln>
          </c:spPr>
          <c:xVal>
            <c:numRef>
              <c:f>'14488'!$S$2:$S$7</c:f>
              <c:numCache>
                <c:formatCode>General</c:formatCode>
                <c:ptCount val="6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</c:numCache>
            </c:numRef>
          </c:xVal>
          <c:yVal>
            <c:numRef>
              <c:f>'14488'!$V$2:$V$7</c:f>
              <c:numCache>
                <c:formatCode>General</c:formatCode>
                <c:ptCount val="6"/>
                <c:pt idx="0">
                  <c:v>1.289999999999992</c:v>
                </c:pt>
                <c:pt idx="1">
                  <c:v>8.669999999999987</c:v>
                </c:pt>
                <c:pt idx="2">
                  <c:v>32.19</c:v>
                </c:pt>
                <c:pt idx="3">
                  <c:v>54.95999999999998</c:v>
                </c:pt>
                <c:pt idx="4">
                  <c:v>71.28999999999996</c:v>
                </c:pt>
                <c:pt idx="5">
                  <c:v>74.84999999999996</c:v>
                </c:pt>
              </c:numCache>
            </c:numRef>
          </c:yVal>
          <c:smooth val="0"/>
        </c:ser>
        <c:ser>
          <c:idx val="5"/>
          <c:order val="5"/>
          <c:tx>
            <c:v>14489</c:v>
          </c:tx>
          <c:spPr>
            <a:ln w="47625">
              <a:noFill/>
            </a:ln>
          </c:spPr>
          <c:xVal>
            <c:numRef>
              <c:f>'14489'!$S$12:$S$18</c:f>
              <c:numCache>
                <c:formatCode>General</c:formatCode>
                <c:ptCount val="7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</c:numCache>
            </c:numRef>
          </c:xVal>
          <c:yVal>
            <c:numRef>
              <c:f>'14489'!$V$12:$V$18</c:f>
              <c:numCache>
                <c:formatCode>General</c:formatCode>
                <c:ptCount val="7"/>
                <c:pt idx="0">
                  <c:v>-14.57000000000002</c:v>
                </c:pt>
                <c:pt idx="1">
                  <c:v>32.51999999999998</c:v>
                </c:pt>
                <c:pt idx="2">
                  <c:v>97.27999999999997</c:v>
                </c:pt>
                <c:pt idx="3">
                  <c:v>72.88</c:v>
                </c:pt>
                <c:pt idx="4">
                  <c:v>83.44999999999998</c:v>
                </c:pt>
                <c:pt idx="5">
                  <c:v>83.61000000000001</c:v>
                </c:pt>
                <c:pt idx="6">
                  <c:v>130.38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'14490'!$S$2:$S$8</c:f>
              <c:numCache>
                <c:formatCode>General</c:formatCode>
                <c:ptCount val="7"/>
                <c:pt idx="0">
                  <c:v>20.0</c:v>
                </c:pt>
                <c:pt idx="1">
                  <c:v>50.0</c:v>
                </c:pt>
                <c:pt idx="2">
                  <c:v>105.0</c:v>
                </c:pt>
                <c:pt idx="3">
                  <c:v>137.0</c:v>
                </c:pt>
                <c:pt idx="4">
                  <c:v>188.0</c:v>
                </c:pt>
                <c:pt idx="5">
                  <c:v>219.0</c:v>
                </c:pt>
                <c:pt idx="6">
                  <c:v>267.0</c:v>
                </c:pt>
              </c:numCache>
            </c:numRef>
          </c:xVal>
          <c:yVal>
            <c:numRef>
              <c:f>'14490'!$V$2:$V$8</c:f>
              <c:numCache>
                <c:formatCode>General</c:formatCode>
                <c:ptCount val="7"/>
                <c:pt idx="0">
                  <c:v>1.310000000000002</c:v>
                </c:pt>
                <c:pt idx="1">
                  <c:v>97.05999999999997</c:v>
                </c:pt>
                <c:pt idx="2">
                  <c:v>90.16999999999998</c:v>
                </c:pt>
                <c:pt idx="3">
                  <c:v>91.22</c:v>
                </c:pt>
                <c:pt idx="4">
                  <c:v>126.06</c:v>
                </c:pt>
                <c:pt idx="5">
                  <c:v>141.76</c:v>
                </c:pt>
                <c:pt idx="6">
                  <c:v>172.72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'14494'!$S$2:$S$7</c:f>
              <c:numCache>
                <c:formatCode>General</c:formatCode>
                <c:ptCount val="6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</c:numCache>
            </c:numRef>
          </c:xVal>
          <c:yVal>
            <c:numRef>
              <c:f>'14494'!$V$2:$V$7</c:f>
              <c:numCache>
                <c:formatCode>General</c:formatCode>
                <c:ptCount val="6"/>
                <c:pt idx="0">
                  <c:v>56.41000000000002</c:v>
                </c:pt>
                <c:pt idx="1">
                  <c:v>50.0</c:v>
                </c:pt>
                <c:pt idx="2">
                  <c:v>88.13</c:v>
                </c:pt>
                <c:pt idx="3">
                  <c:v>54.21999999999997</c:v>
                </c:pt>
                <c:pt idx="4">
                  <c:v>98.89999999999997</c:v>
                </c:pt>
                <c:pt idx="5">
                  <c:v>104.57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'14506'!$S$2:$S$7</c:f>
              <c:numCache>
                <c:formatCode>General</c:formatCode>
                <c:ptCount val="6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</c:numCache>
            </c:numRef>
          </c:xVal>
          <c:yVal>
            <c:numRef>
              <c:f>'14506'!$V$2:$V$7</c:f>
              <c:numCache>
                <c:formatCode>General</c:formatCode>
                <c:ptCount val="6"/>
                <c:pt idx="0">
                  <c:v>23.21000000000001</c:v>
                </c:pt>
                <c:pt idx="1">
                  <c:v>38.82000000000002</c:v>
                </c:pt>
                <c:pt idx="2">
                  <c:v>39.41</c:v>
                </c:pt>
                <c:pt idx="3">
                  <c:v>90.28</c:v>
                </c:pt>
                <c:pt idx="4">
                  <c:v>91.4</c:v>
                </c:pt>
                <c:pt idx="5">
                  <c:v>103.28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'14507'!$S$2:$S$7</c:f>
              <c:numCache>
                <c:formatCode>General</c:formatCode>
                <c:ptCount val="6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</c:numCache>
            </c:numRef>
          </c:xVal>
          <c:yVal>
            <c:numRef>
              <c:f>'14507'!$V$2:$V$7</c:f>
              <c:numCache>
                <c:formatCode>General</c:formatCode>
                <c:ptCount val="6"/>
                <c:pt idx="0">
                  <c:v>41.08000000000001</c:v>
                </c:pt>
                <c:pt idx="1">
                  <c:v>43.19</c:v>
                </c:pt>
                <c:pt idx="2">
                  <c:v>75.64000000000001</c:v>
                </c:pt>
                <c:pt idx="3">
                  <c:v>86.24</c:v>
                </c:pt>
                <c:pt idx="4">
                  <c:v>35.97</c:v>
                </c:pt>
                <c:pt idx="5">
                  <c:v>135.27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43224"/>
        <c:axId val="-2053437544"/>
      </c:scatterChart>
      <c:valAx>
        <c:axId val="-2053443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3437544"/>
        <c:crosses val="autoZero"/>
        <c:crossBetween val="midCat"/>
      </c:valAx>
      <c:valAx>
        <c:axId val="-2053437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Peak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443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'14492'!$S$22:$S$30</c:f>
              <c:numCache>
                <c:formatCode>0.0000</c:formatCode>
                <c:ptCount val="9"/>
                <c:pt idx="0">
                  <c:v>-6.649999999999998</c:v>
                </c:pt>
                <c:pt idx="1">
                  <c:v>36.35</c:v>
                </c:pt>
                <c:pt idx="2">
                  <c:v>57.35</c:v>
                </c:pt>
                <c:pt idx="3">
                  <c:v>114.35</c:v>
                </c:pt>
                <c:pt idx="4">
                  <c:v>149.35</c:v>
                </c:pt>
                <c:pt idx="5">
                  <c:v>276.35</c:v>
                </c:pt>
                <c:pt idx="6">
                  <c:v>336.35</c:v>
                </c:pt>
                <c:pt idx="7">
                  <c:v>452.35</c:v>
                </c:pt>
                <c:pt idx="8">
                  <c:v>539.35</c:v>
                </c:pt>
              </c:numCache>
            </c:numRef>
          </c:xVal>
          <c:yVal>
            <c:numRef>
              <c:f>'14492'!$Y$22:$Y$30</c:f>
              <c:numCache>
                <c:formatCode>General</c:formatCode>
                <c:ptCount val="9"/>
                <c:pt idx="0">
                  <c:v>-0.78</c:v>
                </c:pt>
                <c:pt idx="1">
                  <c:v>-0.89</c:v>
                </c:pt>
                <c:pt idx="2">
                  <c:v>-1</c:v>
                </c:pt>
                <c:pt idx="3">
                  <c:v>-1.22</c:v>
                </c:pt>
                <c:pt idx="4">
                  <c:v>-1.449999999999999</c:v>
                </c:pt>
                <c:pt idx="5">
                  <c:v>-1.779999999999999</c:v>
                </c:pt>
                <c:pt idx="6">
                  <c:v>-1.89</c:v>
                </c:pt>
                <c:pt idx="7">
                  <c:v>-2.22</c:v>
                </c:pt>
                <c:pt idx="8">
                  <c:v>-2.22</c:v>
                </c:pt>
              </c:numCache>
            </c:numRef>
          </c:yVal>
          <c:smooth val="0"/>
        </c:ser>
        <c:ser>
          <c:idx val="1"/>
          <c:order val="1"/>
          <c:tx>
            <c:v>14500</c:v>
          </c:tx>
          <c:spPr>
            <a:ln w="47625">
              <a:noFill/>
            </a:ln>
          </c:spPr>
          <c:xVal>
            <c:numRef>
              <c:f>'14500'!$S$13:$S$16</c:f>
              <c:numCache>
                <c:formatCode>0.0000</c:formatCode>
                <c:ptCount val="4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</c:numCache>
            </c:numRef>
          </c:xVal>
          <c:yVal>
            <c:numRef>
              <c:f>'14500'!$Y$13:$Y$16</c:f>
              <c:numCache>
                <c:formatCode>General</c:formatCode>
                <c:ptCount val="4"/>
                <c:pt idx="0">
                  <c:v>-0.559999999999999</c:v>
                </c:pt>
                <c:pt idx="1">
                  <c:v>-1.439999999999999</c:v>
                </c:pt>
                <c:pt idx="2">
                  <c:v>-1.889999999999999</c:v>
                </c:pt>
                <c:pt idx="3">
                  <c:v>-2</c:v>
                </c:pt>
              </c:numCache>
            </c:numRef>
          </c:yVal>
          <c:smooth val="0"/>
        </c:ser>
        <c:ser>
          <c:idx val="2"/>
          <c:order val="2"/>
          <c:tx>
            <c:v>14501</c:v>
          </c:tx>
          <c:spPr>
            <a:ln w="47625">
              <a:noFill/>
            </a:ln>
          </c:spPr>
          <c:xVal>
            <c:numRef>
              <c:f>'14501'!$S$13:$S$16</c:f>
              <c:numCache>
                <c:formatCode>0.0000</c:formatCode>
                <c:ptCount val="4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</c:numCache>
            </c:numRef>
          </c:xVal>
          <c:yVal>
            <c:numRef>
              <c:f>'14501'!$Y$13:$Y$16</c:f>
              <c:numCache>
                <c:formatCode>General</c:formatCode>
                <c:ptCount val="4"/>
                <c:pt idx="0">
                  <c:v>-0.55</c:v>
                </c:pt>
                <c:pt idx="1">
                  <c:v>-0.99</c:v>
                </c:pt>
                <c:pt idx="2">
                  <c:v>-1.66</c:v>
                </c:pt>
                <c:pt idx="3">
                  <c:v>-1.55</c:v>
                </c:pt>
              </c:numCache>
            </c:numRef>
          </c:yVal>
          <c:smooth val="0"/>
        </c:ser>
        <c:ser>
          <c:idx val="3"/>
          <c:order val="3"/>
          <c:tx>
            <c:v>14504</c:v>
          </c:tx>
          <c:spPr>
            <a:ln w="47625">
              <a:noFill/>
            </a:ln>
          </c:spPr>
          <c:xVal>
            <c:numRef>
              <c:f>'14504'!$S$18:$S$20</c:f>
              <c:numCache>
                <c:formatCode>0.0000</c:formatCode>
                <c:ptCount val="3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</c:numCache>
            </c:numRef>
          </c:xVal>
          <c:yVal>
            <c:numRef>
              <c:f>'14504'!$Y$18:$Y$20</c:f>
              <c:numCache>
                <c:formatCode>General</c:formatCode>
                <c:ptCount val="3"/>
                <c:pt idx="0">
                  <c:v>-1.44</c:v>
                </c:pt>
                <c:pt idx="1">
                  <c:v>-1.66</c:v>
                </c:pt>
                <c:pt idx="2">
                  <c:v>-1.77</c:v>
                </c:pt>
              </c:numCache>
            </c:numRef>
          </c:yVal>
          <c:smooth val="0"/>
        </c:ser>
        <c:ser>
          <c:idx val="4"/>
          <c:order val="4"/>
          <c:tx>
            <c:v>14488</c:v>
          </c:tx>
          <c:spPr>
            <a:ln w="47625">
              <a:noFill/>
            </a:ln>
          </c:spPr>
          <c:xVal>
            <c:numRef>
              <c:f>'14488'!$S$2:$S$7</c:f>
              <c:numCache>
                <c:formatCode>General</c:formatCode>
                <c:ptCount val="6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</c:numCache>
            </c:numRef>
          </c:xVal>
          <c:yVal>
            <c:numRef>
              <c:f>'14488'!$Y$2:$Y$7</c:f>
              <c:numCache>
                <c:formatCode>General</c:formatCode>
                <c:ptCount val="6"/>
                <c:pt idx="0">
                  <c:v>-0.33</c:v>
                </c:pt>
                <c:pt idx="1">
                  <c:v>-0.440000000000001</c:v>
                </c:pt>
                <c:pt idx="2">
                  <c:v>-0.770000000000001</c:v>
                </c:pt>
                <c:pt idx="3">
                  <c:v>-0.89</c:v>
                </c:pt>
                <c:pt idx="4">
                  <c:v>-0.880000000000001</c:v>
                </c:pt>
                <c:pt idx="5">
                  <c:v>-0.89</c:v>
                </c:pt>
              </c:numCache>
            </c:numRef>
          </c:yVal>
          <c:smooth val="0"/>
        </c:ser>
        <c:ser>
          <c:idx val="5"/>
          <c:order val="5"/>
          <c:tx>
            <c:v>14489</c:v>
          </c:tx>
          <c:spPr>
            <a:ln w="47625">
              <a:noFill/>
            </a:ln>
          </c:spPr>
          <c:xVal>
            <c:numRef>
              <c:f>'14489'!$S$12:$S$18</c:f>
              <c:numCache>
                <c:formatCode>General</c:formatCode>
                <c:ptCount val="7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</c:numCache>
            </c:numRef>
          </c:xVal>
          <c:yVal>
            <c:numRef>
              <c:f>'14489'!$Y$12:$Y$18</c:f>
              <c:numCache>
                <c:formatCode>General</c:formatCode>
                <c:ptCount val="7"/>
                <c:pt idx="0">
                  <c:v>-0.17</c:v>
                </c:pt>
                <c:pt idx="1">
                  <c:v>-0.33</c:v>
                </c:pt>
                <c:pt idx="2">
                  <c:v>-0.67</c:v>
                </c:pt>
                <c:pt idx="3">
                  <c:v>-0.5</c:v>
                </c:pt>
                <c:pt idx="4">
                  <c:v>-0.95</c:v>
                </c:pt>
                <c:pt idx="5">
                  <c:v>-0.95</c:v>
                </c:pt>
                <c:pt idx="6">
                  <c:v>-1.28</c:v>
                </c:pt>
              </c:numCache>
            </c:numRef>
          </c:yVal>
          <c:smooth val="0"/>
        </c:ser>
        <c:ser>
          <c:idx val="6"/>
          <c:order val="6"/>
          <c:tx>
            <c:v>14490</c:v>
          </c:tx>
          <c:spPr>
            <a:ln w="47625">
              <a:noFill/>
            </a:ln>
          </c:spPr>
          <c:xVal>
            <c:numRef>
              <c:f>'14490'!$S$2:$S$8</c:f>
              <c:numCache>
                <c:formatCode>General</c:formatCode>
                <c:ptCount val="7"/>
                <c:pt idx="0">
                  <c:v>20.0</c:v>
                </c:pt>
                <c:pt idx="1">
                  <c:v>50.0</c:v>
                </c:pt>
                <c:pt idx="2">
                  <c:v>105.0</c:v>
                </c:pt>
                <c:pt idx="3">
                  <c:v>137.0</c:v>
                </c:pt>
                <c:pt idx="4">
                  <c:v>188.0</c:v>
                </c:pt>
                <c:pt idx="5">
                  <c:v>219.0</c:v>
                </c:pt>
                <c:pt idx="6">
                  <c:v>267.0</c:v>
                </c:pt>
              </c:numCache>
            </c:numRef>
          </c:xVal>
          <c:yVal>
            <c:numRef>
              <c:f>'14490'!$Y$2:$Y$8</c:f>
              <c:numCache>
                <c:formatCode>General</c:formatCode>
                <c:ptCount val="7"/>
                <c:pt idx="0">
                  <c:v>0.16</c:v>
                </c:pt>
                <c:pt idx="1">
                  <c:v>-0.5</c:v>
                </c:pt>
                <c:pt idx="2">
                  <c:v>-0.84</c:v>
                </c:pt>
                <c:pt idx="3">
                  <c:v>-0.83</c:v>
                </c:pt>
                <c:pt idx="4">
                  <c:v>-1.16</c:v>
                </c:pt>
                <c:pt idx="5">
                  <c:v>-1.16</c:v>
                </c:pt>
                <c:pt idx="6">
                  <c:v>-1.5</c:v>
                </c:pt>
              </c:numCache>
            </c:numRef>
          </c:yVal>
          <c:smooth val="0"/>
        </c:ser>
        <c:ser>
          <c:idx val="7"/>
          <c:order val="7"/>
          <c:tx>
            <c:v>14494</c:v>
          </c:tx>
          <c:spPr>
            <a:ln w="47625">
              <a:noFill/>
            </a:ln>
          </c:spPr>
          <c:xVal>
            <c:numRef>
              <c:f>'14494'!$S$2:$S$7</c:f>
              <c:numCache>
                <c:formatCode>General</c:formatCode>
                <c:ptCount val="6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</c:numCache>
            </c:numRef>
          </c:xVal>
          <c:yVal>
            <c:numRef>
              <c:f>'14494'!$Y$2:$Y$7</c:f>
              <c:numCache>
                <c:formatCode>General</c:formatCode>
                <c:ptCount val="6"/>
                <c:pt idx="0">
                  <c:v>-0.11</c:v>
                </c:pt>
                <c:pt idx="1">
                  <c:v>-0.44</c:v>
                </c:pt>
                <c:pt idx="2">
                  <c:v>-0.22</c:v>
                </c:pt>
                <c:pt idx="3">
                  <c:v>-0.45</c:v>
                </c:pt>
                <c:pt idx="4">
                  <c:v>-0.45</c:v>
                </c:pt>
                <c:pt idx="5">
                  <c:v>-0.669999999999999</c:v>
                </c:pt>
              </c:numCache>
            </c:numRef>
          </c:yVal>
          <c:smooth val="0"/>
        </c:ser>
        <c:ser>
          <c:idx val="8"/>
          <c:order val="8"/>
          <c:tx>
            <c:v>14506</c:v>
          </c:tx>
          <c:spPr>
            <a:ln w="47625">
              <a:noFill/>
            </a:ln>
          </c:spPr>
          <c:xVal>
            <c:numRef>
              <c:f>'14506'!$S$2:$S$7</c:f>
              <c:numCache>
                <c:formatCode>General</c:formatCode>
                <c:ptCount val="6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</c:numCache>
            </c:numRef>
          </c:xVal>
          <c:yVal>
            <c:numRef>
              <c:f>'14506'!$Y$2:$Y$7</c:f>
              <c:numCache>
                <c:formatCode>General</c:formatCode>
                <c:ptCount val="6"/>
                <c:pt idx="0">
                  <c:v>-0.339999999999999</c:v>
                </c:pt>
                <c:pt idx="1">
                  <c:v>-0.45</c:v>
                </c:pt>
                <c:pt idx="2">
                  <c:v>-0.339999999999999</c:v>
                </c:pt>
                <c:pt idx="3">
                  <c:v>-1.0</c:v>
                </c:pt>
                <c:pt idx="4">
                  <c:v>-1.0</c:v>
                </c:pt>
                <c:pt idx="5">
                  <c:v>-1.34</c:v>
                </c:pt>
              </c:numCache>
            </c:numRef>
          </c:yVal>
          <c:smooth val="0"/>
        </c:ser>
        <c:ser>
          <c:idx val="9"/>
          <c:order val="9"/>
          <c:tx>
            <c:v>14507</c:v>
          </c:tx>
          <c:spPr>
            <a:ln w="47625">
              <a:noFill/>
            </a:ln>
          </c:spPr>
          <c:xVal>
            <c:numRef>
              <c:f>'14507'!$S$2:$S$7</c:f>
              <c:numCache>
                <c:formatCode>General</c:formatCode>
                <c:ptCount val="6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</c:numCache>
            </c:numRef>
          </c:xVal>
          <c:yVal>
            <c:numRef>
              <c:f>'14507'!$Y$2:$Y$7</c:f>
              <c:numCache>
                <c:formatCode>General</c:formatCode>
                <c:ptCount val="6"/>
                <c:pt idx="0">
                  <c:v>-0.449999999999999</c:v>
                </c:pt>
                <c:pt idx="1">
                  <c:v>-0.34</c:v>
                </c:pt>
                <c:pt idx="2">
                  <c:v>-0.729999999999999</c:v>
                </c:pt>
                <c:pt idx="3">
                  <c:v>-0.899999999999999</c:v>
                </c:pt>
                <c:pt idx="4">
                  <c:v>-0.779999999999999</c:v>
                </c:pt>
                <c:pt idx="5">
                  <c:v>-1.56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374008"/>
        <c:axId val="-2053368328"/>
      </c:scatterChart>
      <c:valAx>
        <c:axId val="-2053374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VIII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3368328"/>
        <c:crosses val="autoZero"/>
        <c:crossBetween val="midCat"/>
      </c:valAx>
      <c:valAx>
        <c:axId val="-205336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(ttPeak - Lagtime)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374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287754896023"/>
          <c:y val="0.0"/>
          <c:w val="0.142071219462952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IX CAT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</c:v>
          </c:tx>
          <c:spPr>
            <a:ln w="47625">
              <a:noFill/>
            </a:ln>
          </c:spPr>
          <c:xVal>
            <c:numRef>
              <c:f>'14492'!$S$36:$S$42</c:f>
              <c:numCache>
                <c:formatCode>0.0000</c:formatCode>
                <c:ptCount val="7"/>
                <c:pt idx="0">
                  <c:v>15.31818181818181</c:v>
                </c:pt>
                <c:pt idx="1">
                  <c:v>30.31818181818181</c:v>
                </c:pt>
                <c:pt idx="2">
                  <c:v>44.31818181818181</c:v>
                </c:pt>
                <c:pt idx="3">
                  <c:v>37.31818181818181</c:v>
                </c:pt>
                <c:pt idx="4">
                  <c:v>65.31818181818181</c:v>
                </c:pt>
                <c:pt idx="5">
                  <c:v>73.31818181818181</c:v>
                </c:pt>
                <c:pt idx="6">
                  <c:v>84.31818181818181</c:v>
                </c:pt>
              </c:numCache>
            </c:numRef>
          </c:xVal>
          <c:yVal>
            <c:numRef>
              <c:f>'14492'!$T$36:$T$42</c:f>
              <c:numCache>
                <c:formatCode>General</c:formatCode>
                <c:ptCount val="7"/>
                <c:pt idx="0">
                  <c:v>-0.67</c:v>
                </c:pt>
                <c:pt idx="1">
                  <c:v>-0.11</c:v>
                </c:pt>
                <c:pt idx="2">
                  <c:v>0.0</c:v>
                </c:pt>
                <c:pt idx="3">
                  <c:v>0.0</c:v>
                </c:pt>
                <c:pt idx="4">
                  <c:v>-0.44</c:v>
                </c:pt>
                <c:pt idx="5">
                  <c:v>0.11</c:v>
                </c:pt>
                <c:pt idx="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14495</c:v>
          </c:tx>
          <c:spPr>
            <a:ln w="47625">
              <a:noFill/>
            </a:ln>
          </c:spPr>
          <c:xVal>
            <c:numRef>
              <c:f>'14495'!$S$12:$S$15</c:f>
              <c:numCache>
                <c:formatCode>0.0000</c:formatCode>
                <c:ptCount val="4"/>
                <c:pt idx="0">
                  <c:v>16.5</c:v>
                </c:pt>
                <c:pt idx="1">
                  <c:v>61.5</c:v>
                </c:pt>
                <c:pt idx="2">
                  <c:v>129.5</c:v>
                </c:pt>
                <c:pt idx="3">
                  <c:v>132.5</c:v>
                </c:pt>
              </c:numCache>
            </c:numRef>
          </c:xVal>
          <c:yVal>
            <c:numRef>
              <c:f>'14495'!$T$12:$T$15</c:f>
              <c:numCache>
                <c:formatCode>General</c:formatCode>
                <c:ptCount val="4"/>
                <c:pt idx="0">
                  <c:v>0.0</c:v>
                </c:pt>
                <c:pt idx="1">
                  <c:v>0.23</c:v>
                </c:pt>
                <c:pt idx="2">
                  <c:v>0.0</c:v>
                </c:pt>
                <c:pt idx="3">
                  <c:v>-0.11</c:v>
                </c:pt>
              </c:numCache>
            </c:numRef>
          </c:yVal>
          <c:smooth val="0"/>
        </c:ser>
        <c:ser>
          <c:idx val="2"/>
          <c:order val="2"/>
          <c:tx>
            <c:v>14500</c:v>
          </c:tx>
          <c:spPr>
            <a:ln w="47625">
              <a:noFill/>
            </a:ln>
          </c:spPr>
          <c:xVal>
            <c:numRef>
              <c:f>'14500'!$S$22:$S$25</c:f>
              <c:numCache>
                <c:formatCode>0.0000</c:formatCode>
                <c:ptCount val="4"/>
                <c:pt idx="0">
                  <c:v>406.6111111111111</c:v>
                </c:pt>
                <c:pt idx="1">
                  <c:v>679.6111111111111</c:v>
                </c:pt>
                <c:pt idx="2">
                  <c:v>974.6111111111111</c:v>
                </c:pt>
                <c:pt idx="3">
                  <c:v>1326.611111111111</c:v>
                </c:pt>
              </c:numCache>
            </c:numRef>
          </c:xVal>
          <c:yVal>
            <c:numRef>
              <c:f>'14500'!$T$22:$T$25</c:f>
              <c:numCache>
                <c:formatCode>General</c:formatCode>
                <c:ptCount val="4"/>
                <c:pt idx="0">
                  <c:v>-0.67</c:v>
                </c:pt>
                <c:pt idx="1">
                  <c:v>-0.78</c:v>
                </c:pt>
                <c:pt idx="2">
                  <c:v>-0.67</c:v>
                </c:pt>
                <c:pt idx="3">
                  <c:v>-0.89</c:v>
                </c:pt>
              </c:numCache>
            </c:numRef>
          </c:yVal>
          <c:smooth val="0"/>
        </c:ser>
        <c:ser>
          <c:idx val="3"/>
          <c:order val="3"/>
          <c:tx>
            <c:v>14501</c:v>
          </c:tx>
          <c:spPr>
            <a:ln w="47625">
              <a:noFill/>
            </a:ln>
          </c:spPr>
          <c:xVal>
            <c:numRef>
              <c:f>'14501'!$S$22:$S$25</c:f>
              <c:numCache>
                <c:formatCode>0.0000</c:formatCode>
                <c:ptCount val="4"/>
                <c:pt idx="0">
                  <c:v>45.86666666666667</c:v>
                </c:pt>
                <c:pt idx="1">
                  <c:v>139.8666666666667</c:v>
                </c:pt>
                <c:pt idx="2">
                  <c:v>249.8666666666667</c:v>
                </c:pt>
                <c:pt idx="3">
                  <c:v>272.8666666666666</c:v>
                </c:pt>
              </c:numCache>
            </c:numRef>
          </c:xVal>
          <c:yVal>
            <c:numRef>
              <c:f>'14501'!$T$22:$T$25</c:f>
              <c:numCache>
                <c:formatCode>General</c:formatCode>
                <c:ptCount val="4"/>
                <c:pt idx="0">
                  <c:v>-0.12</c:v>
                </c:pt>
                <c:pt idx="1">
                  <c:v>-0.23</c:v>
                </c:pt>
                <c:pt idx="2">
                  <c:v>-0.12</c:v>
                </c:pt>
                <c:pt idx="3">
                  <c:v>-0.56</c:v>
                </c:pt>
              </c:numCache>
            </c:numRef>
          </c:yVal>
          <c:smooth val="0"/>
        </c:ser>
        <c:ser>
          <c:idx val="4"/>
          <c:order val="4"/>
          <c:tx>
            <c:v>14504</c:v>
          </c:tx>
          <c:spPr>
            <a:ln w="47625">
              <a:noFill/>
            </a:ln>
          </c:spPr>
          <c:xVal>
            <c:numRef>
              <c:f>'14504'!$S$26:$S$28</c:f>
              <c:numCache>
                <c:formatCode>0.0000</c:formatCode>
                <c:ptCount val="3"/>
                <c:pt idx="0">
                  <c:v>5.444444444444457</c:v>
                </c:pt>
                <c:pt idx="1">
                  <c:v>-12.55555555555554</c:v>
                </c:pt>
                <c:pt idx="2">
                  <c:v>79.44444444444445</c:v>
                </c:pt>
              </c:numCache>
            </c:numRef>
          </c:xVal>
          <c:yVal>
            <c:numRef>
              <c:f>'14504'!$T$26:$T$28</c:f>
              <c:numCache>
                <c:formatCode>General</c:formatCode>
                <c:ptCount val="3"/>
                <c:pt idx="0">
                  <c:v>-0.23</c:v>
                </c:pt>
                <c:pt idx="1">
                  <c:v>-0.45</c:v>
                </c:pt>
                <c:pt idx="2">
                  <c:v>-0.56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329096"/>
        <c:axId val="-2053323176"/>
      </c:scatterChart>
      <c:valAx>
        <c:axId val="-2053329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IX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3323176"/>
        <c:crosses val="autoZero"/>
        <c:crossBetween val="midCat"/>
      </c:valAx>
      <c:valAx>
        <c:axId val="-205332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LagTime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332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3.xml"/><Relationship Id="rId20" Type="http://schemas.openxmlformats.org/officeDocument/2006/relationships/chart" Target="../charts/chart44.xml"/><Relationship Id="rId21" Type="http://schemas.openxmlformats.org/officeDocument/2006/relationships/chart" Target="../charts/chart45.xml"/><Relationship Id="rId22" Type="http://schemas.openxmlformats.org/officeDocument/2006/relationships/chart" Target="../charts/chart46.xml"/><Relationship Id="rId23" Type="http://schemas.openxmlformats.org/officeDocument/2006/relationships/chart" Target="../charts/chart47.xml"/><Relationship Id="rId24" Type="http://schemas.openxmlformats.org/officeDocument/2006/relationships/chart" Target="../charts/chart48.xml"/><Relationship Id="rId10" Type="http://schemas.openxmlformats.org/officeDocument/2006/relationships/chart" Target="../charts/chart34.xml"/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3" Type="http://schemas.openxmlformats.org/officeDocument/2006/relationships/chart" Target="../charts/chart37.xml"/><Relationship Id="rId14" Type="http://schemas.openxmlformats.org/officeDocument/2006/relationships/chart" Target="../charts/chart38.xml"/><Relationship Id="rId15" Type="http://schemas.openxmlformats.org/officeDocument/2006/relationships/chart" Target="../charts/chart39.xml"/><Relationship Id="rId16" Type="http://schemas.openxmlformats.org/officeDocument/2006/relationships/chart" Target="../charts/chart40.xml"/><Relationship Id="rId17" Type="http://schemas.openxmlformats.org/officeDocument/2006/relationships/chart" Target="../charts/chart41.xml"/><Relationship Id="rId18" Type="http://schemas.openxmlformats.org/officeDocument/2006/relationships/chart" Target="../charts/chart42.xml"/><Relationship Id="rId19" Type="http://schemas.openxmlformats.org/officeDocument/2006/relationships/chart" Target="../charts/chart43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184150</xdr:rowOff>
    </xdr:from>
    <xdr:to>
      <xdr:col>3</xdr:col>
      <xdr:colOff>800100</xdr:colOff>
      <xdr:row>38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24</xdr:row>
      <xdr:rowOff>0</xdr:rowOff>
    </xdr:from>
    <xdr:to>
      <xdr:col>9</xdr:col>
      <xdr:colOff>12700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177800</xdr:colOff>
      <xdr:row>24</xdr:row>
      <xdr:rowOff>0</xdr:rowOff>
    </xdr:from>
    <xdr:to>
      <xdr:col>14</xdr:col>
      <xdr:colOff>12700</xdr:colOff>
      <xdr:row>38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165100</xdr:colOff>
      <xdr:row>24</xdr:row>
      <xdr:rowOff>0</xdr:rowOff>
    </xdr:from>
    <xdr:to>
      <xdr:col>19</xdr:col>
      <xdr:colOff>0</xdr:colOff>
      <xdr:row>38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25400</xdr:rowOff>
    </xdr:from>
    <xdr:to>
      <xdr:col>3</xdr:col>
      <xdr:colOff>800100</xdr:colOff>
      <xdr:row>69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165100</xdr:colOff>
      <xdr:row>55</xdr:row>
      <xdr:rowOff>12700</xdr:rowOff>
    </xdr:from>
    <xdr:to>
      <xdr:col>9</xdr:col>
      <xdr:colOff>0</xdr:colOff>
      <xdr:row>69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165100</xdr:colOff>
      <xdr:row>55</xdr:row>
      <xdr:rowOff>0</xdr:rowOff>
    </xdr:from>
    <xdr:to>
      <xdr:col>14</xdr:col>
      <xdr:colOff>0</xdr:colOff>
      <xdr:row>69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165100</xdr:colOff>
      <xdr:row>55</xdr:row>
      <xdr:rowOff>25400</xdr:rowOff>
    </xdr:from>
    <xdr:to>
      <xdr:col>19</xdr:col>
      <xdr:colOff>0</xdr:colOff>
      <xdr:row>69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3</xdr:col>
      <xdr:colOff>800100</xdr:colOff>
      <xdr:row>85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152400</xdr:colOff>
      <xdr:row>71</xdr:row>
      <xdr:rowOff>12700</xdr:rowOff>
    </xdr:from>
    <xdr:to>
      <xdr:col>8</xdr:col>
      <xdr:colOff>812800</xdr:colOff>
      <xdr:row>85</xdr:row>
      <xdr:rowOff>88900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165100</xdr:colOff>
      <xdr:row>71</xdr:row>
      <xdr:rowOff>12700</xdr:rowOff>
    </xdr:from>
    <xdr:to>
      <xdr:col>14</xdr:col>
      <xdr:colOff>0</xdr:colOff>
      <xdr:row>85</xdr:row>
      <xdr:rowOff>88900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152400</xdr:colOff>
      <xdr:row>71</xdr:row>
      <xdr:rowOff>25400</xdr:rowOff>
    </xdr:from>
    <xdr:to>
      <xdr:col>18</xdr:col>
      <xdr:colOff>812800</xdr:colOff>
      <xdr:row>85</xdr:row>
      <xdr:rowOff>101600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3</xdr:col>
      <xdr:colOff>800100</xdr:colOff>
      <xdr:row>101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165100</xdr:colOff>
      <xdr:row>87</xdr:row>
      <xdr:rowOff>0</xdr:rowOff>
    </xdr:from>
    <xdr:to>
      <xdr:col>9</xdr:col>
      <xdr:colOff>0</xdr:colOff>
      <xdr:row>101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165100</xdr:colOff>
      <xdr:row>87</xdr:row>
      <xdr:rowOff>0</xdr:rowOff>
    </xdr:from>
    <xdr:to>
      <xdr:col>14</xdr:col>
      <xdr:colOff>0</xdr:colOff>
      <xdr:row>101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152400</xdr:colOff>
      <xdr:row>87</xdr:row>
      <xdr:rowOff>25400</xdr:rowOff>
    </xdr:from>
    <xdr:to>
      <xdr:col>18</xdr:col>
      <xdr:colOff>812800</xdr:colOff>
      <xdr:row>101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3</xdr:col>
      <xdr:colOff>800100</xdr:colOff>
      <xdr:row>117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177800</xdr:colOff>
      <xdr:row>103</xdr:row>
      <xdr:rowOff>25400</xdr:rowOff>
    </xdr:from>
    <xdr:to>
      <xdr:col>9</xdr:col>
      <xdr:colOff>12700</xdr:colOff>
      <xdr:row>117</xdr:row>
      <xdr:rowOff>101600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165100</xdr:colOff>
      <xdr:row>103</xdr:row>
      <xdr:rowOff>25400</xdr:rowOff>
    </xdr:from>
    <xdr:to>
      <xdr:col>14</xdr:col>
      <xdr:colOff>0</xdr:colOff>
      <xdr:row>117</xdr:row>
      <xdr:rowOff>101600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177800</xdr:colOff>
      <xdr:row>103</xdr:row>
      <xdr:rowOff>25400</xdr:rowOff>
    </xdr:from>
    <xdr:to>
      <xdr:col>19</xdr:col>
      <xdr:colOff>12700</xdr:colOff>
      <xdr:row>117</xdr:row>
      <xdr:rowOff>101600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3</xdr:col>
      <xdr:colOff>800100</xdr:colOff>
      <xdr:row>53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165100</xdr:colOff>
      <xdr:row>39</xdr:row>
      <xdr:rowOff>0</xdr:rowOff>
    </xdr:from>
    <xdr:to>
      <xdr:col>9</xdr:col>
      <xdr:colOff>0</xdr:colOff>
      <xdr:row>53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177800</xdr:colOff>
      <xdr:row>39</xdr:row>
      <xdr:rowOff>12700</xdr:rowOff>
    </xdr:from>
    <xdr:to>
      <xdr:col>14</xdr:col>
      <xdr:colOff>12700</xdr:colOff>
      <xdr:row>53</xdr:row>
      <xdr:rowOff>88900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165100</xdr:colOff>
      <xdr:row>39</xdr:row>
      <xdr:rowOff>12700</xdr:rowOff>
    </xdr:from>
    <xdr:to>
      <xdr:col>19</xdr:col>
      <xdr:colOff>0</xdr:colOff>
      <xdr:row>53</xdr:row>
      <xdr:rowOff>88900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660400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0</xdr:row>
      <xdr:rowOff>6350</xdr:rowOff>
    </xdr:from>
    <xdr:to>
      <xdr:col>9</xdr:col>
      <xdr:colOff>698500</xdr:colOff>
      <xdr:row>14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0</xdr:row>
      <xdr:rowOff>6350</xdr:rowOff>
    </xdr:from>
    <xdr:to>
      <xdr:col>14</xdr:col>
      <xdr:colOff>698500</xdr:colOff>
      <xdr:row>14</xdr:row>
      <xdr:rowOff>82550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25400</xdr:colOff>
      <xdr:row>0</xdr:row>
      <xdr:rowOff>6350</xdr:rowOff>
    </xdr:from>
    <xdr:to>
      <xdr:col>19</xdr:col>
      <xdr:colOff>685800</xdr:colOff>
      <xdr:row>14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25400</xdr:rowOff>
    </xdr:from>
    <xdr:to>
      <xdr:col>4</xdr:col>
      <xdr:colOff>660400</xdr:colOff>
      <xdr:row>46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25400</xdr:colOff>
      <xdr:row>32</xdr:row>
      <xdr:rowOff>12700</xdr:rowOff>
    </xdr:from>
    <xdr:to>
      <xdr:col>9</xdr:col>
      <xdr:colOff>685800</xdr:colOff>
      <xdr:row>46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</xdr:colOff>
      <xdr:row>32</xdr:row>
      <xdr:rowOff>0</xdr:rowOff>
    </xdr:from>
    <xdr:to>
      <xdr:col>14</xdr:col>
      <xdr:colOff>685800</xdr:colOff>
      <xdr:row>46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25400</xdr:colOff>
      <xdr:row>32</xdr:row>
      <xdr:rowOff>25400</xdr:rowOff>
    </xdr:from>
    <xdr:to>
      <xdr:col>19</xdr:col>
      <xdr:colOff>685800</xdr:colOff>
      <xdr:row>46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4</xdr:col>
      <xdr:colOff>660400</xdr:colOff>
      <xdr:row>107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25400</xdr:colOff>
      <xdr:row>93</xdr:row>
      <xdr:rowOff>0</xdr:rowOff>
    </xdr:from>
    <xdr:to>
      <xdr:col>9</xdr:col>
      <xdr:colOff>685800</xdr:colOff>
      <xdr:row>107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25400</xdr:colOff>
      <xdr:row>93</xdr:row>
      <xdr:rowOff>0</xdr:rowOff>
    </xdr:from>
    <xdr:to>
      <xdr:col>14</xdr:col>
      <xdr:colOff>685800</xdr:colOff>
      <xdr:row>107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12700</xdr:colOff>
      <xdr:row>93</xdr:row>
      <xdr:rowOff>25400</xdr:rowOff>
    </xdr:from>
    <xdr:to>
      <xdr:col>19</xdr:col>
      <xdr:colOff>673100</xdr:colOff>
      <xdr:row>107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4</xdr:col>
      <xdr:colOff>660400</xdr:colOff>
      <xdr:row>29</xdr:row>
      <xdr:rowOff>63500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38100</xdr:colOff>
      <xdr:row>15</xdr:row>
      <xdr:rowOff>6350</xdr:rowOff>
    </xdr:from>
    <xdr:to>
      <xdr:col>9</xdr:col>
      <xdr:colOff>698500</xdr:colOff>
      <xdr:row>29</xdr:row>
      <xdr:rowOff>69850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38100</xdr:colOff>
      <xdr:row>15</xdr:row>
      <xdr:rowOff>6350</xdr:rowOff>
    </xdr:from>
    <xdr:to>
      <xdr:col>14</xdr:col>
      <xdr:colOff>698500</xdr:colOff>
      <xdr:row>29</xdr:row>
      <xdr:rowOff>69850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25400</xdr:colOff>
      <xdr:row>15</xdr:row>
      <xdr:rowOff>6350</xdr:rowOff>
    </xdr:from>
    <xdr:to>
      <xdr:col>19</xdr:col>
      <xdr:colOff>685800</xdr:colOff>
      <xdr:row>29</xdr:row>
      <xdr:rowOff>69850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48</xdr:row>
      <xdr:rowOff>25400</xdr:rowOff>
    </xdr:from>
    <xdr:to>
      <xdr:col>4</xdr:col>
      <xdr:colOff>660400</xdr:colOff>
      <xdr:row>62</xdr:row>
      <xdr:rowOff>88900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25400</xdr:colOff>
      <xdr:row>48</xdr:row>
      <xdr:rowOff>12700</xdr:rowOff>
    </xdr:from>
    <xdr:to>
      <xdr:col>9</xdr:col>
      <xdr:colOff>685800</xdr:colOff>
      <xdr:row>62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25400</xdr:colOff>
      <xdr:row>48</xdr:row>
      <xdr:rowOff>0</xdr:rowOff>
    </xdr:from>
    <xdr:to>
      <xdr:col>14</xdr:col>
      <xdr:colOff>685800</xdr:colOff>
      <xdr:row>62</xdr:row>
      <xdr:rowOff>63500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25400</xdr:colOff>
      <xdr:row>48</xdr:row>
      <xdr:rowOff>25400</xdr:rowOff>
    </xdr:from>
    <xdr:to>
      <xdr:col>19</xdr:col>
      <xdr:colOff>685800</xdr:colOff>
      <xdr:row>62</xdr:row>
      <xdr:rowOff>88900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4</xdr:col>
      <xdr:colOff>660400</xdr:colOff>
      <xdr:row>122</xdr:row>
      <xdr:rowOff>63500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25400</xdr:colOff>
      <xdr:row>108</xdr:row>
      <xdr:rowOff>0</xdr:rowOff>
    </xdr:from>
    <xdr:to>
      <xdr:col>9</xdr:col>
      <xdr:colOff>685800</xdr:colOff>
      <xdr:row>122</xdr:row>
      <xdr:rowOff>63500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25400</xdr:colOff>
      <xdr:row>108</xdr:row>
      <xdr:rowOff>0</xdr:rowOff>
    </xdr:from>
    <xdr:to>
      <xdr:col>14</xdr:col>
      <xdr:colOff>685800</xdr:colOff>
      <xdr:row>122</xdr:row>
      <xdr:rowOff>63500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12700</xdr:colOff>
      <xdr:row>108</xdr:row>
      <xdr:rowOff>25400</xdr:rowOff>
    </xdr:from>
    <xdr:to>
      <xdr:col>19</xdr:col>
      <xdr:colOff>673100</xdr:colOff>
      <xdr:row>122</xdr:row>
      <xdr:rowOff>88900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74" workbookViewId="0">
      <selection activeCell="A87" sqref="A87"/>
    </sheetView>
  </sheetViews>
  <sheetFormatPr baseColWidth="10" defaultRowHeight="15" x14ac:dyDescent="0"/>
  <cols>
    <col min="1" max="1" width="19.83203125" customWidth="1"/>
  </cols>
  <sheetData>
    <row r="1" spans="1:8">
      <c r="A1" s="54"/>
      <c r="B1" s="74" t="s">
        <v>264</v>
      </c>
      <c r="C1" s="75"/>
      <c r="D1" s="75"/>
      <c r="E1" s="75"/>
      <c r="F1" s="75"/>
      <c r="G1" s="75"/>
      <c r="H1" s="76"/>
    </row>
    <row r="2" spans="1:8" ht="16" thickBot="1">
      <c r="A2" s="55" t="s">
        <v>263</v>
      </c>
      <c r="B2" s="50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 t="s">
        <v>7</v>
      </c>
    </row>
    <row r="3" spans="1:8">
      <c r="A3" s="1" t="s">
        <v>1</v>
      </c>
      <c r="B3" s="51"/>
      <c r="C3" s="33">
        <f>Metrics!E14</f>
        <v>6.461132874177979</v>
      </c>
      <c r="D3" s="33">
        <f>Metrics!F14</f>
        <v>5.9632873689128072</v>
      </c>
      <c r="E3" s="33">
        <f>Metrics!G14</f>
        <v>6.8351904565558081</v>
      </c>
      <c r="F3" s="33">
        <f>Metrics!H14</f>
        <v>8.4848262794208331</v>
      </c>
      <c r="G3" s="33">
        <f>Metrics!I14</f>
        <v>4.9528263713486513</v>
      </c>
      <c r="H3" s="34">
        <f>Metrics!J14</f>
        <v>5.9496450398124656</v>
      </c>
    </row>
    <row r="4" spans="1:8">
      <c r="A4" s="2" t="s">
        <v>3</v>
      </c>
      <c r="B4" s="52">
        <f>Metrics!D30</f>
        <v>4.4169893207977973</v>
      </c>
      <c r="C4" s="28">
        <f>Metrics!E30</f>
        <v>4.2519668693127084</v>
      </c>
      <c r="D4" s="28"/>
      <c r="E4" s="28">
        <f>Metrics!G30</f>
        <v>12.361889399327017</v>
      </c>
      <c r="F4" s="28">
        <f>Metrics!H30</f>
        <v>8.0849384647566396</v>
      </c>
      <c r="G4" s="28">
        <f>Metrics!I30</f>
        <v>14.346941227923361</v>
      </c>
      <c r="H4" s="30">
        <f>Metrics!J30</f>
        <v>5</v>
      </c>
    </row>
    <row r="5" spans="1:8">
      <c r="A5" s="2" t="s">
        <v>4</v>
      </c>
      <c r="B5" s="52">
        <f>Metrics!D46</f>
        <v>13.006508378719692</v>
      </c>
      <c r="C5" s="28">
        <f>Metrics!E46</f>
        <v>5.8279085633680499</v>
      </c>
      <c r="D5" s="28">
        <f>Metrics!F46</f>
        <v>8.157760700004431</v>
      </c>
      <c r="E5" s="28"/>
      <c r="F5" s="28">
        <f>Metrics!H46</f>
        <v>15.980668244161185</v>
      </c>
      <c r="G5" s="28">
        <f>Metrics!I46</f>
        <v>6.2258835907222769</v>
      </c>
      <c r="H5" s="30">
        <f>Metrics!J46</f>
        <v>4.6162115085158133</v>
      </c>
    </row>
    <row r="6" spans="1:8">
      <c r="A6" s="2" t="s">
        <v>5</v>
      </c>
      <c r="B6" s="52">
        <f>Metrics!D62</f>
        <v>7.8505940788986486</v>
      </c>
      <c r="C6" s="28">
        <f>Metrics!E62</f>
        <v>8.6765216517367048</v>
      </c>
      <c r="D6" s="28">
        <f>Metrics!F62</f>
        <v>7.3919247882179357</v>
      </c>
      <c r="E6" s="28">
        <f>Metrics!G62</f>
        <v>7.6296723954421601</v>
      </c>
      <c r="F6" s="28"/>
      <c r="G6" s="28">
        <f>Metrics!I62</f>
        <v>3.7637777676659745</v>
      </c>
      <c r="H6" s="30">
        <f>Metrics!J62</f>
        <v>8.0827565893574995</v>
      </c>
    </row>
    <row r="7" spans="1:8">
      <c r="A7" s="2" t="s">
        <v>6</v>
      </c>
      <c r="B7" s="52">
        <f>Metrics!D78</f>
        <v>15.390742616941626</v>
      </c>
      <c r="C7" s="28">
        <f>Metrics!E78</f>
        <v>6.5693832133971126</v>
      </c>
      <c r="D7" s="28">
        <f>Metrics!F78</f>
        <v>8.4187199482324679</v>
      </c>
      <c r="E7" s="28">
        <f>Metrics!G78</f>
        <v>13.99943870689283</v>
      </c>
      <c r="F7" s="28">
        <f>Metrics!H78</f>
        <v>7.6701781863570311</v>
      </c>
      <c r="G7" s="28"/>
      <c r="H7" s="30">
        <f>Metrics!J78</f>
        <v>5.8404091193679744</v>
      </c>
    </row>
    <row r="8" spans="1:8" ht="16" thickBot="1">
      <c r="A8" s="55" t="s">
        <v>7</v>
      </c>
      <c r="B8" s="53">
        <f>Metrics!D94</f>
        <v>6.0471542323904703</v>
      </c>
      <c r="C8" s="31">
        <f>Metrics!E94</f>
        <v>5.3015638418848186</v>
      </c>
      <c r="D8" s="31">
        <f>Metrics!F94</f>
        <v>8.4856776268678829</v>
      </c>
      <c r="E8" s="31">
        <f>Metrics!G94</f>
        <v>4.4789121248630739</v>
      </c>
      <c r="F8" s="31">
        <f>Metrics!H94</f>
        <v>9.3742105698994855</v>
      </c>
      <c r="G8" s="31">
        <f>Metrics!I94</f>
        <v>14.268001502993886</v>
      </c>
      <c r="H8" s="32"/>
    </row>
    <row r="9" spans="1:8">
      <c r="A9" s="35"/>
      <c r="B9" s="36"/>
      <c r="C9" s="36"/>
      <c r="D9" s="36"/>
      <c r="E9" s="36"/>
      <c r="F9" s="36"/>
      <c r="G9" s="36"/>
      <c r="H9" s="36"/>
    </row>
    <row r="10" spans="1:8" ht="16" thickBot="1"/>
    <row r="11" spans="1:8" ht="16" thickBot="1">
      <c r="A11" s="16" t="s">
        <v>266</v>
      </c>
      <c r="B11" s="17" t="s">
        <v>1</v>
      </c>
      <c r="C11" s="17" t="s">
        <v>2</v>
      </c>
      <c r="D11" s="17" t="s">
        <v>3</v>
      </c>
      <c r="E11" s="17" t="s">
        <v>4</v>
      </c>
      <c r="F11" s="17" t="s">
        <v>5</v>
      </c>
      <c r="G11" s="17" t="s">
        <v>6</v>
      </c>
      <c r="H11" s="19" t="s">
        <v>7</v>
      </c>
    </row>
    <row r="12" spans="1:8" ht="16" thickBot="1">
      <c r="A12" s="56" t="s">
        <v>267</v>
      </c>
      <c r="B12" s="57">
        <v>206</v>
      </c>
      <c r="C12" s="57">
        <v>155</v>
      </c>
      <c r="D12" s="57">
        <v>203</v>
      </c>
      <c r="E12" s="57">
        <v>178</v>
      </c>
      <c r="F12" s="57">
        <v>281</v>
      </c>
      <c r="G12" s="57">
        <v>300</v>
      </c>
      <c r="H12" s="58">
        <v>175</v>
      </c>
    </row>
    <row r="13" spans="1:8">
      <c r="A13" s="35"/>
      <c r="B13" s="35"/>
      <c r="C13" s="35"/>
      <c r="D13" s="35"/>
      <c r="E13" s="35"/>
      <c r="F13" s="35"/>
      <c r="G13" s="35"/>
      <c r="H13" s="35"/>
    </row>
    <row r="14" spans="1:8" ht="16" thickBot="1"/>
    <row r="15" spans="1:8">
      <c r="A15" s="54"/>
      <c r="B15" s="74" t="s">
        <v>265</v>
      </c>
      <c r="C15" s="75"/>
      <c r="D15" s="75"/>
      <c r="E15" s="75"/>
      <c r="F15" s="75"/>
      <c r="G15" s="75"/>
      <c r="H15" s="76"/>
    </row>
    <row r="16" spans="1:8" ht="16" thickBot="1">
      <c r="A16" s="55" t="s">
        <v>263</v>
      </c>
      <c r="B16" s="50" t="s">
        <v>1</v>
      </c>
      <c r="C16" s="11" t="s">
        <v>2</v>
      </c>
      <c r="D16" s="11" t="s">
        <v>3</v>
      </c>
      <c r="E16" s="11" t="s">
        <v>4</v>
      </c>
      <c r="F16" s="11" t="s">
        <v>5</v>
      </c>
      <c r="G16" s="11" t="s">
        <v>6</v>
      </c>
      <c r="H16" s="12" t="s">
        <v>7</v>
      </c>
    </row>
    <row r="17" spans="1:8">
      <c r="A17" s="1" t="s">
        <v>1</v>
      </c>
      <c r="B17" s="51"/>
      <c r="C17" s="33">
        <f t="shared" ref="C17:C22" si="0">C3/C$12</f>
        <v>4.1684728220503092E-2</v>
      </c>
      <c r="D17" s="33">
        <f t="shared" ref="D17:H17" si="1">D3/D$12</f>
        <v>2.937579984686112E-2</v>
      </c>
      <c r="E17" s="33">
        <f t="shared" si="1"/>
        <v>3.839994638514499E-2</v>
      </c>
      <c r="F17" s="33">
        <f t="shared" si="1"/>
        <v>3.0195111314664888E-2</v>
      </c>
      <c r="G17" s="33">
        <f t="shared" si="1"/>
        <v>1.6509421237828836E-2</v>
      </c>
      <c r="H17" s="34">
        <f t="shared" si="1"/>
        <v>3.3997971656071234E-2</v>
      </c>
    </row>
    <row r="18" spans="1:8">
      <c r="A18" s="2" t="s">
        <v>3</v>
      </c>
      <c r="B18" s="52">
        <f>B4/B$12</f>
        <v>2.1441695732028143E-2</v>
      </c>
      <c r="C18" s="33">
        <f t="shared" si="0"/>
        <v>2.7432044318146505E-2</v>
      </c>
      <c r="D18" s="33"/>
      <c r="E18" s="33">
        <f>E4/E$12</f>
        <v>6.9448816850151779E-2</v>
      </c>
      <c r="F18" s="33">
        <f>F4/F$12</f>
        <v>2.8772023006251386E-2</v>
      </c>
      <c r="G18" s="33">
        <f>G4/G$12</f>
        <v>4.7823137426411207E-2</v>
      </c>
      <c r="H18" s="34">
        <f>H4/H$12</f>
        <v>2.8571428571428571E-2</v>
      </c>
    </row>
    <row r="19" spans="1:8">
      <c r="A19" s="2" t="s">
        <v>4</v>
      </c>
      <c r="B19" s="52">
        <f>B5/B$12</f>
        <v>6.3138390187959664E-2</v>
      </c>
      <c r="C19" s="33">
        <f t="shared" si="0"/>
        <v>3.7599410086245483E-2</v>
      </c>
      <c r="D19" s="33">
        <f>D5/D$12</f>
        <v>4.0186013300514439E-2</v>
      </c>
      <c r="E19" s="33"/>
      <c r="F19" s="33">
        <f>F5/F$12</f>
        <v>5.6870705495235534E-2</v>
      </c>
      <c r="G19" s="33">
        <f>G5/G$12</f>
        <v>2.075294530240759E-2</v>
      </c>
      <c r="H19" s="34">
        <f>H5/H$12</f>
        <v>2.6378351477233219E-2</v>
      </c>
    </row>
    <row r="20" spans="1:8">
      <c r="A20" s="2" t="s">
        <v>5</v>
      </c>
      <c r="B20" s="52">
        <f>B6/B$12</f>
        <v>3.8109679994653631E-2</v>
      </c>
      <c r="C20" s="33">
        <f t="shared" si="0"/>
        <v>5.5977559043462612E-2</v>
      </c>
      <c r="D20" s="33">
        <f>D6/D$12</f>
        <v>3.6413422602058799E-2</v>
      </c>
      <c r="E20" s="33">
        <f>E6/E$12</f>
        <v>4.2863328064281801E-2</v>
      </c>
      <c r="F20" s="33"/>
      <c r="G20" s="33">
        <f>G6/G$12</f>
        <v>1.2545925892219915E-2</v>
      </c>
      <c r="H20" s="34">
        <f>H6/H$12</f>
        <v>4.6187180510614281E-2</v>
      </c>
    </row>
    <row r="21" spans="1:8">
      <c r="A21" s="2" t="s">
        <v>6</v>
      </c>
      <c r="B21" s="52">
        <f>B7/B$12</f>
        <v>7.4712342800687503E-2</v>
      </c>
      <c r="C21" s="33">
        <f t="shared" si="0"/>
        <v>4.2383117505787826E-2</v>
      </c>
      <c r="D21" s="33">
        <f>D7/D$12</f>
        <v>4.1471526838583586E-2</v>
      </c>
      <c r="E21" s="33">
        <f>E7/E$12</f>
        <v>7.8648532061195681E-2</v>
      </c>
      <c r="F21" s="33">
        <f>F7/F$12</f>
        <v>2.7296007780630002E-2</v>
      </c>
      <c r="G21" s="33"/>
      <c r="H21" s="34">
        <f>H7/H$12</f>
        <v>3.3373766396388428E-2</v>
      </c>
    </row>
    <row r="22" spans="1:8" ht="16" thickBot="1">
      <c r="A22" s="55" t="s">
        <v>7</v>
      </c>
      <c r="B22" s="53">
        <f>B8/B$12</f>
        <v>2.9355117632963449E-2</v>
      </c>
      <c r="C22" s="59">
        <f t="shared" si="0"/>
        <v>3.4203637689579472E-2</v>
      </c>
      <c r="D22" s="59">
        <f>D8/D$12</f>
        <v>4.1801367620038832E-2</v>
      </c>
      <c r="E22" s="59">
        <f>E8/E$12</f>
        <v>2.5162427667770076E-2</v>
      </c>
      <c r="F22" s="59">
        <f>F8/F$12</f>
        <v>3.336017996405511E-2</v>
      </c>
      <c r="G22" s="59">
        <f>G8/G$12</f>
        <v>4.7560005009979624E-2</v>
      </c>
      <c r="H22" s="60"/>
    </row>
  </sheetData>
  <mergeCells count="2">
    <mergeCell ref="B1:H1"/>
    <mergeCell ref="B15:H1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/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J1" s="16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  <c r="O1" s="17" t="s">
        <v>254</v>
      </c>
      <c r="P1" s="18" t="s">
        <v>292</v>
      </c>
      <c r="R1" s="16" t="s">
        <v>249</v>
      </c>
      <c r="S1" s="49" t="s">
        <v>258</v>
      </c>
      <c r="T1" s="49" t="s">
        <v>257</v>
      </c>
      <c r="U1" s="49" t="s">
        <v>259</v>
      </c>
      <c r="V1" s="49" t="s">
        <v>260</v>
      </c>
      <c r="W1" s="49" t="s">
        <v>261</v>
      </c>
      <c r="X1" s="49" t="s">
        <v>262</v>
      </c>
      <c r="Y1" s="18" t="s">
        <v>293</v>
      </c>
    </row>
    <row r="2" spans="1:25">
      <c r="A2" s="13" t="s">
        <v>226</v>
      </c>
      <c r="B2" s="14">
        <v>153</v>
      </c>
      <c r="C2" s="14">
        <v>43</v>
      </c>
      <c r="D2" s="14">
        <v>92</v>
      </c>
      <c r="E2" s="14">
        <v>32</v>
      </c>
      <c r="F2" s="14">
        <v>156</v>
      </c>
      <c r="G2" s="14">
        <v>95</v>
      </c>
      <c r="H2" s="15">
        <v>109</v>
      </c>
      <c r="J2" s="13" t="s">
        <v>226</v>
      </c>
      <c r="K2" s="14">
        <v>4.17</v>
      </c>
      <c r="L2" s="14">
        <v>2778</v>
      </c>
      <c r="M2" s="14">
        <v>340.08</v>
      </c>
      <c r="N2" s="14">
        <v>8.5</v>
      </c>
      <c r="O2" s="14">
        <v>25.5</v>
      </c>
      <c r="P2" s="15">
        <f>N2-K2</f>
        <v>4.33</v>
      </c>
      <c r="R2" s="13" t="s">
        <v>226</v>
      </c>
      <c r="S2" s="33">
        <f>B2-$K$9</f>
        <v>57.666666666666671</v>
      </c>
      <c r="T2" s="14">
        <f>K2-K$8</f>
        <v>0.73</v>
      </c>
      <c r="U2" s="14">
        <f t="shared" ref="U2:Y2" si="0">L2-L$8</f>
        <v>1044.67</v>
      </c>
      <c r="V2" s="14">
        <f t="shared" si="0"/>
        <v>55.199999999999989</v>
      </c>
      <c r="W2" s="14">
        <f t="shared" si="0"/>
        <v>1.9400000000000004</v>
      </c>
      <c r="X2" s="14">
        <f t="shared" si="0"/>
        <v>2.1700000000000017</v>
      </c>
      <c r="Y2" s="15">
        <f t="shared" si="0"/>
        <v>1.2100000000000004</v>
      </c>
    </row>
    <row r="3" spans="1:25">
      <c r="A3" s="8" t="s">
        <v>227</v>
      </c>
      <c r="B3" s="3">
        <v>175</v>
      </c>
      <c r="C3" s="3">
        <v>41</v>
      </c>
      <c r="D3" s="3">
        <v>90</v>
      </c>
      <c r="E3" s="3">
        <v>32</v>
      </c>
      <c r="F3" s="3">
        <v>160</v>
      </c>
      <c r="G3" s="3">
        <v>95</v>
      </c>
      <c r="H3" s="9">
        <v>110</v>
      </c>
      <c r="J3" s="8" t="s">
        <v>227</v>
      </c>
      <c r="K3" s="3"/>
      <c r="L3" s="3"/>
      <c r="M3" s="3"/>
      <c r="N3" s="3"/>
      <c r="O3" s="3"/>
      <c r="P3" s="9"/>
      <c r="R3" s="8" t="s">
        <v>227</v>
      </c>
      <c r="S3" s="3"/>
      <c r="T3" s="3"/>
      <c r="U3" s="3"/>
      <c r="V3" s="3"/>
      <c r="W3" s="3"/>
      <c r="X3" s="3"/>
      <c r="Y3" s="9"/>
    </row>
    <row r="4" spans="1:25">
      <c r="A4" s="8" t="s">
        <v>228</v>
      </c>
      <c r="B4" s="3">
        <v>213</v>
      </c>
      <c r="C4" s="3">
        <v>46</v>
      </c>
      <c r="D4" s="3">
        <v>83</v>
      </c>
      <c r="E4" s="3">
        <v>32</v>
      </c>
      <c r="F4" s="3">
        <v>139</v>
      </c>
      <c r="G4" s="3">
        <v>106</v>
      </c>
      <c r="H4" s="9"/>
      <c r="J4" s="8" t="s">
        <v>228</v>
      </c>
      <c r="K4" s="3"/>
      <c r="L4" s="3"/>
      <c r="M4" s="3"/>
      <c r="N4" s="3"/>
      <c r="O4" s="3"/>
      <c r="P4" s="9"/>
      <c r="R4" s="8" t="s">
        <v>228</v>
      </c>
      <c r="S4" s="3"/>
      <c r="T4" s="3"/>
      <c r="U4" s="3"/>
      <c r="V4" s="3"/>
      <c r="W4" s="3"/>
      <c r="X4" s="3"/>
      <c r="Y4" s="9"/>
    </row>
    <row r="5" spans="1:25">
      <c r="A5" s="8" t="s">
        <v>229</v>
      </c>
      <c r="B5" s="3">
        <v>244</v>
      </c>
      <c r="C5" s="3">
        <v>43</v>
      </c>
      <c r="D5" s="3">
        <v>86</v>
      </c>
      <c r="E5" s="3">
        <v>25</v>
      </c>
      <c r="F5" s="3">
        <v>133</v>
      </c>
      <c r="G5" s="3">
        <v>98</v>
      </c>
      <c r="H5" s="9"/>
      <c r="J5" s="8" t="s">
        <v>229</v>
      </c>
      <c r="K5" s="3"/>
      <c r="L5" s="3"/>
      <c r="M5" s="3"/>
      <c r="N5" s="3"/>
      <c r="O5" s="3"/>
      <c r="P5" s="9"/>
      <c r="R5" s="8" t="s">
        <v>229</v>
      </c>
      <c r="S5" s="3"/>
      <c r="T5" s="3"/>
      <c r="U5" s="3"/>
      <c r="V5" s="3"/>
      <c r="W5" s="3"/>
      <c r="X5" s="3"/>
      <c r="Y5" s="9"/>
    </row>
    <row r="6" spans="1:25" ht="16" thickBot="1">
      <c r="A6" s="10" t="s">
        <v>230</v>
      </c>
      <c r="B6" s="11">
        <v>300</v>
      </c>
      <c r="C6" s="11">
        <v>47</v>
      </c>
      <c r="D6" s="11">
        <v>88</v>
      </c>
      <c r="E6" s="11">
        <v>32</v>
      </c>
      <c r="F6" s="11">
        <v>132</v>
      </c>
      <c r="G6" s="11">
        <v>97</v>
      </c>
      <c r="H6" s="12"/>
      <c r="J6" s="10" t="s">
        <v>230</v>
      </c>
      <c r="K6" s="11"/>
      <c r="L6" s="11"/>
      <c r="M6" s="11"/>
      <c r="N6" s="11"/>
      <c r="O6" s="11"/>
      <c r="P6" s="12"/>
      <c r="R6" s="10" t="s">
        <v>230</v>
      </c>
      <c r="S6" s="11"/>
      <c r="T6" s="11"/>
      <c r="U6" s="11"/>
      <c r="V6" s="11"/>
      <c r="W6" s="11"/>
      <c r="X6" s="11"/>
      <c r="Y6" s="12"/>
    </row>
    <row r="7" spans="1:25" ht="16" thickBot="1"/>
    <row r="8" spans="1:25" ht="16" thickBot="1">
      <c r="A8" s="16" t="s">
        <v>15</v>
      </c>
      <c r="B8" s="20"/>
      <c r="C8" s="20">
        <f t="shared" ref="C8:G8" si="1">STDEV(C2:C6)</f>
        <v>2.4494897427831779</v>
      </c>
      <c r="D8" s="20">
        <f t="shared" si="1"/>
        <v>3.4928498393145961</v>
      </c>
      <c r="E8" s="20">
        <f t="shared" si="1"/>
        <v>3.1304951684997055</v>
      </c>
      <c r="F8" s="20">
        <f t="shared" si="1"/>
        <v>13.133925536563698</v>
      </c>
      <c r="G8" s="20">
        <f t="shared" si="1"/>
        <v>4.5497252664309302</v>
      </c>
      <c r="H8" s="21"/>
      <c r="J8" s="16" t="s">
        <v>279</v>
      </c>
      <c r="K8" s="17">
        <v>3.44</v>
      </c>
      <c r="L8" s="17">
        <v>1733.33</v>
      </c>
      <c r="M8" s="17">
        <v>284.88</v>
      </c>
      <c r="N8" s="17">
        <v>6.56</v>
      </c>
      <c r="O8" s="17">
        <v>23.33</v>
      </c>
      <c r="P8" s="19">
        <f>N8-K8</f>
        <v>3.1199999999999997</v>
      </c>
    </row>
    <row r="9" spans="1:25" ht="16" thickBot="1">
      <c r="J9" s="56" t="s">
        <v>256</v>
      </c>
      <c r="K9" s="60">
        <f>AVERAGE(B12:B15,B21:B25)</f>
        <v>95.333333333333329</v>
      </c>
    </row>
    <row r="10" spans="1:25" ht="16" thickBot="1"/>
    <row r="11" spans="1:25" ht="16" thickBot="1">
      <c r="A11" s="16" t="s">
        <v>60</v>
      </c>
      <c r="B11" s="17" t="s">
        <v>1</v>
      </c>
      <c r="C11" s="17" t="s">
        <v>2</v>
      </c>
      <c r="D11" s="17" t="s">
        <v>3</v>
      </c>
      <c r="E11" s="17" t="s">
        <v>4</v>
      </c>
      <c r="F11" s="17" t="s">
        <v>5</v>
      </c>
      <c r="G11" s="17" t="s">
        <v>6</v>
      </c>
      <c r="H11" s="18" t="s">
        <v>7</v>
      </c>
      <c r="J11" s="16" t="s">
        <v>249</v>
      </c>
      <c r="K11" s="17" t="s">
        <v>250</v>
      </c>
      <c r="L11" s="17" t="s">
        <v>251</v>
      </c>
      <c r="M11" s="17" t="s">
        <v>252</v>
      </c>
      <c r="N11" s="17" t="s">
        <v>253</v>
      </c>
      <c r="O11" s="17" t="s">
        <v>254</v>
      </c>
      <c r="P11" s="18" t="s">
        <v>292</v>
      </c>
      <c r="R11" s="16" t="s">
        <v>249</v>
      </c>
      <c r="S11" s="49" t="s">
        <v>278</v>
      </c>
      <c r="T11" s="49" t="s">
        <v>257</v>
      </c>
      <c r="U11" s="49" t="s">
        <v>259</v>
      </c>
      <c r="V11" s="49" t="s">
        <v>260</v>
      </c>
      <c r="W11" s="49" t="s">
        <v>261</v>
      </c>
      <c r="X11" s="49" t="s">
        <v>262</v>
      </c>
      <c r="Y11" s="18" t="s">
        <v>293</v>
      </c>
    </row>
    <row r="12" spans="1:25">
      <c r="A12" s="13" t="s">
        <v>232</v>
      </c>
      <c r="B12" s="14">
        <v>90</v>
      </c>
      <c r="C12" s="14">
        <v>38</v>
      </c>
      <c r="D12" s="14">
        <v>82</v>
      </c>
      <c r="E12" s="14">
        <v>42</v>
      </c>
      <c r="F12" s="14">
        <v>171</v>
      </c>
      <c r="G12" s="14">
        <v>92</v>
      </c>
      <c r="H12" s="15"/>
      <c r="J12" s="13" t="s">
        <v>232</v>
      </c>
      <c r="K12" s="14">
        <v>3.44</v>
      </c>
      <c r="L12" s="14">
        <v>1594</v>
      </c>
      <c r="M12" s="14">
        <v>256.68</v>
      </c>
      <c r="N12" s="14">
        <v>6.67</v>
      </c>
      <c r="O12" s="14">
        <v>24</v>
      </c>
      <c r="P12" s="15">
        <f>N12-K12</f>
        <v>3.23</v>
      </c>
      <c r="R12" s="13" t="s">
        <v>232</v>
      </c>
      <c r="S12" s="33">
        <f>F12-$K$18</f>
        <v>16.5</v>
      </c>
      <c r="T12" s="14">
        <f>K12-K$17</f>
        <v>0</v>
      </c>
      <c r="U12" s="14">
        <f t="shared" ref="U12:Y15" si="2">L12-L$17</f>
        <v>-139.32999999999993</v>
      </c>
      <c r="V12" s="14">
        <f t="shared" si="2"/>
        <v>-28.199999999999989</v>
      </c>
      <c r="W12" s="14">
        <f t="shared" si="2"/>
        <v>0.11000000000000032</v>
      </c>
      <c r="X12" s="14">
        <f t="shared" si="2"/>
        <v>0.67000000000000171</v>
      </c>
      <c r="Y12" s="15">
        <f t="shared" si="2"/>
        <v>0.11000000000000032</v>
      </c>
    </row>
    <row r="13" spans="1:25">
      <c r="A13" s="8" t="s">
        <v>233</v>
      </c>
      <c r="B13" s="3">
        <v>83</v>
      </c>
      <c r="C13" s="3">
        <v>40</v>
      </c>
      <c r="D13" s="3">
        <v>85</v>
      </c>
      <c r="E13" s="3">
        <v>35</v>
      </c>
      <c r="F13" s="3">
        <v>216</v>
      </c>
      <c r="G13" s="3">
        <v>92</v>
      </c>
      <c r="H13" s="9"/>
      <c r="J13" s="8" t="s">
        <v>233</v>
      </c>
      <c r="K13" s="3">
        <v>3.67</v>
      </c>
      <c r="L13" s="3">
        <v>1471.67</v>
      </c>
      <c r="M13" s="3">
        <v>252.27</v>
      </c>
      <c r="N13" s="3">
        <v>6.56</v>
      </c>
      <c r="O13" s="3">
        <v>23.33</v>
      </c>
      <c r="P13" s="9">
        <f t="shared" ref="P13:P15" si="3">N13-K13</f>
        <v>2.8899999999999997</v>
      </c>
      <c r="R13" s="8" t="s">
        <v>233</v>
      </c>
      <c r="S13" s="28">
        <f t="shared" ref="S13:S15" si="4">F13-$K$18</f>
        <v>61.5</v>
      </c>
      <c r="T13" s="3">
        <f t="shared" ref="T13:T15" si="5">K13-K$17</f>
        <v>0.22999999999999998</v>
      </c>
      <c r="U13" s="3">
        <f t="shared" si="2"/>
        <v>-261.65999999999985</v>
      </c>
      <c r="V13" s="3">
        <f t="shared" si="2"/>
        <v>-32.609999999999985</v>
      </c>
      <c r="W13" s="3">
        <f t="shared" si="2"/>
        <v>0</v>
      </c>
      <c r="X13" s="3">
        <f t="shared" si="2"/>
        <v>0</v>
      </c>
      <c r="Y13" s="9">
        <f t="shared" si="2"/>
        <v>-0.22999999999999998</v>
      </c>
    </row>
    <row r="14" spans="1:25">
      <c r="A14" s="8" t="s">
        <v>234</v>
      </c>
      <c r="B14" s="3">
        <v>91</v>
      </c>
      <c r="C14" s="3">
        <v>33</v>
      </c>
      <c r="D14" s="3">
        <v>82</v>
      </c>
      <c r="E14" s="3">
        <v>36</v>
      </c>
      <c r="F14" s="3">
        <v>284</v>
      </c>
      <c r="G14" s="3">
        <v>96</v>
      </c>
      <c r="H14" s="9"/>
      <c r="J14" s="8" t="s">
        <v>234</v>
      </c>
      <c r="K14" s="3">
        <v>3.44</v>
      </c>
      <c r="L14" s="3">
        <v>1470.67</v>
      </c>
      <c r="M14" s="3">
        <v>264.02</v>
      </c>
      <c r="N14" s="3">
        <v>6.22</v>
      </c>
      <c r="O14" s="3">
        <v>23</v>
      </c>
      <c r="P14" s="9">
        <f t="shared" si="3"/>
        <v>2.78</v>
      </c>
      <c r="R14" s="8" t="s">
        <v>234</v>
      </c>
      <c r="S14" s="28">
        <f t="shared" si="4"/>
        <v>129.5</v>
      </c>
      <c r="T14" s="3">
        <f t="shared" si="5"/>
        <v>0</v>
      </c>
      <c r="U14" s="3">
        <f t="shared" si="2"/>
        <v>-262.65999999999985</v>
      </c>
      <c r="V14" s="3">
        <f t="shared" si="2"/>
        <v>-20.860000000000014</v>
      </c>
      <c r="W14" s="3">
        <f t="shared" si="2"/>
        <v>-0.33999999999999986</v>
      </c>
      <c r="X14" s="3">
        <f t="shared" si="2"/>
        <v>-0.32999999999999829</v>
      </c>
      <c r="Y14" s="9">
        <f t="shared" si="2"/>
        <v>-0.33999999999999986</v>
      </c>
    </row>
    <row r="15" spans="1:25" ht="16" thickBot="1">
      <c r="A15" s="10" t="s">
        <v>235</v>
      </c>
      <c r="B15" s="11">
        <v>88</v>
      </c>
      <c r="C15" s="11">
        <v>34</v>
      </c>
      <c r="D15" s="11">
        <v>85</v>
      </c>
      <c r="E15" s="11">
        <v>42</v>
      </c>
      <c r="F15" s="11">
        <v>287</v>
      </c>
      <c r="G15" s="11">
        <v>95</v>
      </c>
      <c r="H15" s="12"/>
      <c r="J15" s="10" t="s">
        <v>235</v>
      </c>
      <c r="K15" s="11">
        <v>3.33</v>
      </c>
      <c r="L15" s="11">
        <v>1453.67</v>
      </c>
      <c r="M15" s="11">
        <v>268.76</v>
      </c>
      <c r="N15" s="11">
        <v>6.11</v>
      </c>
      <c r="O15" s="11">
        <v>22</v>
      </c>
      <c r="P15" s="12">
        <f t="shared" si="3"/>
        <v>2.7800000000000002</v>
      </c>
      <c r="R15" s="10" t="s">
        <v>235</v>
      </c>
      <c r="S15" s="31">
        <f t="shared" si="4"/>
        <v>132.5</v>
      </c>
      <c r="T15" s="11">
        <f t="shared" si="5"/>
        <v>-0.10999999999999988</v>
      </c>
      <c r="U15" s="11">
        <f t="shared" si="2"/>
        <v>-279.65999999999985</v>
      </c>
      <c r="V15" s="11">
        <f t="shared" si="2"/>
        <v>-16.120000000000005</v>
      </c>
      <c r="W15" s="11">
        <f t="shared" si="2"/>
        <v>-0.44999999999999929</v>
      </c>
      <c r="X15" s="11">
        <f t="shared" si="2"/>
        <v>-1.3299999999999983</v>
      </c>
      <c r="Y15" s="12">
        <f t="shared" si="2"/>
        <v>-0.33999999999999941</v>
      </c>
    </row>
    <row r="16" spans="1:25" ht="16" thickBot="1"/>
    <row r="17" spans="1:25" ht="16" thickBot="1">
      <c r="A17" s="16" t="s">
        <v>15</v>
      </c>
      <c r="B17" s="20">
        <f>STDEV(B12:B15)</f>
        <v>3.5590260840104371</v>
      </c>
      <c r="C17" s="20">
        <f>STDEV(C12:C15)</f>
        <v>3.3040379335998349</v>
      </c>
      <c r="D17" s="20">
        <f t="shared" ref="D17:G17" si="6">STDEV(D12:D15)</f>
        <v>1.7320508075688772</v>
      </c>
      <c r="E17" s="20">
        <f t="shared" si="6"/>
        <v>3.7749172176353749</v>
      </c>
      <c r="F17" s="20"/>
      <c r="G17" s="20">
        <f t="shared" si="6"/>
        <v>2.0615528128088303</v>
      </c>
      <c r="H17" s="21"/>
      <c r="J17" s="16" t="s">
        <v>279</v>
      </c>
      <c r="K17" s="17">
        <v>3.44</v>
      </c>
      <c r="L17" s="17">
        <v>1733.33</v>
      </c>
      <c r="M17" s="17">
        <v>284.88</v>
      </c>
      <c r="N17" s="17">
        <v>6.56</v>
      </c>
      <c r="O17" s="17">
        <v>23.33</v>
      </c>
      <c r="P17" s="19">
        <f>N17-K17</f>
        <v>3.1199999999999997</v>
      </c>
    </row>
    <row r="18" spans="1:25" ht="16" thickBot="1">
      <c r="J18" s="56" t="s">
        <v>281</v>
      </c>
      <c r="K18" s="60">
        <f>AVERAGE(F2:F6,F21:F25)</f>
        <v>154.5</v>
      </c>
    </row>
    <row r="19" spans="1:25" ht="16" thickBot="1"/>
    <row r="20" spans="1:25" ht="16" thickBot="1">
      <c r="A20" s="16" t="s">
        <v>60</v>
      </c>
      <c r="B20" s="17" t="s">
        <v>1</v>
      </c>
      <c r="C20" s="17" t="s">
        <v>2</v>
      </c>
      <c r="D20" s="17" t="s">
        <v>3</v>
      </c>
      <c r="E20" s="17" t="s">
        <v>4</v>
      </c>
      <c r="F20" s="17" t="s">
        <v>5</v>
      </c>
      <c r="G20" s="17" t="s">
        <v>6</v>
      </c>
      <c r="H20" s="18" t="s">
        <v>7</v>
      </c>
      <c r="J20" s="16" t="s">
        <v>249</v>
      </c>
      <c r="K20" s="17" t="s">
        <v>250</v>
      </c>
      <c r="L20" s="17" t="s">
        <v>251</v>
      </c>
      <c r="M20" s="17" t="s">
        <v>252</v>
      </c>
      <c r="N20" s="17" t="s">
        <v>253</v>
      </c>
      <c r="O20" s="17" t="s">
        <v>254</v>
      </c>
      <c r="P20" s="18" t="s">
        <v>292</v>
      </c>
      <c r="R20" s="16" t="s">
        <v>249</v>
      </c>
      <c r="S20" s="49" t="s">
        <v>283</v>
      </c>
      <c r="T20" s="49" t="s">
        <v>257</v>
      </c>
      <c r="U20" s="49" t="s">
        <v>259</v>
      </c>
      <c r="V20" s="49" t="s">
        <v>260</v>
      </c>
      <c r="W20" s="49" t="s">
        <v>261</v>
      </c>
      <c r="X20" s="49" t="s">
        <v>262</v>
      </c>
      <c r="Y20" s="18" t="s">
        <v>293</v>
      </c>
    </row>
    <row r="21" spans="1:25">
      <c r="A21" s="13" t="s">
        <v>237</v>
      </c>
      <c r="B21" s="14">
        <v>92</v>
      </c>
      <c r="C21" s="14">
        <v>38</v>
      </c>
      <c r="D21" s="14">
        <v>82</v>
      </c>
      <c r="E21" s="14">
        <v>41</v>
      </c>
      <c r="F21" s="14">
        <v>165</v>
      </c>
      <c r="G21" s="14">
        <v>121</v>
      </c>
      <c r="H21" s="15"/>
      <c r="J21" s="13" t="s">
        <v>237</v>
      </c>
      <c r="K21" s="14">
        <v>3.22</v>
      </c>
      <c r="L21" s="14">
        <v>1569</v>
      </c>
      <c r="M21" s="14">
        <v>279.92</v>
      </c>
      <c r="N21" s="14">
        <v>5.89</v>
      </c>
      <c r="O21" s="14">
        <v>22.67</v>
      </c>
      <c r="P21" s="15">
        <f>N21-K21</f>
        <v>2.6699999999999995</v>
      </c>
      <c r="R21" s="13" t="s">
        <v>237</v>
      </c>
      <c r="S21" s="33">
        <f>G21-$K$28</f>
        <v>24.777777777777771</v>
      </c>
      <c r="T21" s="14">
        <f>K21-K$27</f>
        <v>-0.21999999999999975</v>
      </c>
      <c r="U21" s="14">
        <f t="shared" ref="U21:Y25" si="7">L21-L$27</f>
        <v>-164.32999999999993</v>
      </c>
      <c r="V21" s="14">
        <f t="shared" si="7"/>
        <v>-4.9599999999999795</v>
      </c>
      <c r="W21" s="14">
        <f t="shared" si="7"/>
        <v>-0.66999999999999993</v>
      </c>
      <c r="X21" s="14">
        <f t="shared" si="7"/>
        <v>-0.65999999999999659</v>
      </c>
      <c r="Y21" s="15">
        <f t="shared" si="7"/>
        <v>-0.45000000000000018</v>
      </c>
    </row>
    <row r="22" spans="1:25">
      <c r="A22" s="8" t="s">
        <v>238</v>
      </c>
      <c r="B22" s="3">
        <v>97</v>
      </c>
      <c r="C22" s="3">
        <v>45</v>
      </c>
      <c r="D22" s="3">
        <v>85</v>
      </c>
      <c r="E22" s="3">
        <v>40</v>
      </c>
      <c r="F22" s="3">
        <v>160</v>
      </c>
      <c r="G22" s="3">
        <v>157</v>
      </c>
      <c r="H22" s="9"/>
      <c r="J22" s="8" t="s">
        <v>238</v>
      </c>
      <c r="K22" s="3">
        <v>3</v>
      </c>
      <c r="L22" s="3">
        <v>1525</v>
      </c>
      <c r="M22" s="3">
        <v>268.17</v>
      </c>
      <c r="N22" s="3">
        <v>5.89</v>
      </c>
      <c r="O22" s="3">
        <v>22.33</v>
      </c>
      <c r="P22" s="9">
        <f t="shared" ref="P22:P25" si="8">N22-K22</f>
        <v>2.8899999999999997</v>
      </c>
      <c r="R22" s="8" t="s">
        <v>238</v>
      </c>
      <c r="S22" s="28">
        <f t="shared" ref="S22:S25" si="9">G22-$K$28</f>
        <v>60.777777777777771</v>
      </c>
      <c r="T22" s="3">
        <f t="shared" ref="T22:T25" si="10">K22-K$27</f>
        <v>-0.43999999999999995</v>
      </c>
      <c r="U22" s="3">
        <f t="shared" si="7"/>
        <v>-208.32999999999993</v>
      </c>
      <c r="V22" s="3">
        <f t="shared" si="7"/>
        <v>-16.70999999999998</v>
      </c>
      <c r="W22" s="3">
        <f t="shared" si="7"/>
        <v>-0.66999999999999993</v>
      </c>
      <c r="X22" s="3">
        <f t="shared" si="7"/>
        <v>-1</v>
      </c>
      <c r="Y22" s="9">
        <f t="shared" si="7"/>
        <v>-0.22999999999999998</v>
      </c>
    </row>
    <row r="23" spans="1:25">
      <c r="A23" s="8" t="s">
        <v>239</v>
      </c>
      <c r="B23" s="3">
        <v>106</v>
      </c>
      <c r="C23" s="3">
        <v>48</v>
      </c>
      <c r="D23" s="3">
        <v>88</v>
      </c>
      <c r="E23" s="3">
        <v>34</v>
      </c>
      <c r="F23" s="3">
        <v>157</v>
      </c>
      <c r="G23" s="3">
        <v>239</v>
      </c>
      <c r="H23" s="9"/>
      <c r="J23" s="8" t="s">
        <v>239</v>
      </c>
      <c r="K23" s="3">
        <v>2.78</v>
      </c>
      <c r="L23" s="3">
        <v>1512.67</v>
      </c>
      <c r="M23" s="3">
        <v>290.72000000000003</v>
      </c>
      <c r="N23" s="3">
        <v>5</v>
      </c>
      <c r="O23" s="3">
        <v>22</v>
      </c>
      <c r="P23" s="9">
        <f t="shared" si="8"/>
        <v>2.2200000000000002</v>
      </c>
      <c r="R23" s="8" t="s">
        <v>239</v>
      </c>
      <c r="S23" s="28">
        <f t="shared" si="9"/>
        <v>142.77777777777777</v>
      </c>
      <c r="T23" s="3">
        <f t="shared" si="10"/>
        <v>-0.66000000000000014</v>
      </c>
      <c r="U23" s="3">
        <f t="shared" si="7"/>
        <v>-220.65999999999985</v>
      </c>
      <c r="V23" s="3">
        <f t="shared" si="7"/>
        <v>5.8400000000000318</v>
      </c>
      <c r="W23" s="3">
        <f t="shared" si="7"/>
        <v>-1.5599999999999996</v>
      </c>
      <c r="X23" s="3">
        <f t="shared" si="7"/>
        <v>-1.3299999999999983</v>
      </c>
      <c r="Y23" s="9">
        <f t="shared" si="7"/>
        <v>-0.89999999999999947</v>
      </c>
    </row>
    <row r="24" spans="1:25">
      <c r="A24" s="8" t="s">
        <v>240</v>
      </c>
      <c r="B24" s="3">
        <v>105</v>
      </c>
      <c r="C24" s="3">
        <v>54</v>
      </c>
      <c r="D24" s="3">
        <v>91</v>
      </c>
      <c r="E24" s="3">
        <v>35</v>
      </c>
      <c r="F24" s="3">
        <v>165</v>
      </c>
      <c r="G24" s="3">
        <v>289</v>
      </c>
      <c r="H24" s="9"/>
      <c r="J24" s="8" t="s">
        <v>240</v>
      </c>
      <c r="K24" s="3">
        <v>2.67</v>
      </c>
      <c r="L24" s="3">
        <v>1638.33</v>
      </c>
      <c r="M24" s="3">
        <v>323.52</v>
      </c>
      <c r="N24" s="3">
        <v>4.78</v>
      </c>
      <c r="O24" s="3">
        <v>21.33</v>
      </c>
      <c r="P24" s="9">
        <f t="shared" si="8"/>
        <v>2.1100000000000003</v>
      </c>
      <c r="R24" s="8" t="s">
        <v>240</v>
      </c>
      <c r="S24" s="28">
        <f t="shared" si="9"/>
        <v>192.77777777777777</v>
      </c>
      <c r="T24" s="3">
        <f t="shared" si="10"/>
        <v>-0.77</v>
      </c>
      <c r="U24" s="3">
        <f t="shared" si="7"/>
        <v>-95</v>
      </c>
      <c r="V24" s="3">
        <f t="shared" si="7"/>
        <v>38.639999999999986</v>
      </c>
      <c r="W24" s="3">
        <f t="shared" si="7"/>
        <v>-1.7799999999999994</v>
      </c>
      <c r="X24" s="3">
        <f t="shared" si="7"/>
        <v>-2</v>
      </c>
      <c r="Y24" s="9">
        <f t="shared" si="7"/>
        <v>-1.0099999999999993</v>
      </c>
    </row>
    <row r="25" spans="1:25" ht="16" thickBot="1">
      <c r="A25" s="10" t="s">
        <v>241</v>
      </c>
      <c r="B25" s="11">
        <v>106</v>
      </c>
      <c r="C25" s="11">
        <v>41</v>
      </c>
      <c r="D25" s="11">
        <v>89</v>
      </c>
      <c r="E25" s="11">
        <v>39</v>
      </c>
      <c r="F25" s="11">
        <v>178</v>
      </c>
      <c r="G25" s="11">
        <v>345</v>
      </c>
      <c r="H25" s="12"/>
      <c r="J25" s="10" t="s">
        <v>241</v>
      </c>
      <c r="K25" s="11">
        <v>2.56</v>
      </c>
      <c r="L25" s="11">
        <v>1603.33</v>
      </c>
      <c r="M25" s="11">
        <v>319.43</v>
      </c>
      <c r="N25" s="11">
        <v>4.78</v>
      </c>
      <c r="O25" s="11">
        <v>21</v>
      </c>
      <c r="P25" s="12">
        <f t="shared" si="8"/>
        <v>2.2200000000000002</v>
      </c>
      <c r="R25" s="10" t="s">
        <v>241</v>
      </c>
      <c r="S25" s="31">
        <f t="shared" si="9"/>
        <v>248.77777777777777</v>
      </c>
      <c r="T25" s="11">
        <f t="shared" si="10"/>
        <v>-0.87999999999999989</v>
      </c>
      <c r="U25" s="11">
        <f t="shared" si="7"/>
        <v>-130</v>
      </c>
      <c r="V25" s="11">
        <f t="shared" si="7"/>
        <v>34.550000000000011</v>
      </c>
      <c r="W25" s="11">
        <f t="shared" si="7"/>
        <v>-1.7799999999999994</v>
      </c>
      <c r="X25" s="11">
        <f t="shared" si="7"/>
        <v>-2.3299999999999983</v>
      </c>
      <c r="Y25" s="12">
        <f t="shared" si="7"/>
        <v>-0.89999999999999947</v>
      </c>
    </row>
    <row r="26" spans="1:25" ht="16" thickBot="1"/>
    <row r="27" spans="1:25" ht="16" thickBot="1">
      <c r="A27" s="16" t="s">
        <v>15</v>
      </c>
      <c r="B27" s="20">
        <f t="shared" ref="B27:F27" si="11">STDEV(B21:B25)</f>
        <v>6.3796551630946325</v>
      </c>
      <c r="C27" s="20">
        <f t="shared" si="11"/>
        <v>6.220932405998302</v>
      </c>
      <c r="D27" s="20">
        <f t="shared" si="11"/>
        <v>3.5355339059327378</v>
      </c>
      <c r="E27" s="20">
        <f t="shared" si="11"/>
        <v>3.1144823004794873</v>
      </c>
      <c r="F27" s="20">
        <f t="shared" si="11"/>
        <v>8.031189202104505</v>
      </c>
      <c r="G27" s="20"/>
      <c r="H27" s="21"/>
      <c r="J27" s="16" t="s">
        <v>279</v>
      </c>
      <c r="K27" s="17">
        <v>3.44</v>
      </c>
      <c r="L27" s="17">
        <v>1733.33</v>
      </c>
      <c r="M27" s="17">
        <v>284.88</v>
      </c>
      <c r="N27" s="17">
        <v>6.56</v>
      </c>
      <c r="O27" s="17">
        <v>23.33</v>
      </c>
      <c r="P27" s="19">
        <f>N27-K27</f>
        <v>3.1199999999999997</v>
      </c>
    </row>
    <row r="28" spans="1:25" ht="16" thickBot="1">
      <c r="J28" s="56" t="s">
        <v>284</v>
      </c>
      <c r="K28" s="60">
        <f>AVERAGE(G2:G6,G12:G15)</f>
        <v>96.222222222222229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/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J1" s="16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  <c r="O1" s="17" t="s">
        <v>254</v>
      </c>
      <c r="P1" s="18" t="s">
        <v>292</v>
      </c>
      <c r="R1" s="16" t="s">
        <v>249</v>
      </c>
      <c r="S1" s="49" t="s">
        <v>258</v>
      </c>
      <c r="T1" s="49" t="s">
        <v>257</v>
      </c>
      <c r="U1" s="49" t="s">
        <v>259</v>
      </c>
      <c r="V1" s="49" t="s">
        <v>260</v>
      </c>
      <c r="W1" s="49" t="s">
        <v>261</v>
      </c>
      <c r="X1" s="49" t="s">
        <v>262</v>
      </c>
      <c r="Y1" s="18" t="s">
        <v>293</v>
      </c>
    </row>
    <row r="2" spans="1:25">
      <c r="A2" s="13" t="s">
        <v>38</v>
      </c>
      <c r="B2" s="14">
        <v>183</v>
      </c>
      <c r="C2" s="14">
        <v>129</v>
      </c>
      <c r="D2" s="14">
        <v>155</v>
      </c>
      <c r="E2" s="14">
        <v>67</v>
      </c>
      <c r="F2" s="14">
        <v>173</v>
      </c>
      <c r="G2" s="14">
        <v>165</v>
      </c>
      <c r="H2" s="15">
        <v>137</v>
      </c>
      <c r="J2" s="13" t="s">
        <v>38</v>
      </c>
      <c r="K2" s="14">
        <v>3</v>
      </c>
      <c r="L2" s="14">
        <v>1646.33</v>
      </c>
      <c r="M2" s="14">
        <v>204.46</v>
      </c>
      <c r="N2" s="14">
        <v>7.22</v>
      </c>
      <c r="O2" s="14">
        <v>26</v>
      </c>
      <c r="P2" s="15">
        <f>N2-K2</f>
        <v>4.22</v>
      </c>
      <c r="R2" s="13" t="s">
        <v>38</v>
      </c>
      <c r="S2" s="33">
        <f>B2-$K$10</f>
        <v>40</v>
      </c>
      <c r="T2" s="33">
        <f>K2-K$9</f>
        <v>-0.2200000000000002</v>
      </c>
      <c r="U2" s="33">
        <f t="shared" ref="U2:Y6" si="0">L2-L$9</f>
        <v>447</v>
      </c>
      <c r="V2" s="33">
        <f t="shared" si="0"/>
        <v>50</v>
      </c>
      <c r="W2" s="33">
        <f t="shared" si="0"/>
        <v>0</v>
      </c>
      <c r="X2" s="33">
        <f t="shared" si="0"/>
        <v>1</v>
      </c>
      <c r="Y2" s="34">
        <f t="shared" si="0"/>
        <v>0.2200000000000002</v>
      </c>
    </row>
    <row r="3" spans="1:25">
      <c r="A3" s="8" t="s">
        <v>39</v>
      </c>
      <c r="B3" s="3">
        <v>185</v>
      </c>
      <c r="C3" s="3">
        <v>126</v>
      </c>
      <c r="D3" s="3">
        <v>158</v>
      </c>
      <c r="E3" s="3">
        <v>56</v>
      </c>
      <c r="F3" s="3">
        <v>175</v>
      </c>
      <c r="G3" s="3">
        <v>171</v>
      </c>
      <c r="H3" s="9">
        <v>140</v>
      </c>
      <c r="J3" s="8" t="s">
        <v>39</v>
      </c>
      <c r="K3" s="3">
        <v>3.33</v>
      </c>
      <c r="L3" s="3">
        <v>2395</v>
      </c>
      <c r="M3" s="3">
        <v>260.74</v>
      </c>
      <c r="N3" s="3">
        <v>8.11</v>
      </c>
      <c r="O3" s="3">
        <v>31.33</v>
      </c>
      <c r="P3" s="9">
        <f t="shared" ref="P3:P6" si="1">N3-K3</f>
        <v>4.7799999999999994</v>
      </c>
      <c r="R3" s="8" t="s">
        <v>39</v>
      </c>
      <c r="S3" s="28">
        <f t="shared" ref="S3:S7" si="2">B3-$K$10</f>
        <v>42</v>
      </c>
      <c r="T3" s="28">
        <f t="shared" ref="T3:T5" si="3">K3-K$9</f>
        <v>0.10999999999999988</v>
      </c>
      <c r="U3" s="28">
        <f t="shared" si="0"/>
        <v>1195.67</v>
      </c>
      <c r="V3" s="28">
        <f t="shared" si="0"/>
        <v>106.28</v>
      </c>
      <c r="W3" s="28">
        <f t="shared" si="0"/>
        <v>0.88999999999999968</v>
      </c>
      <c r="X3" s="28">
        <f t="shared" si="0"/>
        <v>6.3299999999999983</v>
      </c>
      <c r="Y3" s="30">
        <f t="shared" si="0"/>
        <v>0.7799999999999998</v>
      </c>
    </row>
    <row r="4" spans="1:25">
      <c r="A4" s="8" t="s">
        <v>40</v>
      </c>
      <c r="B4" s="3">
        <v>244</v>
      </c>
      <c r="C4" s="3">
        <v>138</v>
      </c>
      <c r="D4" s="3">
        <v>135</v>
      </c>
      <c r="E4" s="3">
        <v>59</v>
      </c>
      <c r="F4" s="3">
        <v>147</v>
      </c>
      <c r="G4" s="3">
        <v>156</v>
      </c>
      <c r="H4" s="9">
        <v>133</v>
      </c>
      <c r="J4" s="8" t="s">
        <v>40</v>
      </c>
      <c r="K4" s="3">
        <v>3.33</v>
      </c>
      <c r="L4" s="3">
        <v>2646</v>
      </c>
      <c r="M4" s="3">
        <v>293.66000000000003</v>
      </c>
      <c r="N4" s="3">
        <v>8.5</v>
      </c>
      <c r="O4" s="3">
        <v>22</v>
      </c>
      <c r="P4" s="9">
        <f t="shared" si="1"/>
        <v>5.17</v>
      </c>
      <c r="R4" s="8" t="s">
        <v>40</v>
      </c>
      <c r="S4" s="28">
        <f t="shared" si="2"/>
        <v>101</v>
      </c>
      <c r="T4" s="28">
        <f t="shared" si="3"/>
        <v>0.10999999999999988</v>
      </c>
      <c r="U4" s="28">
        <f t="shared" si="0"/>
        <v>1446.67</v>
      </c>
      <c r="V4" s="28">
        <f t="shared" si="0"/>
        <v>139.20000000000002</v>
      </c>
      <c r="W4" s="28">
        <f t="shared" si="0"/>
        <v>1.2800000000000002</v>
      </c>
      <c r="X4" s="28">
        <f t="shared" si="0"/>
        <v>-3</v>
      </c>
      <c r="Y4" s="30">
        <f t="shared" si="0"/>
        <v>1.1700000000000004</v>
      </c>
    </row>
    <row r="5" spans="1:25">
      <c r="A5" s="8" t="s">
        <v>41</v>
      </c>
      <c r="B5" s="3">
        <v>257</v>
      </c>
      <c r="C5" s="3">
        <v>126</v>
      </c>
      <c r="D5" s="3">
        <v>145</v>
      </c>
      <c r="E5" s="3">
        <v>62</v>
      </c>
      <c r="F5" s="3">
        <v>144</v>
      </c>
      <c r="G5" s="3">
        <v>160</v>
      </c>
      <c r="H5" s="9">
        <v>144</v>
      </c>
      <c r="J5" s="8" t="s">
        <v>41</v>
      </c>
      <c r="K5" s="3">
        <v>3.89</v>
      </c>
      <c r="L5" s="3"/>
      <c r="M5" s="3">
        <v>422.09</v>
      </c>
      <c r="N5" s="3">
        <v>11.11</v>
      </c>
      <c r="O5" s="3"/>
      <c r="P5" s="9">
        <f t="shared" si="1"/>
        <v>7.2199999999999989</v>
      </c>
      <c r="R5" s="8" t="s">
        <v>41</v>
      </c>
      <c r="S5" s="28">
        <f t="shared" si="2"/>
        <v>114</v>
      </c>
      <c r="T5" s="28">
        <f t="shared" si="3"/>
        <v>0.66999999999999993</v>
      </c>
      <c r="U5" s="28"/>
      <c r="V5" s="28">
        <f t="shared" si="0"/>
        <v>267.63</v>
      </c>
      <c r="W5" s="28">
        <f t="shared" si="0"/>
        <v>3.8899999999999997</v>
      </c>
      <c r="X5" s="28"/>
      <c r="Y5" s="30">
        <f t="shared" si="0"/>
        <v>3.2199999999999993</v>
      </c>
    </row>
    <row r="6" spans="1:25">
      <c r="A6" s="8" t="s">
        <v>42</v>
      </c>
      <c r="B6" s="3">
        <v>298</v>
      </c>
      <c r="C6" s="3">
        <v>142</v>
      </c>
      <c r="D6" s="3">
        <v>156</v>
      </c>
      <c r="E6" s="3">
        <v>56</v>
      </c>
      <c r="F6" s="3">
        <v>157</v>
      </c>
      <c r="G6" s="3">
        <v>154</v>
      </c>
      <c r="H6" s="9">
        <v>135</v>
      </c>
      <c r="J6" s="8" t="s">
        <v>42</v>
      </c>
      <c r="K6" s="3">
        <v>4.5</v>
      </c>
      <c r="L6" s="3"/>
      <c r="M6" s="3">
        <v>459.93</v>
      </c>
      <c r="N6" s="3">
        <v>14.33</v>
      </c>
      <c r="O6" s="3"/>
      <c r="P6" s="9">
        <f t="shared" si="1"/>
        <v>9.83</v>
      </c>
      <c r="R6" s="8" t="s">
        <v>42</v>
      </c>
      <c r="S6" s="28">
        <f t="shared" si="2"/>
        <v>155</v>
      </c>
      <c r="T6" s="28">
        <f>K6-K$9</f>
        <v>1.2799999999999998</v>
      </c>
      <c r="U6" s="28"/>
      <c r="V6" s="28">
        <f t="shared" si="0"/>
        <v>305.47000000000003</v>
      </c>
      <c r="W6" s="28">
        <f t="shared" si="0"/>
        <v>7.11</v>
      </c>
      <c r="X6" s="28"/>
      <c r="Y6" s="30">
        <f t="shared" si="0"/>
        <v>5.83</v>
      </c>
    </row>
    <row r="7" spans="1:25" ht="16" thickBot="1">
      <c r="A7" s="10" t="s">
        <v>43</v>
      </c>
      <c r="B7" s="11">
        <v>320</v>
      </c>
      <c r="C7" s="11">
        <v>154</v>
      </c>
      <c r="D7" s="11">
        <v>160</v>
      </c>
      <c r="E7" s="11">
        <v>65</v>
      </c>
      <c r="F7" s="11">
        <v>151</v>
      </c>
      <c r="G7" s="11">
        <v>163</v>
      </c>
      <c r="H7" s="12">
        <v>148</v>
      </c>
      <c r="J7" s="10" t="s">
        <v>43</v>
      </c>
      <c r="K7" s="11"/>
      <c r="L7" s="11"/>
      <c r="M7" s="11"/>
      <c r="N7" s="11"/>
      <c r="O7" s="11"/>
      <c r="P7" s="12"/>
      <c r="R7" s="10" t="s">
        <v>43</v>
      </c>
      <c r="S7" s="31">
        <f t="shared" si="2"/>
        <v>177</v>
      </c>
      <c r="T7" s="31"/>
      <c r="U7" s="11"/>
      <c r="V7" s="11"/>
      <c r="W7" s="11"/>
      <c r="X7" s="11"/>
      <c r="Y7" s="12"/>
    </row>
    <row r="8" spans="1:25" ht="16" thickBot="1"/>
    <row r="9" spans="1:25" ht="16" thickBot="1">
      <c r="A9" s="16" t="s">
        <v>15</v>
      </c>
      <c r="B9" s="17"/>
      <c r="C9" s="20">
        <f>STDEV(C2:C7)</f>
        <v>11.07098309395632</v>
      </c>
      <c r="D9" s="20">
        <f t="shared" ref="D9:H9" si="4">STDEV(D2:D7)</f>
        <v>9.6072888995803591</v>
      </c>
      <c r="E9" s="20">
        <f t="shared" si="4"/>
        <v>4.6224091842530193</v>
      </c>
      <c r="F9" s="20">
        <f t="shared" si="4"/>
        <v>13.272779161376365</v>
      </c>
      <c r="G9" s="20">
        <f t="shared" si="4"/>
        <v>6.2209324059983162</v>
      </c>
      <c r="H9" s="21">
        <f t="shared" si="4"/>
        <v>5.6833088953531288</v>
      </c>
      <c r="J9" s="16" t="s">
        <v>269</v>
      </c>
      <c r="K9" s="17">
        <v>3.22</v>
      </c>
      <c r="L9" s="17">
        <v>1199.33</v>
      </c>
      <c r="M9" s="17">
        <v>154.46</v>
      </c>
      <c r="N9" s="17">
        <v>7.22</v>
      </c>
      <c r="O9" s="17">
        <v>25</v>
      </c>
      <c r="P9" s="19">
        <f t="shared" ref="P9" si="5">N9-K9</f>
        <v>3.9999999999999996</v>
      </c>
    </row>
    <row r="10" spans="1:25" ht="16" thickBot="1">
      <c r="J10" s="56" t="s">
        <v>256</v>
      </c>
      <c r="K10" s="60">
        <f>AVERAGE(B13:B16,B22:B25,B31:B34,B40:B43)</f>
        <v>143</v>
      </c>
    </row>
    <row r="11" spans="1:25" ht="16" thickBot="1"/>
    <row r="12" spans="1:25" ht="16" thickBot="1">
      <c r="A12" s="16" t="s">
        <v>60</v>
      </c>
      <c r="B12" s="17" t="s">
        <v>1</v>
      </c>
      <c r="C12" s="17" t="s">
        <v>2</v>
      </c>
      <c r="D12" s="17" t="s">
        <v>3</v>
      </c>
      <c r="E12" s="17" t="s">
        <v>4</v>
      </c>
      <c r="F12" s="17" t="s">
        <v>5</v>
      </c>
      <c r="G12" s="17" t="s">
        <v>6</v>
      </c>
      <c r="H12" s="18" t="s">
        <v>7</v>
      </c>
      <c r="J12" s="16" t="s">
        <v>249</v>
      </c>
      <c r="K12" s="17" t="s">
        <v>250</v>
      </c>
      <c r="L12" s="17" t="s">
        <v>251</v>
      </c>
      <c r="M12" s="17" t="s">
        <v>252</v>
      </c>
      <c r="N12" s="17" t="s">
        <v>253</v>
      </c>
      <c r="O12" s="17" t="s">
        <v>254</v>
      </c>
      <c r="P12" s="18" t="s">
        <v>292</v>
      </c>
      <c r="R12" s="16" t="s">
        <v>249</v>
      </c>
      <c r="S12" s="49" t="s">
        <v>275</v>
      </c>
      <c r="T12" s="49" t="s">
        <v>257</v>
      </c>
      <c r="U12" s="49" t="s">
        <v>259</v>
      </c>
      <c r="V12" s="49" t="s">
        <v>260</v>
      </c>
      <c r="W12" s="49" t="s">
        <v>261</v>
      </c>
      <c r="X12" s="49" t="s">
        <v>262</v>
      </c>
      <c r="Y12" s="18" t="s">
        <v>293</v>
      </c>
    </row>
    <row r="13" spans="1:25">
      <c r="A13" s="13" t="s">
        <v>44</v>
      </c>
      <c r="B13" s="14">
        <v>137</v>
      </c>
      <c r="C13" s="14">
        <v>113</v>
      </c>
      <c r="D13" s="14">
        <v>140</v>
      </c>
      <c r="E13" s="14">
        <v>97</v>
      </c>
      <c r="F13" s="14">
        <v>193</v>
      </c>
      <c r="G13" s="14">
        <v>148</v>
      </c>
      <c r="H13" s="15">
        <v>144</v>
      </c>
      <c r="J13" s="13" t="s">
        <v>44</v>
      </c>
      <c r="K13" s="14">
        <v>3</v>
      </c>
      <c r="L13" s="14">
        <v>1098.67</v>
      </c>
      <c r="M13" s="14">
        <v>175.86</v>
      </c>
      <c r="N13" s="14">
        <v>6.44</v>
      </c>
      <c r="O13" s="14">
        <v>21.33</v>
      </c>
      <c r="P13" s="15">
        <f>N13-K13</f>
        <v>3.4400000000000004</v>
      </c>
      <c r="R13" s="13" t="s">
        <v>44</v>
      </c>
      <c r="S13" s="33">
        <f>E13-$K$19</f>
        <v>29.166666666666671</v>
      </c>
      <c r="T13" s="14">
        <f>K13-K$18</f>
        <v>-0.2200000000000002</v>
      </c>
      <c r="U13" s="14">
        <f t="shared" ref="U13:Y16" si="6">L13-L$18</f>
        <v>-100.65999999999985</v>
      </c>
      <c r="V13" s="14">
        <f t="shared" si="6"/>
        <v>21.400000000000006</v>
      </c>
      <c r="W13" s="14">
        <f t="shared" si="6"/>
        <v>-0.77999999999999936</v>
      </c>
      <c r="X13" s="14">
        <f t="shared" si="6"/>
        <v>-3.6700000000000017</v>
      </c>
      <c r="Y13" s="15">
        <f t="shared" si="6"/>
        <v>-0.55999999999999917</v>
      </c>
    </row>
    <row r="14" spans="1:25">
      <c r="A14" s="8" t="s">
        <v>45</v>
      </c>
      <c r="B14" s="3">
        <v>151</v>
      </c>
      <c r="C14" s="3">
        <v>127</v>
      </c>
      <c r="D14" s="3">
        <v>145</v>
      </c>
      <c r="E14" s="3">
        <v>282</v>
      </c>
      <c r="F14" s="3">
        <v>189</v>
      </c>
      <c r="G14" s="3">
        <v>141</v>
      </c>
      <c r="H14" s="9">
        <v>148</v>
      </c>
      <c r="J14" s="8" t="s">
        <v>45</v>
      </c>
      <c r="K14" s="3">
        <v>3.11</v>
      </c>
      <c r="L14" s="3">
        <v>1254.33</v>
      </c>
      <c r="M14" s="3">
        <v>276.08</v>
      </c>
      <c r="N14" s="3">
        <v>5.67</v>
      </c>
      <c r="O14" s="3">
        <v>18.670000000000002</v>
      </c>
      <c r="P14" s="9">
        <f t="shared" ref="P14:P16" si="7">N14-K14</f>
        <v>2.56</v>
      </c>
      <c r="R14" s="8" t="s">
        <v>45</v>
      </c>
      <c r="S14" s="28">
        <f t="shared" ref="S14:S16" si="8">E14-$K$19</f>
        <v>214.16666666666669</v>
      </c>
      <c r="T14" s="3">
        <f t="shared" ref="T14:T16" si="9">K14-K$18</f>
        <v>-0.11000000000000032</v>
      </c>
      <c r="U14" s="3">
        <f t="shared" si="6"/>
        <v>55</v>
      </c>
      <c r="V14" s="3">
        <f t="shared" si="6"/>
        <v>121.61999999999998</v>
      </c>
      <c r="W14" s="3">
        <f t="shared" si="6"/>
        <v>-1.5499999999999998</v>
      </c>
      <c r="X14" s="3">
        <f t="shared" ref="X14:X16" si="10">O14-O$18</f>
        <v>-6.3299999999999983</v>
      </c>
      <c r="Y14" s="9">
        <f t="shared" ref="Y14:Y16" si="11">P14-P$18</f>
        <v>-1.4399999999999995</v>
      </c>
    </row>
    <row r="15" spans="1:25">
      <c r="A15" s="8" t="s">
        <v>46</v>
      </c>
      <c r="B15" s="3">
        <v>129</v>
      </c>
      <c r="C15" s="3">
        <v>107</v>
      </c>
      <c r="D15" s="3">
        <v>128</v>
      </c>
      <c r="E15" s="3">
        <v>513</v>
      </c>
      <c r="F15" s="3">
        <v>232</v>
      </c>
      <c r="G15" s="3">
        <v>157</v>
      </c>
      <c r="H15" s="9">
        <v>132</v>
      </c>
      <c r="J15" s="8" t="s">
        <v>46</v>
      </c>
      <c r="K15" s="3">
        <v>3</v>
      </c>
      <c r="L15" s="3">
        <v>1257.33</v>
      </c>
      <c r="M15" s="3">
        <v>307.52999999999997</v>
      </c>
      <c r="N15" s="3">
        <v>5.1100000000000003</v>
      </c>
      <c r="O15" s="3">
        <v>17.329999999999998</v>
      </c>
      <c r="P15" s="9">
        <f t="shared" si="7"/>
        <v>2.1100000000000003</v>
      </c>
      <c r="R15" s="8" t="s">
        <v>46</v>
      </c>
      <c r="S15" s="28">
        <f t="shared" si="8"/>
        <v>445.16666666666669</v>
      </c>
      <c r="T15" s="3">
        <f t="shared" si="9"/>
        <v>-0.2200000000000002</v>
      </c>
      <c r="U15" s="3">
        <f t="shared" si="6"/>
        <v>58</v>
      </c>
      <c r="V15" s="3">
        <f t="shared" si="6"/>
        <v>153.06999999999996</v>
      </c>
      <c r="W15" s="3">
        <f t="shared" si="6"/>
        <v>-2.1099999999999994</v>
      </c>
      <c r="X15" s="3">
        <f t="shared" si="10"/>
        <v>-7.6700000000000017</v>
      </c>
      <c r="Y15" s="9">
        <f t="shared" si="11"/>
        <v>-1.8899999999999992</v>
      </c>
    </row>
    <row r="16" spans="1:25" ht="16" thickBot="1">
      <c r="A16" s="10" t="s">
        <v>47</v>
      </c>
      <c r="B16" s="11">
        <v>133</v>
      </c>
      <c r="C16" s="11">
        <v>129</v>
      </c>
      <c r="D16" s="11">
        <v>150</v>
      </c>
      <c r="E16" s="11">
        <v>575</v>
      </c>
      <c r="F16" s="11">
        <v>242</v>
      </c>
      <c r="G16" s="11">
        <v>156</v>
      </c>
      <c r="H16" s="12">
        <v>143</v>
      </c>
      <c r="J16" s="10" t="s">
        <v>47</v>
      </c>
      <c r="K16" s="11">
        <v>3</v>
      </c>
      <c r="L16" s="11">
        <v>1190.33</v>
      </c>
      <c r="M16" s="11">
        <v>309.43</v>
      </c>
      <c r="N16" s="11">
        <v>5</v>
      </c>
      <c r="O16" s="11">
        <v>16.670000000000002</v>
      </c>
      <c r="P16" s="12">
        <f t="shared" si="7"/>
        <v>2</v>
      </c>
      <c r="R16" s="10" t="s">
        <v>47</v>
      </c>
      <c r="S16" s="31">
        <f t="shared" si="8"/>
        <v>507.16666666666669</v>
      </c>
      <c r="T16" s="11">
        <f t="shared" si="9"/>
        <v>-0.2200000000000002</v>
      </c>
      <c r="U16" s="11">
        <f t="shared" si="6"/>
        <v>-9</v>
      </c>
      <c r="V16" s="11">
        <f t="shared" si="6"/>
        <v>154.97</v>
      </c>
      <c r="W16" s="11">
        <f t="shared" si="6"/>
        <v>-2.2199999999999998</v>
      </c>
      <c r="X16" s="11">
        <f t="shared" si="10"/>
        <v>-8.3299999999999983</v>
      </c>
      <c r="Y16" s="12">
        <f t="shared" si="11"/>
        <v>-1.9999999999999996</v>
      </c>
    </row>
    <row r="17" spans="1:25" ht="16" thickBot="1"/>
    <row r="18" spans="1:25" ht="16" thickBot="1">
      <c r="A18" s="16" t="s">
        <v>15</v>
      </c>
      <c r="B18" s="20">
        <f>STDEV(B13:B16)</f>
        <v>9.574271077563381</v>
      </c>
      <c r="C18" s="20">
        <f>STDEV(C13:C16)</f>
        <v>10.708252269472673</v>
      </c>
      <c r="D18" s="20">
        <f t="shared" ref="D18:H18" si="12">STDEV(D13:D16)</f>
        <v>9.4295634398770911</v>
      </c>
      <c r="E18" s="20"/>
      <c r="F18" s="20">
        <f t="shared" si="12"/>
        <v>26.919633479426622</v>
      </c>
      <c r="G18" s="20">
        <f t="shared" si="12"/>
        <v>7.5055534994651349</v>
      </c>
      <c r="H18" s="21">
        <f t="shared" si="12"/>
        <v>6.8495741960115053</v>
      </c>
      <c r="J18" s="16" t="s">
        <v>269</v>
      </c>
      <c r="K18" s="17">
        <v>3.22</v>
      </c>
      <c r="L18" s="17">
        <v>1199.33</v>
      </c>
      <c r="M18" s="17">
        <v>154.46</v>
      </c>
      <c r="N18" s="17">
        <v>7.22</v>
      </c>
      <c r="O18" s="17">
        <v>25</v>
      </c>
      <c r="P18" s="19">
        <f t="shared" ref="P18" si="13">N18-K18</f>
        <v>3.9999999999999996</v>
      </c>
    </row>
    <row r="19" spans="1:25" ht="16" thickBot="1">
      <c r="J19" s="56" t="s">
        <v>274</v>
      </c>
      <c r="K19" s="60">
        <f>AVERAGE(E2:E7,E22:E25,E31:E34,E40:E43)</f>
        <v>67.833333333333329</v>
      </c>
    </row>
    <row r="20" spans="1:25" ht="16" thickBot="1"/>
    <row r="21" spans="1:25" ht="16" thickBot="1">
      <c r="A21" s="16" t="s">
        <v>60</v>
      </c>
      <c r="B21" s="17" t="s">
        <v>1</v>
      </c>
      <c r="C21" s="17" t="s">
        <v>2</v>
      </c>
      <c r="D21" s="17" t="s">
        <v>3</v>
      </c>
      <c r="E21" s="17" t="s">
        <v>4</v>
      </c>
      <c r="F21" s="17" t="s">
        <v>5</v>
      </c>
      <c r="G21" s="17" t="s">
        <v>6</v>
      </c>
      <c r="H21" s="18" t="s">
        <v>7</v>
      </c>
      <c r="J21" s="16" t="s">
        <v>272</v>
      </c>
      <c r="K21" s="17" t="s">
        <v>250</v>
      </c>
      <c r="L21" s="17" t="s">
        <v>251</v>
      </c>
      <c r="M21" s="17" t="s">
        <v>252</v>
      </c>
      <c r="N21" s="17" t="s">
        <v>253</v>
      </c>
      <c r="O21" s="17" t="s">
        <v>254</v>
      </c>
      <c r="P21" s="18" t="s">
        <v>292</v>
      </c>
      <c r="R21" s="16" t="s">
        <v>272</v>
      </c>
      <c r="S21" s="49" t="s">
        <v>278</v>
      </c>
      <c r="T21" s="49" t="s">
        <v>257</v>
      </c>
      <c r="U21" s="49" t="s">
        <v>259</v>
      </c>
      <c r="V21" s="49" t="s">
        <v>260</v>
      </c>
      <c r="W21" s="49" t="s">
        <v>261</v>
      </c>
      <c r="X21" s="49" t="s">
        <v>262</v>
      </c>
      <c r="Y21" s="18" t="s">
        <v>293</v>
      </c>
    </row>
    <row r="22" spans="1:25">
      <c r="A22" s="13" t="s">
        <v>48</v>
      </c>
      <c r="B22" s="14">
        <v>147</v>
      </c>
      <c r="C22" s="14">
        <v>73</v>
      </c>
      <c r="D22" s="14">
        <v>150</v>
      </c>
      <c r="E22" s="14">
        <v>65</v>
      </c>
      <c r="F22" s="14">
        <v>595</v>
      </c>
      <c r="G22" s="14">
        <v>150</v>
      </c>
      <c r="H22" s="15">
        <v>138</v>
      </c>
      <c r="J22" s="13" t="s">
        <v>48</v>
      </c>
      <c r="K22" s="14">
        <v>3</v>
      </c>
      <c r="L22" s="14">
        <v>1097.33</v>
      </c>
      <c r="M22" s="14">
        <v>235.74</v>
      </c>
      <c r="N22" s="14">
        <v>5.56</v>
      </c>
      <c r="O22" s="14">
        <v>17.670000000000002</v>
      </c>
      <c r="P22" s="15">
        <f>N22-K22</f>
        <v>2.5599999999999996</v>
      </c>
      <c r="R22" s="13" t="s">
        <v>48</v>
      </c>
      <c r="S22" s="33">
        <f>F22-$K$28</f>
        <v>406.61111111111109</v>
      </c>
      <c r="T22" s="14">
        <f>K22-K$27</f>
        <v>-0.66999999999999993</v>
      </c>
      <c r="U22" s="14">
        <f t="shared" ref="U22:Y25" si="14">L22-L$27</f>
        <v>162.99999999999989</v>
      </c>
      <c r="V22" s="14">
        <f t="shared" si="14"/>
        <v>123.80000000000001</v>
      </c>
      <c r="W22" s="14">
        <f t="shared" si="14"/>
        <v>-2.1100000000000003</v>
      </c>
      <c r="X22" s="14">
        <f t="shared" si="14"/>
        <v>-9.6599999999999966</v>
      </c>
      <c r="Y22" s="15">
        <f t="shared" si="14"/>
        <v>-1.4400000000000004</v>
      </c>
    </row>
    <row r="23" spans="1:25">
      <c r="A23" s="8" t="s">
        <v>49</v>
      </c>
      <c r="B23" s="3">
        <v>150</v>
      </c>
      <c r="C23" s="3">
        <v>74</v>
      </c>
      <c r="D23" s="3">
        <v>173</v>
      </c>
      <c r="E23" s="3">
        <v>69</v>
      </c>
      <c r="F23" s="3">
        <v>868</v>
      </c>
      <c r="G23" s="3">
        <v>148</v>
      </c>
      <c r="H23" s="9">
        <v>140</v>
      </c>
      <c r="J23" s="8" t="s">
        <v>49</v>
      </c>
      <c r="K23" s="3">
        <v>2.89</v>
      </c>
      <c r="L23" s="3">
        <v>1095</v>
      </c>
      <c r="M23" s="3">
        <v>260.54000000000002</v>
      </c>
      <c r="N23" s="3">
        <v>5.22</v>
      </c>
      <c r="O23" s="3">
        <v>17.329999999999998</v>
      </c>
      <c r="P23" s="9">
        <f t="shared" ref="P23:P25" si="15">N23-K23</f>
        <v>2.3299999999999996</v>
      </c>
      <c r="R23" s="8" t="s">
        <v>49</v>
      </c>
      <c r="S23" s="28">
        <f t="shared" ref="S23:S25" si="16">F23-$K$28</f>
        <v>679.61111111111109</v>
      </c>
      <c r="T23" s="3">
        <f t="shared" ref="T23:T25" si="17">K23-K$27</f>
        <v>-0.7799999999999998</v>
      </c>
      <c r="U23" s="3">
        <f t="shared" si="14"/>
        <v>160.66999999999996</v>
      </c>
      <c r="V23" s="3">
        <f t="shared" si="14"/>
        <v>148.60000000000002</v>
      </c>
      <c r="W23" s="3">
        <f t="shared" si="14"/>
        <v>-2.4500000000000002</v>
      </c>
      <c r="X23" s="3">
        <f t="shared" ref="X23:X25" si="18">O23-O$27</f>
        <v>-10</v>
      </c>
      <c r="Y23" s="9">
        <f t="shared" ref="Y23:Y25" si="19">P23-P$27</f>
        <v>-1.6700000000000004</v>
      </c>
    </row>
    <row r="24" spans="1:25">
      <c r="A24" s="8" t="s">
        <v>50</v>
      </c>
      <c r="B24" s="3">
        <v>140</v>
      </c>
      <c r="C24" s="3">
        <v>86</v>
      </c>
      <c r="D24" s="3">
        <v>186</v>
      </c>
      <c r="E24" s="3">
        <v>73</v>
      </c>
      <c r="F24" s="3">
        <v>1163</v>
      </c>
      <c r="G24" s="3">
        <v>152</v>
      </c>
      <c r="H24" s="9">
        <v>145</v>
      </c>
      <c r="J24" s="8" t="s">
        <v>50</v>
      </c>
      <c r="K24" s="3">
        <v>3</v>
      </c>
      <c r="L24" s="3">
        <v>1272</v>
      </c>
      <c r="M24" s="3">
        <v>322.36</v>
      </c>
      <c r="N24" s="3">
        <v>5</v>
      </c>
      <c r="O24" s="3">
        <v>16.670000000000002</v>
      </c>
      <c r="P24" s="9">
        <f t="shared" si="15"/>
        <v>2</v>
      </c>
      <c r="R24" s="8" t="s">
        <v>50</v>
      </c>
      <c r="S24" s="28">
        <f t="shared" si="16"/>
        <v>974.61111111111109</v>
      </c>
      <c r="T24" s="3">
        <f t="shared" si="17"/>
        <v>-0.66999999999999993</v>
      </c>
      <c r="U24" s="3">
        <f t="shared" si="14"/>
        <v>337.66999999999996</v>
      </c>
      <c r="V24" s="3">
        <f t="shared" si="14"/>
        <v>210.42000000000002</v>
      </c>
      <c r="W24" s="3">
        <f t="shared" si="14"/>
        <v>-2.67</v>
      </c>
      <c r="X24" s="3">
        <f t="shared" si="18"/>
        <v>-10.659999999999997</v>
      </c>
      <c r="Y24" s="9">
        <f t="shared" si="19"/>
        <v>-2</v>
      </c>
    </row>
    <row r="25" spans="1:25" ht="16" thickBot="1">
      <c r="A25" s="10" t="s">
        <v>51</v>
      </c>
      <c r="B25" s="11">
        <v>144</v>
      </c>
      <c r="C25" s="11">
        <v>90</v>
      </c>
      <c r="D25" s="11">
        <v>173</v>
      </c>
      <c r="E25" s="11">
        <v>98</v>
      </c>
      <c r="F25" s="11">
        <v>1515</v>
      </c>
      <c r="G25" s="11">
        <v>144</v>
      </c>
      <c r="H25" s="12">
        <v>150</v>
      </c>
      <c r="J25" s="10" t="s">
        <v>51</v>
      </c>
      <c r="K25" s="11">
        <v>2.78</v>
      </c>
      <c r="L25" s="11">
        <v>1253.33</v>
      </c>
      <c r="M25" s="11">
        <v>327.56</v>
      </c>
      <c r="N25" s="11">
        <v>4.8899999999999997</v>
      </c>
      <c r="O25" s="11">
        <v>16.329999999999998</v>
      </c>
      <c r="P25" s="12">
        <f t="shared" si="15"/>
        <v>2.11</v>
      </c>
      <c r="R25" s="10" t="s">
        <v>51</v>
      </c>
      <c r="S25" s="31">
        <f t="shared" si="16"/>
        <v>1326.6111111111111</v>
      </c>
      <c r="T25" s="11">
        <f t="shared" si="17"/>
        <v>-0.89000000000000012</v>
      </c>
      <c r="U25" s="11">
        <f t="shared" si="14"/>
        <v>318.99999999999989</v>
      </c>
      <c r="V25" s="11">
        <f t="shared" si="14"/>
        <v>215.62</v>
      </c>
      <c r="W25" s="11">
        <f t="shared" si="14"/>
        <v>-2.7800000000000002</v>
      </c>
      <c r="X25" s="11">
        <f t="shared" si="18"/>
        <v>-11</v>
      </c>
      <c r="Y25" s="12">
        <f t="shared" si="19"/>
        <v>-1.8900000000000001</v>
      </c>
    </row>
    <row r="26" spans="1:25" ht="16" thickBot="1"/>
    <row r="27" spans="1:25" ht="16" thickBot="1">
      <c r="A27" s="16" t="s">
        <v>15</v>
      </c>
      <c r="B27" s="20">
        <f>STDEV(B22:B25)</f>
        <v>4.2720018726587652</v>
      </c>
      <c r="C27" s="20">
        <f>STDEV(C22:C25)</f>
        <v>8.5391256382996659</v>
      </c>
      <c r="D27" s="20">
        <f t="shared" ref="D27:H27" si="20">STDEV(D22:D25)</f>
        <v>14.977761292440647</v>
      </c>
      <c r="E27" s="20">
        <f t="shared" si="20"/>
        <v>14.863265679744362</v>
      </c>
      <c r="F27" s="20"/>
      <c r="G27" s="20">
        <f t="shared" si="20"/>
        <v>3.415650255319866</v>
      </c>
      <c r="H27" s="21">
        <f t="shared" si="20"/>
        <v>5.3774219349672263</v>
      </c>
      <c r="J27" s="16" t="s">
        <v>280</v>
      </c>
      <c r="K27" s="17">
        <v>3.67</v>
      </c>
      <c r="L27" s="17">
        <v>934.33</v>
      </c>
      <c r="M27" s="17">
        <v>111.94</v>
      </c>
      <c r="N27" s="17">
        <v>7.67</v>
      </c>
      <c r="O27" s="17">
        <v>27.33</v>
      </c>
      <c r="P27" s="19">
        <f t="shared" ref="P27" si="21">N27-K27</f>
        <v>4</v>
      </c>
    </row>
    <row r="28" spans="1:25" ht="16" thickBot="1">
      <c r="J28" s="56" t="s">
        <v>281</v>
      </c>
      <c r="K28" s="60">
        <f>AVERAGE(F2:F7,F13:F16,F31:F34,F40:F43)</f>
        <v>188.38888888888889</v>
      </c>
    </row>
    <row r="29" spans="1:25" ht="16" thickBot="1"/>
    <row r="30" spans="1:25" ht="16" thickBot="1">
      <c r="A30" s="16" t="s">
        <v>60</v>
      </c>
      <c r="B30" s="17" t="s">
        <v>1</v>
      </c>
      <c r="C30" s="17" t="s">
        <v>2</v>
      </c>
      <c r="D30" s="17" t="s">
        <v>3</v>
      </c>
      <c r="E30" s="17" t="s">
        <v>4</v>
      </c>
      <c r="F30" s="17" t="s">
        <v>5</v>
      </c>
      <c r="G30" s="17" t="s">
        <v>6</v>
      </c>
      <c r="H30" s="18" t="s">
        <v>7</v>
      </c>
      <c r="J30" s="5" t="s">
        <v>249</v>
      </c>
      <c r="K30" s="6" t="s">
        <v>250</v>
      </c>
      <c r="L30" s="6" t="s">
        <v>251</v>
      </c>
      <c r="M30" s="6" t="s">
        <v>252</v>
      </c>
      <c r="N30" s="6" t="s">
        <v>253</v>
      </c>
      <c r="O30" s="6" t="s">
        <v>254</v>
      </c>
      <c r="P30" s="7" t="s">
        <v>292</v>
      </c>
      <c r="R30" s="16" t="s">
        <v>249</v>
      </c>
      <c r="S30" s="49" t="s">
        <v>283</v>
      </c>
      <c r="T30" s="49" t="s">
        <v>257</v>
      </c>
      <c r="U30" s="49" t="s">
        <v>259</v>
      </c>
      <c r="V30" s="49" t="s">
        <v>260</v>
      </c>
      <c r="W30" s="49" t="s">
        <v>261</v>
      </c>
      <c r="X30" s="49" t="s">
        <v>262</v>
      </c>
      <c r="Y30" s="18" t="s">
        <v>293</v>
      </c>
    </row>
    <row r="31" spans="1:25">
      <c r="A31" s="13" t="s">
        <v>52</v>
      </c>
      <c r="B31" s="14">
        <v>153</v>
      </c>
      <c r="C31" s="14">
        <v>126</v>
      </c>
      <c r="D31" s="14">
        <v>131</v>
      </c>
      <c r="E31" s="14">
        <v>54</v>
      </c>
      <c r="F31" s="14">
        <v>173</v>
      </c>
      <c r="G31" s="14">
        <v>216</v>
      </c>
      <c r="H31" s="15">
        <v>130</v>
      </c>
      <c r="J31" s="8" t="s">
        <v>52</v>
      </c>
      <c r="K31" s="3">
        <v>2.78</v>
      </c>
      <c r="L31" s="3">
        <v>1232.67</v>
      </c>
      <c r="M31" s="3">
        <v>199.28</v>
      </c>
      <c r="N31" s="3">
        <v>6.22</v>
      </c>
      <c r="O31" s="3">
        <v>21</v>
      </c>
      <c r="P31" s="9">
        <f>N31-K31</f>
        <v>3.44</v>
      </c>
      <c r="R31" s="13" t="s">
        <v>52</v>
      </c>
      <c r="S31" s="33">
        <f>G31-$K$37</f>
        <v>63.166666666666657</v>
      </c>
      <c r="T31" s="14">
        <f>K31-K$36</f>
        <v>-0.44000000000000039</v>
      </c>
      <c r="U31" s="14">
        <f t="shared" ref="U31:Y34" si="22">L31-L$36</f>
        <v>33.340000000000146</v>
      </c>
      <c r="V31" s="14">
        <f t="shared" si="22"/>
        <v>44.819999999999993</v>
      </c>
      <c r="W31" s="14">
        <f t="shared" si="22"/>
        <v>-1</v>
      </c>
      <c r="X31" s="14">
        <f t="shared" si="22"/>
        <v>-4</v>
      </c>
      <c r="Y31" s="15">
        <f t="shared" si="22"/>
        <v>-0.55999999999999961</v>
      </c>
    </row>
    <row r="32" spans="1:25">
      <c r="A32" s="8" t="s">
        <v>53</v>
      </c>
      <c r="B32" s="3">
        <v>132</v>
      </c>
      <c r="C32" s="3">
        <v>129</v>
      </c>
      <c r="D32" s="3">
        <v>143</v>
      </c>
      <c r="E32" s="3">
        <v>73</v>
      </c>
      <c r="F32" s="3">
        <v>205</v>
      </c>
      <c r="G32" s="3">
        <v>251</v>
      </c>
      <c r="H32" s="9">
        <v>144</v>
      </c>
      <c r="J32" s="8" t="s">
        <v>53</v>
      </c>
      <c r="K32" s="3">
        <v>2.56</v>
      </c>
      <c r="L32" s="3">
        <v>1248.33</v>
      </c>
      <c r="M32" s="3">
        <v>193.59</v>
      </c>
      <c r="N32" s="3">
        <v>6.11</v>
      </c>
      <c r="O32" s="3">
        <v>21.67</v>
      </c>
      <c r="P32" s="9">
        <f t="shared" ref="P32:P34" si="23">N32-K32</f>
        <v>3.5500000000000003</v>
      </c>
      <c r="R32" s="8" t="s">
        <v>53</v>
      </c>
      <c r="S32" s="28">
        <f t="shared" ref="S32:S34" si="24">G32-$K$37</f>
        <v>98.166666666666657</v>
      </c>
      <c r="T32" s="3">
        <f t="shared" ref="T32:T34" si="25">K32-K$36</f>
        <v>-0.66000000000000014</v>
      </c>
      <c r="U32" s="3">
        <f t="shared" si="22"/>
        <v>49</v>
      </c>
      <c r="V32" s="3">
        <f t="shared" si="22"/>
        <v>39.129999999999995</v>
      </c>
      <c r="W32" s="3">
        <f t="shared" si="22"/>
        <v>-1.1099999999999994</v>
      </c>
      <c r="X32" s="3">
        <f t="shared" ref="X32:X34" si="26">O32-O$36</f>
        <v>-3.3299999999999983</v>
      </c>
      <c r="Y32" s="9">
        <f t="shared" ref="Y32:Y34" si="27">P32-P$36</f>
        <v>-0.44999999999999929</v>
      </c>
    </row>
    <row r="33" spans="1:25">
      <c r="A33" s="8" t="s">
        <v>54</v>
      </c>
      <c r="B33" s="3">
        <v>161</v>
      </c>
      <c r="C33" s="3">
        <v>138</v>
      </c>
      <c r="D33" s="3">
        <v>155</v>
      </c>
      <c r="E33" s="3">
        <v>59</v>
      </c>
      <c r="F33" s="3">
        <v>193</v>
      </c>
      <c r="G33" s="3">
        <v>294</v>
      </c>
      <c r="H33" s="9">
        <v>135</v>
      </c>
      <c r="J33" s="8" t="s">
        <v>54</v>
      </c>
      <c r="K33" s="3">
        <v>2.56</v>
      </c>
      <c r="L33" s="3">
        <v>1317</v>
      </c>
      <c r="M33" s="3">
        <v>244.45</v>
      </c>
      <c r="N33" s="3">
        <v>5.56</v>
      </c>
      <c r="O33" s="3">
        <v>19.329999999999998</v>
      </c>
      <c r="P33" s="9">
        <f t="shared" si="23"/>
        <v>2.9999999999999996</v>
      </c>
      <c r="R33" s="8" t="s">
        <v>54</v>
      </c>
      <c r="S33" s="28">
        <f t="shared" si="24"/>
        <v>141.16666666666666</v>
      </c>
      <c r="T33" s="3">
        <f t="shared" si="25"/>
        <v>-0.66000000000000014</v>
      </c>
      <c r="U33" s="3">
        <f t="shared" si="22"/>
        <v>117.67000000000007</v>
      </c>
      <c r="V33" s="3">
        <f t="shared" si="22"/>
        <v>89.989999999999981</v>
      </c>
      <c r="W33" s="3">
        <f t="shared" si="22"/>
        <v>-1.6600000000000001</v>
      </c>
      <c r="X33" s="3">
        <f t="shared" si="26"/>
        <v>-5.6700000000000017</v>
      </c>
      <c r="Y33" s="9">
        <f t="shared" si="27"/>
        <v>-1</v>
      </c>
    </row>
    <row r="34" spans="1:25" ht="16" thickBot="1">
      <c r="A34" s="10" t="s">
        <v>55</v>
      </c>
      <c r="B34" s="11">
        <v>133</v>
      </c>
      <c r="C34" s="11">
        <v>136</v>
      </c>
      <c r="D34" s="11">
        <v>168</v>
      </c>
      <c r="E34" s="11">
        <v>108</v>
      </c>
      <c r="F34" s="11">
        <v>218</v>
      </c>
      <c r="G34" s="11">
        <v>348</v>
      </c>
      <c r="H34" s="12">
        <v>147</v>
      </c>
      <c r="J34" s="10" t="s">
        <v>55</v>
      </c>
      <c r="K34" s="11">
        <v>2.33</v>
      </c>
      <c r="L34" s="11">
        <v>1362</v>
      </c>
      <c r="M34" s="11">
        <v>258.76</v>
      </c>
      <c r="N34" s="11">
        <v>5.33</v>
      </c>
      <c r="O34" s="11">
        <v>18.670000000000002</v>
      </c>
      <c r="P34" s="12">
        <f t="shared" si="23"/>
        <v>3</v>
      </c>
      <c r="R34" s="10" t="s">
        <v>55</v>
      </c>
      <c r="S34" s="31">
        <f t="shared" si="24"/>
        <v>195.16666666666666</v>
      </c>
      <c r="T34" s="11">
        <f t="shared" si="25"/>
        <v>-0.89000000000000012</v>
      </c>
      <c r="U34" s="11">
        <f t="shared" si="22"/>
        <v>162.67000000000007</v>
      </c>
      <c r="V34" s="11">
        <f t="shared" si="22"/>
        <v>104.29999999999998</v>
      </c>
      <c r="W34" s="11">
        <f t="shared" si="22"/>
        <v>-1.8899999999999997</v>
      </c>
      <c r="X34" s="11">
        <f t="shared" si="26"/>
        <v>-6.3299999999999983</v>
      </c>
      <c r="Y34" s="12">
        <f t="shared" si="27"/>
        <v>-0.99999999999999956</v>
      </c>
    </row>
    <row r="35" spans="1:25" ht="16" thickBot="1"/>
    <row r="36" spans="1:25" ht="16" thickBot="1">
      <c r="A36" s="16" t="s">
        <v>15</v>
      </c>
      <c r="B36" s="20">
        <f>STDEV(B31:B34)</f>
        <v>14.522970311429637</v>
      </c>
      <c r="C36" s="20">
        <f>STDEV(C31:C34)</f>
        <v>5.6789083458002736</v>
      </c>
      <c r="D36" s="20">
        <f t="shared" ref="D36:H36" si="28">STDEV(D31:D34)</f>
        <v>15.88238017426859</v>
      </c>
      <c r="E36" s="20">
        <f t="shared" si="28"/>
        <v>24.365275838099322</v>
      </c>
      <c r="F36" s="20">
        <f t="shared" si="28"/>
        <v>19.120233610846217</v>
      </c>
      <c r="G36" s="20"/>
      <c r="H36" s="21">
        <f t="shared" si="28"/>
        <v>7.8740078740118111</v>
      </c>
      <c r="J36" s="16" t="s">
        <v>269</v>
      </c>
      <c r="K36" s="17">
        <v>3.22</v>
      </c>
      <c r="L36" s="17">
        <v>1199.33</v>
      </c>
      <c r="M36" s="17">
        <v>154.46</v>
      </c>
      <c r="N36" s="17">
        <v>7.22</v>
      </c>
      <c r="O36" s="17">
        <v>25</v>
      </c>
      <c r="P36" s="19">
        <f t="shared" ref="P36" si="29">N36-K36</f>
        <v>3.9999999999999996</v>
      </c>
    </row>
    <row r="37" spans="1:25" ht="16" thickBot="1">
      <c r="J37" s="56" t="s">
        <v>284</v>
      </c>
      <c r="K37" s="60">
        <f>AVERAGE(G2:G7,G13:G16,G22:G25,G40:G43)</f>
        <v>152.83333333333334</v>
      </c>
    </row>
    <row r="38" spans="1:25" ht="16" thickBot="1"/>
    <row r="39" spans="1:25" ht="16" thickBot="1">
      <c r="A39" s="16" t="s">
        <v>60</v>
      </c>
      <c r="B39" s="17" t="s">
        <v>1</v>
      </c>
      <c r="C39" s="17" t="s">
        <v>2</v>
      </c>
      <c r="D39" s="17" t="s">
        <v>3</v>
      </c>
      <c r="E39" s="17" t="s">
        <v>4</v>
      </c>
      <c r="F39" s="17" t="s">
        <v>5</v>
      </c>
      <c r="G39" s="17" t="s">
        <v>6</v>
      </c>
      <c r="H39" s="18" t="s">
        <v>7</v>
      </c>
      <c r="J39" s="5" t="s">
        <v>272</v>
      </c>
      <c r="K39" s="6" t="s">
        <v>250</v>
      </c>
      <c r="L39" s="6" t="s">
        <v>251</v>
      </c>
      <c r="M39" s="6" t="s">
        <v>252</v>
      </c>
      <c r="N39" s="6" t="s">
        <v>253</v>
      </c>
      <c r="O39" s="6" t="s">
        <v>254</v>
      </c>
      <c r="P39" s="7" t="s">
        <v>292</v>
      </c>
      <c r="R39" s="16" t="s">
        <v>272</v>
      </c>
      <c r="S39" s="49" t="s">
        <v>286</v>
      </c>
      <c r="T39" s="49" t="s">
        <v>257</v>
      </c>
      <c r="U39" s="49" t="s">
        <v>259</v>
      </c>
      <c r="V39" s="49" t="s">
        <v>260</v>
      </c>
      <c r="W39" s="49" t="s">
        <v>261</v>
      </c>
      <c r="X39" s="49" t="s">
        <v>262</v>
      </c>
      <c r="Y39" s="18" t="s">
        <v>293</v>
      </c>
    </row>
    <row r="40" spans="1:25">
      <c r="A40" s="13" t="s">
        <v>56</v>
      </c>
      <c r="B40" s="14">
        <v>145</v>
      </c>
      <c r="C40" s="14">
        <v>106</v>
      </c>
      <c r="D40" s="14">
        <v>138</v>
      </c>
      <c r="E40" s="14">
        <v>64</v>
      </c>
      <c r="F40" s="14">
        <v>214</v>
      </c>
      <c r="G40" s="14">
        <v>161</v>
      </c>
      <c r="H40" s="15">
        <v>166</v>
      </c>
      <c r="J40" s="8" t="s">
        <v>56</v>
      </c>
      <c r="K40" s="3">
        <v>3.33</v>
      </c>
      <c r="L40" s="3">
        <v>757.33</v>
      </c>
      <c r="M40" s="3">
        <v>90.6</v>
      </c>
      <c r="N40" s="3">
        <v>7.67</v>
      </c>
      <c r="O40" s="3">
        <v>27</v>
      </c>
      <c r="P40" s="9">
        <f>N40-K40</f>
        <v>4.34</v>
      </c>
      <c r="R40" s="13" t="s">
        <v>56</v>
      </c>
      <c r="S40" s="33">
        <f>H40-$K$46</f>
        <v>25.277777777777771</v>
      </c>
      <c r="T40" s="14">
        <f>K40-K$45</f>
        <v>-0.33999999999999986</v>
      </c>
      <c r="U40" s="14">
        <f t="shared" ref="U40:Y43" si="30">L40-L$45</f>
        <v>-177</v>
      </c>
      <c r="V40" s="14">
        <f t="shared" si="30"/>
        <v>-21.340000000000003</v>
      </c>
      <c r="W40" s="14">
        <f t="shared" si="30"/>
        <v>0</v>
      </c>
      <c r="X40" s="14">
        <f t="shared" si="30"/>
        <v>-0.32999999999999829</v>
      </c>
      <c r="Y40" s="15">
        <f t="shared" si="30"/>
        <v>0.33999999999999986</v>
      </c>
    </row>
    <row r="41" spans="1:25">
      <c r="A41" s="8" t="s">
        <v>57</v>
      </c>
      <c r="B41" s="3">
        <v>144</v>
      </c>
      <c r="C41" s="3">
        <v>112</v>
      </c>
      <c r="D41" s="3">
        <v>135</v>
      </c>
      <c r="E41" s="3">
        <v>66</v>
      </c>
      <c r="F41" s="3">
        <v>201</v>
      </c>
      <c r="G41" s="3">
        <v>149</v>
      </c>
      <c r="H41" s="9">
        <v>196</v>
      </c>
      <c r="J41" s="8" t="s">
        <v>57</v>
      </c>
      <c r="K41" s="3">
        <v>3.44</v>
      </c>
      <c r="L41" s="3">
        <v>743.33</v>
      </c>
      <c r="M41" s="3">
        <v>91.22</v>
      </c>
      <c r="N41" s="3">
        <v>7.44</v>
      </c>
      <c r="O41" s="3">
        <v>27.67</v>
      </c>
      <c r="P41" s="9">
        <f t="shared" ref="P41:P43" si="31">N41-K41</f>
        <v>4</v>
      </c>
      <c r="R41" s="8" t="s">
        <v>57</v>
      </c>
      <c r="S41" s="28">
        <f t="shared" ref="S41:S43" si="32">H41-$K$46</f>
        <v>55.277777777777771</v>
      </c>
      <c r="T41" s="3">
        <f t="shared" ref="T41:T43" si="33">K41-K$45</f>
        <v>-0.22999999999999998</v>
      </c>
      <c r="U41" s="3">
        <f t="shared" si="30"/>
        <v>-191</v>
      </c>
      <c r="V41" s="3">
        <f t="shared" si="30"/>
        <v>-20.72</v>
      </c>
      <c r="W41" s="3">
        <f t="shared" si="30"/>
        <v>-0.22999999999999954</v>
      </c>
      <c r="X41" s="3">
        <f t="shared" ref="X41:X43" si="34">O41-O$45</f>
        <v>0.34000000000000341</v>
      </c>
      <c r="Y41" s="9">
        <f t="shared" ref="Y41:Y43" si="35">P41-P$45</f>
        <v>0</v>
      </c>
    </row>
    <row r="42" spans="1:25">
      <c r="A42" s="8" t="s">
        <v>58</v>
      </c>
      <c r="B42" s="3">
        <v>145</v>
      </c>
      <c r="C42" s="3">
        <v>94</v>
      </c>
      <c r="D42" s="3">
        <v>170</v>
      </c>
      <c r="E42" s="3">
        <v>64</v>
      </c>
      <c r="F42" s="3">
        <v>187</v>
      </c>
      <c r="G42" s="3">
        <v>132</v>
      </c>
      <c r="H42" s="9">
        <v>276</v>
      </c>
      <c r="J42" s="8" t="s">
        <v>58</v>
      </c>
      <c r="K42" s="3">
        <v>3.44</v>
      </c>
      <c r="L42" s="3">
        <v>578</v>
      </c>
      <c r="M42" s="3">
        <v>69.86</v>
      </c>
      <c r="N42" s="3">
        <v>7.33</v>
      </c>
      <c r="O42" s="3">
        <v>28.33</v>
      </c>
      <c r="P42" s="9">
        <f t="shared" si="31"/>
        <v>3.89</v>
      </c>
      <c r="R42" s="8" t="s">
        <v>58</v>
      </c>
      <c r="S42" s="28">
        <f t="shared" si="32"/>
        <v>135.27777777777777</v>
      </c>
      <c r="T42" s="3">
        <f t="shared" si="33"/>
        <v>-0.22999999999999998</v>
      </c>
      <c r="U42" s="3">
        <f t="shared" si="30"/>
        <v>-356.33000000000004</v>
      </c>
      <c r="V42" s="3">
        <f t="shared" si="30"/>
        <v>-42.08</v>
      </c>
      <c r="W42" s="3">
        <f t="shared" si="30"/>
        <v>-0.33999999999999986</v>
      </c>
      <c r="X42" s="3">
        <f t="shared" si="34"/>
        <v>1</v>
      </c>
      <c r="Y42" s="9">
        <f t="shared" si="35"/>
        <v>-0.10999999999999988</v>
      </c>
    </row>
    <row r="43" spans="1:25" ht="16" thickBot="1">
      <c r="A43" s="10" t="s">
        <v>59</v>
      </c>
      <c r="B43" s="11">
        <v>144</v>
      </c>
      <c r="C43" s="11">
        <v>94</v>
      </c>
      <c r="D43" s="11">
        <v>140</v>
      </c>
      <c r="E43" s="11">
        <v>63</v>
      </c>
      <c r="F43" s="11">
        <v>197</v>
      </c>
      <c r="G43" s="11">
        <v>144</v>
      </c>
      <c r="H43" s="12">
        <v>243</v>
      </c>
      <c r="J43" s="10" t="s">
        <v>59</v>
      </c>
      <c r="K43" s="11">
        <v>3.33</v>
      </c>
      <c r="L43" s="11">
        <v>453.67</v>
      </c>
      <c r="M43" s="11">
        <v>63.12</v>
      </c>
      <c r="N43" s="11">
        <v>6.89</v>
      </c>
      <c r="O43" s="11">
        <v>25</v>
      </c>
      <c r="P43" s="12">
        <f t="shared" si="31"/>
        <v>3.5599999999999996</v>
      </c>
      <c r="R43" s="10" t="s">
        <v>59</v>
      </c>
      <c r="S43" s="31">
        <f t="shared" si="32"/>
        <v>102.27777777777777</v>
      </c>
      <c r="T43" s="11">
        <f t="shared" si="33"/>
        <v>-0.33999999999999986</v>
      </c>
      <c r="U43" s="11">
        <f t="shared" si="30"/>
        <v>-480.66</v>
      </c>
      <c r="V43" s="11">
        <f t="shared" si="30"/>
        <v>-48.82</v>
      </c>
      <c r="W43" s="11">
        <f t="shared" si="30"/>
        <v>-0.78000000000000025</v>
      </c>
      <c r="X43" s="11">
        <f t="shared" si="34"/>
        <v>-2.3299999999999983</v>
      </c>
      <c r="Y43" s="12">
        <f t="shared" si="35"/>
        <v>-0.44000000000000039</v>
      </c>
    </row>
    <row r="44" spans="1:25" ht="16" thickBot="1"/>
    <row r="45" spans="1:25" ht="16" thickBot="1">
      <c r="A45" s="16" t="s">
        <v>15</v>
      </c>
      <c r="B45" s="20">
        <f>STDEV(B40:B43)</f>
        <v>0.57735026918962573</v>
      </c>
      <c r="C45" s="20">
        <f>STDEV(C40:C43)</f>
        <v>9</v>
      </c>
      <c r="D45" s="20">
        <f t="shared" ref="D45:G45" si="36">STDEV(D40:D43)</f>
        <v>16.296727687892847</v>
      </c>
      <c r="E45" s="20">
        <f t="shared" si="36"/>
        <v>1.2583057392117916</v>
      </c>
      <c r="F45" s="20">
        <f t="shared" si="36"/>
        <v>11.176612486199325</v>
      </c>
      <c r="G45" s="20">
        <f t="shared" si="36"/>
        <v>12.013880860626733</v>
      </c>
      <c r="H45" s="21"/>
      <c r="J45" s="16" t="s">
        <v>280</v>
      </c>
      <c r="K45" s="17">
        <v>3.67</v>
      </c>
      <c r="L45" s="17">
        <v>934.33</v>
      </c>
      <c r="M45" s="17">
        <v>111.94</v>
      </c>
      <c r="N45" s="17">
        <v>7.67</v>
      </c>
      <c r="O45" s="17">
        <v>27.33</v>
      </c>
      <c r="P45" s="19">
        <f t="shared" ref="P45" si="37">N45-K45</f>
        <v>4</v>
      </c>
    </row>
    <row r="46" spans="1:25" ht="16" thickBot="1">
      <c r="J46" s="56" t="s">
        <v>287</v>
      </c>
      <c r="K46" s="60">
        <f>AVERAGE(H2:H7,H13:H16,H22:H25,H31:H34)</f>
        <v>140.72222222222223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/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J1" s="16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  <c r="O1" s="17" t="s">
        <v>254</v>
      </c>
      <c r="P1" s="18" t="s">
        <v>292</v>
      </c>
      <c r="R1" s="16" t="s">
        <v>249</v>
      </c>
      <c r="S1" s="49" t="s">
        <v>258</v>
      </c>
      <c r="T1" s="49" t="s">
        <v>257</v>
      </c>
      <c r="U1" s="49" t="s">
        <v>259</v>
      </c>
      <c r="V1" s="49" t="s">
        <v>260</v>
      </c>
      <c r="W1" s="49" t="s">
        <v>261</v>
      </c>
      <c r="X1" s="49" t="s">
        <v>262</v>
      </c>
      <c r="Y1" s="18" t="s">
        <v>293</v>
      </c>
    </row>
    <row r="2" spans="1:25">
      <c r="A2" s="13" t="s">
        <v>83</v>
      </c>
      <c r="B2" s="14">
        <v>130</v>
      </c>
      <c r="C2" s="14">
        <v>115</v>
      </c>
      <c r="D2" s="14">
        <v>110</v>
      </c>
      <c r="E2" s="14">
        <v>140</v>
      </c>
      <c r="F2" s="14">
        <v>180</v>
      </c>
      <c r="G2" s="14">
        <v>125</v>
      </c>
      <c r="H2" s="15">
        <v>120</v>
      </c>
      <c r="J2" s="13" t="s">
        <v>83</v>
      </c>
      <c r="K2" s="14">
        <v>3.44</v>
      </c>
      <c r="L2" s="14">
        <v>1794.33</v>
      </c>
      <c r="M2" s="14">
        <v>209.21</v>
      </c>
      <c r="N2" s="14">
        <v>7.78</v>
      </c>
      <c r="O2" s="14">
        <v>26</v>
      </c>
      <c r="P2" s="15">
        <f>N2-K2</f>
        <v>4.34</v>
      </c>
      <c r="R2" s="13" t="s">
        <v>83</v>
      </c>
      <c r="S2" s="33">
        <f>B2-$K$10</f>
        <v>16.15384615384616</v>
      </c>
      <c r="T2" s="14">
        <f>K2-K$9</f>
        <v>-0.12000000000000011</v>
      </c>
      <c r="U2" s="14">
        <f t="shared" ref="U2:Y2" si="0">L2-L$9</f>
        <v>384.32999999999993</v>
      </c>
      <c r="V2" s="14">
        <f t="shared" si="0"/>
        <v>-17.359999999999985</v>
      </c>
      <c r="W2" s="14">
        <f t="shared" si="0"/>
        <v>1.1100000000000003</v>
      </c>
      <c r="X2" s="14">
        <f t="shared" si="0"/>
        <v>3</v>
      </c>
      <c r="Y2" s="15">
        <f t="shared" si="0"/>
        <v>1.23</v>
      </c>
    </row>
    <row r="3" spans="1:25">
      <c r="A3" s="8" t="s">
        <v>84</v>
      </c>
      <c r="B3" s="3">
        <v>160</v>
      </c>
      <c r="C3" s="3">
        <v>118</v>
      </c>
      <c r="D3" s="3">
        <v>114</v>
      </c>
      <c r="E3" s="3">
        <v>134</v>
      </c>
      <c r="F3" s="3">
        <v>190</v>
      </c>
      <c r="G3" s="3">
        <v>115</v>
      </c>
      <c r="H3" s="9">
        <v>110</v>
      </c>
      <c r="J3" s="8" t="s">
        <v>84</v>
      </c>
      <c r="K3" s="3">
        <v>3.67</v>
      </c>
      <c r="L3" s="3">
        <v>2320</v>
      </c>
      <c r="M3" s="3">
        <v>270.17</v>
      </c>
      <c r="N3" s="3">
        <v>8.11</v>
      </c>
      <c r="O3" s="3">
        <v>26</v>
      </c>
      <c r="P3" s="9">
        <f t="shared" ref="P3:P9" si="1">N3-K3</f>
        <v>4.4399999999999995</v>
      </c>
      <c r="R3" s="8" t="s">
        <v>84</v>
      </c>
      <c r="S3" s="28">
        <f t="shared" ref="S3:S7" si="2">B3-$K$10</f>
        <v>46.15384615384616</v>
      </c>
      <c r="T3" s="3">
        <f t="shared" ref="T3:T7" si="3">K3-K$9</f>
        <v>0.10999999999999988</v>
      </c>
      <c r="U3" s="3">
        <f t="shared" ref="U3:U5" si="4">L3-L$9</f>
        <v>910</v>
      </c>
      <c r="V3" s="3">
        <f t="shared" ref="V3:V7" si="5">M3-M$9</f>
        <v>43.600000000000023</v>
      </c>
      <c r="W3" s="3">
        <f t="shared" ref="W3:W7" si="6">N3-N$9</f>
        <v>1.4399999999999995</v>
      </c>
      <c r="X3" s="3">
        <f t="shared" ref="X3:Y6" si="7">O3-O$9</f>
        <v>3</v>
      </c>
      <c r="Y3" s="9">
        <f t="shared" si="7"/>
        <v>1.3299999999999996</v>
      </c>
    </row>
    <row r="4" spans="1:25">
      <c r="A4" s="8" t="s">
        <v>85</v>
      </c>
      <c r="B4" s="3">
        <v>180</v>
      </c>
      <c r="C4" s="3">
        <v>117</v>
      </c>
      <c r="D4" s="3">
        <v>110</v>
      </c>
      <c r="E4" s="3">
        <v>136</v>
      </c>
      <c r="F4" s="3">
        <v>188</v>
      </c>
      <c r="G4" s="3">
        <v>130</v>
      </c>
      <c r="H4" s="9">
        <v>115</v>
      </c>
      <c r="J4" s="8" t="s">
        <v>85</v>
      </c>
      <c r="K4" s="3">
        <v>4</v>
      </c>
      <c r="L4" s="3">
        <v>1760</v>
      </c>
      <c r="M4" s="3">
        <v>191.66</v>
      </c>
      <c r="N4" s="3">
        <v>9.33</v>
      </c>
      <c r="O4" s="3">
        <v>20</v>
      </c>
      <c r="P4" s="9">
        <f t="shared" si="1"/>
        <v>5.33</v>
      </c>
      <c r="R4" s="8" t="s">
        <v>85</v>
      </c>
      <c r="S4" s="28">
        <f t="shared" si="2"/>
        <v>66.15384615384616</v>
      </c>
      <c r="T4" s="3">
        <f t="shared" si="3"/>
        <v>0.43999999999999995</v>
      </c>
      <c r="U4" s="3">
        <f t="shared" si="4"/>
        <v>350</v>
      </c>
      <c r="V4" s="3">
        <f t="shared" si="5"/>
        <v>-34.909999999999997</v>
      </c>
      <c r="W4" s="3">
        <f t="shared" si="6"/>
        <v>2.66</v>
      </c>
      <c r="X4" s="3">
        <f t="shared" si="7"/>
        <v>-3</v>
      </c>
      <c r="Y4" s="9">
        <f t="shared" si="7"/>
        <v>2.2200000000000002</v>
      </c>
    </row>
    <row r="5" spans="1:25">
      <c r="A5" s="8" t="s">
        <v>86</v>
      </c>
      <c r="B5" s="3">
        <v>201</v>
      </c>
      <c r="C5" s="3">
        <v>130</v>
      </c>
      <c r="D5" s="3">
        <v>115</v>
      </c>
      <c r="E5" s="3">
        <v>122</v>
      </c>
      <c r="F5" s="3">
        <v>199</v>
      </c>
      <c r="G5" s="3">
        <v>116</v>
      </c>
      <c r="H5" s="9">
        <v>121</v>
      </c>
      <c r="J5" s="8" t="s">
        <v>86</v>
      </c>
      <c r="K5" s="3">
        <v>3.67</v>
      </c>
      <c r="L5" s="3">
        <v>2272</v>
      </c>
      <c r="M5" s="3">
        <v>247.9</v>
      </c>
      <c r="N5" s="3">
        <v>9</v>
      </c>
      <c r="O5" s="3">
        <v>22</v>
      </c>
      <c r="P5" s="9">
        <f t="shared" si="1"/>
        <v>5.33</v>
      </c>
      <c r="R5" s="8" t="s">
        <v>86</v>
      </c>
      <c r="S5" s="28">
        <f t="shared" si="2"/>
        <v>87.15384615384616</v>
      </c>
      <c r="T5" s="3">
        <f t="shared" si="3"/>
        <v>0.10999999999999988</v>
      </c>
      <c r="U5" s="3">
        <f t="shared" si="4"/>
        <v>862</v>
      </c>
      <c r="V5" s="3">
        <f t="shared" si="5"/>
        <v>21.330000000000013</v>
      </c>
      <c r="W5" s="3">
        <f t="shared" si="6"/>
        <v>2.33</v>
      </c>
      <c r="X5" s="3">
        <f t="shared" si="7"/>
        <v>-1</v>
      </c>
      <c r="Y5" s="9">
        <f t="shared" si="7"/>
        <v>2.2200000000000002</v>
      </c>
    </row>
    <row r="6" spans="1:25">
      <c r="A6" s="8" t="s">
        <v>87</v>
      </c>
      <c r="B6" s="3">
        <v>230</v>
      </c>
      <c r="C6" s="3">
        <v>121</v>
      </c>
      <c r="D6" s="3">
        <v>111</v>
      </c>
      <c r="E6" s="3">
        <v>133</v>
      </c>
      <c r="F6" s="3">
        <v>182</v>
      </c>
      <c r="G6" s="3">
        <v>125</v>
      </c>
      <c r="H6" s="9">
        <v>114</v>
      </c>
      <c r="J6" s="8" t="s">
        <v>87</v>
      </c>
      <c r="K6" s="3">
        <v>4.22</v>
      </c>
      <c r="L6" s="3"/>
      <c r="M6" s="3">
        <v>338.87</v>
      </c>
      <c r="N6" s="3">
        <v>12</v>
      </c>
      <c r="O6" s="3"/>
      <c r="P6" s="9">
        <f t="shared" si="1"/>
        <v>7.78</v>
      </c>
      <c r="R6" s="8" t="s">
        <v>87</v>
      </c>
      <c r="S6" s="28">
        <f t="shared" si="2"/>
        <v>116.15384615384616</v>
      </c>
      <c r="T6" s="3">
        <f t="shared" si="3"/>
        <v>0.6599999999999997</v>
      </c>
      <c r="U6" s="3"/>
      <c r="V6" s="3">
        <f t="shared" si="5"/>
        <v>112.30000000000001</v>
      </c>
      <c r="W6" s="3">
        <f t="shared" si="6"/>
        <v>5.33</v>
      </c>
      <c r="X6" s="3"/>
      <c r="Y6" s="9">
        <f t="shared" si="7"/>
        <v>4.67</v>
      </c>
    </row>
    <row r="7" spans="1:25" ht="16" thickBot="1">
      <c r="A7" s="10" t="s">
        <v>88</v>
      </c>
      <c r="B7" s="11">
        <v>260</v>
      </c>
      <c r="C7" s="11">
        <v>131</v>
      </c>
      <c r="D7" s="11">
        <v>120</v>
      </c>
      <c r="E7" s="11">
        <v>127</v>
      </c>
      <c r="F7" s="11">
        <v>187</v>
      </c>
      <c r="G7" s="11">
        <v>122</v>
      </c>
      <c r="H7" s="12">
        <v>119</v>
      </c>
      <c r="J7" s="10" t="s">
        <v>88</v>
      </c>
      <c r="K7" s="11">
        <v>4.67</v>
      </c>
      <c r="L7" s="11"/>
      <c r="M7" s="11">
        <v>417</v>
      </c>
      <c r="N7" s="11">
        <v>13.11</v>
      </c>
      <c r="O7" s="11"/>
      <c r="P7" s="12">
        <f t="shared" si="1"/>
        <v>8.44</v>
      </c>
      <c r="R7" s="10" t="s">
        <v>88</v>
      </c>
      <c r="S7" s="31">
        <f t="shared" si="2"/>
        <v>146.15384615384616</v>
      </c>
      <c r="T7" s="11">
        <f t="shared" si="3"/>
        <v>1.1099999999999999</v>
      </c>
      <c r="U7" s="11"/>
      <c r="V7" s="11">
        <f t="shared" si="5"/>
        <v>190.43</v>
      </c>
      <c r="W7" s="11">
        <f t="shared" si="6"/>
        <v>6.4399999999999995</v>
      </c>
      <c r="X7" s="11"/>
      <c r="Y7" s="12">
        <f t="shared" ref="Y7" si="8">P7-P$9</f>
        <v>5.33</v>
      </c>
    </row>
    <row r="8" spans="1:25" ht="16" thickBot="1"/>
    <row r="9" spans="1:25" ht="16" thickBot="1">
      <c r="A9" s="16" t="s">
        <v>15</v>
      </c>
      <c r="B9" s="17"/>
      <c r="C9" s="20">
        <f>STDEV(C2:C7)</f>
        <v>6.8702256149270671</v>
      </c>
      <c r="D9" s="20">
        <f t="shared" ref="D9:H9" si="9">STDEV(D2:D7)</f>
        <v>3.8815804341359033</v>
      </c>
      <c r="E9" s="20">
        <f t="shared" si="9"/>
        <v>6.4807406984078604</v>
      </c>
      <c r="F9" s="20">
        <f t="shared" si="9"/>
        <v>6.7131711334261892</v>
      </c>
      <c r="G9" s="20">
        <f t="shared" si="9"/>
        <v>5.7763887219149872</v>
      </c>
      <c r="H9" s="21">
        <f t="shared" si="9"/>
        <v>4.2308391602612359</v>
      </c>
      <c r="J9" s="16" t="s">
        <v>270</v>
      </c>
      <c r="K9" s="17">
        <v>3.56</v>
      </c>
      <c r="L9" s="17">
        <v>1410</v>
      </c>
      <c r="M9" s="17">
        <v>226.57</v>
      </c>
      <c r="N9" s="17">
        <v>6.67</v>
      </c>
      <c r="O9" s="17">
        <v>23</v>
      </c>
      <c r="P9" s="19">
        <f t="shared" si="1"/>
        <v>3.11</v>
      </c>
    </row>
    <row r="10" spans="1:25" ht="16" thickBot="1">
      <c r="J10" s="56" t="s">
        <v>256</v>
      </c>
      <c r="K10" s="60">
        <f>AVERAGE(B13:B16,B22:B25,B31:B35)</f>
        <v>113.84615384615384</v>
      </c>
    </row>
    <row r="11" spans="1:25" ht="16" thickBot="1"/>
    <row r="12" spans="1:25" ht="16" thickBot="1">
      <c r="A12" s="16" t="s">
        <v>60</v>
      </c>
      <c r="B12" s="17" t="s">
        <v>1</v>
      </c>
      <c r="C12" s="17" t="s">
        <v>2</v>
      </c>
      <c r="D12" s="17" t="s">
        <v>3</v>
      </c>
      <c r="E12" s="17" t="s">
        <v>4</v>
      </c>
      <c r="F12" s="17" t="s">
        <v>5</v>
      </c>
      <c r="G12" s="17" t="s">
        <v>6</v>
      </c>
      <c r="H12" s="18" t="s">
        <v>7</v>
      </c>
      <c r="J12" s="16" t="s">
        <v>272</v>
      </c>
      <c r="K12" s="17" t="s">
        <v>250</v>
      </c>
      <c r="L12" s="17" t="s">
        <v>251</v>
      </c>
      <c r="M12" s="17" t="s">
        <v>252</v>
      </c>
      <c r="N12" s="17" t="s">
        <v>253</v>
      </c>
      <c r="O12" s="17" t="s">
        <v>254</v>
      </c>
      <c r="P12" s="18" t="s">
        <v>292</v>
      </c>
      <c r="R12" s="16" t="s">
        <v>272</v>
      </c>
      <c r="S12" s="49" t="s">
        <v>275</v>
      </c>
      <c r="T12" s="49" t="s">
        <v>257</v>
      </c>
      <c r="U12" s="49" t="s">
        <v>259</v>
      </c>
      <c r="V12" s="49" t="s">
        <v>260</v>
      </c>
      <c r="W12" s="49" t="s">
        <v>261</v>
      </c>
      <c r="X12" s="49" t="s">
        <v>262</v>
      </c>
      <c r="Y12" s="18" t="s">
        <v>293</v>
      </c>
    </row>
    <row r="13" spans="1:25">
      <c r="A13" s="13" t="s">
        <v>90</v>
      </c>
      <c r="B13" s="14">
        <v>107</v>
      </c>
      <c r="C13" s="14">
        <v>116</v>
      </c>
      <c r="D13" s="14">
        <v>117</v>
      </c>
      <c r="E13" s="14">
        <v>211</v>
      </c>
      <c r="F13" s="14">
        <v>202</v>
      </c>
      <c r="G13" s="14">
        <v>139</v>
      </c>
      <c r="H13" s="15">
        <v>111</v>
      </c>
      <c r="J13" s="13" t="s">
        <v>90</v>
      </c>
      <c r="K13" s="14">
        <v>3.78</v>
      </c>
      <c r="L13" s="14">
        <v>1336.67</v>
      </c>
      <c r="M13" s="14">
        <v>233.1</v>
      </c>
      <c r="N13" s="14">
        <v>6.89</v>
      </c>
      <c r="O13" s="14">
        <v>21.33</v>
      </c>
      <c r="P13" s="15">
        <f>N13-K13</f>
        <v>3.11</v>
      </c>
      <c r="R13" s="13" t="s">
        <v>90</v>
      </c>
      <c r="S13" s="33">
        <f>E13-$K$19</f>
        <v>73.466666666666669</v>
      </c>
      <c r="T13" s="14">
        <f>K13-K$18</f>
        <v>0.10999999999999988</v>
      </c>
      <c r="U13" s="14">
        <f t="shared" ref="U13:Y16" si="10">L13-L$18</f>
        <v>-167.32999999999993</v>
      </c>
      <c r="V13" s="14">
        <f t="shared" si="10"/>
        <v>13.609999999999985</v>
      </c>
      <c r="W13" s="14">
        <f t="shared" si="10"/>
        <v>-0.44000000000000039</v>
      </c>
      <c r="X13" s="14">
        <f t="shared" si="10"/>
        <v>-2.6700000000000017</v>
      </c>
      <c r="Y13" s="15">
        <f t="shared" si="10"/>
        <v>-0.55000000000000027</v>
      </c>
    </row>
    <row r="14" spans="1:25">
      <c r="A14" s="8" t="s">
        <v>91</v>
      </c>
      <c r="B14" s="3">
        <v>103</v>
      </c>
      <c r="C14" s="3">
        <v>108</v>
      </c>
      <c r="D14" s="3">
        <v>111</v>
      </c>
      <c r="E14" s="3">
        <v>402</v>
      </c>
      <c r="F14" s="3">
        <v>210</v>
      </c>
      <c r="G14" s="3">
        <v>119</v>
      </c>
      <c r="H14" s="9">
        <v>112</v>
      </c>
      <c r="J14" s="8" t="s">
        <v>91</v>
      </c>
      <c r="K14" s="3">
        <v>3.44</v>
      </c>
      <c r="L14" s="3">
        <v>1590.67</v>
      </c>
      <c r="M14" s="3">
        <v>309.68</v>
      </c>
      <c r="N14" s="3">
        <v>6.11</v>
      </c>
      <c r="O14" s="3">
        <v>20.329999999999998</v>
      </c>
      <c r="P14" s="9">
        <f t="shared" ref="P14:P16" si="11">N14-K14</f>
        <v>2.6700000000000004</v>
      </c>
      <c r="R14" s="8" t="s">
        <v>91</v>
      </c>
      <c r="S14" s="28">
        <f t="shared" ref="S14:S16" si="12">E14-$K$19</f>
        <v>264.4666666666667</v>
      </c>
      <c r="T14" s="3">
        <f t="shared" ref="T14:T16" si="13">K14-K$18</f>
        <v>-0.22999999999999998</v>
      </c>
      <c r="U14" s="3">
        <f t="shared" si="10"/>
        <v>86.670000000000073</v>
      </c>
      <c r="V14" s="3">
        <f t="shared" si="10"/>
        <v>90.19</v>
      </c>
      <c r="W14" s="3">
        <f t="shared" si="10"/>
        <v>-1.2199999999999998</v>
      </c>
      <c r="X14" s="3">
        <f t="shared" ref="X14:X16" si="14">O14-O$18</f>
        <v>-3.6700000000000017</v>
      </c>
      <c r="Y14" s="9">
        <f t="shared" ref="Y14:Y16" si="15">P14-P$18</f>
        <v>-0.98999999999999977</v>
      </c>
    </row>
    <row r="15" spans="1:25">
      <c r="A15" s="38" t="s">
        <v>92</v>
      </c>
      <c r="B15" s="4">
        <v>120</v>
      </c>
      <c r="C15" s="4">
        <v>121</v>
      </c>
      <c r="D15" s="4">
        <v>107</v>
      </c>
      <c r="E15" s="4">
        <v>683</v>
      </c>
      <c r="F15" s="4">
        <v>214</v>
      </c>
      <c r="G15" s="4">
        <v>124</v>
      </c>
      <c r="H15" s="39">
        <v>112</v>
      </c>
      <c r="J15" s="38" t="s">
        <v>92</v>
      </c>
      <c r="K15" s="3">
        <v>3.33</v>
      </c>
      <c r="L15" s="3">
        <v>1440</v>
      </c>
      <c r="M15" s="3">
        <v>351.17</v>
      </c>
      <c r="N15" s="3">
        <v>5.33</v>
      </c>
      <c r="O15" s="3">
        <v>18</v>
      </c>
      <c r="P15" s="9">
        <f t="shared" si="11"/>
        <v>2</v>
      </c>
      <c r="R15" s="38" t="s">
        <v>92</v>
      </c>
      <c r="S15" s="28">
        <f t="shared" si="12"/>
        <v>545.4666666666667</v>
      </c>
      <c r="T15" s="3">
        <f t="shared" si="13"/>
        <v>-0.33999999999999986</v>
      </c>
      <c r="U15" s="3">
        <f t="shared" si="10"/>
        <v>-64</v>
      </c>
      <c r="V15" s="3">
        <f t="shared" si="10"/>
        <v>131.68</v>
      </c>
      <c r="W15" s="3">
        <f t="shared" si="10"/>
        <v>-2</v>
      </c>
      <c r="X15" s="3">
        <f t="shared" si="14"/>
        <v>-6</v>
      </c>
      <c r="Y15" s="9">
        <f t="shared" si="15"/>
        <v>-1.6600000000000001</v>
      </c>
    </row>
    <row r="16" spans="1:25" ht="16" thickBot="1">
      <c r="A16" s="10" t="s">
        <v>93</v>
      </c>
      <c r="B16" s="11">
        <v>104</v>
      </c>
      <c r="C16" s="11">
        <v>119</v>
      </c>
      <c r="D16" s="11">
        <v>106</v>
      </c>
      <c r="E16" s="11">
        <v>820</v>
      </c>
      <c r="F16" s="11">
        <v>200</v>
      </c>
      <c r="G16" s="11">
        <v>119</v>
      </c>
      <c r="H16" s="12">
        <v>113</v>
      </c>
      <c r="J16" s="10" t="s">
        <v>93</v>
      </c>
      <c r="K16" s="11">
        <v>3</v>
      </c>
      <c r="L16" s="11">
        <v>1467</v>
      </c>
      <c r="M16" s="11">
        <v>346.64</v>
      </c>
      <c r="N16" s="11">
        <v>5.1100000000000003</v>
      </c>
      <c r="O16" s="11">
        <v>18.670000000000002</v>
      </c>
      <c r="P16" s="12">
        <f t="shared" si="11"/>
        <v>2.1100000000000003</v>
      </c>
      <c r="R16" s="10" t="s">
        <v>93</v>
      </c>
      <c r="S16" s="31">
        <f t="shared" si="12"/>
        <v>682.4666666666667</v>
      </c>
      <c r="T16" s="11">
        <f t="shared" si="13"/>
        <v>-0.66999999999999993</v>
      </c>
      <c r="U16" s="11">
        <f t="shared" si="10"/>
        <v>-37</v>
      </c>
      <c r="V16" s="11">
        <f t="shared" si="10"/>
        <v>127.14999999999998</v>
      </c>
      <c r="W16" s="11">
        <f t="shared" si="10"/>
        <v>-2.2199999999999998</v>
      </c>
      <c r="X16" s="11">
        <f t="shared" si="14"/>
        <v>-5.3299999999999983</v>
      </c>
      <c r="Y16" s="12">
        <f t="shared" si="15"/>
        <v>-1.5499999999999998</v>
      </c>
    </row>
    <row r="17" spans="1:25" ht="16" thickBot="1"/>
    <row r="18" spans="1:25" ht="16" thickBot="1">
      <c r="A18" s="16" t="s">
        <v>15</v>
      </c>
      <c r="B18" s="20">
        <f>STDEV(B13:B16)</f>
        <v>7.8528126595931642</v>
      </c>
      <c r="C18" s="20">
        <f>STDEV(C13:C16)</f>
        <v>5.715476066494082</v>
      </c>
      <c r="D18" s="20">
        <f t="shared" ref="D18:H18" si="16">STDEV(D13:D16)</f>
        <v>4.9916597106239795</v>
      </c>
      <c r="E18" s="20"/>
      <c r="F18" s="20">
        <f t="shared" si="16"/>
        <v>6.6080758671996698</v>
      </c>
      <c r="G18" s="20">
        <f t="shared" si="16"/>
        <v>9.464847243000456</v>
      </c>
      <c r="H18" s="21">
        <f t="shared" si="16"/>
        <v>0.81649658092772603</v>
      </c>
      <c r="J18" s="16" t="s">
        <v>276</v>
      </c>
      <c r="K18" s="17">
        <v>3.67</v>
      </c>
      <c r="L18" s="17">
        <v>1504</v>
      </c>
      <c r="M18" s="17">
        <v>219.49</v>
      </c>
      <c r="N18" s="17">
        <v>7.33</v>
      </c>
      <c r="O18" s="17">
        <v>24</v>
      </c>
      <c r="P18" s="19">
        <f t="shared" ref="P18" si="17">N18-K18</f>
        <v>3.66</v>
      </c>
    </row>
    <row r="19" spans="1:25" ht="16" thickBot="1">
      <c r="J19" s="56" t="s">
        <v>274</v>
      </c>
      <c r="K19" s="60">
        <f>AVERAGE(E2:E7,E22:E25,E31:E35)</f>
        <v>137.53333333333333</v>
      </c>
    </row>
    <row r="20" spans="1:25" ht="16" thickBot="1"/>
    <row r="21" spans="1:25" ht="16" thickBot="1">
      <c r="A21" s="16" t="s">
        <v>60</v>
      </c>
      <c r="B21" s="17" t="s">
        <v>1</v>
      </c>
      <c r="C21" s="17" t="s">
        <v>2</v>
      </c>
      <c r="D21" s="17" t="s">
        <v>3</v>
      </c>
      <c r="E21" s="17" t="s">
        <v>4</v>
      </c>
      <c r="F21" s="17" t="s">
        <v>5</v>
      </c>
      <c r="G21" s="17" t="s">
        <v>6</v>
      </c>
      <c r="H21" s="18" t="s">
        <v>7</v>
      </c>
      <c r="J21" s="5" t="s">
        <v>249</v>
      </c>
      <c r="K21" s="6" t="s">
        <v>250</v>
      </c>
      <c r="L21" s="6" t="s">
        <v>251</v>
      </c>
      <c r="M21" s="6" t="s">
        <v>252</v>
      </c>
      <c r="N21" s="6" t="s">
        <v>253</v>
      </c>
      <c r="O21" s="6" t="s">
        <v>254</v>
      </c>
      <c r="P21" s="7" t="s">
        <v>292</v>
      </c>
      <c r="R21" s="16" t="s">
        <v>249</v>
      </c>
      <c r="S21" s="49" t="s">
        <v>278</v>
      </c>
      <c r="T21" s="49" t="s">
        <v>257</v>
      </c>
      <c r="U21" s="49" t="s">
        <v>259</v>
      </c>
      <c r="V21" s="49" t="s">
        <v>260</v>
      </c>
      <c r="W21" s="49" t="s">
        <v>261</v>
      </c>
      <c r="X21" s="49" t="s">
        <v>262</v>
      </c>
      <c r="Y21" s="18" t="s">
        <v>293</v>
      </c>
    </row>
    <row r="22" spans="1:25">
      <c r="A22" s="13" t="s">
        <v>95</v>
      </c>
      <c r="B22" s="14">
        <v>108</v>
      </c>
      <c r="C22" s="14">
        <v>155</v>
      </c>
      <c r="D22" s="14">
        <v>111</v>
      </c>
      <c r="E22" s="14">
        <v>130</v>
      </c>
      <c r="F22" s="14">
        <v>242</v>
      </c>
      <c r="G22" s="14">
        <v>124</v>
      </c>
      <c r="H22" s="15">
        <v>114</v>
      </c>
      <c r="J22" s="8" t="s">
        <v>95</v>
      </c>
      <c r="K22" s="3">
        <v>3.44</v>
      </c>
      <c r="L22" s="3">
        <v>1525</v>
      </c>
      <c r="M22" s="3">
        <v>251.01</v>
      </c>
      <c r="N22" s="3">
        <v>6.44</v>
      </c>
      <c r="O22" s="3">
        <v>22.67</v>
      </c>
      <c r="P22" s="9">
        <f>N22-K22</f>
        <v>3.0000000000000004</v>
      </c>
      <c r="R22" s="13" t="s">
        <v>95</v>
      </c>
      <c r="S22" s="33">
        <f>F22-$K$28</f>
        <v>45.866666666666674</v>
      </c>
      <c r="T22" s="14">
        <f>K22-K$27</f>
        <v>-0.12000000000000011</v>
      </c>
      <c r="U22" s="14">
        <f t="shared" ref="U22:Y25" si="18">L22-L$27</f>
        <v>115</v>
      </c>
      <c r="V22" s="14">
        <f t="shared" si="18"/>
        <v>24.439999999999998</v>
      </c>
      <c r="W22" s="14">
        <f t="shared" si="18"/>
        <v>-0.22999999999999954</v>
      </c>
      <c r="X22" s="14">
        <f t="shared" si="18"/>
        <v>-0.32999999999999829</v>
      </c>
      <c r="Y22" s="15">
        <f t="shared" si="18"/>
        <v>-0.10999999999999943</v>
      </c>
    </row>
    <row r="23" spans="1:25">
      <c r="A23" s="8" t="s">
        <v>96</v>
      </c>
      <c r="B23" s="3">
        <v>103</v>
      </c>
      <c r="C23" s="3">
        <v>115</v>
      </c>
      <c r="D23" s="3">
        <v>113</v>
      </c>
      <c r="E23" s="3">
        <v>122</v>
      </c>
      <c r="F23" s="3">
        <v>336</v>
      </c>
      <c r="G23" s="3">
        <v>122</v>
      </c>
      <c r="H23" s="9">
        <v>117</v>
      </c>
      <c r="J23" s="8" t="s">
        <v>96</v>
      </c>
      <c r="K23" s="3">
        <v>3.33</v>
      </c>
      <c r="L23" s="3">
        <v>1632.67</v>
      </c>
      <c r="M23" s="3">
        <v>240.13</v>
      </c>
      <c r="N23" s="3">
        <v>6.78</v>
      </c>
      <c r="O23" s="3">
        <v>25</v>
      </c>
      <c r="P23" s="9">
        <f t="shared" ref="P23:P25" si="19">N23-K23</f>
        <v>3.45</v>
      </c>
      <c r="R23" s="8" t="s">
        <v>96</v>
      </c>
      <c r="S23" s="28">
        <f t="shared" ref="S23:S25" si="20">F23-$K$28</f>
        <v>139.86666666666667</v>
      </c>
      <c r="T23" s="3">
        <f t="shared" ref="T23:T25" si="21">K23-K$27</f>
        <v>-0.22999999999999998</v>
      </c>
      <c r="U23" s="3">
        <f t="shared" si="18"/>
        <v>222.67000000000007</v>
      </c>
      <c r="V23" s="3">
        <f t="shared" si="18"/>
        <v>13.560000000000002</v>
      </c>
      <c r="W23" s="3">
        <f t="shared" si="18"/>
        <v>0.11000000000000032</v>
      </c>
      <c r="X23" s="3">
        <f t="shared" ref="X23:X25" si="22">O23-O$27</f>
        <v>2</v>
      </c>
      <c r="Y23" s="9">
        <f t="shared" ref="Y23:Y25" si="23">P23-P$27</f>
        <v>0.3400000000000003</v>
      </c>
    </row>
    <row r="24" spans="1:25">
      <c r="A24" s="8" t="s">
        <v>97</v>
      </c>
      <c r="B24" s="3">
        <v>100</v>
      </c>
      <c r="C24" s="3">
        <v>115</v>
      </c>
      <c r="D24" s="3">
        <v>115</v>
      </c>
      <c r="E24" s="3">
        <v>133</v>
      </c>
      <c r="F24" s="3">
        <v>446</v>
      </c>
      <c r="G24" s="3">
        <v>122</v>
      </c>
      <c r="H24" s="9">
        <v>120</v>
      </c>
      <c r="J24" s="8" t="s">
        <v>97</v>
      </c>
      <c r="K24" s="3">
        <v>3.44</v>
      </c>
      <c r="L24" s="3">
        <v>1402.33</v>
      </c>
      <c r="M24" s="3">
        <v>212.05</v>
      </c>
      <c r="N24" s="3">
        <v>6.67</v>
      </c>
      <c r="O24" s="3">
        <v>23.67</v>
      </c>
      <c r="P24" s="9">
        <f t="shared" si="19"/>
        <v>3.23</v>
      </c>
      <c r="R24" s="8" t="s">
        <v>97</v>
      </c>
      <c r="S24" s="28">
        <f t="shared" si="20"/>
        <v>249.86666666666667</v>
      </c>
      <c r="T24" s="3">
        <f t="shared" si="21"/>
        <v>-0.12000000000000011</v>
      </c>
      <c r="U24" s="3">
        <f t="shared" si="18"/>
        <v>-7.6700000000000728</v>
      </c>
      <c r="V24" s="3">
        <f t="shared" si="18"/>
        <v>-14.519999999999982</v>
      </c>
      <c r="W24" s="3">
        <f t="shared" si="18"/>
        <v>0</v>
      </c>
      <c r="X24" s="3">
        <f t="shared" si="22"/>
        <v>0.67000000000000171</v>
      </c>
      <c r="Y24" s="9">
        <f t="shared" si="23"/>
        <v>0.12000000000000011</v>
      </c>
    </row>
    <row r="25" spans="1:25" ht="16" thickBot="1">
      <c r="A25" s="10" t="s">
        <v>98</v>
      </c>
      <c r="B25" s="11">
        <v>103</v>
      </c>
      <c r="C25" s="11">
        <v>123</v>
      </c>
      <c r="D25" s="11">
        <v>104</v>
      </c>
      <c r="E25" s="11">
        <v>128</v>
      </c>
      <c r="F25" s="11">
        <v>469</v>
      </c>
      <c r="G25" s="11">
        <v>120</v>
      </c>
      <c r="H25" s="12">
        <v>118</v>
      </c>
      <c r="J25" s="10" t="s">
        <v>98</v>
      </c>
      <c r="K25" s="11">
        <v>3</v>
      </c>
      <c r="L25" s="11">
        <v>1232</v>
      </c>
      <c r="M25" s="11">
        <v>207.95</v>
      </c>
      <c r="N25" s="11">
        <v>6.11</v>
      </c>
      <c r="O25" s="11">
        <v>21.67</v>
      </c>
      <c r="P25" s="12">
        <f t="shared" si="19"/>
        <v>3.1100000000000003</v>
      </c>
      <c r="R25" s="10" t="s">
        <v>98</v>
      </c>
      <c r="S25" s="31">
        <f t="shared" si="20"/>
        <v>272.86666666666667</v>
      </c>
      <c r="T25" s="11">
        <f t="shared" si="21"/>
        <v>-0.56000000000000005</v>
      </c>
      <c r="U25" s="11">
        <f t="shared" si="18"/>
        <v>-178</v>
      </c>
      <c r="V25" s="11">
        <f t="shared" si="18"/>
        <v>-18.620000000000005</v>
      </c>
      <c r="W25" s="11">
        <f t="shared" si="18"/>
        <v>-0.55999999999999961</v>
      </c>
      <c r="X25" s="11">
        <f t="shared" si="22"/>
        <v>-1.3299999999999983</v>
      </c>
      <c r="Y25" s="12">
        <f t="shared" si="23"/>
        <v>0</v>
      </c>
    </row>
    <row r="26" spans="1:25" ht="16" thickBot="1"/>
    <row r="27" spans="1:25" ht="16" thickBot="1">
      <c r="A27" s="16" t="s">
        <v>15</v>
      </c>
      <c r="B27" s="20">
        <f>STDEV(B22:B25)</f>
        <v>3.3166247903553998</v>
      </c>
      <c r="C27" s="20">
        <f>STDEV(C22:C25)</f>
        <v>19.043809142780933</v>
      </c>
      <c r="D27" s="20">
        <f t="shared" ref="D27:H27" si="24">STDEV(D22:D25)</f>
        <v>4.7871355387816905</v>
      </c>
      <c r="E27" s="20">
        <f t="shared" si="24"/>
        <v>4.6457866215887842</v>
      </c>
      <c r="F27" s="20"/>
      <c r="G27" s="20">
        <f t="shared" si="24"/>
        <v>1.6329931618554521</v>
      </c>
      <c r="H27" s="21">
        <f t="shared" si="24"/>
        <v>2.5</v>
      </c>
      <c r="J27" s="16" t="s">
        <v>270</v>
      </c>
      <c r="K27" s="17">
        <v>3.56</v>
      </c>
      <c r="L27" s="17">
        <v>1410</v>
      </c>
      <c r="M27" s="17">
        <v>226.57</v>
      </c>
      <c r="N27" s="17">
        <v>6.67</v>
      </c>
      <c r="O27" s="19">
        <v>23</v>
      </c>
      <c r="P27" s="19">
        <f t="shared" ref="P27" si="25">N27-K27</f>
        <v>3.11</v>
      </c>
    </row>
    <row r="28" spans="1:25" ht="16" thickBot="1">
      <c r="J28" s="56" t="s">
        <v>281</v>
      </c>
      <c r="K28" s="60">
        <f>AVERAGE(F2:F7,F13:F16,F31:F35)</f>
        <v>196.13333333333333</v>
      </c>
    </row>
    <row r="29" spans="1:25" ht="16" thickBot="1"/>
    <row r="30" spans="1:25" ht="16" thickBot="1">
      <c r="A30" s="16" t="s">
        <v>60</v>
      </c>
      <c r="B30" s="17" t="s">
        <v>1</v>
      </c>
      <c r="C30" s="17" t="s">
        <v>2</v>
      </c>
      <c r="D30" s="17" t="s">
        <v>3</v>
      </c>
      <c r="E30" s="17" t="s">
        <v>4</v>
      </c>
      <c r="F30" s="17" t="s">
        <v>5</v>
      </c>
      <c r="G30" s="17" t="s">
        <v>6</v>
      </c>
      <c r="H30" s="18" t="s">
        <v>7</v>
      </c>
      <c r="J30" s="5" t="s">
        <v>272</v>
      </c>
      <c r="K30" s="6" t="s">
        <v>250</v>
      </c>
      <c r="L30" s="6" t="s">
        <v>251</v>
      </c>
      <c r="M30" s="6" t="s">
        <v>252</v>
      </c>
      <c r="N30" s="6" t="s">
        <v>253</v>
      </c>
      <c r="O30" s="6" t="s">
        <v>254</v>
      </c>
      <c r="P30" s="7" t="s">
        <v>292</v>
      </c>
      <c r="R30" s="16" t="s">
        <v>272</v>
      </c>
      <c r="S30" s="49" t="s">
        <v>283</v>
      </c>
      <c r="T30" s="49" t="s">
        <v>257</v>
      </c>
      <c r="U30" s="49" t="s">
        <v>259</v>
      </c>
      <c r="V30" s="49" t="s">
        <v>260</v>
      </c>
      <c r="W30" s="49" t="s">
        <v>261</v>
      </c>
      <c r="X30" s="49" t="s">
        <v>262</v>
      </c>
      <c r="Y30" s="18" t="s">
        <v>293</v>
      </c>
    </row>
    <row r="31" spans="1:25">
      <c r="A31" s="40" t="s">
        <v>100</v>
      </c>
      <c r="B31" s="41">
        <v>127</v>
      </c>
      <c r="C31" s="41">
        <v>119</v>
      </c>
      <c r="D31" s="41">
        <v>121</v>
      </c>
      <c r="E31" s="41">
        <v>155</v>
      </c>
      <c r="F31" s="41">
        <v>199</v>
      </c>
      <c r="G31" s="41">
        <v>163</v>
      </c>
      <c r="H31" s="42">
        <v>114</v>
      </c>
      <c r="J31" s="38" t="s">
        <v>100</v>
      </c>
      <c r="K31" s="3">
        <v>3.44</v>
      </c>
      <c r="L31" s="3">
        <v>1526.33</v>
      </c>
      <c r="M31" s="3">
        <v>269.35000000000002</v>
      </c>
      <c r="N31" s="3">
        <v>6.44</v>
      </c>
      <c r="O31" s="3">
        <v>21.67</v>
      </c>
      <c r="P31" s="9">
        <f>N31-K31</f>
        <v>3.0000000000000004</v>
      </c>
      <c r="R31" s="40" t="s">
        <v>100</v>
      </c>
      <c r="S31" s="33">
        <f>G31-$K$38</f>
        <v>40</v>
      </c>
      <c r="T31" s="14">
        <f>K31-K$37</f>
        <v>-0.22999999999999998</v>
      </c>
      <c r="U31" s="14">
        <f t="shared" ref="U31:Y35" si="26">L31-L$37</f>
        <v>22.329999999999927</v>
      </c>
      <c r="V31" s="14">
        <f t="shared" si="26"/>
        <v>49.860000000000014</v>
      </c>
      <c r="W31" s="14">
        <f t="shared" si="26"/>
        <v>-0.88999999999999968</v>
      </c>
      <c r="X31" s="14">
        <f t="shared" si="26"/>
        <v>-2.3299999999999983</v>
      </c>
      <c r="Y31" s="15">
        <f t="shared" si="26"/>
        <v>-0.6599999999999997</v>
      </c>
    </row>
    <row r="32" spans="1:25">
      <c r="A32" s="8" t="s">
        <v>101</v>
      </c>
      <c r="B32" s="3">
        <v>119</v>
      </c>
      <c r="C32" s="3">
        <v>118</v>
      </c>
      <c r="D32" s="3">
        <v>117</v>
      </c>
      <c r="E32" s="3">
        <v>149</v>
      </c>
      <c r="F32" s="3">
        <v>195</v>
      </c>
      <c r="G32" s="3">
        <v>210</v>
      </c>
      <c r="H32" s="9">
        <v>127</v>
      </c>
      <c r="J32" s="8" t="s">
        <v>101</v>
      </c>
      <c r="K32" s="3">
        <v>3.33</v>
      </c>
      <c r="L32" s="3">
        <v>1457.67</v>
      </c>
      <c r="M32" s="3">
        <v>247.28</v>
      </c>
      <c r="N32" s="3">
        <v>6.67</v>
      </c>
      <c r="O32" s="3">
        <v>21.33</v>
      </c>
      <c r="P32" s="9">
        <f t="shared" ref="P32:P35" si="27">N32-K32</f>
        <v>3.34</v>
      </c>
      <c r="R32" s="8" t="s">
        <v>101</v>
      </c>
      <c r="S32" s="28">
        <f t="shared" ref="S32:S35" si="28">G32-$K$38</f>
        <v>87</v>
      </c>
      <c r="T32" s="3">
        <f t="shared" ref="T32:T35" si="29">K32-K$37</f>
        <v>-0.33999999999999986</v>
      </c>
      <c r="U32" s="3">
        <f t="shared" si="26"/>
        <v>-46.329999999999927</v>
      </c>
      <c r="V32" s="3">
        <f t="shared" si="26"/>
        <v>27.789999999999992</v>
      </c>
      <c r="W32" s="3">
        <f t="shared" si="26"/>
        <v>-0.66000000000000014</v>
      </c>
      <c r="X32" s="3">
        <f t="shared" ref="X32:X35" si="30">O32-O$37</f>
        <v>-2.6700000000000017</v>
      </c>
      <c r="Y32" s="9">
        <f t="shared" ref="Y32:Y35" si="31">P32-P$37</f>
        <v>-0.32000000000000028</v>
      </c>
    </row>
    <row r="33" spans="1:25">
      <c r="A33" s="8" t="s">
        <v>102</v>
      </c>
      <c r="B33" s="3">
        <v>120</v>
      </c>
      <c r="C33" s="3">
        <v>109</v>
      </c>
      <c r="D33" s="3">
        <v>119</v>
      </c>
      <c r="E33" s="3">
        <v>145</v>
      </c>
      <c r="F33" s="3">
        <v>199</v>
      </c>
      <c r="G33" s="3">
        <v>246</v>
      </c>
      <c r="H33" s="9">
        <v>115</v>
      </c>
      <c r="J33" s="8" t="s">
        <v>102</v>
      </c>
      <c r="K33" s="3">
        <v>3</v>
      </c>
      <c r="L33" s="3">
        <v>1540</v>
      </c>
      <c r="M33" s="3">
        <v>292.97000000000003</v>
      </c>
      <c r="N33" s="3">
        <v>5.67</v>
      </c>
      <c r="O33" s="3">
        <v>20.329999999999998</v>
      </c>
      <c r="P33" s="9">
        <f t="shared" si="27"/>
        <v>2.67</v>
      </c>
      <c r="R33" s="8" t="s">
        <v>102</v>
      </c>
      <c r="S33" s="28">
        <f t="shared" si="28"/>
        <v>123</v>
      </c>
      <c r="T33" s="3">
        <f t="shared" si="29"/>
        <v>-0.66999999999999993</v>
      </c>
      <c r="U33" s="3">
        <f t="shared" si="26"/>
        <v>36</v>
      </c>
      <c r="V33" s="3">
        <f t="shared" si="26"/>
        <v>73.480000000000018</v>
      </c>
      <c r="W33" s="3">
        <f t="shared" si="26"/>
        <v>-1.6600000000000001</v>
      </c>
      <c r="X33" s="3">
        <f t="shared" si="30"/>
        <v>-3.6700000000000017</v>
      </c>
      <c r="Y33" s="9">
        <f t="shared" si="31"/>
        <v>-0.99000000000000021</v>
      </c>
    </row>
    <row r="34" spans="1:25">
      <c r="A34" s="8" t="s">
        <v>103</v>
      </c>
      <c r="B34" s="3">
        <v>127</v>
      </c>
      <c r="C34" s="3">
        <v>129</v>
      </c>
      <c r="D34" s="3">
        <v>133</v>
      </c>
      <c r="E34" s="3">
        <v>164</v>
      </c>
      <c r="F34" s="3">
        <v>200</v>
      </c>
      <c r="G34" s="3">
        <v>310</v>
      </c>
      <c r="H34" s="9">
        <v>118</v>
      </c>
      <c r="J34" s="8" t="s">
        <v>103</v>
      </c>
      <c r="K34" s="3">
        <v>2.67</v>
      </c>
      <c r="L34" s="3">
        <v>1563.67</v>
      </c>
      <c r="M34" s="3">
        <v>306.76</v>
      </c>
      <c r="N34" s="3">
        <v>5.33</v>
      </c>
      <c r="O34" s="3">
        <v>20</v>
      </c>
      <c r="P34" s="9">
        <f t="shared" si="27"/>
        <v>2.66</v>
      </c>
      <c r="R34" s="8" t="s">
        <v>103</v>
      </c>
      <c r="S34" s="28">
        <f t="shared" si="28"/>
        <v>187</v>
      </c>
      <c r="T34" s="3">
        <f t="shared" si="29"/>
        <v>-1</v>
      </c>
      <c r="U34" s="3">
        <f t="shared" si="26"/>
        <v>59.670000000000073</v>
      </c>
      <c r="V34" s="3">
        <f t="shared" si="26"/>
        <v>87.269999999999982</v>
      </c>
      <c r="W34" s="3">
        <f t="shared" si="26"/>
        <v>-2</v>
      </c>
      <c r="X34" s="3">
        <f t="shared" si="30"/>
        <v>-4</v>
      </c>
      <c r="Y34" s="9">
        <f t="shared" si="31"/>
        <v>-1</v>
      </c>
    </row>
    <row r="35" spans="1:25" ht="16" thickBot="1">
      <c r="A35" s="10" t="s">
        <v>104</v>
      </c>
      <c r="B35" s="11">
        <v>139</v>
      </c>
      <c r="C35" s="11">
        <v>132</v>
      </c>
      <c r="D35" s="11">
        <v>126</v>
      </c>
      <c r="E35" s="11">
        <v>145</v>
      </c>
      <c r="F35" s="11">
        <v>197</v>
      </c>
      <c r="G35" s="11">
        <v>346</v>
      </c>
      <c r="H35" s="12">
        <v>110</v>
      </c>
      <c r="J35" s="10" t="s">
        <v>104</v>
      </c>
      <c r="K35" s="11">
        <v>2.67</v>
      </c>
      <c r="L35" s="11">
        <v>1438.67</v>
      </c>
      <c r="M35" s="11">
        <v>281.18</v>
      </c>
      <c r="N35" s="11">
        <v>5.33</v>
      </c>
      <c r="O35" s="11">
        <v>19.329999999999998</v>
      </c>
      <c r="P35" s="12">
        <f t="shared" si="27"/>
        <v>2.66</v>
      </c>
      <c r="R35" s="10" t="s">
        <v>104</v>
      </c>
      <c r="S35" s="31">
        <f t="shared" si="28"/>
        <v>223</v>
      </c>
      <c r="T35" s="11">
        <f t="shared" si="29"/>
        <v>-1</v>
      </c>
      <c r="U35" s="11">
        <f t="shared" si="26"/>
        <v>-65.329999999999927</v>
      </c>
      <c r="V35" s="11">
        <f t="shared" si="26"/>
        <v>61.69</v>
      </c>
      <c r="W35" s="11">
        <f t="shared" si="26"/>
        <v>-2</v>
      </c>
      <c r="X35" s="11">
        <f t="shared" si="30"/>
        <v>-4.6700000000000017</v>
      </c>
      <c r="Y35" s="12">
        <f t="shared" si="31"/>
        <v>-1</v>
      </c>
    </row>
    <row r="36" spans="1:25" ht="16" thickBot="1"/>
    <row r="37" spans="1:25" ht="16" thickBot="1">
      <c r="A37" s="16" t="s">
        <v>15</v>
      </c>
      <c r="B37" s="20">
        <f>STDEV(B31:B35)</f>
        <v>7.987490219086343</v>
      </c>
      <c r="C37" s="20">
        <f t="shared" ref="C37:H37" si="32">STDEV(C31:C35)</f>
        <v>9.2357999112150537</v>
      </c>
      <c r="D37" s="20">
        <f t="shared" si="32"/>
        <v>6.4187226143524851</v>
      </c>
      <c r="E37" s="20">
        <f t="shared" si="32"/>
        <v>8.0498447189992426</v>
      </c>
      <c r="F37" s="20">
        <f t="shared" si="32"/>
        <v>2</v>
      </c>
      <c r="G37" s="20"/>
      <c r="H37" s="21">
        <f t="shared" si="32"/>
        <v>6.3796551630946325</v>
      </c>
      <c r="J37" s="16" t="s">
        <v>276</v>
      </c>
      <c r="K37" s="17">
        <v>3.67</v>
      </c>
      <c r="L37" s="17">
        <v>1504</v>
      </c>
      <c r="M37" s="17">
        <v>219.49</v>
      </c>
      <c r="N37" s="17">
        <v>7.33</v>
      </c>
      <c r="O37" s="17">
        <v>24</v>
      </c>
      <c r="P37" s="19">
        <f t="shared" ref="P37" si="33">N37-K37</f>
        <v>3.66</v>
      </c>
    </row>
    <row r="38" spans="1:25" ht="16" thickBot="1">
      <c r="J38" s="56" t="s">
        <v>284</v>
      </c>
      <c r="K38" s="60">
        <f>AVERAGE(G2:G7,G13:G16,G22:G25)</f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</sheetViews>
  <sheetFormatPr baseColWidth="10" defaultRowHeight="15" x14ac:dyDescent="0"/>
  <cols>
    <col min="1" max="1" width="16.83203125" customWidth="1"/>
  </cols>
  <sheetData>
    <row r="1" spans="1:8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</row>
    <row r="2" spans="1:8">
      <c r="A2" s="13" t="s">
        <v>143</v>
      </c>
      <c r="B2" s="14">
        <v>127</v>
      </c>
      <c r="C2" s="14">
        <v>60</v>
      </c>
      <c r="D2" s="14">
        <v>163</v>
      </c>
      <c r="E2" s="14">
        <v>51</v>
      </c>
      <c r="F2" s="14">
        <v>177</v>
      </c>
      <c r="G2" s="14">
        <v>124</v>
      </c>
      <c r="H2" s="15">
        <v>146</v>
      </c>
    </row>
    <row r="3" spans="1:8">
      <c r="A3" s="8" t="s">
        <v>144</v>
      </c>
      <c r="B3" s="3">
        <v>114</v>
      </c>
      <c r="C3" s="3">
        <v>55</v>
      </c>
      <c r="D3" s="3">
        <v>161</v>
      </c>
      <c r="E3" s="3">
        <v>58</v>
      </c>
      <c r="F3" s="3">
        <v>177</v>
      </c>
      <c r="G3" s="3">
        <v>134</v>
      </c>
      <c r="H3" s="9">
        <v>143</v>
      </c>
    </row>
    <row r="4" spans="1:8">
      <c r="A4" s="8" t="s">
        <v>145</v>
      </c>
      <c r="B4" s="3">
        <v>147</v>
      </c>
      <c r="C4" s="3">
        <v>61</v>
      </c>
      <c r="D4" s="3">
        <v>164</v>
      </c>
      <c r="E4" s="3">
        <v>47</v>
      </c>
      <c r="F4" s="3">
        <v>171</v>
      </c>
      <c r="G4" s="3">
        <v>115</v>
      </c>
      <c r="H4" s="9">
        <v>143</v>
      </c>
    </row>
    <row r="5" spans="1:8">
      <c r="A5" s="8" t="s">
        <v>146</v>
      </c>
      <c r="B5" s="3">
        <v>150</v>
      </c>
      <c r="C5" s="3">
        <v>82</v>
      </c>
      <c r="D5" s="3">
        <v>147</v>
      </c>
      <c r="E5" s="3">
        <v>49</v>
      </c>
      <c r="F5" s="3">
        <v>163</v>
      </c>
      <c r="G5" s="3">
        <v>128</v>
      </c>
      <c r="H5" s="9">
        <v>143</v>
      </c>
    </row>
    <row r="6" spans="1:8" ht="16" thickBot="1">
      <c r="A6" s="10" t="s">
        <v>147</v>
      </c>
      <c r="B6" s="11">
        <v>134</v>
      </c>
      <c r="C6" s="11">
        <v>61</v>
      </c>
      <c r="D6" s="11">
        <v>151</v>
      </c>
      <c r="E6" s="11">
        <v>36</v>
      </c>
      <c r="F6" s="11">
        <v>160</v>
      </c>
      <c r="G6" s="11">
        <v>119</v>
      </c>
      <c r="H6" s="12">
        <v>154</v>
      </c>
    </row>
    <row r="7" spans="1:8" ht="16" thickBot="1"/>
    <row r="8" spans="1:8" ht="16" thickBot="1">
      <c r="A8" s="16" t="s">
        <v>15</v>
      </c>
      <c r="B8" s="17"/>
      <c r="C8" s="20">
        <f>STDEV(C2:C6)</f>
        <v>10.473776778220921</v>
      </c>
      <c r="D8" s="20">
        <f t="shared" ref="D8:H8" si="0">STDEV(D2:D6)</f>
        <v>7.6941536246685374</v>
      </c>
      <c r="E8" s="20">
        <f t="shared" si="0"/>
        <v>7.9812279756939546</v>
      </c>
      <c r="F8" s="20">
        <f t="shared" si="0"/>
        <v>7.8612976028134183</v>
      </c>
      <c r="G8" s="20">
        <f t="shared" si="0"/>
        <v>7.4498322128756698</v>
      </c>
      <c r="H8" s="21">
        <f t="shared" si="0"/>
        <v>4.7644516998286379</v>
      </c>
    </row>
    <row r="10" spans="1:8" ht="16" thickBot="1"/>
    <row r="11" spans="1:8" ht="16" thickBot="1">
      <c r="A11" s="16" t="s">
        <v>137</v>
      </c>
      <c r="B11" s="17" t="s">
        <v>1</v>
      </c>
      <c r="C11" s="17" t="s">
        <v>2</v>
      </c>
      <c r="D11" s="17" t="s">
        <v>3</v>
      </c>
      <c r="E11" s="17" t="s">
        <v>4</v>
      </c>
      <c r="F11" s="17" t="s">
        <v>5</v>
      </c>
      <c r="G11" s="17" t="s">
        <v>6</v>
      </c>
      <c r="H11" s="18" t="s">
        <v>7</v>
      </c>
    </row>
    <row r="12" spans="1:8">
      <c r="A12" s="13" t="s">
        <v>149</v>
      </c>
      <c r="B12" s="14">
        <v>102</v>
      </c>
      <c r="C12" s="14">
        <v>44</v>
      </c>
      <c r="D12" s="14">
        <v>313</v>
      </c>
      <c r="E12" s="14">
        <v>36</v>
      </c>
      <c r="F12" s="14">
        <v>166</v>
      </c>
      <c r="G12" s="14">
        <v>123</v>
      </c>
      <c r="H12" s="15"/>
    </row>
    <row r="13" spans="1:8">
      <c r="A13" s="8" t="s">
        <v>150</v>
      </c>
      <c r="B13" s="3">
        <v>97</v>
      </c>
      <c r="C13" s="3">
        <v>54</v>
      </c>
      <c r="D13" s="3">
        <v>533</v>
      </c>
      <c r="E13" s="3">
        <v>36</v>
      </c>
      <c r="F13" s="3">
        <v>166</v>
      </c>
      <c r="G13" s="3">
        <v>148</v>
      </c>
      <c r="H13" s="9"/>
    </row>
    <row r="14" spans="1:8" ht="16" thickBot="1">
      <c r="A14" s="10" t="s">
        <v>151</v>
      </c>
      <c r="B14" s="11">
        <v>100</v>
      </c>
      <c r="C14" s="11">
        <v>34</v>
      </c>
      <c r="D14" s="11">
        <v>628</v>
      </c>
      <c r="E14" s="11">
        <v>51</v>
      </c>
      <c r="F14" s="11">
        <v>165</v>
      </c>
      <c r="G14" s="11">
        <v>155</v>
      </c>
      <c r="H14" s="12"/>
    </row>
    <row r="15" spans="1:8" ht="16" thickBot="1"/>
    <row r="16" spans="1:8" ht="16" thickBot="1">
      <c r="A16" s="16" t="s">
        <v>15</v>
      </c>
      <c r="B16" s="20">
        <f>STDEV(B12:B14)</f>
        <v>2.5166114784235831</v>
      </c>
      <c r="C16" s="20">
        <f>STDEV(C12:C14)</f>
        <v>10</v>
      </c>
      <c r="D16" s="20"/>
      <c r="E16" s="20">
        <f t="shared" ref="E16:G16" si="1">STDEV(E12:E14)</f>
        <v>8.6602540378443873</v>
      </c>
      <c r="F16" s="20">
        <f t="shared" si="1"/>
        <v>0.57735026918962584</v>
      </c>
      <c r="G16" s="20">
        <f t="shared" si="1"/>
        <v>16.822603841260722</v>
      </c>
      <c r="H16" s="21"/>
    </row>
    <row r="18" spans="1:8" ht="16" thickBot="1"/>
    <row r="19" spans="1:8" ht="16" thickBot="1">
      <c r="A19" s="16" t="s">
        <v>60</v>
      </c>
      <c r="B19" s="17" t="s">
        <v>1</v>
      </c>
      <c r="C19" s="17" t="s">
        <v>2</v>
      </c>
      <c r="D19" s="17" t="s">
        <v>3</v>
      </c>
      <c r="E19" s="17" t="s">
        <v>4</v>
      </c>
      <c r="F19" s="17" t="s">
        <v>5</v>
      </c>
      <c r="G19" s="17" t="s">
        <v>6</v>
      </c>
      <c r="H19" s="18" t="s">
        <v>7</v>
      </c>
    </row>
    <row r="20" spans="1:8">
      <c r="A20" s="13" t="s">
        <v>154</v>
      </c>
      <c r="B20" s="14">
        <v>145</v>
      </c>
      <c r="C20" s="14">
        <v>70</v>
      </c>
      <c r="D20" s="14">
        <v>190</v>
      </c>
      <c r="E20" s="14">
        <v>93</v>
      </c>
      <c r="F20" s="14">
        <v>191</v>
      </c>
      <c r="G20" s="14">
        <v>123</v>
      </c>
      <c r="H20" s="15">
        <v>139</v>
      </c>
    </row>
    <row r="21" spans="1:8">
      <c r="A21" s="8" t="s">
        <v>155</v>
      </c>
      <c r="B21" s="3">
        <v>136</v>
      </c>
      <c r="C21" s="3">
        <v>67</v>
      </c>
      <c r="D21" s="3">
        <v>147</v>
      </c>
      <c r="E21" s="3">
        <v>217</v>
      </c>
      <c r="F21" s="3">
        <v>220</v>
      </c>
      <c r="G21" s="3">
        <v>124</v>
      </c>
      <c r="H21" s="9">
        <v>134</v>
      </c>
    </row>
    <row r="22" spans="1:8">
      <c r="A22" s="8" t="s">
        <v>156</v>
      </c>
      <c r="B22" s="3">
        <v>113</v>
      </c>
      <c r="C22" s="3">
        <v>74</v>
      </c>
      <c r="D22" s="3">
        <v>144</v>
      </c>
      <c r="E22" s="3">
        <v>379</v>
      </c>
      <c r="F22" s="3">
        <v>223</v>
      </c>
      <c r="G22" s="3">
        <v>114</v>
      </c>
      <c r="H22" s="9">
        <v>126</v>
      </c>
    </row>
    <row r="23" spans="1:8" ht="16" thickBot="1">
      <c r="A23" s="10" t="s">
        <v>157</v>
      </c>
      <c r="B23" s="11">
        <v>132</v>
      </c>
      <c r="C23" s="11">
        <v>70</v>
      </c>
      <c r="D23" s="11">
        <v>158</v>
      </c>
      <c r="E23" s="11">
        <v>468</v>
      </c>
      <c r="F23" s="11">
        <v>223</v>
      </c>
      <c r="G23" s="11">
        <v>137</v>
      </c>
      <c r="H23" s="12">
        <v>135</v>
      </c>
    </row>
    <row r="24" spans="1:8" ht="16" thickBot="1"/>
    <row r="25" spans="1:8" ht="16" thickBot="1">
      <c r="A25" s="16" t="s">
        <v>15</v>
      </c>
      <c r="B25" s="20">
        <f>STDEV(B20:B23)</f>
        <v>13.478377746103819</v>
      </c>
      <c r="C25" s="20">
        <f t="shared" ref="C25:H25" si="2">STDEV(C20:C23)</f>
        <v>2.8722813232690143</v>
      </c>
      <c r="D25" s="20">
        <f t="shared" si="2"/>
        <v>21.045585443666486</v>
      </c>
      <c r="E25" s="20"/>
      <c r="F25" s="20">
        <f t="shared" si="2"/>
        <v>15.56438241627338</v>
      </c>
      <c r="G25" s="20">
        <f t="shared" si="2"/>
        <v>9.4692484742278609</v>
      </c>
      <c r="H25" s="21">
        <f t="shared" si="2"/>
        <v>5.4467115461227307</v>
      </c>
    </row>
    <row r="27" spans="1:8" ht="16" thickBot="1"/>
    <row r="28" spans="1:8" ht="16" thickBot="1">
      <c r="A28" s="16" t="s">
        <v>60</v>
      </c>
      <c r="B28" s="17" t="s">
        <v>1</v>
      </c>
      <c r="C28" s="17" t="s">
        <v>2</v>
      </c>
      <c r="D28" s="17" t="s">
        <v>3</v>
      </c>
      <c r="E28" s="17" t="s">
        <v>4</v>
      </c>
      <c r="F28" s="17" t="s">
        <v>5</v>
      </c>
      <c r="G28" s="17" t="s">
        <v>6</v>
      </c>
      <c r="H28" s="18" t="s">
        <v>7</v>
      </c>
    </row>
    <row r="29" spans="1:8">
      <c r="A29" s="13" t="s">
        <v>159</v>
      </c>
      <c r="B29" s="14">
        <v>137</v>
      </c>
      <c r="C29" s="14">
        <v>88</v>
      </c>
      <c r="D29" s="14">
        <v>170</v>
      </c>
      <c r="E29" s="14">
        <v>48</v>
      </c>
      <c r="F29" s="14">
        <v>184</v>
      </c>
      <c r="G29" s="14">
        <v>162</v>
      </c>
      <c r="H29" s="15">
        <v>123</v>
      </c>
    </row>
    <row r="30" spans="1:8">
      <c r="A30" s="8" t="s">
        <v>160</v>
      </c>
      <c r="B30" s="3">
        <v>134</v>
      </c>
      <c r="C30" s="3">
        <v>102</v>
      </c>
      <c r="D30" s="3">
        <v>188</v>
      </c>
      <c r="E30" s="3">
        <v>51</v>
      </c>
      <c r="F30" s="3">
        <v>237</v>
      </c>
      <c r="G30" s="3">
        <v>157</v>
      </c>
      <c r="H30" s="9">
        <v>116</v>
      </c>
    </row>
    <row r="31" spans="1:8">
      <c r="A31" s="8" t="s">
        <v>161</v>
      </c>
      <c r="B31" s="3">
        <v>135</v>
      </c>
      <c r="C31" s="3">
        <v>96</v>
      </c>
      <c r="D31" s="3">
        <v>200</v>
      </c>
      <c r="E31" s="3">
        <v>38</v>
      </c>
      <c r="F31" s="3">
        <v>296</v>
      </c>
      <c r="G31" s="3">
        <v>166</v>
      </c>
      <c r="H31" s="9">
        <v>105</v>
      </c>
    </row>
    <row r="32" spans="1:8">
      <c r="A32" s="8" t="s">
        <v>162</v>
      </c>
      <c r="B32" s="3">
        <v>137</v>
      </c>
      <c r="C32" s="3">
        <v>86</v>
      </c>
      <c r="D32" s="3">
        <v>188</v>
      </c>
      <c r="E32" s="3">
        <v>48</v>
      </c>
      <c r="F32" s="3">
        <v>323</v>
      </c>
      <c r="G32" s="3">
        <v>162</v>
      </c>
      <c r="H32" s="9">
        <v>86</v>
      </c>
    </row>
    <row r="33" spans="1:8" ht="16" thickBot="1">
      <c r="A33" s="10" t="s">
        <v>163</v>
      </c>
      <c r="B33" s="11">
        <v>202</v>
      </c>
      <c r="C33" s="11">
        <v>74</v>
      </c>
      <c r="D33" s="11">
        <v>203</v>
      </c>
      <c r="E33" s="11">
        <v>40</v>
      </c>
      <c r="F33" s="11">
        <v>338</v>
      </c>
      <c r="G33" s="11">
        <v>155</v>
      </c>
      <c r="H33" s="12">
        <v>143</v>
      </c>
    </row>
    <row r="34" spans="1:8" ht="16" thickBot="1"/>
    <row r="35" spans="1:8" ht="16" thickBot="1">
      <c r="A35" s="16" t="s">
        <v>15</v>
      </c>
      <c r="B35" s="20">
        <f>STDEV(B29:B33)</f>
        <v>29.656365252673833</v>
      </c>
      <c r="C35" s="20">
        <f t="shared" ref="C35:H35" si="3">STDEV(C29:C33)</f>
        <v>10.639548862616344</v>
      </c>
      <c r="D35" s="20">
        <f t="shared" si="3"/>
        <v>13.007690033207281</v>
      </c>
      <c r="E35" s="20">
        <f t="shared" si="3"/>
        <v>5.6568542494923806</v>
      </c>
      <c r="F35" s="20">
        <f t="shared" si="3"/>
        <v>64.103822038939327</v>
      </c>
      <c r="G35" s="20">
        <f t="shared" si="3"/>
        <v>4.3931765272977588</v>
      </c>
      <c r="H35" s="21">
        <f t="shared" si="3"/>
        <v>21.149468078417463</v>
      </c>
    </row>
    <row r="37" spans="1:8" ht="16" thickBot="1"/>
    <row r="38" spans="1:8" ht="16" thickBot="1">
      <c r="A38" s="16" t="s">
        <v>60</v>
      </c>
      <c r="B38" s="17" t="s">
        <v>1</v>
      </c>
      <c r="C38" s="17" t="s">
        <v>2</v>
      </c>
      <c r="D38" s="17" t="s">
        <v>3</v>
      </c>
      <c r="E38" s="17" t="s">
        <v>4</v>
      </c>
      <c r="F38" s="17" t="s">
        <v>5</v>
      </c>
      <c r="G38" s="17" t="s">
        <v>6</v>
      </c>
      <c r="H38" s="18" t="s">
        <v>7</v>
      </c>
    </row>
    <row r="39" spans="1:8">
      <c r="A39" s="13" t="s">
        <v>165</v>
      </c>
      <c r="B39" s="14">
        <v>201</v>
      </c>
      <c r="C39" s="14">
        <v>62</v>
      </c>
      <c r="D39" s="14">
        <v>174</v>
      </c>
      <c r="E39" s="14">
        <v>39</v>
      </c>
      <c r="F39" s="14">
        <v>191</v>
      </c>
      <c r="G39" s="14">
        <v>164</v>
      </c>
      <c r="H39" s="15">
        <v>136</v>
      </c>
    </row>
    <row r="40" spans="1:8">
      <c r="A40" s="8" t="s">
        <v>166</v>
      </c>
      <c r="B40" s="3">
        <v>204</v>
      </c>
      <c r="C40" s="3">
        <v>81</v>
      </c>
      <c r="D40" s="3">
        <v>195</v>
      </c>
      <c r="E40" s="3">
        <v>47</v>
      </c>
      <c r="F40" s="3">
        <v>195</v>
      </c>
      <c r="G40" s="3">
        <v>162</v>
      </c>
      <c r="H40" s="9">
        <v>120</v>
      </c>
    </row>
    <row r="41" spans="1:8">
      <c r="A41" s="8" t="s">
        <v>167</v>
      </c>
      <c r="B41" s="3">
        <v>141</v>
      </c>
      <c r="C41" s="3">
        <v>66</v>
      </c>
      <c r="D41" s="3">
        <v>202</v>
      </c>
      <c r="E41" s="3">
        <v>43</v>
      </c>
      <c r="F41" s="3">
        <v>195</v>
      </c>
      <c r="G41" s="3">
        <v>170</v>
      </c>
      <c r="H41" s="9">
        <v>124</v>
      </c>
    </row>
    <row r="42" spans="1:8">
      <c r="A42" s="8" t="s">
        <v>168</v>
      </c>
      <c r="B42" s="3">
        <v>111</v>
      </c>
      <c r="C42" s="3">
        <v>70</v>
      </c>
      <c r="D42" s="3">
        <v>195</v>
      </c>
      <c r="E42" s="3">
        <v>46</v>
      </c>
      <c r="F42" s="3">
        <v>201</v>
      </c>
      <c r="G42" s="3">
        <v>111</v>
      </c>
      <c r="H42" s="9">
        <v>130</v>
      </c>
    </row>
    <row r="43" spans="1:8" ht="16" thickBot="1">
      <c r="A43" s="10" t="s">
        <v>169</v>
      </c>
      <c r="B43" s="11">
        <v>141</v>
      </c>
      <c r="C43" s="11">
        <v>71</v>
      </c>
      <c r="D43" s="11">
        <v>178</v>
      </c>
      <c r="E43" s="11">
        <v>41</v>
      </c>
      <c r="F43" s="11">
        <v>207</v>
      </c>
      <c r="G43" s="11">
        <v>120</v>
      </c>
      <c r="H43" s="12">
        <v>137</v>
      </c>
    </row>
    <row r="44" spans="1:8" ht="16" thickBot="1"/>
    <row r="45" spans="1:8" ht="16" thickBot="1">
      <c r="A45" s="16" t="s">
        <v>15</v>
      </c>
      <c r="B45" s="20">
        <f>STDEV(B39:B43)</f>
        <v>41.04631530356896</v>
      </c>
      <c r="C45" s="20">
        <f t="shared" ref="C45:H45" si="4">STDEV(C39:C43)</f>
        <v>7.1063352017759476</v>
      </c>
      <c r="D45" s="20">
        <f t="shared" si="4"/>
        <v>12.111977542911809</v>
      </c>
      <c r="E45" s="20">
        <f t="shared" si="4"/>
        <v>3.3466401061363023</v>
      </c>
      <c r="F45" s="20">
        <f t="shared" si="4"/>
        <v>6.2609903369994111</v>
      </c>
      <c r="G45" s="20"/>
      <c r="H45" s="21">
        <f t="shared" si="4"/>
        <v>7.4027022093286989</v>
      </c>
    </row>
    <row r="47" spans="1:8" ht="16" thickBot="1"/>
    <row r="48" spans="1:8" ht="16" thickBot="1">
      <c r="A48" s="16" t="s">
        <v>60</v>
      </c>
      <c r="B48" s="17" t="s">
        <v>1</v>
      </c>
      <c r="C48" s="17" t="s">
        <v>2</v>
      </c>
      <c r="D48" s="17" t="s">
        <v>3</v>
      </c>
      <c r="E48" s="17" t="s">
        <v>4</v>
      </c>
      <c r="F48" s="17" t="s">
        <v>5</v>
      </c>
      <c r="G48" s="17" t="s">
        <v>6</v>
      </c>
      <c r="H48" s="18" t="s">
        <v>7</v>
      </c>
    </row>
    <row r="49" spans="1:8">
      <c r="A49" s="13" t="s">
        <v>171</v>
      </c>
      <c r="B49" s="14">
        <v>138</v>
      </c>
      <c r="C49" s="14">
        <v>52</v>
      </c>
      <c r="D49" s="14">
        <v>153</v>
      </c>
      <c r="E49" s="14">
        <v>52</v>
      </c>
      <c r="F49" s="14">
        <v>178</v>
      </c>
      <c r="G49" s="14">
        <v>196</v>
      </c>
      <c r="H49" s="15">
        <v>141</v>
      </c>
    </row>
    <row r="50" spans="1:8">
      <c r="A50" s="8" t="s">
        <v>172</v>
      </c>
      <c r="B50" s="3">
        <v>129</v>
      </c>
      <c r="C50" s="3">
        <v>55</v>
      </c>
      <c r="D50" s="3">
        <v>134</v>
      </c>
      <c r="E50" s="3">
        <v>42</v>
      </c>
      <c r="F50" s="3">
        <v>203</v>
      </c>
      <c r="G50" s="3">
        <v>278</v>
      </c>
      <c r="H50" s="9">
        <v>159</v>
      </c>
    </row>
    <row r="51" spans="1:8">
      <c r="A51" s="8" t="s">
        <v>173</v>
      </c>
      <c r="B51" s="3">
        <v>154</v>
      </c>
      <c r="C51" s="3">
        <v>61</v>
      </c>
      <c r="D51" s="3">
        <v>150</v>
      </c>
      <c r="E51" s="3">
        <v>43</v>
      </c>
      <c r="F51" s="3">
        <v>189</v>
      </c>
      <c r="G51" s="3">
        <v>284</v>
      </c>
      <c r="H51" s="9">
        <v>137</v>
      </c>
    </row>
    <row r="52" spans="1:8" ht="16" thickBot="1">
      <c r="A52" s="10" t="s">
        <v>174</v>
      </c>
      <c r="B52" s="11">
        <v>153</v>
      </c>
      <c r="C52" s="11">
        <v>52</v>
      </c>
      <c r="D52" s="11">
        <v>148</v>
      </c>
      <c r="E52" s="11">
        <v>45</v>
      </c>
      <c r="F52" s="11">
        <v>209</v>
      </c>
      <c r="G52" s="11">
        <v>300</v>
      </c>
      <c r="H52" s="12">
        <v>145</v>
      </c>
    </row>
    <row r="53" spans="1:8" ht="16" thickBot="1"/>
    <row r="54" spans="1:8" ht="16" thickBot="1">
      <c r="A54" s="16" t="s">
        <v>15</v>
      </c>
      <c r="B54" s="20">
        <f>STDEV(B49:B52)</f>
        <v>12.124355652982141</v>
      </c>
      <c r="C54" s="20">
        <f t="shared" ref="C54:G54" si="5">STDEV(C49:C52)</f>
        <v>4.2426406871192848</v>
      </c>
      <c r="D54" s="20">
        <f t="shared" si="5"/>
        <v>8.421203397773187</v>
      </c>
      <c r="E54" s="20">
        <f t="shared" si="5"/>
        <v>4.5092497528228943</v>
      </c>
      <c r="F54" s="20">
        <f t="shared" si="5"/>
        <v>13.961255912942311</v>
      </c>
      <c r="G54" s="20">
        <f t="shared" si="5"/>
        <v>46.601144478077643</v>
      </c>
      <c r="H5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workbookViewId="0"/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106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J1" s="16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  <c r="O1" s="17" t="s">
        <v>254</v>
      </c>
      <c r="P1" s="18" t="s">
        <v>292</v>
      </c>
      <c r="R1" s="16" t="s">
        <v>249</v>
      </c>
      <c r="S1" s="49" t="s">
        <v>258</v>
      </c>
      <c r="T1" s="49" t="s">
        <v>257</v>
      </c>
      <c r="U1" s="49" t="s">
        <v>259</v>
      </c>
      <c r="V1" s="49" t="s">
        <v>260</v>
      </c>
      <c r="W1" s="49" t="s">
        <v>261</v>
      </c>
      <c r="X1" s="49" t="s">
        <v>262</v>
      </c>
      <c r="Y1" s="18" t="s">
        <v>293</v>
      </c>
    </row>
    <row r="2" spans="1:25">
      <c r="A2" s="13" t="s">
        <v>107</v>
      </c>
      <c r="B2" s="14">
        <v>259</v>
      </c>
      <c r="C2" s="14">
        <v>43</v>
      </c>
      <c r="D2" s="14">
        <v>99</v>
      </c>
      <c r="E2" s="14">
        <v>52</v>
      </c>
      <c r="F2" s="14">
        <v>109</v>
      </c>
      <c r="G2" s="14">
        <v>104</v>
      </c>
      <c r="H2" s="15">
        <v>123</v>
      </c>
      <c r="J2" s="13" t="s">
        <v>107</v>
      </c>
      <c r="K2" s="14">
        <v>3.56</v>
      </c>
      <c r="L2" s="14">
        <v>3233.67</v>
      </c>
      <c r="M2" s="14">
        <v>374.49</v>
      </c>
      <c r="N2" s="14">
        <v>8.11</v>
      </c>
      <c r="O2" s="14">
        <v>32.67</v>
      </c>
      <c r="P2" s="15">
        <f>N2-K2</f>
        <v>4.5499999999999989</v>
      </c>
      <c r="R2" s="13" t="s">
        <v>107</v>
      </c>
      <c r="S2" s="33">
        <f>B2-$K$7</f>
        <v>170.4</v>
      </c>
      <c r="T2" s="14">
        <f>K2-K$6</f>
        <v>0.45000000000000018</v>
      </c>
      <c r="U2" s="14">
        <f t="shared" ref="U2:Y3" si="0">L2-L$6</f>
        <v>1891</v>
      </c>
      <c r="V2" s="14">
        <f t="shared" si="0"/>
        <v>171.85000000000002</v>
      </c>
      <c r="W2" s="14">
        <f t="shared" si="0"/>
        <v>1.7799999999999994</v>
      </c>
      <c r="X2" s="14">
        <f t="shared" si="0"/>
        <v>9.3400000000000034</v>
      </c>
      <c r="Y2" s="15">
        <f t="shared" si="0"/>
        <v>1.3299999999999987</v>
      </c>
    </row>
    <row r="3" spans="1:25">
      <c r="A3" s="8" t="s">
        <v>108</v>
      </c>
      <c r="B3" s="3">
        <v>216</v>
      </c>
      <c r="C3" s="3">
        <v>39</v>
      </c>
      <c r="D3" s="3">
        <v>97</v>
      </c>
      <c r="E3" s="3">
        <v>51</v>
      </c>
      <c r="F3" s="3">
        <v>107</v>
      </c>
      <c r="G3" s="3">
        <v>102</v>
      </c>
      <c r="H3" s="9">
        <v>130</v>
      </c>
      <c r="J3" s="8" t="s">
        <v>108</v>
      </c>
      <c r="K3" s="3">
        <v>3.78</v>
      </c>
      <c r="L3" s="3"/>
      <c r="M3" s="3">
        <v>488.11</v>
      </c>
      <c r="N3" s="3">
        <v>9.33</v>
      </c>
      <c r="O3" s="3"/>
      <c r="P3" s="9">
        <f>N3-K3</f>
        <v>5.5500000000000007</v>
      </c>
      <c r="R3" s="8" t="s">
        <v>108</v>
      </c>
      <c r="S3" s="28">
        <f t="shared" ref="S3:S4" si="1">B3-$K$7</f>
        <v>127.4</v>
      </c>
      <c r="T3" s="3">
        <f t="shared" ref="T3" si="2">K3-K$6</f>
        <v>0.66999999999999993</v>
      </c>
      <c r="U3" s="3"/>
      <c r="V3" s="3">
        <f t="shared" si="0"/>
        <v>285.47000000000003</v>
      </c>
      <c r="W3" s="3">
        <f t="shared" si="0"/>
        <v>3</v>
      </c>
      <c r="X3" s="3"/>
      <c r="Y3" s="9">
        <f t="shared" si="0"/>
        <v>2.3300000000000005</v>
      </c>
    </row>
    <row r="4" spans="1:25" ht="16" thickBot="1">
      <c r="A4" s="10" t="s">
        <v>109</v>
      </c>
      <c r="B4" s="11">
        <v>147</v>
      </c>
      <c r="C4" s="11">
        <v>33</v>
      </c>
      <c r="D4" s="11">
        <v>84</v>
      </c>
      <c r="E4" s="11">
        <v>66</v>
      </c>
      <c r="F4" s="11">
        <v>111</v>
      </c>
      <c r="G4" s="11">
        <v>98</v>
      </c>
      <c r="H4" s="12">
        <v>128</v>
      </c>
      <c r="J4" s="10" t="s">
        <v>109</v>
      </c>
      <c r="K4" s="11"/>
      <c r="L4" s="11"/>
      <c r="M4" s="11"/>
      <c r="N4" s="11"/>
      <c r="O4" s="11"/>
      <c r="P4" s="12"/>
      <c r="R4" s="10" t="s">
        <v>109</v>
      </c>
      <c r="S4" s="31">
        <f t="shared" si="1"/>
        <v>58.400000000000006</v>
      </c>
      <c r="T4" s="11"/>
      <c r="U4" s="11"/>
      <c r="V4" s="11"/>
      <c r="W4" s="11"/>
      <c r="X4" s="11"/>
      <c r="Y4" s="12"/>
    </row>
    <row r="5" spans="1:25" ht="16" thickBot="1"/>
    <row r="6" spans="1:25" ht="16" thickBot="1">
      <c r="A6" s="16" t="s">
        <v>15</v>
      </c>
      <c r="B6" s="20"/>
      <c r="C6" s="20">
        <f>STDEV(C2:C4)</f>
        <v>5.0332229568471814</v>
      </c>
      <c r="D6" s="20">
        <f t="shared" ref="D6:H6" si="3">STDEV(D2:D4)</f>
        <v>8.1445278152470788</v>
      </c>
      <c r="E6" s="20">
        <f t="shared" si="3"/>
        <v>8.3864970836060646</v>
      </c>
      <c r="F6" s="20">
        <f t="shared" si="3"/>
        <v>2</v>
      </c>
      <c r="G6" s="20">
        <f t="shared" si="3"/>
        <v>3.0550504633038931</v>
      </c>
      <c r="H6" s="21">
        <f t="shared" si="3"/>
        <v>3.6055512754639891</v>
      </c>
      <c r="J6" s="16" t="s">
        <v>271</v>
      </c>
      <c r="K6" s="17">
        <v>3.11</v>
      </c>
      <c r="L6" s="17">
        <v>1342.67</v>
      </c>
      <c r="M6" s="17">
        <v>202.64</v>
      </c>
      <c r="N6" s="17">
        <v>6.33</v>
      </c>
      <c r="O6" s="17">
        <v>23.33</v>
      </c>
      <c r="P6" s="19">
        <f>N6-K6</f>
        <v>3.22</v>
      </c>
    </row>
    <row r="7" spans="1:25" ht="16" thickBot="1">
      <c r="A7" s="35"/>
      <c r="B7" s="36"/>
      <c r="C7" s="36"/>
      <c r="D7" s="36"/>
      <c r="E7" s="36"/>
      <c r="F7" s="36"/>
      <c r="G7" s="36"/>
      <c r="H7" s="36"/>
      <c r="J7" s="56" t="s">
        <v>256</v>
      </c>
      <c r="K7" s="60">
        <f>AVERAGE(B45:B49)</f>
        <v>88.6</v>
      </c>
    </row>
    <row r="8" spans="1:25" ht="16" thickBot="1">
      <c r="A8" s="35"/>
      <c r="B8" s="36"/>
      <c r="C8" s="36"/>
      <c r="D8" s="36"/>
      <c r="E8" s="36"/>
      <c r="F8" s="36"/>
      <c r="G8" s="36"/>
      <c r="H8" s="36"/>
    </row>
    <row r="9" spans="1:25" ht="16" thickBot="1">
      <c r="A9" s="16" t="s">
        <v>137</v>
      </c>
      <c r="B9" s="17" t="s">
        <v>1</v>
      </c>
      <c r="C9" s="17" t="s">
        <v>2</v>
      </c>
      <c r="D9" s="17" t="s">
        <v>3</v>
      </c>
      <c r="E9" s="17" t="s">
        <v>4</v>
      </c>
      <c r="F9" s="17" t="s">
        <v>5</v>
      </c>
      <c r="G9" s="17" t="s">
        <v>6</v>
      </c>
      <c r="H9" s="18" t="s">
        <v>7</v>
      </c>
    </row>
    <row r="10" spans="1:25">
      <c r="A10" s="13" t="s">
        <v>139</v>
      </c>
      <c r="B10" s="14">
        <v>86</v>
      </c>
      <c r="C10" s="14">
        <v>32</v>
      </c>
      <c r="D10" s="14">
        <v>350</v>
      </c>
      <c r="E10" s="14">
        <v>61</v>
      </c>
      <c r="F10" s="14">
        <v>153</v>
      </c>
      <c r="G10" s="14">
        <v>98</v>
      </c>
      <c r="H10" s="15"/>
    </row>
    <row r="11" spans="1:25">
      <c r="A11" s="8" t="s">
        <v>140</v>
      </c>
      <c r="B11" s="3">
        <v>86</v>
      </c>
      <c r="C11" s="3">
        <v>39</v>
      </c>
      <c r="D11" s="3">
        <v>508</v>
      </c>
      <c r="E11" s="3">
        <v>56</v>
      </c>
      <c r="F11" s="3">
        <v>131</v>
      </c>
      <c r="G11" s="3">
        <v>117</v>
      </c>
      <c r="H11" s="9"/>
    </row>
    <row r="12" spans="1:25" ht="16" thickBot="1">
      <c r="A12" s="10" t="s">
        <v>141</v>
      </c>
      <c r="B12" s="11">
        <v>96</v>
      </c>
      <c r="C12" s="11">
        <v>32</v>
      </c>
      <c r="D12" s="11">
        <v>628</v>
      </c>
      <c r="E12" s="11">
        <v>47</v>
      </c>
      <c r="F12" s="11">
        <v>133</v>
      </c>
      <c r="G12" s="11">
        <v>126</v>
      </c>
      <c r="H12" s="12"/>
    </row>
    <row r="13" spans="1:25" ht="16" thickBot="1"/>
    <row r="14" spans="1:25" ht="16" thickBot="1">
      <c r="A14" s="16" t="s">
        <v>15</v>
      </c>
      <c r="B14" s="20">
        <f>STDEV(B10:B12)</f>
        <v>5.7735026918962573</v>
      </c>
      <c r="C14" s="20">
        <f>STDEV(C10:C12)</f>
        <v>4.0414518843273806</v>
      </c>
      <c r="D14" s="20"/>
      <c r="E14" s="20">
        <f t="shared" ref="E14:G14" si="4">STDEV(E10:E12)</f>
        <v>7.0945988845975663</v>
      </c>
      <c r="F14" s="20">
        <f t="shared" si="4"/>
        <v>12.165525060596439</v>
      </c>
      <c r="G14" s="20">
        <f t="shared" si="4"/>
        <v>14.294521094927669</v>
      </c>
      <c r="H14" s="21"/>
    </row>
    <row r="16" spans="1:25" ht="16" thickBot="1"/>
    <row r="17" spans="1:25" ht="16" thickBot="1">
      <c r="A17" s="16" t="s">
        <v>60</v>
      </c>
      <c r="B17" s="17" t="s">
        <v>1</v>
      </c>
      <c r="C17" s="17" t="s">
        <v>2</v>
      </c>
      <c r="D17" s="17" t="s">
        <v>3</v>
      </c>
      <c r="E17" s="17" t="s">
        <v>4</v>
      </c>
      <c r="F17" s="17" t="s">
        <v>5</v>
      </c>
      <c r="G17" s="17" t="s">
        <v>6</v>
      </c>
      <c r="H17" s="18" t="s">
        <v>7</v>
      </c>
      <c r="J17" s="16" t="s">
        <v>272</v>
      </c>
      <c r="K17" s="17" t="s">
        <v>250</v>
      </c>
      <c r="L17" s="17" t="s">
        <v>251</v>
      </c>
      <c r="M17" s="17" t="s">
        <v>252</v>
      </c>
      <c r="N17" s="17" t="s">
        <v>253</v>
      </c>
      <c r="O17" s="17" t="s">
        <v>254</v>
      </c>
      <c r="P17" s="18" t="s">
        <v>292</v>
      </c>
      <c r="R17" s="16" t="s">
        <v>272</v>
      </c>
      <c r="S17" s="49" t="s">
        <v>275</v>
      </c>
      <c r="T17" s="49" t="s">
        <v>257</v>
      </c>
      <c r="U17" s="49" t="s">
        <v>259</v>
      </c>
      <c r="V17" s="49" t="s">
        <v>260</v>
      </c>
      <c r="W17" s="49" t="s">
        <v>261</v>
      </c>
      <c r="X17" s="49" t="s">
        <v>262</v>
      </c>
      <c r="Y17" s="18" t="s">
        <v>293</v>
      </c>
    </row>
    <row r="18" spans="1:25">
      <c r="A18" s="13" t="s">
        <v>110</v>
      </c>
      <c r="B18" s="14">
        <v>83</v>
      </c>
      <c r="C18" s="14"/>
      <c r="D18" s="14">
        <v>77</v>
      </c>
      <c r="E18" s="14">
        <v>220</v>
      </c>
      <c r="F18" s="14">
        <v>120</v>
      </c>
      <c r="G18" s="14">
        <v>82</v>
      </c>
      <c r="H18" s="15">
        <v>133</v>
      </c>
      <c r="J18" s="13" t="s">
        <v>110</v>
      </c>
      <c r="K18" s="14">
        <v>3</v>
      </c>
      <c r="L18" s="14">
        <v>1371.67</v>
      </c>
      <c r="M18" s="14">
        <v>282.01</v>
      </c>
      <c r="N18" s="14">
        <v>5.33</v>
      </c>
      <c r="O18" s="14">
        <v>19.329999999999998</v>
      </c>
      <c r="P18" s="15">
        <f>N18-K18</f>
        <v>2.33</v>
      </c>
      <c r="R18" s="13" t="s">
        <v>110</v>
      </c>
      <c r="S18" s="33">
        <f>E18-$K$23</f>
        <v>168.88888888888889</v>
      </c>
      <c r="T18" s="14">
        <f>K18-K$22</f>
        <v>-0.56000000000000005</v>
      </c>
      <c r="U18" s="14">
        <f t="shared" ref="U18:Y20" si="5">L18-L$22</f>
        <v>48.670000000000073</v>
      </c>
      <c r="V18" s="14">
        <f t="shared" si="5"/>
        <v>96.919999999999987</v>
      </c>
      <c r="W18" s="14">
        <f t="shared" si="5"/>
        <v>-2</v>
      </c>
      <c r="X18" s="14">
        <f t="shared" si="5"/>
        <v>-5.6700000000000017</v>
      </c>
      <c r="Y18" s="15">
        <f t="shared" si="5"/>
        <v>-1.44</v>
      </c>
    </row>
    <row r="19" spans="1:25">
      <c r="A19" s="8" t="s">
        <v>111</v>
      </c>
      <c r="B19" s="3">
        <v>80</v>
      </c>
      <c r="C19" s="3"/>
      <c r="D19" s="3">
        <v>72</v>
      </c>
      <c r="E19" s="3">
        <v>396</v>
      </c>
      <c r="F19" s="3">
        <v>133</v>
      </c>
      <c r="G19" s="3">
        <v>78</v>
      </c>
      <c r="H19" s="9">
        <v>115</v>
      </c>
      <c r="J19" s="8" t="s">
        <v>111</v>
      </c>
      <c r="K19" s="3">
        <v>2.78</v>
      </c>
      <c r="L19" s="3">
        <v>1301.67</v>
      </c>
      <c r="M19" s="3">
        <v>299.61</v>
      </c>
      <c r="N19" s="3">
        <v>4.8899999999999997</v>
      </c>
      <c r="O19" s="3">
        <v>18.670000000000002</v>
      </c>
      <c r="P19" s="9">
        <f t="shared" ref="P19:P20" si="6">N19-K19</f>
        <v>2.11</v>
      </c>
      <c r="R19" s="8" t="s">
        <v>111</v>
      </c>
      <c r="S19" s="28">
        <f t="shared" ref="S19:S20" si="7">E19-$K$23</f>
        <v>344.88888888888891</v>
      </c>
      <c r="T19" s="3">
        <f t="shared" ref="T19:T20" si="8">K19-K$22</f>
        <v>-0.78000000000000025</v>
      </c>
      <c r="U19" s="3">
        <f t="shared" si="5"/>
        <v>-21.329999999999927</v>
      </c>
      <c r="V19" s="3">
        <f t="shared" si="5"/>
        <v>114.52000000000001</v>
      </c>
      <c r="W19" s="3">
        <f t="shared" si="5"/>
        <v>-2.4400000000000004</v>
      </c>
      <c r="X19" s="3">
        <f t="shared" ref="X19:X20" si="9">O19-O$22</f>
        <v>-6.3299999999999983</v>
      </c>
      <c r="Y19" s="9">
        <f t="shared" ref="Y19:Y20" si="10">P19-P$22</f>
        <v>-1.6600000000000001</v>
      </c>
    </row>
    <row r="20" spans="1:25" ht="16" thickBot="1">
      <c r="A20" s="10" t="s">
        <v>112</v>
      </c>
      <c r="B20" s="11">
        <v>81</v>
      </c>
      <c r="C20" s="11"/>
      <c r="D20" s="11">
        <v>79</v>
      </c>
      <c r="E20" s="11">
        <v>550</v>
      </c>
      <c r="F20" s="11">
        <v>125</v>
      </c>
      <c r="G20" s="11">
        <v>80</v>
      </c>
      <c r="H20" s="12">
        <v>123</v>
      </c>
      <c r="J20" s="10" t="s">
        <v>112</v>
      </c>
      <c r="K20" s="11">
        <v>2.67</v>
      </c>
      <c r="L20" s="11">
        <v>1222</v>
      </c>
      <c r="M20" s="11">
        <v>304.89999999999998</v>
      </c>
      <c r="N20" s="11">
        <v>4.67</v>
      </c>
      <c r="O20" s="11">
        <v>18</v>
      </c>
      <c r="P20" s="12">
        <f t="shared" si="6"/>
        <v>2</v>
      </c>
      <c r="R20" s="10" t="s">
        <v>112</v>
      </c>
      <c r="S20" s="31">
        <f t="shared" si="7"/>
        <v>498.88888888888891</v>
      </c>
      <c r="T20" s="11">
        <f t="shared" si="8"/>
        <v>-0.89000000000000012</v>
      </c>
      <c r="U20" s="11">
        <f t="shared" si="5"/>
        <v>-101</v>
      </c>
      <c r="V20" s="11">
        <f t="shared" si="5"/>
        <v>119.80999999999997</v>
      </c>
      <c r="W20" s="11">
        <f t="shared" si="5"/>
        <v>-2.66</v>
      </c>
      <c r="X20" s="11">
        <f t="shared" si="9"/>
        <v>-7</v>
      </c>
      <c r="Y20" s="12">
        <f t="shared" si="10"/>
        <v>-1.77</v>
      </c>
    </row>
    <row r="21" spans="1:25" ht="16" thickBot="1"/>
    <row r="22" spans="1:25" ht="16" thickBot="1">
      <c r="A22" s="16" t="s">
        <v>15</v>
      </c>
      <c r="B22" s="20">
        <f t="shared" ref="B22:H22" si="11">STDEV(B18:B20)</f>
        <v>1.5275252316519468</v>
      </c>
      <c r="C22" s="20"/>
      <c r="D22" s="20">
        <f t="shared" si="11"/>
        <v>3.6055512754639891</v>
      </c>
      <c r="E22" s="20"/>
      <c r="F22" s="20">
        <f t="shared" si="11"/>
        <v>6.5574385243020004</v>
      </c>
      <c r="G22" s="20">
        <f t="shared" si="11"/>
        <v>2</v>
      </c>
      <c r="H22" s="21">
        <f t="shared" si="11"/>
        <v>9.0184995056457886</v>
      </c>
      <c r="J22" s="16" t="s">
        <v>277</v>
      </c>
      <c r="K22" s="17">
        <v>3.56</v>
      </c>
      <c r="L22" s="17">
        <v>1323</v>
      </c>
      <c r="M22" s="17">
        <v>185.09</v>
      </c>
      <c r="N22" s="17">
        <v>7.33</v>
      </c>
      <c r="O22" s="17">
        <v>25</v>
      </c>
      <c r="P22" s="19">
        <f>N22-K22</f>
        <v>3.77</v>
      </c>
    </row>
    <row r="23" spans="1:25" ht="16" thickBot="1">
      <c r="J23" s="56" t="s">
        <v>274</v>
      </c>
      <c r="K23" s="60">
        <f>AVERAGE(E26:E28,E34:E39)</f>
        <v>51.111111111111114</v>
      </c>
    </row>
    <row r="24" spans="1:25" ht="16" thickBot="1"/>
    <row r="25" spans="1:25" ht="16" thickBot="1">
      <c r="A25" s="16" t="s">
        <v>60</v>
      </c>
      <c r="B25" s="17" t="s">
        <v>1</v>
      </c>
      <c r="C25" s="17" t="s">
        <v>2</v>
      </c>
      <c r="D25" s="17" t="s">
        <v>3</v>
      </c>
      <c r="E25" s="17" t="s">
        <v>4</v>
      </c>
      <c r="F25" s="17" t="s">
        <v>5</v>
      </c>
      <c r="G25" s="17" t="s">
        <v>6</v>
      </c>
      <c r="H25" s="18" t="s">
        <v>7</v>
      </c>
      <c r="J25" s="16" t="s">
        <v>272</v>
      </c>
      <c r="K25" s="17" t="s">
        <v>250</v>
      </c>
      <c r="L25" s="17" t="s">
        <v>251</v>
      </c>
      <c r="M25" s="17" t="s">
        <v>252</v>
      </c>
      <c r="N25" s="17" t="s">
        <v>253</v>
      </c>
      <c r="O25" s="17" t="s">
        <v>254</v>
      </c>
      <c r="P25" s="18" t="s">
        <v>292</v>
      </c>
      <c r="R25" s="16" t="s">
        <v>272</v>
      </c>
      <c r="S25" s="49" t="s">
        <v>278</v>
      </c>
      <c r="T25" s="49" t="s">
        <v>257</v>
      </c>
      <c r="U25" s="49" t="s">
        <v>259</v>
      </c>
      <c r="V25" s="49" t="s">
        <v>260</v>
      </c>
      <c r="W25" s="49" t="s">
        <v>261</v>
      </c>
      <c r="X25" s="49" t="s">
        <v>262</v>
      </c>
      <c r="Y25" s="18" t="s">
        <v>293</v>
      </c>
    </row>
    <row r="26" spans="1:25">
      <c r="A26" s="13" t="s">
        <v>114</v>
      </c>
      <c r="B26" s="14">
        <v>64</v>
      </c>
      <c r="C26" s="14"/>
      <c r="D26" s="14">
        <v>66</v>
      </c>
      <c r="E26" s="14">
        <v>31</v>
      </c>
      <c r="F26" s="14">
        <v>135</v>
      </c>
      <c r="G26" s="14">
        <v>68</v>
      </c>
      <c r="H26" s="15">
        <v>139</v>
      </c>
      <c r="J26" s="13" t="s">
        <v>114</v>
      </c>
      <c r="K26" s="14">
        <v>3.33</v>
      </c>
      <c r="L26" s="14">
        <v>1422.5</v>
      </c>
      <c r="M26" s="14">
        <v>231.77</v>
      </c>
      <c r="N26" s="14">
        <v>6.5</v>
      </c>
      <c r="O26" s="14">
        <v>23</v>
      </c>
      <c r="P26" s="15">
        <f>N26-K26</f>
        <v>3.17</v>
      </c>
      <c r="R26" s="13" t="s">
        <v>114</v>
      </c>
      <c r="S26" s="33">
        <f>F26-$K$31</f>
        <v>5.4444444444444571</v>
      </c>
      <c r="T26" s="14">
        <f>K26-K$30</f>
        <v>-0.22999999999999998</v>
      </c>
      <c r="U26" s="14">
        <f t="shared" ref="U26:Y28" si="12">L26-L$30</f>
        <v>99.5</v>
      </c>
      <c r="V26" s="14">
        <f t="shared" si="12"/>
        <v>46.680000000000007</v>
      </c>
      <c r="W26" s="14">
        <f t="shared" si="12"/>
        <v>-0.83000000000000007</v>
      </c>
      <c r="X26" s="14">
        <f t="shared" si="12"/>
        <v>-2</v>
      </c>
      <c r="Y26" s="15">
        <f t="shared" si="12"/>
        <v>-0.60000000000000009</v>
      </c>
    </row>
    <row r="27" spans="1:25">
      <c r="A27" s="8" t="s">
        <v>115</v>
      </c>
      <c r="B27" s="3">
        <v>65</v>
      </c>
      <c r="C27" s="3"/>
      <c r="D27" s="3">
        <v>62</v>
      </c>
      <c r="E27" s="3">
        <v>49</v>
      </c>
      <c r="F27" s="3">
        <v>117</v>
      </c>
      <c r="G27" s="3">
        <v>71</v>
      </c>
      <c r="H27" s="9">
        <v>134</v>
      </c>
      <c r="J27" s="8" t="s">
        <v>115</v>
      </c>
      <c r="K27" s="3">
        <v>3.11</v>
      </c>
      <c r="L27" s="3">
        <v>1476</v>
      </c>
      <c r="M27" s="3">
        <v>251.88</v>
      </c>
      <c r="N27" s="3">
        <v>6.22</v>
      </c>
      <c r="O27" s="3">
        <v>22</v>
      </c>
      <c r="P27" s="9">
        <f t="shared" ref="P27:P28" si="13">N27-K27</f>
        <v>3.11</v>
      </c>
      <c r="R27" s="8" t="s">
        <v>115</v>
      </c>
      <c r="S27" s="28">
        <f t="shared" ref="S27:S28" si="14">F27-$K$31</f>
        <v>-12.555555555555543</v>
      </c>
      <c r="T27" s="3">
        <f t="shared" ref="T27:T28" si="15">K27-K$30</f>
        <v>-0.45000000000000018</v>
      </c>
      <c r="U27" s="3">
        <f t="shared" ref="U27:U28" si="16">L27-L$30</f>
        <v>153</v>
      </c>
      <c r="V27" s="3">
        <f t="shared" ref="V27:V28" si="17">M27-M$30</f>
        <v>66.789999999999992</v>
      </c>
      <c r="W27" s="3">
        <f t="shared" ref="W27:W28" si="18">N27-N$30</f>
        <v>-1.1100000000000003</v>
      </c>
      <c r="X27" s="3">
        <f t="shared" ref="X27:X28" si="19">O27-O$30</f>
        <v>-3</v>
      </c>
      <c r="Y27" s="9">
        <f t="shared" si="12"/>
        <v>-0.66000000000000014</v>
      </c>
    </row>
    <row r="28" spans="1:25" ht="16" thickBot="1">
      <c r="A28" s="10" t="s">
        <v>116</v>
      </c>
      <c r="B28" s="11">
        <v>75</v>
      </c>
      <c r="C28" s="11"/>
      <c r="D28" s="11">
        <v>79</v>
      </c>
      <c r="E28" s="11">
        <v>27</v>
      </c>
      <c r="F28" s="11">
        <v>209</v>
      </c>
      <c r="G28" s="11">
        <v>79</v>
      </c>
      <c r="H28" s="12">
        <v>126</v>
      </c>
      <c r="J28" s="10" t="s">
        <v>116</v>
      </c>
      <c r="K28" s="11">
        <v>3</v>
      </c>
      <c r="L28" s="11">
        <v>1442</v>
      </c>
      <c r="M28" s="11">
        <v>266.27999999999997</v>
      </c>
      <c r="N28" s="11">
        <v>5.67</v>
      </c>
      <c r="O28" s="11">
        <v>21.33</v>
      </c>
      <c r="P28" s="12">
        <f t="shared" si="13"/>
        <v>2.67</v>
      </c>
      <c r="R28" s="10" t="s">
        <v>116</v>
      </c>
      <c r="S28" s="31">
        <f t="shared" si="14"/>
        <v>79.444444444444457</v>
      </c>
      <c r="T28" s="11">
        <f t="shared" si="15"/>
        <v>-0.56000000000000005</v>
      </c>
      <c r="U28" s="11">
        <f t="shared" si="16"/>
        <v>119</v>
      </c>
      <c r="V28" s="11">
        <f t="shared" si="17"/>
        <v>81.189999999999969</v>
      </c>
      <c r="W28" s="11">
        <f t="shared" si="18"/>
        <v>-1.6600000000000001</v>
      </c>
      <c r="X28" s="11">
        <f t="shared" si="19"/>
        <v>-3.6700000000000017</v>
      </c>
      <c r="Y28" s="12">
        <f t="shared" si="12"/>
        <v>-1.1000000000000001</v>
      </c>
    </row>
    <row r="29" spans="1:25" ht="16" thickBot="1"/>
    <row r="30" spans="1:25" ht="16" thickBot="1">
      <c r="A30" s="16" t="s">
        <v>15</v>
      </c>
      <c r="B30" s="20">
        <f t="shared" ref="B30:H30" si="20">STDEV(B26:B28)</f>
        <v>6.0827625302982193</v>
      </c>
      <c r="C30" s="20"/>
      <c r="D30" s="20">
        <f t="shared" si="20"/>
        <v>8.8881944173155887</v>
      </c>
      <c r="E30" s="20">
        <f t="shared" si="20"/>
        <v>11.718930554164627</v>
      </c>
      <c r="F30" s="20"/>
      <c r="G30" s="20">
        <f t="shared" si="20"/>
        <v>5.6862407030773268</v>
      </c>
      <c r="H30" s="21">
        <f t="shared" si="20"/>
        <v>6.5574385243020004</v>
      </c>
      <c r="J30" s="16" t="s">
        <v>277</v>
      </c>
      <c r="K30" s="17">
        <v>3.56</v>
      </c>
      <c r="L30" s="17">
        <v>1323</v>
      </c>
      <c r="M30" s="17">
        <v>185.09</v>
      </c>
      <c r="N30" s="17">
        <v>7.33</v>
      </c>
      <c r="O30" s="17">
        <v>25</v>
      </c>
      <c r="P30" s="19">
        <f>N30-K30</f>
        <v>3.77</v>
      </c>
    </row>
    <row r="31" spans="1:25" ht="16" thickBot="1">
      <c r="J31" s="56" t="s">
        <v>281</v>
      </c>
      <c r="K31" s="60">
        <f>AVERAGE(F18:F20,F34:F39)</f>
        <v>129.55555555555554</v>
      </c>
    </row>
    <row r="32" spans="1:25" ht="16" thickBot="1"/>
    <row r="33" spans="1:25" ht="16" thickBot="1">
      <c r="A33" s="16" t="s">
        <v>60</v>
      </c>
      <c r="B33" s="17" t="s">
        <v>1</v>
      </c>
      <c r="C33" s="17" t="s">
        <v>2</v>
      </c>
      <c r="D33" s="17" t="s">
        <v>3</v>
      </c>
      <c r="E33" s="17" t="s">
        <v>4</v>
      </c>
      <c r="F33" s="17" t="s">
        <v>5</v>
      </c>
      <c r="G33" s="17" t="s">
        <v>6</v>
      </c>
      <c r="H33" s="18" t="s">
        <v>7</v>
      </c>
      <c r="J33" s="16" t="s">
        <v>272</v>
      </c>
      <c r="K33" s="17" t="s">
        <v>250</v>
      </c>
      <c r="L33" s="17" t="s">
        <v>251</v>
      </c>
      <c r="M33" s="17" t="s">
        <v>252</v>
      </c>
      <c r="N33" s="17" t="s">
        <v>253</v>
      </c>
      <c r="O33" s="17" t="s">
        <v>254</v>
      </c>
      <c r="P33" s="18" t="s">
        <v>292</v>
      </c>
      <c r="R33" s="16" t="s">
        <v>272</v>
      </c>
      <c r="S33" s="49" t="s">
        <v>283</v>
      </c>
      <c r="T33" s="49" t="s">
        <v>257</v>
      </c>
      <c r="U33" s="49" t="s">
        <v>259</v>
      </c>
      <c r="V33" s="49" t="s">
        <v>260</v>
      </c>
      <c r="W33" s="49" t="s">
        <v>261</v>
      </c>
      <c r="X33" s="49" t="s">
        <v>262</v>
      </c>
      <c r="Y33" s="18" t="s">
        <v>293</v>
      </c>
    </row>
    <row r="34" spans="1:25">
      <c r="A34" s="13" t="s">
        <v>118</v>
      </c>
      <c r="B34" s="14">
        <v>75</v>
      </c>
      <c r="C34" s="14"/>
      <c r="D34" s="14">
        <v>71</v>
      </c>
      <c r="E34" s="14">
        <v>64</v>
      </c>
      <c r="F34" s="14">
        <v>136</v>
      </c>
      <c r="G34" s="14">
        <v>115</v>
      </c>
      <c r="H34" s="15">
        <v>130</v>
      </c>
      <c r="J34" s="13" t="s">
        <v>118</v>
      </c>
      <c r="K34" s="14">
        <v>3</v>
      </c>
      <c r="L34" s="14">
        <v>1421.33</v>
      </c>
      <c r="M34" s="14">
        <v>251.36</v>
      </c>
      <c r="N34" s="14">
        <v>6</v>
      </c>
      <c r="O34" s="14">
        <v>22</v>
      </c>
      <c r="P34" s="15">
        <f>N34-K34</f>
        <v>3</v>
      </c>
      <c r="R34" s="13" t="s">
        <v>118</v>
      </c>
      <c r="S34" s="33">
        <f>G34-$K$42</f>
        <v>38.666666666666671</v>
      </c>
      <c r="T34" s="14">
        <f>K34-K$41</f>
        <v>-0.56000000000000005</v>
      </c>
      <c r="U34" s="14">
        <f t="shared" ref="U34:Y39" si="21">L34-L$41</f>
        <v>98.329999999999927</v>
      </c>
      <c r="V34" s="14">
        <f t="shared" si="21"/>
        <v>66.27000000000001</v>
      </c>
      <c r="W34" s="14">
        <f t="shared" si="21"/>
        <v>-1.33</v>
      </c>
      <c r="X34" s="14">
        <f t="shared" si="21"/>
        <v>-3</v>
      </c>
      <c r="Y34" s="15">
        <f t="shared" si="21"/>
        <v>-0.77</v>
      </c>
    </row>
    <row r="35" spans="1:25">
      <c r="A35" s="8" t="s">
        <v>119</v>
      </c>
      <c r="B35" s="3">
        <v>78</v>
      </c>
      <c r="C35" s="3"/>
      <c r="D35" s="3">
        <v>66</v>
      </c>
      <c r="E35" s="3">
        <v>55</v>
      </c>
      <c r="F35" s="3">
        <v>134</v>
      </c>
      <c r="G35" s="3">
        <v>133</v>
      </c>
      <c r="H35" s="9">
        <v>125</v>
      </c>
      <c r="J35" s="8" t="s">
        <v>119</v>
      </c>
      <c r="K35" s="3">
        <v>2.78</v>
      </c>
      <c r="L35" s="3">
        <v>1317</v>
      </c>
      <c r="M35" s="3">
        <v>242.18</v>
      </c>
      <c r="N35" s="3">
        <v>5.78</v>
      </c>
      <c r="O35" s="3">
        <v>21</v>
      </c>
      <c r="P35" s="9">
        <f t="shared" ref="P35:P39" si="22">N35-K35</f>
        <v>3.0000000000000004</v>
      </c>
      <c r="R35" s="8" t="s">
        <v>119</v>
      </c>
      <c r="S35" s="28">
        <f t="shared" ref="S35:S39" si="23">G35-$K$42</f>
        <v>56.666666666666671</v>
      </c>
      <c r="T35" s="3">
        <f t="shared" ref="T35:T39" si="24">K35-K$41</f>
        <v>-0.78000000000000025</v>
      </c>
      <c r="U35" s="3">
        <f t="shared" si="21"/>
        <v>-6</v>
      </c>
      <c r="V35" s="3">
        <f t="shared" si="21"/>
        <v>57.09</v>
      </c>
      <c r="W35" s="3">
        <f t="shared" si="21"/>
        <v>-1.5499999999999998</v>
      </c>
      <c r="X35" s="3">
        <f t="shared" ref="X35:X39" si="25">O35-O$41</f>
        <v>-4</v>
      </c>
      <c r="Y35" s="9">
        <f t="shared" ref="Y35:Y39" si="26">P35-P$41</f>
        <v>-0.76999999999999957</v>
      </c>
    </row>
    <row r="36" spans="1:25">
      <c r="A36" s="8" t="s">
        <v>120</v>
      </c>
      <c r="B36" s="3">
        <v>81</v>
      </c>
      <c r="C36" s="3"/>
      <c r="D36" s="3">
        <v>79</v>
      </c>
      <c r="E36" s="3">
        <v>68</v>
      </c>
      <c r="F36" s="3">
        <v>129</v>
      </c>
      <c r="G36" s="3">
        <v>178</v>
      </c>
      <c r="H36" s="9">
        <v>122</v>
      </c>
      <c r="J36" s="8" t="s">
        <v>120</v>
      </c>
      <c r="K36" s="3">
        <v>2.44</v>
      </c>
      <c r="L36" s="3">
        <v>1328</v>
      </c>
      <c r="M36" s="3">
        <v>265.58</v>
      </c>
      <c r="N36" s="3">
        <v>5.1100000000000003</v>
      </c>
      <c r="O36" s="3">
        <v>20</v>
      </c>
      <c r="P36" s="9">
        <f t="shared" si="22"/>
        <v>2.6700000000000004</v>
      </c>
      <c r="R36" s="8" t="s">
        <v>120</v>
      </c>
      <c r="S36" s="28">
        <f t="shared" si="23"/>
        <v>101.66666666666667</v>
      </c>
      <c r="T36" s="3">
        <f t="shared" si="24"/>
        <v>-1.1200000000000001</v>
      </c>
      <c r="U36" s="3">
        <f t="shared" si="21"/>
        <v>5</v>
      </c>
      <c r="V36" s="3">
        <f t="shared" si="21"/>
        <v>80.489999999999981</v>
      </c>
      <c r="W36" s="3">
        <f t="shared" si="21"/>
        <v>-2.2199999999999998</v>
      </c>
      <c r="X36" s="3">
        <f t="shared" si="25"/>
        <v>-5</v>
      </c>
      <c r="Y36" s="9">
        <f t="shared" si="26"/>
        <v>-1.0999999999999996</v>
      </c>
    </row>
    <row r="37" spans="1:25">
      <c r="A37" s="8" t="s">
        <v>121</v>
      </c>
      <c r="B37" s="3">
        <v>69</v>
      </c>
      <c r="C37" s="3"/>
      <c r="D37" s="3">
        <v>74</v>
      </c>
      <c r="E37" s="3">
        <v>54</v>
      </c>
      <c r="F37" s="3">
        <v>130</v>
      </c>
      <c r="G37" s="3">
        <v>215</v>
      </c>
      <c r="H37" s="9">
        <v>131</v>
      </c>
      <c r="J37" s="8" t="s">
        <v>121</v>
      </c>
      <c r="K37" s="3">
        <v>2.33</v>
      </c>
      <c r="L37" s="3">
        <v>1407</v>
      </c>
      <c r="M37" s="3">
        <v>296.64</v>
      </c>
      <c r="N37" s="3">
        <v>4.8899999999999997</v>
      </c>
      <c r="O37" s="3">
        <v>19.329999999999998</v>
      </c>
      <c r="P37" s="9">
        <f t="shared" si="22"/>
        <v>2.5599999999999996</v>
      </c>
      <c r="R37" s="8" t="s">
        <v>121</v>
      </c>
      <c r="S37" s="28">
        <f t="shared" si="23"/>
        <v>138.66666666666669</v>
      </c>
      <c r="T37" s="3">
        <f t="shared" si="24"/>
        <v>-1.23</v>
      </c>
      <c r="U37" s="3">
        <f t="shared" si="21"/>
        <v>84</v>
      </c>
      <c r="V37" s="3">
        <f t="shared" si="21"/>
        <v>111.54999999999998</v>
      </c>
      <c r="W37" s="3">
        <f t="shared" si="21"/>
        <v>-2.4400000000000004</v>
      </c>
      <c r="X37" s="3">
        <f t="shared" si="25"/>
        <v>-5.6700000000000017</v>
      </c>
      <c r="Y37" s="9">
        <f t="shared" si="26"/>
        <v>-1.2100000000000004</v>
      </c>
    </row>
    <row r="38" spans="1:25">
      <c r="A38" s="8" t="s">
        <v>122</v>
      </c>
      <c r="B38" s="3">
        <v>68</v>
      </c>
      <c r="C38" s="3"/>
      <c r="D38" s="3">
        <v>75</v>
      </c>
      <c r="E38" s="3">
        <v>61</v>
      </c>
      <c r="F38" s="3">
        <v>131</v>
      </c>
      <c r="G38" s="3">
        <v>280</v>
      </c>
      <c r="H38" s="9">
        <v>123</v>
      </c>
      <c r="J38" s="8" t="s">
        <v>122</v>
      </c>
      <c r="K38" s="3">
        <v>2.2200000000000002</v>
      </c>
      <c r="L38" s="3">
        <v>1502</v>
      </c>
      <c r="M38" s="3">
        <v>315.72000000000003</v>
      </c>
      <c r="N38" s="3">
        <v>4.4400000000000004</v>
      </c>
      <c r="O38" s="3">
        <v>19.670000000000002</v>
      </c>
      <c r="P38" s="9">
        <f t="shared" si="22"/>
        <v>2.2200000000000002</v>
      </c>
      <c r="R38" s="8" t="s">
        <v>122</v>
      </c>
      <c r="S38" s="28">
        <f t="shared" si="23"/>
        <v>203.66666666666669</v>
      </c>
      <c r="T38" s="3">
        <f t="shared" si="24"/>
        <v>-1.3399999999999999</v>
      </c>
      <c r="U38" s="3">
        <f t="shared" si="21"/>
        <v>179</v>
      </c>
      <c r="V38" s="3">
        <f t="shared" si="21"/>
        <v>130.63000000000002</v>
      </c>
      <c r="W38" s="3">
        <f t="shared" si="21"/>
        <v>-2.8899999999999997</v>
      </c>
      <c r="X38" s="3">
        <f t="shared" si="25"/>
        <v>-5.3299999999999983</v>
      </c>
      <c r="Y38" s="9">
        <f t="shared" si="26"/>
        <v>-1.5499999999999998</v>
      </c>
    </row>
    <row r="39" spans="1:25" ht="16" thickBot="1">
      <c r="A39" s="10" t="s">
        <v>123</v>
      </c>
      <c r="B39" s="11">
        <v>72</v>
      </c>
      <c r="C39" s="11"/>
      <c r="D39" s="11">
        <v>69</v>
      </c>
      <c r="E39" s="11">
        <v>51</v>
      </c>
      <c r="F39" s="11">
        <v>128</v>
      </c>
      <c r="G39" s="11">
        <v>317</v>
      </c>
      <c r="H39" s="12">
        <v>127</v>
      </c>
      <c r="J39" s="10" t="s">
        <v>123</v>
      </c>
      <c r="K39" s="11">
        <v>2.2200000000000002</v>
      </c>
      <c r="L39" s="11">
        <v>1536.67</v>
      </c>
      <c r="M39" s="11">
        <v>331.44</v>
      </c>
      <c r="N39" s="11">
        <v>4.33</v>
      </c>
      <c r="O39" s="11">
        <v>19.670000000000002</v>
      </c>
      <c r="P39" s="12">
        <f t="shared" si="22"/>
        <v>2.11</v>
      </c>
      <c r="R39" s="10" t="s">
        <v>123</v>
      </c>
      <c r="S39" s="31">
        <f t="shared" si="23"/>
        <v>240.66666666666669</v>
      </c>
      <c r="T39" s="11">
        <f t="shared" si="24"/>
        <v>-1.3399999999999999</v>
      </c>
      <c r="U39" s="11">
        <f t="shared" si="21"/>
        <v>213.67000000000007</v>
      </c>
      <c r="V39" s="11">
        <f t="shared" si="21"/>
        <v>146.35</v>
      </c>
      <c r="W39" s="11">
        <f t="shared" si="21"/>
        <v>-3</v>
      </c>
      <c r="X39" s="11">
        <f t="shared" si="25"/>
        <v>-5.3299999999999983</v>
      </c>
      <c r="Y39" s="12">
        <f t="shared" si="26"/>
        <v>-1.6600000000000001</v>
      </c>
    </row>
    <row r="40" spans="1:25" ht="16" thickBot="1"/>
    <row r="41" spans="1:25" ht="16" thickBot="1">
      <c r="A41" s="16" t="s">
        <v>15</v>
      </c>
      <c r="B41" s="20">
        <f>STDEV(B34:B39)</f>
        <v>5.1153364177409353</v>
      </c>
      <c r="C41" s="20"/>
      <c r="D41" s="20">
        <f t="shared" ref="D41:H41" si="27">STDEV(D34:D39)</f>
        <v>4.6332134277050816</v>
      </c>
      <c r="E41" s="20">
        <f t="shared" si="27"/>
        <v>6.5548963887056546</v>
      </c>
      <c r="F41" s="20">
        <f t="shared" si="27"/>
        <v>3.0767948691238201</v>
      </c>
      <c r="G41" s="20"/>
      <c r="H41" s="21">
        <f t="shared" si="27"/>
        <v>3.6696957185394363</v>
      </c>
      <c r="J41" s="16" t="s">
        <v>277</v>
      </c>
      <c r="K41" s="17">
        <v>3.56</v>
      </c>
      <c r="L41" s="17">
        <v>1323</v>
      </c>
      <c r="M41" s="17">
        <v>185.09</v>
      </c>
      <c r="N41" s="17">
        <v>7.33</v>
      </c>
      <c r="O41" s="17">
        <v>25</v>
      </c>
      <c r="P41" s="19">
        <f>N41-K41</f>
        <v>3.77</v>
      </c>
    </row>
    <row r="42" spans="1:25" ht="16" thickBot="1">
      <c r="J42" s="56" t="s">
        <v>284</v>
      </c>
      <c r="K42" s="60">
        <f>AVERAGE(G18:G20,G26:G28)</f>
        <v>76.333333333333329</v>
      </c>
    </row>
    <row r="43" spans="1:25" ht="16" thickBot="1"/>
    <row r="44" spans="1:25" ht="16" thickBot="1">
      <c r="A44" s="16" t="s">
        <v>106</v>
      </c>
      <c r="B44" s="17" t="s">
        <v>1</v>
      </c>
      <c r="C44" s="17" t="s">
        <v>2</v>
      </c>
      <c r="D44" s="17" t="s">
        <v>3</v>
      </c>
      <c r="E44" s="17" t="s">
        <v>4</v>
      </c>
      <c r="F44" s="17" t="s">
        <v>5</v>
      </c>
      <c r="G44" s="17" t="s">
        <v>6</v>
      </c>
      <c r="H44" s="18" t="s">
        <v>7</v>
      </c>
      <c r="J44" s="16" t="s">
        <v>282</v>
      </c>
      <c r="K44" s="17" t="s">
        <v>250</v>
      </c>
      <c r="L44" s="17" t="s">
        <v>251</v>
      </c>
      <c r="M44" s="17" t="s">
        <v>252</v>
      </c>
      <c r="N44" s="17" t="s">
        <v>253</v>
      </c>
      <c r="O44" s="17" t="s">
        <v>254</v>
      </c>
      <c r="P44" s="18" t="s">
        <v>292</v>
      </c>
      <c r="R44" s="16" t="s">
        <v>282</v>
      </c>
      <c r="S44" s="49" t="s">
        <v>286</v>
      </c>
      <c r="T44" s="49" t="s">
        <v>257</v>
      </c>
      <c r="U44" s="49" t="s">
        <v>259</v>
      </c>
      <c r="V44" s="49" t="s">
        <v>260</v>
      </c>
      <c r="W44" s="49" t="s">
        <v>261</v>
      </c>
      <c r="X44" s="49" t="s">
        <v>262</v>
      </c>
      <c r="Y44" s="18" t="s">
        <v>293</v>
      </c>
    </row>
    <row r="45" spans="1:25">
      <c r="A45" s="13" t="s">
        <v>126</v>
      </c>
      <c r="B45" s="14">
        <v>80</v>
      </c>
      <c r="C45" s="14">
        <v>36</v>
      </c>
      <c r="D45" s="14">
        <v>99</v>
      </c>
      <c r="E45" s="14">
        <v>60</v>
      </c>
      <c r="F45" s="14">
        <v>119</v>
      </c>
      <c r="G45" s="14">
        <v>90</v>
      </c>
      <c r="H45" s="15">
        <v>106</v>
      </c>
      <c r="J45" s="13" t="s">
        <v>126</v>
      </c>
      <c r="K45" s="14">
        <v>2.98</v>
      </c>
      <c r="L45" s="14">
        <v>1116</v>
      </c>
      <c r="M45" s="14">
        <v>193.49</v>
      </c>
      <c r="N45" s="14">
        <v>5.98</v>
      </c>
      <c r="O45" s="14">
        <v>20.67</v>
      </c>
      <c r="P45" s="15">
        <f>N45-K45</f>
        <v>3.0000000000000004</v>
      </c>
      <c r="R45" s="13" t="s">
        <v>126</v>
      </c>
      <c r="S45" s="33">
        <f>H45-$K$52</f>
        <v>-21</v>
      </c>
      <c r="T45" s="14">
        <f>K45-K$51</f>
        <v>0</v>
      </c>
      <c r="U45" s="14">
        <f t="shared" ref="U45:Y49" si="28">L45-L$51</f>
        <v>-158.67000000000007</v>
      </c>
      <c r="V45" s="14">
        <f t="shared" si="28"/>
        <v>-3.9899999999999807</v>
      </c>
      <c r="W45" s="14">
        <f t="shared" si="28"/>
        <v>-0.21999999999999975</v>
      </c>
      <c r="X45" s="14">
        <f t="shared" si="28"/>
        <v>-2.6599999999999966</v>
      </c>
      <c r="Y45" s="15">
        <f t="shared" si="28"/>
        <v>-0.21999999999999975</v>
      </c>
    </row>
    <row r="46" spans="1:25">
      <c r="A46" s="8" t="s">
        <v>127</v>
      </c>
      <c r="B46" s="3">
        <v>85</v>
      </c>
      <c r="C46" s="3">
        <v>43</v>
      </c>
      <c r="D46" s="3">
        <v>100</v>
      </c>
      <c r="E46" s="3">
        <v>57</v>
      </c>
      <c r="F46" s="3">
        <v>120</v>
      </c>
      <c r="G46" s="3">
        <v>98</v>
      </c>
      <c r="H46" s="9">
        <v>120</v>
      </c>
      <c r="J46" s="8" t="s">
        <v>127</v>
      </c>
      <c r="K46" s="3">
        <v>2.98</v>
      </c>
      <c r="L46" s="3">
        <v>1121.67</v>
      </c>
      <c r="M46" s="3">
        <v>200.91</v>
      </c>
      <c r="N46" s="3">
        <v>5.98</v>
      </c>
      <c r="O46" s="3">
        <v>20.329999999999998</v>
      </c>
      <c r="P46" s="9">
        <f t="shared" ref="P46:P49" si="29">N46-K46</f>
        <v>3.0000000000000004</v>
      </c>
      <c r="R46" s="8" t="s">
        <v>127</v>
      </c>
      <c r="S46" s="28">
        <f t="shared" ref="S46:S49" si="30">H46-$K$52</f>
        <v>-7</v>
      </c>
      <c r="T46" s="3">
        <f t="shared" ref="T46:T49" si="31">K46-K$51</f>
        <v>0</v>
      </c>
      <c r="U46" s="3">
        <f t="shared" si="28"/>
        <v>-153</v>
      </c>
      <c r="V46" s="3">
        <f t="shared" si="28"/>
        <v>3.4300000000000068</v>
      </c>
      <c r="W46" s="3">
        <f t="shared" si="28"/>
        <v>-0.21999999999999975</v>
      </c>
      <c r="X46" s="3">
        <f t="shared" ref="X46:X49" si="32">O46-O$51</f>
        <v>-3</v>
      </c>
      <c r="Y46" s="9">
        <f t="shared" ref="Y46:Y49" si="33">P46-P$51</f>
        <v>-0.21999999999999975</v>
      </c>
    </row>
    <row r="47" spans="1:25">
      <c r="A47" s="8" t="s">
        <v>128</v>
      </c>
      <c r="B47" s="3">
        <v>84</v>
      </c>
      <c r="C47" s="3">
        <v>31</v>
      </c>
      <c r="D47" s="3">
        <v>85</v>
      </c>
      <c r="E47" s="3">
        <v>50</v>
      </c>
      <c r="F47" s="3">
        <v>128</v>
      </c>
      <c r="G47" s="3">
        <v>96</v>
      </c>
      <c r="H47" s="9">
        <v>104</v>
      </c>
      <c r="J47" s="8" t="s">
        <v>128</v>
      </c>
      <c r="K47" s="3">
        <v>3.31</v>
      </c>
      <c r="L47" s="3">
        <v>1103.67</v>
      </c>
      <c r="M47" s="3">
        <v>160.79</v>
      </c>
      <c r="N47" s="3">
        <v>6.98</v>
      </c>
      <c r="O47" s="3">
        <v>23.33</v>
      </c>
      <c r="P47" s="9">
        <f t="shared" si="29"/>
        <v>3.6700000000000004</v>
      </c>
      <c r="R47" s="8" t="s">
        <v>128</v>
      </c>
      <c r="S47" s="28">
        <f t="shared" si="30"/>
        <v>-23</v>
      </c>
      <c r="T47" s="3">
        <f t="shared" si="31"/>
        <v>0.33000000000000007</v>
      </c>
      <c r="U47" s="3">
        <f t="shared" si="28"/>
        <v>-171</v>
      </c>
      <c r="V47" s="3">
        <f t="shared" si="28"/>
        <v>-36.69</v>
      </c>
      <c r="W47" s="3">
        <f t="shared" si="28"/>
        <v>0.78000000000000025</v>
      </c>
      <c r="X47" s="3">
        <f t="shared" si="32"/>
        <v>0</v>
      </c>
      <c r="Y47" s="9">
        <f t="shared" si="33"/>
        <v>0.45000000000000018</v>
      </c>
    </row>
    <row r="48" spans="1:25">
      <c r="A48" s="8" t="s">
        <v>129</v>
      </c>
      <c r="B48" s="3">
        <v>97</v>
      </c>
      <c r="C48" s="3">
        <v>39</v>
      </c>
      <c r="D48" s="3">
        <v>101</v>
      </c>
      <c r="E48" s="3">
        <v>52</v>
      </c>
      <c r="F48" s="3">
        <v>120</v>
      </c>
      <c r="G48" s="3">
        <v>85</v>
      </c>
      <c r="H48" s="9">
        <v>114</v>
      </c>
      <c r="J48" s="8" t="s">
        <v>129</v>
      </c>
      <c r="K48" s="3">
        <v>3.09</v>
      </c>
      <c r="L48" s="3">
        <v>1026</v>
      </c>
      <c r="M48" s="3">
        <v>172.76</v>
      </c>
      <c r="N48" s="3">
        <v>6.32</v>
      </c>
      <c r="O48" s="3">
        <v>20.329999999999998</v>
      </c>
      <c r="P48" s="9">
        <f t="shared" si="29"/>
        <v>3.2300000000000004</v>
      </c>
      <c r="R48" s="8" t="s">
        <v>129</v>
      </c>
      <c r="S48" s="28">
        <f t="shared" si="30"/>
        <v>-13</v>
      </c>
      <c r="T48" s="3">
        <f t="shared" si="31"/>
        <v>0.10999999999999988</v>
      </c>
      <c r="U48" s="3">
        <f t="shared" si="28"/>
        <v>-248.67000000000007</v>
      </c>
      <c r="V48" s="3">
        <f t="shared" si="28"/>
        <v>-24.72</v>
      </c>
      <c r="W48" s="3">
        <f t="shared" si="28"/>
        <v>0.12000000000000011</v>
      </c>
      <c r="X48" s="3">
        <f t="shared" si="32"/>
        <v>-3</v>
      </c>
      <c r="Y48" s="9">
        <f t="shared" si="33"/>
        <v>1.0000000000000231E-2</v>
      </c>
    </row>
    <row r="49" spans="1:25" ht="16" thickBot="1">
      <c r="A49" s="10" t="s">
        <v>130</v>
      </c>
      <c r="B49" s="11">
        <v>97</v>
      </c>
      <c r="C49" s="11">
        <v>38</v>
      </c>
      <c r="D49" s="11">
        <v>92</v>
      </c>
      <c r="E49" s="11">
        <v>57</v>
      </c>
      <c r="F49" s="11">
        <v>131</v>
      </c>
      <c r="G49" s="11">
        <v>91</v>
      </c>
      <c r="H49" s="12">
        <v>119</v>
      </c>
      <c r="J49" s="10" t="s">
        <v>130</v>
      </c>
      <c r="K49" s="11">
        <v>3.09</v>
      </c>
      <c r="L49" s="11">
        <v>962.33</v>
      </c>
      <c r="M49" s="11">
        <v>166.11</v>
      </c>
      <c r="N49" s="11">
        <v>6.32</v>
      </c>
      <c r="O49" s="11">
        <v>20.329999999999998</v>
      </c>
      <c r="P49" s="12">
        <f t="shared" si="29"/>
        <v>3.2300000000000004</v>
      </c>
      <c r="R49" s="10" t="s">
        <v>130</v>
      </c>
      <c r="S49" s="31">
        <f t="shared" si="30"/>
        <v>-8</v>
      </c>
      <c r="T49" s="11">
        <f t="shared" si="31"/>
        <v>0.10999999999999988</v>
      </c>
      <c r="U49" s="11">
        <f t="shared" si="28"/>
        <v>-312.34000000000003</v>
      </c>
      <c r="V49" s="11">
        <f t="shared" si="28"/>
        <v>-31.369999999999976</v>
      </c>
      <c r="W49" s="11">
        <f t="shared" si="28"/>
        <v>0.12000000000000011</v>
      </c>
      <c r="X49" s="11">
        <f t="shared" si="32"/>
        <v>-3</v>
      </c>
      <c r="Y49" s="12">
        <f t="shared" si="33"/>
        <v>1.0000000000000231E-2</v>
      </c>
    </row>
    <row r="50" spans="1:25" ht="16" thickBot="1"/>
    <row r="51" spans="1:25" ht="16" thickBot="1">
      <c r="A51" s="16" t="s">
        <v>15</v>
      </c>
      <c r="B51" s="20">
        <f>STDEV(B45:B49)</f>
        <v>7.8930349042684469</v>
      </c>
      <c r="C51" s="20">
        <f t="shared" ref="C51:G51" si="34">STDEV(C45:C49)</f>
        <v>4.3931765272977543</v>
      </c>
      <c r="D51" s="20">
        <f t="shared" si="34"/>
        <v>6.8044103344815996</v>
      </c>
      <c r="E51" s="20">
        <f t="shared" si="34"/>
        <v>4.0865633483405102</v>
      </c>
      <c r="F51" s="20">
        <f t="shared" si="34"/>
        <v>5.5045435778091534</v>
      </c>
      <c r="G51" s="20">
        <f t="shared" si="34"/>
        <v>5.1478150704935004</v>
      </c>
      <c r="H51" s="21"/>
      <c r="J51" s="16" t="s">
        <v>289</v>
      </c>
      <c r="K51" s="17">
        <v>2.98</v>
      </c>
      <c r="L51" s="17">
        <v>1274.67</v>
      </c>
      <c r="M51" s="17">
        <v>197.48</v>
      </c>
      <c r="N51" s="17">
        <v>6.2</v>
      </c>
      <c r="O51" s="17">
        <v>23.33</v>
      </c>
      <c r="P51" s="19">
        <f>N51-K51</f>
        <v>3.22</v>
      </c>
    </row>
    <row r="52" spans="1:25" ht="16" thickBot="1">
      <c r="J52" s="56" t="s">
        <v>287</v>
      </c>
      <c r="K52" s="60">
        <f>AVERAGE(H2:H4)</f>
        <v>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baseColWidth="10" defaultRowHeight="15" x14ac:dyDescent="0"/>
  <cols>
    <col min="1" max="1" width="16.83203125" customWidth="1"/>
  </cols>
  <sheetData>
    <row r="1" spans="1:8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</row>
    <row r="2" spans="1:8">
      <c r="A2" s="13" t="s">
        <v>176</v>
      </c>
      <c r="B2" s="14">
        <v>218</v>
      </c>
      <c r="C2" s="14">
        <v>55</v>
      </c>
      <c r="D2" s="14">
        <v>151</v>
      </c>
      <c r="E2" s="14">
        <v>91</v>
      </c>
      <c r="F2" s="14">
        <v>220</v>
      </c>
      <c r="G2" s="14">
        <v>133</v>
      </c>
      <c r="H2" s="15">
        <v>155</v>
      </c>
    </row>
    <row r="3" spans="1:8">
      <c r="A3" s="8" t="s">
        <v>177</v>
      </c>
      <c r="B3" s="3">
        <v>247</v>
      </c>
      <c r="C3" s="3">
        <v>71</v>
      </c>
      <c r="D3" s="3">
        <v>161</v>
      </c>
      <c r="E3" s="3">
        <v>92</v>
      </c>
      <c r="F3" s="3">
        <v>201</v>
      </c>
      <c r="G3" s="3">
        <v>128</v>
      </c>
      <c r="H3" s="9">
        <v>173</v>
      </c>
    </row>
    <row r="4" spans="1:8">
      <c r="A4" s="8" t="s">
        <v>178</v>
      </c>
      <c r="B4" s="3">
        <v>282</v>
      </c>
      <c r="C4" s="3">
        <v>68</v>
      </c>
      <c r="D4" s="3">
        <v>164</v>
      </c>
      <c r="E4" s="3">
        <v>98</v>
      </c>
      <c r="F4" s="3">
        <v>201</v>
      </c>
      <c r="G4" s="3">
        <v>120</v>
      </c>
      <c r="H4" s="9">
        <v>157</v>
      </c>
    </row>
    <row r="5" spans="1:8" ht="16" thickBot="1">
      <c r="A5" s="10" t="s">
        <v>179</v>
      </c>
      <c r="B5" s="11">
        <v>260</v>
      </c>
      <c r="C5" s="11">
        <v>67</v>
      </c>
      <c r="D5" s="11">
        <v>156</v>
      </c>
      <c r="E5" s="11">
        <v>62</v>
      </c>
      <c r="F5" s="11">
        <v>184</v>
      </c>
      <c r="G5" s="11">
        <v>123</v>
      </c>
      <c r="H5" s="12">
        <v>155</v>
      </c>
    </row>
    <row r="6" spans="1:8" ht="16" thickBot="1"/>
    <row r="7" spans="1:8" ht="16" thickBot="1">
      <c r="A7" s="16" t="s">
        <v>15</v>
      </c>
      <c r="B7" s="20"/>
      <c r="C7" s="20">
        <f t="shared" ref="C7:H7" si="0">STDEV(C2:C5)</f>
        <v>7.0415433914258694</v>
      </c>
      <c r="D7" s="20">
        <f t="shared" si="0"/>
        <v>5.715476066494082</v>
      </c>
      <c r="E7" s="20">
        <f t="shared" si="0"/>
        <v>16.132265804901678</v>
      </c>
      <c r="F7" s="20">
        <f t="shared" si="0"/>
        <v>14.708274315273473</v>
      </c>
      <c r="G7" s="20">
        <f t="shared" si="0"/>
        <v>5.715476066494082</v>
      </c>
      <c r="H7" s="21">
        <f t="shared" si="0"/>
        <v>8.717797887081348</v>
      </c>
    </row>
    <row r="9" spans="1:8" ht="16" thickBot="1"/>
    <row r="10" spans="1:8" ht="16" thickBot="1">
      <c r="A10" s="16" t="s">
        <v>137</v>
      </c>
      <c r="B10" s="17" t="s">
        <v>1</v>
      </c>
      <c r="C10" s="17" t="s">
        <v>2</v>
      </c>
      <c r="D10" s="17" t="s">
        <v>3</v>
      </c>
      <c r="E10" s="17" t="s">
        <v>4</v>
      </c>
      <c r="F10" s="17" t="s">
        <v>5</v>
      </c>
      <c r="G10" s="17" t="s">
        <v>6</v>
      </c>
      <c r="H10" s="18" t="s">
        <v>7</v>
      </c>
    </row>
    <row r="11" spans="1:8">
      <c r="A11" s="13" t="s">
        <v>181</v>
      </c>
      <c r="B11" s="14">
        <v>120</v>
      </c>
      <c r="C11" s="14">
        <v>54</v>
      </c>
      <c r="D11" s="14">
        <v>250</v>
      </c>
      <c r="E11" s="14">
        <v>85</v>
      </c>
      <c r="F11" s="14">
        <v>207</v>
      </c>
      <c r="G11" s="14">
        <v>145</v>
      </c>
      <c r="H11" s="15"/>
    </row>
    <row r="12" spans="1:8">
      <c r="A12" s="8" t="s">
        <v>182</v>
      </c>
      <c r="B12" s="3">
        <v>114</v>
      </c>
      <c r="C12" s="3">
        <v>57</v>
      </c>
      <c r="D12" s="3">
        <v>463</v>
      </c>
      <c r="E12" s="3">
        <v>119</v>
      </c>
      <c r="F12" s="3">
        <v>218</v>
      </c>
      <c r="G12" s="3">
        <v>167</v>
      </c>
      <c r="H12" s="9"/>
    </row>
    <row r="13" spans="1:8" ht="16" thickBot="1">
      <c r="A13" s="10" t="s">
        <v>183</v>
      </c>
      <c r="B13" s="11">
        <v>112</v>
      </c>
      <c r="C13" s="11">
        <v>56</v>
      </c>
      <c r="D13" s="11">
        <v>618</v>
      </c>
      <c r="E13" s="11">
        <v>66</v>
      </c>
      <c r="F13" s="11">
        <v>220</v>
      </c>
      <c r="G13" s="11">
        <v>180</v>
      </c>
      <c r="H13" s="12"/>
    </row>
    <row r="14" spans="1:8" ht="16" thickBot="1"/>
    <row r="15" spans="1:8" ht="16" thickBot="1">
      <c r="A15" s="16" t="s">
        <v>15</v>
      </c>
      <c r="B15" s="20">
        <f>STDEV(B11:B13)</f>
        <v>4.1633319989322652</v>
      </c>
      <c r="C15" s="20">
        <f>STDEV(C11:C13)</f>
        <v>1.5275252316519465</v>
      </c>
      <c r="D15" s="20"/>
      <c r="E15" s="20">
        <f t="shared" ref="E15:G15" si="1">STDEV(E11:E13)</f>
        <v>26.851443164195103</v>
      </c>
      <c r="F15" s="20">
        <f t="shared" si="1"/>
        <v>7</v>
      </c>
      <c r="G15" s="20">
        <f t="shared" si="1"/>
        <v>17.691806012954132</v>
      </c>
      <c r="H15" s="21"/>
    </row>
    <row r="17" spans="1:8" ht="16" thickBot="1"/>
    <row r="18" spans="1:8" ht="16" thickBot="1">
      <c r="A18" s="16" t="s">
        <v>60</v>
      </c>
      <c r="B18" s="17" t="s">
        <v>1</v>
      </c>
      <c r="C18" s="17" t="s">
        <v>2</v>
      </c>
      <c r="D18" s="17" t="s">
        <v>3</v>
      </c>
      <c r="E18" s="17" t="s">
        <v>4</v>
      </c>
      <c r="F18" s="17" t="s">
        <v>5</v>
      </c>
      <c r="G18" s="17" t="s">
        <v>6</v>
      </c>
      <c r="H18" s="18" t="s">
        <v>7</v>
      </c>
    </row>
    <row r="19" spans="1:8">
      <c r="A19" s="13" t="s">
        <v>185</v>
      </c>
      <c r="B19" s="14">
        <v>144</v>
      </c>
      <c r="C19" s="14">
        <v>66</v>
      </c>
      <c r="D19" s="14">
        <v>158</v>
      </c>
      <c r="E19" s="14">
        <v>131</v>
      </c>
      <c r="F19" s="14">
        <v>230</v>
      </c>
      <c r="G19" s="14">
        <v>133</v>
      </c>
      <c r="H19" s="15">
        <v>170</v>
      </c>
    </row>
    <row r="20" spans="1:8">
      <c r="A20" s="8" t="s">
        <v>186</v>
      </c>
      <c r="B20" s="3">
        <v>116</v>
      </c>
      <c r="C20" s="3">
        <v>57</v>
      </c>
      <c r="D20" s="3">
        <v>151</v>
      </c>
      <c r="E20" s="3">
        <v>396</v>
      </c>
      <c r="F20" s="3">
        <v>237</v>
      </c>
      <c r="G20" s="3">
        <v>117</v>
      </c>
      <c r="H20" s="9">
        <v>167</v>
      </c>
    </row>
    <row r="21" spans="1:8">
      <c r="A21" s="8" t="s">
        <v>187</v>
      </c>
      <c r="B21" s="3">
        <v>122</v>
      </c>
      <c r="C21" s="3">
        <v>68</v>
      </c>
      <c r="D21" s="3">
        <v>156</v>
      </c>
      <c r="E21" s="3">
        <v>562</v>
      </c>
      <c r="F21" s="3">
        <v>252</v>
      </c>
      <c r="G21" s="3">
        <v>128</v>
      </c>
      <c r="H21" s="9">
        <v>165</v>
      </c>
    </row>
    <row r="22" spans="1:8" ht="16" thickBot="1">
      <c r="A22" s="10" t="s">
        <v>188</v>
      </c>
      <c r="B22" s="11">
        <v>206</v>
      </c>
      <c r="C22" s="11">
        <v>70</v>
      </c>
      <c r="D22" s="11">
        <v>168</v>
      </c>
      <c r="E22" s="11">
        <v>549</v>
      </c>
      <c r="F22" s="11">
        <v>281</v>
      </c>
      <c r="G22" s="11">
        <v>132</v>
      </c>
      <c r="H22" s="12">
        <v>164</v>
      </c>
    </row>
    <row r="23" spans="1:8" ht="16" thickBot="1"/>
    <row r="24" spans="1:8" ht="16" thickBot="1">
      <c r="A24" s="16" t="s">
        <v>15</v>
      </c>
      <c r="B24" s="20">
        <f t="shared" ref="B24:H24" si="2">STDEV(B19:B22)</f>
        <v>41.133927602406267</v>
      </c>
      <c r="C24" s="20">
        <f t="shared" si="2"/>
        <v>5.7373048260195016</v>
      </c>
      <c r="D24" s="20">
        <f t="shared" si="2"/>
        <v>7.1355915428692152</v>
      </c>
      <c r="E24" s="20"/>
      <c r="F24" s="20">
        <f t="shared" si="2"/>
        <v>22.612680808195506</v>
      </c>
      <c r="G24" s="20">
        <f t="shared" si="2"/>
        <v>7.32575365861197</v>
      </c>
      <c r="H24" s="21">
        <f t="shared" si="2"/>
        <v>2.6457513110645907</v>
      </c>
    </row>
    <row r="26" spans="1:8" ht="16" thickBot="1"/>
    <row r="27" spans="1:8" ht="16" thickBot="1">
      <c r="A27" s="16" t="s">
        <v>106</v>
      </c>
      <c r="B27" s="17" t="s">
        <v>1</v>
      </c>
      <c r="C27" s="17" t="s">
        <v>2</v>
      </c>
      <c r="D27" s="17" t="s">
        <v>3</v>
      </c>
      <c r="E27" s="17" t="s">
        <v>4</v>
      </c>
      <c r="F27" s="17" t="s">
        <v>5</v>
      </c>
      <c r="G27" s="17" t="s">
        <v>6</v>
      </c>
      <c r="H27" s="18" t="s">
        <v>7</v>
      </c>
    </row>
    <row r="28" spans="1:8">
      <c r="A28" s="13" t="s">
        <v>190</v>
      </c>
      <c r="B28" s="14">
        <v>90</v>
      </c>
      <c r="C28" s="14"/>
      <c r="D28" s="14">
        <v>108</v>
      </c>
      <c r="E28" s="14">
        <v>64</v>
      </c>
      <c r="F28" s="14">
        <v>170</v>
      </c>
      <c r="G28" s="14">
        <v>115</v>
      </c>
      <c r="H28" s="15">
        <v>141</v>
      </c>
    </row>
    <row r="29" spans="1:8">
      <c r="A29" s="8" t="s">
        <v>191</v>
      </c>
      <c r="B29" s="3">
        <v>97</v>
      </c>
      <c r="C29" s="3"/>
      <c r="D29" s="3">
        <v>115</v>
      </c>
      <c r="E29" s="3">
        <v>49</v>
      </c>
      <c r="F29" s="3">
        <v>232</v>
      </c>
      <c r="G29" s="3">
        <v>117</v>
      </c>
      <c r="H29" s="9">
        <v>158</v>
      </c>
    </row>
    <row r="30" spans="1:8">
      <c r="A30" s="8" t="s">
        <v>192</v>
      </c>
      <c r="B30" s="3">
        <v>93</v>
      </c>
      <c r="C30" s="3"/>
      <c r="D30" s="3">
        <v>115</v>
      </c>
      <c r="E30" s="3">
        <v>75</v>
      </c>
      <c r="F30" s="3">
        <v>293</v>
      </c>
      <c r="G30" s="3">
        <v>108</v>
      </c>
      <c r="H30" s="9">
        <v>164</v>
      </c>
    </row>
    <row r="31" spans="1:8" ht="16" thickBot="1">
      <c r="A31" s="10" t="s">
        <v>193</v>
      </c>
      <c r="B31" s="11">
        <v>91</v>
      </c>
      <c r="C31" s="11"/>
      <c r="D31" s="11">
        <v>125</v>
      </c>
      <c r="E31" s="11">
        <v>41</v>
      </c>
      <c r="F31" s="11">
        <v>341</v>
      </c>
      <c r="G31" s="11">
        <v>122</v>
      </c>
      <c r="H31" s="12">
        <v>147</v>
      </c>
    </row>
    <row r="32" spans="1:8" ht="16" thickBot="1"/>
    <row r="33" spans="1:8" ht="16" thickBot="1">
      <c r="A33" s="16" t="s">
        <v>15</v>
      </c>
      <c r="B33" s="20">
        <f t="shared" ref="B33:H33" si="3">STDEV(B28:B31)</f>
        <v>3.0956959368344519</v>
      </c>
      <c r="C33" s="20"/>
      <c r="D33" s="20">
        <f t="shared" si="3"/>
        <v>6.9940450861190957</v>
      </c>
      <c r="E33" s="20">
        <f t="shared" si="3"/>
        <v>15.195942440884233</v>
      </c>
      <c r="F33" s="20"/>
      <c r="G33" s="20">
        <f t="shared" si="3"/>
        <v>5.8022983951764031</v>
      </c>
      <c r="H33" s="21">
        <f t="shared" si="3"/>
        <v>10.408329997330663</v>
      </c>
    </row>
    <row r="35" spans="1:8" ht="16" thickBot="1"/>
    <row r="36" spans="1:8" ht="16" thickBot="1">
      <c r="A36" s="16" t="s">
        <v>60</v>
      </c>
      <c r="B36" s="17" t="s">
        <v>1</v>
      </c>
      <c r="C36" s="17" t="s">
        <v>2</v>
      </c>
      <c r="D36" s="17" t="s">
        <v>3</v>
      </c>
      <c r="E36" s="17" t="s">
        <v>4</v>
      </c>
      <c r="F36" s="17" t="s">
        <v>5</v>
      </c>
      <c r="G36" s="17" t="s">
        <v>6</v>
      </c>
      <c r="H36" s="18" t="s">
        <v>7</v>
      </c>
    </row>
    <row r="37" spans="1:8">
      <c r="A37" s="13" t="s">
        <v>198</v>
      </c>
      <c r="B37" s="14">
        <v>300</v>
      </c>
      <c r="C37" s="14">
        <v>59</v>
      </c>
      <c r="D37" s="14">
        <v>159</v>
      </c>
      <c r="E37" s="14">
        <v>42</v>
      </c>
      <c r="F37" s="14">
        <v>189</v>
      </c>
      <c r="G37" s="14">
        <v>251</v>
      </c>
      <c r="H37" s="15">
        <v>175</v>
      </c>
    </row>
    <row r="38" spans="1:8">
      <c r="A38" s="8" t="s">
        <v>195</v>
      </c>
      <c r="B38" s="3">
        <v>194</v>
      </c>
      <c r="C38" s="3">
        <v>53</v>
      </c>
      <c r="D38" s="3">
        <v>159</v>
      </c>
      <c r="E38" s="3">
        <v>178</v>
      </c>
      <c r="F38" s="3">
        <v>218</v>
      </c>
      <c r="G38" s="3">
        <v>297</v>
      </c>
      <c r="H38" s="9">
        <v>161</v>
      </c>
    </row>
    <row r="39" spans="1:8">
      <c r="A39" s="8" t="s">
        <v>196</v>
      </c>
      <c r="B39" s="3">
        <v>244</v>
      </c>
      <c r="C39" s="3">
        <v>54</v>
      </c>
      <c r="D39" s="3">
        <v>151</v>
      </c>
      <c r="E39" s="3">
        <v>55</v>
      </c>
      <c r="F39" s="3">
        <v>189</v>
      </c>
      <c r="G39" s="3">
        <v>300</v>
      </c>
      <c r="H39" s="9">
        <v>175</v>
      </c>
    </row>
    <row r="40" spans="1:8" ht="16" thickBot="1">
      <c r="A40" s="10" t="s">
        <v>197</v>
      </c>
      <c r="B40" s="11">
        <v>282</v>
      </c>
      <c r="C40" s="11">
        <v>69</v>
      </c>
      <c r="D40" s="11">
        <v>193</v>
      </c>
      <c r="E40" s="11">
        <v>49</v>
      </c>
      <c r="F40" s="11">
        <v>199</v>
      </c>
      <c r="G40" s="11">
        <v>300</v>
      </c>
      <c r="H40" s="12">
        <v>164</v>
      </c>
    </row>
    <row r="41" spans="1:8" ht="16" thickBot="1"/>
    <row r="42" spans="1:8" ht="16" thickBot="1">
      <c r="A42" s="16" t="s">
        <v>15</v>
      </c>
      <c r="B42" s="20">
        <f t="shared" ref="B42:H42" si="4">STDEV(B37:B40)</f>
        <v>46.889942062948492</v>
      </c>
      <c r="C42" s="20">
        <f t="shared" si="4"/>
        <v>7.3200637519992497</v>
      </c>
      <c r="D42" s="20">
        <f t="shared" si="4"/>
        <v>18.717193521821944</v>
      </c>
      <c r="E42" s="20">
        <f t="shared" si="4"/>
        <v>64.884512790033341</v>
      </c>
      <c r="F42" s="20">
        <f t="shared" si="4"/>
        <v>13.671747023210555</v>
      </c>
      <c r="G42" s="20"/>
      <c r="H42" s="21">
        <f t="shared" si="4"/>
        <v>7.3200637519992497</v>
      </c>
    </row>
    <row r="44" spans="1:8" ht="16" thickBot="1"/>
    <row r="45" spans="1:8" ht="16" thickBot="1">
      <c r="A45" s="16" t="s">
        <v>200</v>
      </c>
      <c r="B45" s="17" t="s">
        <v>1</v>
      </c>
      <c r="C45" s="17" t="s">
        <v>2</v>
      </c>
      <c r="D45" s="17" t="s">
        <v>3</v>
      </c>
      <c r="E45" s="17" t="s">
        <v>4</v>
      </c>
      <c r="F45" s="17" t="s">
        <v>5</v>
      </c>
      <c r="G45" s="17" t="s">
        <v>6</v>
      </c>
      <c r="H45" s="18" t="s">
        <v>7</v>
      </c>
    </row>
    <row r="46" spans="1:8">
      <c r="A46" s="13" t="s">
        <v>201</v>
      </c>
      <c r="B46" s="14">
        <v>113</v>
      </c>
      <c r="C46" s="14">
        <v>69</v>
      </c>
      <c r="D46" s="14">
        <v>144</v>
      </c>
      <c r="E46" s="14">
        <v>73</v>
      </c>
      <c r="F46" s="14">
        <v>158</v>
      </c>
      <c r="G46" s="14">
        <v>144</v>
      </c>
      <c r="H46" s="15">
        <v>122</v>
      </c>
    </row>
    <row r="47" spans="1:8">
      <c r="A47" s="8" t="s">
        <v>202</v>
      </c>
      <c r="B47" s="3">
        <v>122</v>
      </c>
      <c r="C47" s="3">
        <v>60</v>
      </c>
      <c r="D47" s="3">
        <v>150</v>
      </c>
      <c r="E47" s="3">
        <v>71</v>
      </c>
      <c r="F47" s="3">
        <v>157</v>
      </c>
      <c r="G47" s="3">
        <v>145</v>
      </c>
      <c r="H47" s="9">
        <v>132</v>
      </c>
    </row>
    <row r="48" spans="1:8">
      <c r="A48" s="8" t="s">
        <v>203</v>
      </c>
      <c r="B48" s="3">
        <v>117</v>
      </c>
      <c r="C48" s="3">
        <v>68</v>
      </c>
      <c r="D48" s="3">
        <v>135</v>
      </c>
      <c r="E48" s="3">
        <v>61</v>
      </c>
      <c r="F48" s="3">
        <v>169</v>
      </c>
      <c r="G48" s="3">
        <v>141</v>
      </c>
      <c r="H48" s="9">
        <v>137</v>
      </c>
    </row>
    <row r="49" spans="1:8" ht="16" thickBot="1">
      <c r="A49" s="10" t="s">
        <v>204</v>
      </c>
      <c r="B49" s="11">
        <v>108</v>
      </c>
      <c r="C49" s="11">
        <v>60</v>
      </c>
      <c r="D49" s="11">
        <v>147</v>
      </c>
      <c r="E49" s="11">
        <v>61</v>
      </c>
      <c r="F49" s="11">
        <v>162</v>
      </c>
      <c r="G49" s="11">
        <v>148</v>
      </c>
      <c r="H49" s="12">
        <v>150</v>
      </c>
    </row>
    <row r="50" spans="1:8" ht="16" thickBot="1"/>
    <row r="51" spans="1:8" ht="16" thickBot="1">
      <c r="A51" s="16" t="s">
        <v>15</v>
      </c>
      <c r="B51" s="20">
        <f t="shared" ref="B51:G51" si="5">STDEV(B46:B49)</f>
        <v>5.9441848333756697</v>
      </c>
      <c r="C51" s="20">
        <f t="shared" si="5"/>
        <v>4.924428900898052</v>
      </c>
      <c r="D51" s="20">
        <f t="shared" si="5"/>
        <v>6.4807406984078604</v>
      </c>
      <c r="E51" s="20">
        <f t="shared" si="5"/>
        <v>6.4031242374328485</v>
      </c>
      <c r="F51" s="20">
        <f t="shared" si="5"/>
        <v>5.4467115461227307</v>
      </c>
      <c r="G51" s="20">
        <f t="shared" si="5"/>
        <v>2.8867513459481291</v>
      </c>
      <c r="H5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/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J1" s="16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  <c r="O1" s="17" t="s">
        <v>254</v>
      </c>
      <c r="P1" s="18" t="s">
        <v>292</v>
      </c>
      <c r="R1" s="16" t="s">
        <v>249</v>
      </c>
      <c r="S1" s="49" t="s">
        <v>275</v>
      </c>
      <c r="T1" s="49" t="s">
        <v>257</v>
      </c>
      <c r="U1" s="49" t="s">
        <v>259</v>
      </c>
      <c r="V1" s="49" t="s">
        <v>260</v>
      </c>
      <c r="W1" s="49" t="s">
        <v>261</v>
      </c>
      <c r="X1" s="49" t="s">
        <v>262</v>
      </c>
      <c r="Y1" s="18" t="s">
        <v>293</v>
      </c>
    </row>
    <row r="2" spans="1:25">
      <c r="A2" s="13" t="s">
        <v>325</v>
      </c>
      <c r="B2" s="14"/>
      <c r="C2" s="14"/>
      <c r="D2" s="14"/>
      <c r="E2" s="14">
        <v>84</v>
      </c>
      <c r="F2" s="14"/>
      <c r="G2" s="14"/>
      <c r="H2" s="15"/>
      <c r="J2" s="13" t="s">
        <v>325</v>
      </c>
      <c r="K2" s="14">
        <v>2.78</v>
      </c>
      <c r="L2" s="14">
        <v>1188.67</v>
      </c>
      <c r="M2" s="14">
        <v>224.69</v>
      </c>
      <c r="N2" s="14">
        <v>5.44</v>
      </c>
      <c r="O2" s="14">
        <v>20.329999999999998</v>
      </c>
      <c r="P2" s="15">
        <f>N2-K2</f>
        <v>2.6600000000000006</v>
      </c>
      <c r="R2" s="13" t="s">
        <v>325</v>
      </c>
      <c r="S2" s="65">
        <f>E2-$K$10</f>
        <v>29</v>
      </c>
      <c r="T2" s="14">
        <f>K2-K$9</f>
        <v>0.10999999999999988</v>
      </c>
      <c r="U2" s="14">
        <f t="shared" ref="U2:Y2" si="0">L2-L$9</f>
        <v>-43</v>
      </c>
      <c r="V2" s="14">
        <f t="shared" si="0"/>
        <v>23.210000000000008</v>
      </c>
      <c r="W2" s="14">
        <f t="shared" si="0"/>
        <v>-0.22999999999999954</v>
      </c>
      <c r="X2" s="14">
        <f t="shared" si="0"/>
        <v>-2</v>
      </c>
      <c r="Y2" s="15">
        <f t="shared" si="0"/>
        <v>-0.33999999999999941</v>
      </c>
    </row>
    <row r="3" spans="1:25">
      <c r="A3" s="8" t="s">
        <v>326</v>
      </c>
      <c r="B3" s="3"/>
      <c r="C3" s="3"/>
      <c r="D3" s="3"/>
      <c r="E3" s="3">
        <v>110</v>
      </c>
      <c r="F3" s="3"/>
      <c r="G3" s="3"/>
      <c r="H3" s="9"/>
      <c r="J3" s="8" t="s">
        <v>326</v>
      </c>
      <c r="K3" s="3">
        <v>2.67</v>
      </c>
      <c r="L3" s="3">
        <v>1177.67</v>
      </c>
      <c r="M3" s="3">
        <v>240.3</v>
      </c>
      <c r="N3" s="3">
        <v>5.22</v>
      </c>
      <c r="O3" s="3">
        <v>20</v>
      </c>
      <c r="P3" s="9">
        <f t="shared" ref="P3:P7" si="1">N3-K3</f>
        <v>2.5499999999999998</v>
      </c>
      <c r="R3" s="8" t="s">
        <v>326</v>
      </c>
      <c r="S3" s="66">
        <f t="shared" ref="S3:S7" si="2">E3-$K$10</f>
        <v>55</v>
      </c>
      <c r="T3" s="3">
        <f t="shared" ref="T3:T7" si="3">K3-K$9</f>
        <v>0</v>
      </c>
      <c r="U3" s="3">
        <f t="shared" ref="U3:U7" si="4">L3-L$9</f>
        <v>-54</v>
      </c>
      <c r="V3" s="3">
        <f t="shared" ref="V3:V7" si="5">M3-M$9</f>
        <v>38.820000000000022</v>
      </c>
      <c r="W3" s="3">
        <f t="shared" ref="W3:W7" si="6">N3-N$9</f>
        <v>-0.45000000000000018</v>
      </c>
      <c r="X3" s="3">
        <f t="shared" ref="X3:X7" si="7">O3-O$9</f>
        <v>-2.3299999999999983</v>
      </c>
      <c r="Y3" s="9">
        <f t="shared" ref="Y3:Y7" si="8">P3-P$9</f>
        <v>-0.45000000000000018</v>
      </c>
    </row>
    <row r="4" spans="1:25">
      <c r="A4" s="8" t="s">
        <v>327</v>
      </c>
      <c r="B4" s="3"/>
      <c r="C4" s="3"/>
      <c r="D4" s="3"/>
      <c r="E4" s="3">
        <v>152</v>
      </c>
      <c r="F4" s="3"/>
      <c r="G4" s="3"/>
      <c r="H4" s="9"/>
      <c r="J4" s="8" t="s">
        <v>327</v>
      </c>
      <c r="K4" s="3">
        <v>2.78</v>
      </c>
      <c r="L4" s="3">
        <v>1185</v>
      </c>
      <c r="M4" s="3">
        <v>240.89</v>
      </c>
      <c r="N4" s="3">
        <v>5.44</v>
      </c>
      <c r="O4" s="3">
        <v>19.670000000000002</v>
      </c>
      <c r="P4" s="9">
        <f t="shared" si="1"/>
        <v>2.6600000000000006</v>
      </c>
      <c r="R4" s="8" t="s">
        <v>327</v>
      </c>
      <c r="S4" s="66">
        <f t="shared" si="2"/>
        <v>97</v>
      </c>
      <c r="T4" s="3">
        <f t="shared" si="3"/>
        <v>0.10999999999999988</v>
      </c>
      <c r="U4" s="3">
        <f t="shared" si="4"/>
        <v>-46.670000000000073</v>
      </c>
      <c r="V4" s="3">
        <f t="shared" si="5"/>
        <v>39.409999999999997</v>
      </c>
      <c r="W4" s="3">
        <f t="shared" si="6"/>
        <v>-0.22999999999999954</v>
      </c>
      <c r="X4" s="3">
        <f t="shared" si="7"/>
        <v>-2.6599999999999966</v>
      </c>
      <c r="Y4" s="9">
        <f t="shared" si="8"/>
        <v>-0.33999999999999941</v>
      </c>
    </row>
    <row r="5" spans="1:25">
      <c r="A5" s="8" t="s">
        <v>328</v>
      </c>
      <c r="B5" s="3"/>
      <c r="C5" s="3"/>
      <c r="D5" s="3"/>
      <c r="E5" s="3">
        <v>186</v>
      </c>
      <c r="F5" s="3"/>
      <c r="G5" s="3"/>
      <c r="H5" s="9"/>
      <c r="J5" s="8" t="s">
        <v>328</v>
      </c>
      <c r="K5" s="3">
        <v>2.67</v>
      </c>
      <c r="L5" s="3">
        <v>1235.67</v>
      </c>
      <c r="M5" s="3">
        <v>291.76</v>
      </c>
      <c r="N5" s="3">
        <v>4.67</v>
      </c>
      <c r="O5" s="3">
        <v>18</v>
      </c>
      <c r="P5" s="9">
        <f t="shared" si="1"/>
        <v>2</v>
      </c>
      <c r="R5" s="8" t="s">
        <v>328</v>
      </c>
      <c r="S5" s="66">
        <f t="shared" si="2"/>
        <v>131</v>
      </c>
      <c r="T5" s="3">
        <f t="shared" si="3"/>
        <v>0</v>
      </c>
      <c r="U5" s="3">
        <f t="shared" si="4"/>
        <v>4</v>
      </c>
      <c r="V5" s="3">
        <f t="shared" si="5"/>
        <v>90.28</v>
      </c>
      <c r="W5" s="3">
        <f t="shared" si="6"/>
        <v>-1</v>
      </c>
      <c r="X5" s="3">
        <f t="shared" si="7"/>
        <v>-4.3299999999999983</v>
      </c>
      <c r="Y5" s="9">
        <f t="shared" si="8"/>
        <v>-1</v>
      </c>
    </row>
    <row r="6" spans="1:25">
      <c r="A6" s="8" t="s">
        <v>329</v>
      </c>
      <c r="B6" s="3"/>
      <c r="C6" s="3"/>
      <c r="D6" s="3"/>
      <c r="E6" s="3">
        <v>225</v>
      </c>
      <c r="F6" s="3"/>
      <c r="G6" s="3"/>
      <c r="H6" s="9"/>
      <c r="J6" s="8" t="s">
        <v>329</v>
      </c>
      <c r="K6" s="3">
        <v>2.67</v>
      </c>
      <c r="L6" s="3">
        <v>1237.33</v>
      </c>
      <c r="M6" s="3">
        <v>292.88</v>
      </c>
      <c r="N6" s="3">
        <v>4.67</v>
      </c>
      <c r="O6" s="3">
        <v>18.670000000000002</v>
      </c>
      <c r="P6" s="9">
        <f t="shared" si="1"/>
        <v>2</v>
      </c>
      <c r="R6" s="8" t="s">
        <v>329</v>
      </c>
      <c r="S6" s="66">
        <f t="shared" si="2"/>
        <v>170</v>
      </c>
      <c r="T6" s="3">
        <f t="shared" si="3"/>
        <v>0</v>
      </c>
      <c r="U6" s="3">
        <f t="shared" si="4"/>
        <v>5.6599999999998545</v>
      </c>
      <c r="V6" s="3">
        <f t="shared" si="5"/>
        <v>91.4</v>
      </c>
      <c r="W6" s="3">
        <f t="shared" si="6"/>
        <v>-1</v>
      </c>
      <c r="X6" s="3">
        <f t="shared" si="7"/>
        <v>-3.6599999999999966</v>
      </c>
      <c r="Y6" s="9">
        <f t="shared" si="8"/>
        <v>-1</v>
      </c>
    </row>
    <row r="7" spans="1:25" ht="16" thickBot="1">
      <c r="A7" s="10" t="s">
        <v>330</v>
      </c>
      <c r="B7" s="11"/>
      <c r="C7" s="11"/>
      <c r="D7" s="11"/>
      <c r="E7" s="11">
        <v>337</v>
      </c>
      <c r="F7" s="11"/>
      <c r="G7" s="11"/>
      <c r="H7" s="12"/>
      <c r="J7" s="10" t="s">
        <v>330</v>
      </c>
      <c r="K7" s="11">
        <v>2.67</v>
      </c>
      <c r="L7" s="11">
        <v>1188</v>
      </c>
      <c r="M7" s="11">
        <v>304.76</v>
      </c>
      <c r="N7" s="11">
        <v>4.33</v>
      </c>
      <c r="O7" s="11">
        <v>17.670000000000002</v>
      </c>
      <c r="P7" s="12">
        <f t="shared" si="1"/>
        <v>1.6600000000000001</v>
      </c>
      <c r="R7" s="10" t="s">
        <v>330</v>
      </c>
      <c r="S7" s="67">
        <f t="shared" si="2"/>
        <v>282</v>
      </c>
      <c r="T7" s="11">
        <f t="shared" si="3"/>
        <v>0</v>
      </c>
      <c r="U7" s="11">
        <f t="shared" si="4"/>
        <v>-43.670000000000073</v>
      </c>
      <c r="V7" s="11">
        <f t="shared" si="5"/>
        <v>103.28</v>
      </c>
      <c r="W7" s="11">
        <f t="shared" si="6"/>
        <v>-1.3399999999999999</v>
      </c>
      <c r="X7" s="11">
        <f t="shared" si="7"/>
        <v>-4.6599999999999966</v>
      </c>
      <c r="Y7" s="12">
        <f t="shared" si="8"/>
        <v>-1.3399999999999999</v>
      </c>
    </row>
    <row r="8" spans="1:25" ht="16" thickBot="1"/>
    <row r="9" spans="1:25" ht="16" thickBot="1">
      <c r="J9" s="16" t="s">
        <v>331</v>
      </c>
      <c r="K9" s="17">
        <v>2.67</v>
      </c>
      <c r="L9" s="17">
        <v>1231.67</v>
      </c>
      <c r="M9" s="17">
        <v>201.48</v>
      </c>
      <c r="N9" s="17">
        <v>5.67</v>
      </c>
      <c r="O9" s="17">
        <v>22.33</v>
      </c>
      <c r="P9" s="19">
        <f>N9-K9</f>
        <v>3</v>
      </c>
    </row>
    <row r="10" spans="1:25" ht="16" thickBot="1">
      <c r="J10" s="56" t="s">
        <v>303</v>
      </c>
      <c r="K10" s="64">
        <v>55</v>
      </c>
    </row>
    <row r="11" spans="1:25" ht="16" thickBot="1"/>
    <row r="12" spans="1:25" ht="16" thickBot="1">
      <c r="A12" s="16" t="s">
        <v>137</v>
      </c>
      <c r="B12" s="17" t="s">
        <v>1</v>
      </c>
      <c r="C12" s="17" t="s">
        <v>2</v>
      </c>
      <c r="D12" s="17" t="s">
        <v>3</v>
      </c>
      <c r="E12" s="17" t="s">
        <v>4</v>
      </c>
      <c r="F12" s="17" t="s">
        <v>5</v>
      </c>
      <c r="G12" s="17" t="s">
        <v>6</v>
      </c>
      <c r="H12" s="18" t="s">
        <v>7</v>
      </c>
      <c r="J12" s="16" t="s">
        <v>272</v>
      </c>
      <c r="K12" s="17" t="s">
        <v>250</v>
      </c>
      <c r="L12" s="17" t="s">
        <v>251</v>
      </c>
      <c r="M12" s="17" t="s">
        <v>252</v>
      </c>
      <c r="N12" s="17" t="s">
        <v>253</v>
      </c>
      <c r="O12" s="17" t="s">
        <v>254</v>
      </c>
      <c r="P12" s="18" t="s">
        <v>292</v>
      </c>
      <c r="R12" s="16" t="s">
        <v>272</v>
      </c>
      <c r="S12" s="49" t="s">
        <v>283</v>
      </c>
      <c r="T12" s="49" t="s">
        <v>257</v>
      </c>
      <c r="U12" s="49" t="s">
        <v>259</v>
      </c>
      <c r="V12" s="49" t="s">
        <v>260</v>
      </c>
      <c r="W12" s="49" t="s">
        <v>261</v>
      </c>
      <c r="X12" s="49" t="s">
        <v>262</v>
      </c>
      <c r="Y12" s="18" t="s">
        <v>293</v>
      </c>
    </row>
    <row r="13" spans="1:25">
      <c r="A13" s="13" t="s">
        <v>357</v>
      </c>
      <c r="B13" s="14"/>
      <c r="C13" s="14"/>
      <c r="D13" s="14"/>
      <c r="E13" s="14"/>
      <c r="F13" s="14"/>
      <c r="G13" s="14">
        <v>169</v>
      </c>
      <c r="H13" s="15"/>
      <c r="J13" s="13" t="s">
        <v>357</v>
      </c>
      <c r="K13" s="14">
        <v>2.56</v>
      </c>
      <c r="L13" s="14">
        <v>1281.67</v>
      </c>
      <c r="M13" s="14">
        <v>210.09</v>
      </c>
      <c r="N13" s="14">
        <v>5.56</v>
      </c>
      <c r="O13" s="14">
        <v>22.33</v>
      </c>
      <c r="P13" s="15">
        <f>N13-K13</f>
        <v>2.9999999999999996</v>
      </c>
      <c r="R13" s="13" t="s">
        <v>357</v>
      </c>
      <c r="S13" s="65">
        <f>G13-$K$20</f>
        <v>68</v>
      </c>
      <c r="T13" s="14">
        <f>K13-K$19</f>
        <v>-0.43999999999999995</v>
      </c>
      <c r="U13" s="14">
        <f t="shared" ref="U13:Y13" si="9">L13-L$19</f>
        <v>75.670000000000073</v>
      </c>
      <c r="V13" s="14">
        <f t="shared" si="9"/>
        <v>34.610000000000014</v>
      </c>
      <c r="W13" s="14">
        <f t="shared" si="9"/>
        <v>-0.77000000000000046</v>
      </c>
      <c r="X13" s="14">
        <f t="shared" si="9"/>
        <v>-2</v>
      </c>
      <c r="Y13" s="15">
        <f t="shared" si="9"/>
        <v>-0.33000000000000052</v>
      </c>
    </row>
    <row r="14" spans="1:25">
      <c r="A14" s="8" t="s">
        <v>358</v>
      </c>
      <c r="B14" s="3"/>
      <c r="C14" s="3"/>
      <c r="D14" s="3"/>
      <c r="E14" s="3"/>
      <c r="F14" s="3"/>
      <c r="G14" s="3">
        <v>250</v>
      </c>
      <c r="H14" s="9"/>
      <c r="J14" s="8" t="s">
        <v>358</v>
      </c>
      <c r="K14" s="3">
        <v>2.44</v>
      </c>
      <c r="L14" s="3">
        <v>1210.33</v>
      </c>
      <c r="M14" s="3">
        <v>218.69</v>
      </c>
      <c r="N14" s="3">
        <v>5.22</v>
      </c>
      <c r="O14" s="3">
        <v>20.329999999999998</v>
      </c>
      <c r="P14" s="9">
        <f t="shared" ref="P14:P17" si="10">N14-K14</f>
        <v>2.78</v>
      </c>
      <c r="R14" s="8" t="s">
        <v>358</v>
      </c>
      <c r="S14" s="65">
        <f t="shared" ref="S14:S17" si="11">G14-$K$20</f>
        <v>149</v>
      </c>
      <c r="T14" s="14">
        <f t="shared" ref="T14:T17" si="12">K14-K$19</f>
        <v>-0.56000000000000005</v>
      </c>
      <c r="U14" s="14">
        <f t="shared" ref="U14:U17" si="13">L14-L$19</f>
        <v>4.3299999999999272</v>
      </c>
      <c r="V14" s="14">
        <f t="shared" ref="V14:V17" si="14">M14-M$19</f>
        <v>43.210000000000008</v>
      </c>
      <c r="W14" s="14">
        <f t="shared" ref="W14:W17" si="15">N14-N$19</f>
        <v>-1.1100000000000003</v>
      </c>
      <c r="X14" s="14">
        <f t="shared" ref="X14:X17" si="16">O14-O$19</f>
        <v>-4</v>
      </c>
      <c r="Y14" s="15">
        <f t="shared" ref="Y14:Y17" si="17">P14-P$19</f>
        <v>-0.55000000000000027</v>
      </c>
    </row>
    <row r="15" spans="1:25">
      <c r="A15" s="8" t="s">
        <v>359</v>
      </c>
      <c r="B15" s="3"/>
      <c r="C15" s="3"/>
      <c r="D15" s="3"/>
      <c r="E15" s="3"/>
      <c r="F15" s="3"/>
      <c r="G15" s="3">
        <v>331</v>
      </c>
      <c r="H15" s="9"/>
      <c r="J15" s="8" t="s">
        <v>359</v>
      </c>
      <c r="K15" s="3">
        <v>2.2200000000000002</v>
      </c>
      <c r="L15" s="3">
        <v>1237.33</v>
      </c>
      <c r="M15" s="3">
        <v>245.21</v>
      </c>
      <c r="N15" s="3">
        <v>4.67</v>
      </c>
      <c r="O15" s="3">
        <v>19.670000000000002</v>
      </c>
      <c r="P15" s="9">
        <f t="shared" si="10"/>
        <v>2.4499999999999997</v>
      </c>
      <c r="R15" s="8" t="s">
        <v>359</v>
      </c>
      <c r="S15" s="65">
        <f t="shared" si="11"/>
        <v>230</v>
      </c>
      <c r="T15" s="14">
        <f t="shared" si="12"/>
        <v>-0.7799999999999998</v>
      </c>
      <c r="U15" s="14">
        <f t="shared" si="13"/>
        <v>31.329999999999927</v>
      </c>
      <c r="V15" s="14">
        <f t="shared" si="14"/>
        <v>69.730000000000018</v>
      </c>
      <c r="W15" s="14">
        <f t="shared" si="15"/>
        <v>-1.6600000000000001</v>
      </c>
      <c r="X15" s="14">
        <f t="shared" si="16"/>
        <v>-4.6599999999999966</v>
      </c>
      <c r="Y15" s="15">
        <f t="shared" si="17"/>
        <v>-0.88000000000000034</v>
      </c>
    </row>
    <row r="16" spans="1:25">
      <c r="A16" s="8" t="s">
        <v>360</v>
      </c>
      <c r="B16" s="3"/>
      <c r="C16" s="3"/>
      <c r="D16" s="3"/>
      <c r="E16" s="3"/>
      <c r="F16" s="3"/>
      <c r="G16" s="3">
        <v>350</v>
      </c>
      <c r="H16" s="9"/>
      <c r="J16" s="8" t="s">
        <v>360</v>
      </c>
      <c r="K16" s="3">
        <v>2</v>
      </c>
      <c r="L16" s="3">
        <v>1161</v>
      </c>
      <c r="M16" s="3">
        <v>231.82</v>
      </c>
      <c r="N16" s="3">
        <v>4.67</v>
      </c>
      <c r="O16" s="3">
        <v>19</v>
      </c>
      <c r="P16" s="9">
        <f t="shared" si="10"/>
        <v>2.67</v>
      </c>
      <c r="R16" s="8" t="s">
        <v>360</v>
      </c>
      <c r="S16" s="65">
        <f t="shared" si="11"/>
        <v>249</v>
      </c>
      <c r="T16" s="14">
        <f t="shared" si="12"/>
        <v>-1</v>
      </c>
      <c r="U16" s="14">
        <f t="shared" si="13"/>
        <v>-45</v>
      </c>
      <c r="V16" s="14">
        <f t="shared" si="14"/>
        <v>56.34</v>
      </c>
      <c r="W16" s="14">
        <f t="shared" si="15"/>
        <v>-1.6600000000000001</v>
      </c>
      <c r="X16" s="14">
        <f t="shared" si="16"/>
        <v>-5.3299999999999983</v>
      </c>
      <c r="Y16" s="15">
        <f t="shared" si="17"/>
        <v>-0.66000000000000014</v>
      </c>
    </row>
    <row r="17" spans="1:25" ht="16" thickBot="1">
      <c r="A17" s="10" t="s">
        <v>361</v>
      </c>
      <c r="B17" s="11"/>
      <c r="C17" s="11"/>
      <c r="D17" s="11"/>
      <c r="E17" s="11"/>
      <c r="F17" s="11"/>
      <c r="G17" s="11">
        <v>422</v>
      </c>
      <c r="H17" s="12"/>
      <c r="J17" s="10" t="s">
        <v>361</v>
      </c>
      <c r="K17" s="11">
        <v>2.11</v>
      </c>
      <c r="L17" s="11">
        <v>1308.33</v>
      </c>
      <c r="M17" s="11">
        <v>263.58</v>
      </c>
      <c r="N17" s="11">
        <v>4.67</v>
      </c>
      <c r="O17" s="11">
        <v>19</v>
      </c>
      <c r="P17" s="12">
        <f t="shared" si="10"/>
        <v>2.56</v>
      </c>
      <c r="R17" s="10" t="s">
        <v>361</v>
      </c>
      <c r="S17" s="73">
        <f t="shared" si="11"/>
        <v>321</v>
      </c>
      <c r="T17" s="57">
        <f t="shared" si="12"/>
        <v>-0.89000000000000012</v>
      </c>
      <c r="U17" s="57">
        <f t="shared" si="13"/>
        <v>102.32999999999993</v>
      </c>
      <c r="V17" s="57">
        <f t="shared" si="14"/>
        <v>88.1</v>
      </c>
      <c r="W17" s="57">
        <f t="shared" si="15"/>
        <v>-1.6600000000000001</v>
      </c>
      <c r="X17" s="57">
        <f t="shared" si="16"/>
        <v>-5.3299999999999983</v>
      </c>
      <c r="Y17" s="58">
        <f t="shared" si="17"/>
        <v>-0.77</v>
      </c>
    </row>
    <row r="18" spans="1:25" ht="16" thickBot="1"/>
    <row r="19" spans="1:25" ht="16" thickBot="1">
      <c r="J19" s="16" t="s">
        <v>362</v>
      </c>
      <c r="K19" s="17">
        <v>3</v>
      </c>
      <c r="L19" s="17">
        <v>1206</v>
      </c>
      <c r="M19" s="17">
        <v>175.48</v>
      </c>
      <c r="N19" s="17">
        <v>6.33</v>
      </c>
      <c r="O19" s="17">
        <v>24.33</v>
      </c>
      <c r="P19" s="19">
        <f>N19-K19</f>
        <v>3.33</v>
      </c>
    </row>
    <row r="20" spans="1:25" ht="16" thickBot="1">
      <c r="J20" s="56" t="s">
        <v>344</v>
      </c>
      <c r="K20" s="64">
        <v>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selection activeCell="G13" sqref="G13:G17"/>
    </sheetView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J1" s="16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  <c r="O1" s="17" t="s">
        <v>254</v>
      </c>
      <c r="P1" s="18" t="s">
        <v>292</v>
      </c>
      <c r="R1" s="16" t="s">
        <v>249</v>
      </c>
      <c r="S1" s="49" t="s">
        <v>275</v>
      </c>
      <c r="T1" s="49" t="s">
        <v>257</v>
      </c>
      <c r="U1" s="49" t="s">
        <v>259</v>
      </c>
      <c r="V1" s="49" t="s">
        <v>260</v>
      </c>
      <c r="W1" s="49" t="s">
        <v>261</v>
      </c>
      <c r="X1" s="49" t="s">
        <v>262</v>
      </c>
      <c r="Y1" s="18" t="s">
        <v>293</v>
      </c>
    </row>
    <row r="2" spans="1:25">
      <c r="A2" s="13" t="s">
        <v>332</v>
      </c>
      <c r="B2" s="14"/>
      <c r="C2" s="14"/>
      <c r="D2" s="14"/>
      <c r="E2" s="14">
        <v>82</v>
      </c>
      <c r="F2" s="14"/>
      <c r="G2" s="14"/>
      <c r="H2" s="15"/>
      <c r="J2" s="13" t="s">
        <v>332</v>
      </c>
      <c r="K2" s="14">
        <v>3.33</v>
      </c>
      <c r="L2" s="14">
        <v>1411.67</v>
      </c>
      <c r="M2" s="14">
        <v>188.3</v>
      </c>
      <c r="N2" s="14">
        <v>7.11</v>
      </c>
      <c r="O2" s="14">
        <v>25</v>
      </c>
      <c r="P2" s="15">
        <f>N2-K2</f>
        <v>3.7800000000000002</v>
      </c>
      <c r="R2" s="13" t="s">
        <v>332</v>
      </c>
      <c r="S2" s="65">
        <f>E2-$K$10</f>
        <v>17</v>
      </c>
      <c r="T2" s="14">
        <f>K2-K$9</f>
        <v>0</v>
      </c>
      <c r="U2" s="14">
        <f t="shared" ref="U2:Y2" si="0">L2-L$9</f>
        <v>182.67000000000007</v>
      </c>
      <c r="V2" s="14">
        <f t="shared" si="0"/>
        <v>41.080000000000013</v>
      </c>
      <c r="W2" s="14">
        <f t="shared" si="0"/>
        <v>-0.44999999999999929</v>
      </c>
      <c r="X2" s="14">
        <f t="shared" si="0"/>
        <v>-2.3299999999999983</v>
      </c>
      <c r="Y2" s="15">
        <f t="shared" si="0"/>
        <v>-0.44999999999999929</v>
      </c>
    </row>
    <row r="3" spans="1:25">
      <c r="A3" s="8" t="s">
        <v>333</v>
      </c>
      <c r="B3" s="3"/>
      <c r="C3" s="3"/>
      <c r="D3" s="3"/>
      <c r="E3" s="3">
        <v>122</v>
      </c>
      <c r="F3" s="3"/>
      <c r="G3" s="3"/>
      <c r="H3" s="9"/>
      <c r="J3" s="8" t="s">
        <v>333</v>
      </c>
      <c r="K3" s="3">
        <v>3.67</v>
      </c>
      <c r="L3" s="3">
        <v>1444.67</v>
      </c>
      <c r="M3" s="3">
        <v>190.41</v>
      </c>
      <c r="N3" s="3">
        <v>7.56</v>
      </c>
      <c r="O3" s="3">
        <v>26</v>
      </c>
      <c r="P3" s="9">
        <f t="shared" ref="P3:P7" si="1">N3-K3</f>
        <v>3.8899999999999997</v>
      </c>
      <c r="R3" s="8" t="s">
        <v>333</v>
      </c>
      <c r="S3" s="66">
        <f t="shared" ref="S3:S7" si="2">E3-$K$10</f>
        <v>57</v>
      </c>
      <c r="T3" s="3">
        <f t="shared" ref="T3:T7" si="3">K3-K$9</f>
        <v>0.33999999999999986</v>
      </c>
      <c r="U3" s="3">
        <f t="shared" ref="U3:U7" si="4">L3-L$9</f>
        <v>215.67000000000007</v>
      </c>
      <c r="V3" s="3">
        <f t="shared" ref="V3:V7" si="5">M3-M$9</f>
        <v>43.19</v>
      </c>
      <c r="W3" s="3">
        <f t="shared" ref="W3:W7" si="6">N3-N$9</f>
        <v>0</v>
      </c>
      <c r="X3" s="3">
        <f t="shared" ref="X3:X7" si="7">O3-O$9</f>
        <v>-1.3299999999999983</v>
      </c>
      <c r="Y3" s="9">
        <f t="shared" ref="Y3:Y7" si="8">P3-P$9</f>
        <v>-0.33999999999999986</v>
      </c>
    </row>
    <row r="4" spans="1:25">
      <c r="A4" s="8" t="s">
        <v>334</v>
      </c>
      <c r="B4" s="3"/>
      <c r="C4" s="3"/>
      <c r="D4" s="3"/>
      <c r="E4" s="3">
        <v>180</v>
      </c>
      <c r="F4" s="3"/>
      <c r="G4" s="3"/>
      <c r="H4" s="9"/>
      <c r="J4" s="8" t="s">
        <v>334</v>
      </c>
      <c r="K4" s="3">
        <v>3.5</v>
      </c>
      <c r="L4" s="3">
        <v>1429</v>
      </c>
      <c r="M4" s="3">
        <v>222.86</v>
      </c>
      <c r="N4" s="3">
        <v>7</v>
      </c>
      <c r="O4" s="3">
        <v>23</v>
      </c>
      <c r="P4" s="9">
        <f t="shared" si="1"/>
        <v>3.5</v>
      </c>
      <c r="R4" s="8" t="s">
        <v>334</v>
      </c>
      <c r="S4" s="66">
        <f t="shared" si="2"/>
        <v>115</v>
      </c>
      <c r="T4" s="3">
        <f t="shared" si="3"/>
        <v>0.16999999999999993</v>
      </c>
      <c r="U4" s="3">
        <f t="shared" si="4"/>
        <v>200</v>
      </c>
      <c r="V4" s="3">
        <f t="shared" si="5"/>
        <v>75.640000000000015</v>
      </c>
      <c r="W4" s="3">
        <f t="shared" si="6"/>
        <v>-0.55999999999999961</v>
      </c>
      <c r="X4" s="3">
        <f t="shared" si="7"/>
        <v>-4.3299999999999983</v>
      </c>
      <c r="Y4" s="9">
        <f t="shared" si="8"/>
        <v>-0.72999999999999954</v>
      </c>
    </row>
    <row r="5" spans="1:25">
      <c r="A5" s="8" t="s">
        <v>335</v>
      </c>
      <c r="B5" s="3"/>
      <c r="C5" s="3"/>
      <c r="D5" s="3"/>
      <c r="E5" s="3">
        <v>198</v>
      </c>
      <c r="F5" s="3"/>
      <c r="G5" s="3"/>
      <c r="H5" s="9"/>
      <c r="J5" s="8" t="s">
        <v>335</v>
      </c>
      <c r="K5" s="3">
        <v>3</v>
      </c>
      <c r="L5" s="3">
        <v>1373.33</v>
      </c>
      <c r="M5" s="3">
        <v>233.46</v>
      </c>
      <c r="N5" s="3">
        <v>6.33</v>
      </c>
      <c r="O5" s="3">
        <v>21</v>
      </c>
      <c r="P5" s="9">
        <f t="shared" si="1"/>
        <v>3.33</v>
      </c>
      <c r="R5" s="8" t="s">
        <v>335</v>
      </c>
      <c r="S5" s="66">
        <f t="shared" si="2"/>
        <v>133</v>
      </c>
      <c r="T5" s="3">
        <f t="shared" si="3"/>
        <v>-0.33000000000000007</v>
      </c>
      <c r="U5" s="3">
        <f t="shared" si="4"/>
        <v>144.32999999999993</v>
      </c>
      <c r="V5" s="3">
        <f t="shared" si="5"/>
        <v>86.240000000000009</v>
      </c>
      <c r="W5" s="3">
        <f t="shared" si="6"/>
        <v>-1.2299999999999995</v>
      </c>
      <c r="X5" s="3">
        <f t="shared" si="7"/>
        <v>-6.3299999999999983</v>
      </c>
      <c r="Y5" s="9">
        <f t="shared" si="8"/>
        <v>-0.89999999999999947</v>
      </c>
    </row>
    <row r="6" spans="1:25">
      <c r="A6" s="8" t="s">
        <v>336</v>
      </c>
      <c r="B6" s="3"/>
      <c r="C6" s="3"/>
      <c r="D6" s="3"/>
      <c r="E6" s="3">
        <v>123</v>
      </c>
      <c r="F6" s="3"/>
      <c r="G6" s="3"/>
      <c r="H6" s="9"/>
      <c r="J6" s="8" t="s">
        <v>336</v>
      </c>
      <c r="K6" s="3">
        <v>3.33</v>
      </c>
      <c r="L6" s="3">
        <v>1274.33</v>
      </c>
      <c r="M6" s="3">
        <v>183.19</v>
      </c>
      <c r="N6" s="3">
        <v>6.78</v>
      </c>
      <c r="O6" s="3">
        <v>23.67</v>
      </c>
      <c r="P6" s="9">
        <f t="shared" si="1"/>
        <v>3.45</v>
      </c>
      <c r="R6" s="8" t="s">
        <v>336</v>
      </c>
      <c r="S6" s="66">
        <f t="shared" si="2"/>
        <v>58</v>
      </c>
      <c r="T6" s="3">
        <f t="shared" si="3"/>
        <v>0</v>
      </c>
      <c r="U6" s="3">
        <f t="shared" si="4"/>
        <v>45.329999999999927</v>
      </c>
      <c r="V6" s="3">
        <f t="shared" si="5"/>
        <v>35.97</v>
      </c>
      <c r="W6" s="3">
        <f t="shared" si="6"/>
        <v>-0.77999999999999936</v>
      </c>
      <c r="X6" s="3">
        <f t="shared" si="7"/>
        <v>-3.6599999999999966</v>
      </c>
      <c r="Y6" s="9">
        <f t="shared" si="8"/>
        <v>-0.77999999999999936</v>
      </c>
    </row>
    <row r="7" spans="1:25" ht="16" thickBot="1">
      <c r="A7" s="10" t="s">
        <v>337</v>
      </c>
      <c r="B7" s="11"/>
      <c r="C7" s="11"/>
      <c r="D7" s="11"/>
      <c r="E7" s="11">
        <v>349</v>
      </c>
      <c r="F7" s="11"/>
      <c r="G7" s="11"/>
      <c r="H7" s="12"/>
      <c r="J7" s="10" t="s">
        <v>337</v>
      </c>
      <c r="K7" s="11">
        <v>3.22</v>
      </c>
      <c r="L7" s="11">
        <v>1427</v>
      </c>
      <c r="M7" s="11">
        <v>282.49</v>
      </c>
      <c r="N7" s="11">
        <v>5.89</v>
      </c>
      <c r="O7" s="11">
        <v>19.670000000000002</v>
      </c>
      <c r="P7" s="12">
        <f t="shared" si="1"/>
        <v>2.6699999999999995</v>
      </c>
      <c r="R7" s="10" t="s">
        <v>337</v>
      </c>
      <c r="S7" s="67">
        <f t="shared" si="2"/>
        <v>284</v>
      </c>
      <c r="T7" s="11">
        <f t="shared" si="3"/>
        <v>-0.10999999999999988</v>
      </c>
      <c r="U7" s="11">
        <f t="shared" si="4"/>
        <v>198</v>
      </c>
      <c r="V7" s="11">
        <f t="shared" si="5"/>
        <v>135.27000000000001</v>
      </c>
      <c r="W7" s="11">
        <f t="shared" si="6"/>
        <v>-1.67</v>
      </c>
      <c r="X7" s="11">
        <f t="shared" si="7"/>
        <v>-7.6599999999999966</v>
      </c>
      <c r="Y7" s="12">
        <f t="shared" si="8"/>
        <v>-1.56</v>
      </c>
    </row>
    <row r="8" spans="1:25" ht="16" thickBot="1"/>
    <row r="9" spans="1:25" ht="16" thickBot="1">
      <c r="J9" s="16" t="s">
        <v>338</v>
      </c>
      <c r="K9" s="17">
        <v>3.33</v>
      </c>
      <c r="L9" s="17">
        <v>1229</v>
      </c>
      <c r="M9" s="17">
        <v>147.22</v>
      </c>
      <c r="N9" s="17">
        <v>7.56</v>
      </c>
      <c r="O9" s="17">
        <v>27.33</v>
      </c>
      <c r="P9" s="19">
        <f>N9-K9</f>
        <v>4.2299999999999995</v>
      </c>
    </row>
    <row r="10" spans="1:25" ht="16" thickBot="1">
      <c r="J10" s="56" t="s">
        <v>303</v>
      </c>
      <c r="K10" s="64">
        <v>65</v>
      </c>
    </row>
    <row r="11" spans="1:25" ht="16" thickBot="1"/>
    <row r="12" spans="1:25" ht="16" thickBot="1">
      <c r="A12" s="16" t="s">
        <v>137</v>
      </c>
      <c r="B12" s="17" t="s">
        <v>1</v>
      </c>
      <c r="C12" s="17" t="s">
        <v>2</v>
      </c>
      <c r="D12" s="17" t="s">
        <v>3</v>
      </c>
      <c r="E12" s="17" t="s">
        <v>4</v>
      </c>
      <c r="F12" s="17" t="s">
        <v>5</v>
      </c>
      <c r="G12" s="17" t="s">
        <v>6</v>
      </c>
      <c r="H12" s="18" t="s">
        <v>7</v>
      </c>
      <c r="J12" s="16" t="s">
        <v>249</v>
      </c>
      <c r="K12" s="17" t="s">
        <v>250</v>
      </c>
      <c r="L12" s="17" t="s">
        <v>251</v>
      </c>
      <c r="M12" s="17" t="s">
        <v>252</v>
      </c>
      <c r="N12" s="17" t="s">
        <v>253</v>
      </c>
      <c r="O12" s="17" t="s">
        <v>254</v>
      </c>
      <c r="P12" s="18" t="s">
        <v>292</v>
      </c>
      <c r="R12" s="16" t="s">
        <v>249</v>
      </c>
      <c r="S12" s="49" t="s">
        <v>283</v>
      </c>
      <c r="T12" s="49" t="s">
        <v>257</v>
      </c>
      <c r="U12" s="49" t="s">
        <v>259</v>
      </c>
      <c r="V12" s="49" t="s">
        <v>260</v>
      </c>
      <c r="W12" s="49" t="s">
        <v>261</v>
      </c>
      <c r="X12" s="49" t="s">
        <v>262</v>
      </c>
      <c r="Y12" s="18" t="s">
        <v>293</v>
      </c>
    </row>
    <row r="13" spans="1:25">
      <c r="A13" s="13" t="s">
        <v>363</v>
      </c>
      <c r="B13" s="14"/>
      <c r="C13" s="14"/>
      <c r="D13" s="14"/>
      <c r="E13" s="14"/>
      <c r="F13" s="14"/>
      <c r="G13" s="14">
        <v>185</v>
      </c>
      <c r="H13" s="15"/>
      <c r="J13" s="13" t="s">
        <v>363</v>
      </c>
      <c r="K13" s="14">
        <v>3.56</v>
      </c>
      <c r="L13" s="14">
        <v>1159.33</v>
      </c>
      <c r="M13" s="14">
        <v>134.78</v>
      </c>
      <c r="N13" s="14">
        <v>7.89</v>
      </c>
      <c r="O13" s="14">
        <v>28.33</v>
      </c>
      <c r="P13" s="15">
        <f>N13-K13</f>
        <v>4.33</v>
      </c>
      <c r="R13" s="13" t="s">
        <v>363</v>
      </c>
      <c r="S13" s="65">
        <f>G13-$K$20</f>
        <v>52</v>
      </c>
      <c r="T13" s="14">
        <f>K13-K$19</f>
        <v>-0.10999999999999988</v>
      </c>
      <c r="U13" s="14">
        <f t="shared" ref="U13:Y13" si="9">L13-L$19</f>
        <v>-15.340000000000146</v>
      </c>
      <c r="V13" s="14">
        <f t="shared" si="9"/>
        <v>-0.84999999999999432</v>
      </c>
      <c r="W13" s="14">
        <f t="shared" si="9"/>
        <v>-0.11000000000000032</v>
      </c>
      <c r="X13" s="14">
        <f t="shared" si="9"/>
        <v>0</v>
      </c>
      <c r="Y13" s="15">
        <f t="shared" si="9"/>
        <v>0</v>
      </c>
    </row>
    <row r="14" spans="1:25">
      <c r="A14" s="8" t="s">
        <v>364</v>
      </c>
      <c r="B14" s="3"/>
      <c r="C14" s="3"/>
      <c r="D14" s="3"/>
      <c r="E14" s="3"/>
      <c r="F14" s="3"/>
      <c r="G14" s="3">
        <v>219</v>
      </c>
      <c r="H14" s="9"/>
      <c r="J14" s="8" t="s">
        <v>364</v>
      </c>
      <c r="K14" s="3">
        <v>3.44</v>
      </c>
      <c r="L14" s="3">
        <v>1319</v>
      </c>
      <c r="M14" s="3">
        <v>153.94999999999999</v>
      </c>
      <c r="N14" s="3">
        <v>7.78</v>
      </c>
      <c r="O14" s="3">
        <v>27.67</v>
      </c>
      <c r="P14" s="9">
        <f t="shared" ref="P14:P17" si="10">N14-K14</f>
        <v>4.34</v>
      </c>
      <c r="R14" s="8" t="s">
        <v>364</v>
      </c>
      <c r="S14" s="65">
        <f t="shared" ref="S14:S17" si="11">G14-$K$20</f>
        <v>86</v>
      </c>
      <c r="T14" s="14">
        <f t="shared" ref="T14:T17" si="12">K14-K$19</f>
        <v>-0.22999999999999998</v>
      </c>
      <c r="U14" s="14">
        <f t="shared" ref="U14:U17" si="13">L14-L$19</f>
        <v>144.32999999999993</v>
      </c>
      <c r="V14" s="14">
        <f t="shared" ref="V14:V17" si="14">M14-M$19</f>
        <v>18.319999999999993</v>
      </c>
      <c r="W14" s="14">
        <f t="shared" ref="W14:W17" si="15">N14-N$19</f>
        <v>-0.21999999999999975</v>
      </c>
      <c r="X14" s="14">
        <f t="shared" ref="X14:X17" si="16">O14-O$19</f>
        <v>-0.65999999999999659</v>
      </c>
      <c r="Y14" s="15">
        <f t="shared" ref="Y14:Y17" si="17">P14-P$19</f>
        <v>9.9999999999997868E-3</v>
      </c>
    </row>
    <row r="15" spans="1:25">
      <c r="A15" s="8" t="s">
        <v>365</v>
      </c>
      <c r="B15" s="3"/>
      <c r="C15" s="3"/>
      <c r="D15" s="3"/>
      <c r="E15" s="3"/>
      <c r="F15" s="3"/>
      <c r="G15" s="3">
        <v>268</v>
      </c>
      <c r="H15" s="9"/>
      <c r="J15" s="8" t="s">
        <v>365</v>
      </c>
      <c r="K15" s="3">
        <v>3</v>
      </c>
      <c r="L15" s="3">
        <v>1494.67</v>
      </c>
      <c r="M15" s="3">
        <v>192.34</v>
      </c>
      <c r="N15" s="3">
        <v>7.33</v>
      </c>
      <c r="O15" s="3">
        <v>24.67</v>
      </c>
      <c r="P15" s="9">
        <f t="shared" si="10"/>
        <v>4.33</v>
      </c>
      <c r="R15" s="8" t="s">
        <v>365</v>
      </c>
      <c r="S15" s="65">
        <f t="shared" si="11"/>
        <v>135</v>
      </c>
      <c r="T15" s="14">
        <f t="shared" si="12"/>
        <v>-0.66999999999999993</v>
      </c>
      <c r="U15" s="14">
        <f t="shared" si="13"/>
        <v>320</v>
      </c>
      <c r="V15" s="14">
        <f t="shared" si="14"/>
        <v>56.710000000000008</v>
      </c>
      <c r="W15" s="14">
        <f t="shared" si="15"/>
        <v>-0.66999999999999993</v>
      </c>
      <c r="X15" s="14">
        <f t="shared" si="16"/>
        <v>-3.6599999999999966</v>
      </c>
      <c r="Y15" s="15">
        <f t="shared" si="17"/>
        <v>0</v>
      </c>
    </row>
    <row r="16" spans="1:25">
      <c r="A16" s="8" t="s">
        <v>366</v>
      </c>
      <c r="B16" s="3"/>
      <c r="C16" s="3"/>
      <c r="D16" s="3"/>
      <c r="E16" s="3"/>
      <c r="F16" s="3"/>
      <c r="G16" s="3">
        <v>321</v>
      </c>
      <c r="H16" s="9"/>
      <c r="J16" s="8" t="s">
        <v>366</v>
      </c>
      <c r="K16" s="3">
        <v>2.67</v>
      </c>
      <c r="L16" s="3">
        <v>1397.67</v>
      </c>
      <c r="M16" s="3">
        <v>179.27</v>
      </c>
      <c r="N16" s="3">
        <v>7</v>
      </c>
      <c r="O16" s="3">
        <v>25</v>
      </c>
      <c r="P16" s="9">
        <f t="shared" si="10"/>
        <v>4.33</v>
      </c>
      <c r="R16" s="8" t="s">
        <v>366</v>
      </c>
      <c r="S16" s="65">
        <f t="shared" si="11"/>
        <v>188</v>
      </c>
      <c r="T16" s="14">
        <f t="shared" si="12"/>
        <v>-1</v>
      </c>
      <c r="U16" s="14">
        <f t="shared" si="13"/>
        <v>223</v>
      </c>
      <c r="V16" s="14">
        <f t="shared" si="14"/>
        <v>43.640000000000015</v>
      </c>
      <c r="W16" s="14">
        <f t="shared" si="15"/>
        <v>-1</v>
      </c>
      <c r="X16" s="14">
        <f t="shared" si="16"/>
        <v>-3.3299999999999983</v>
      </c>
      <c r="Y16" s="15">
        <f t="shared" si="17"/>
        <v>0</v>
      </c>
    </row>
    <row r="17" spans="1:25" ht="16" thickBot="1">
      <c r="A17" s="10" t="s">
        <v>367</v>
      </c>
      <c r="B17" s="11"/>
      <c r="C17" s="11"/>
      <c r="D17" s="11"/>
      <c r="E17" s="11"/>
      <c r="F17" s="11"/>
      <c r="G17" s="11">
        <v>358</v>
      </c>
      <c r="H17" s="12"/>
      <c r="J17" s="10" t="s">
        <v>367</v>
      </c>
      <c r="K17" s="11">
        <v>2.67</v>
      </c>
      <c r="L17" s="11">
        <v>1547.33</v>
      </c>
      <c r="M17" s="11">
        <v>212.12</v>
      </c>
      <c r="N17" s="11">
        <v>6.78</v>
      </c>
      <c r="O17" s="11">
        <v>23.67</v>
      </c>
      <c r="P17" s="12">
        <f t="shared" si="10"/>
        <v>4.1100000000000003</v>
      </c>
      <c r="R17" s="10" t="s">
        <v>367</v>
      </c>
      <c r="S17" s="73">
        <f t="shared" si="11"/>
        <v>225</v>
      </c>
      <c r="T17" s="57">
        <f t="shared" si="12"/>
        <v>-1</v>
      </c>
      <c r="U17" s="57">
        <f t="shared" si="13"/>
        <v>372.65999999999985</v>
      </c>
      <c r="V17" s="57">
        <f t="shared" si="14"/>
        <v>76.490000000000009</v>
      </c>
      <c r="W17" s="57">
        <f t="shared" si="15"/>
        <v>-1.2199999999999998</v>
      </c>
      <c r="X17" s="57">
        <f t="shared" si="16"/>
        <v>-4.6599999999999966</v>
      </c>
      <c r="Y17" s="58">
        <f t="shared" si="17"/>
        <v>-0.21999999999999975</v>
      </c>
    </row>
    <row r="18" spans="1:25" ht="16" thickBot="1"/>
    <row r="19" spans="1:25" ht="16" thickBot="1">
      <c r="J19" s="16" t="s">
        <v>368</v>
      </c>
      <c r="K19" s="17">
        <v>3.67</v>
      </c>
      <c r="L19" s="17">
        <v>1174.67</v>
      </c>
      <c r="M19" s="17">
        <v>135.63</v>
      </c>
      <c r="N19" s="17">
        <v>8</v>
      </c>
      <c r="O19" s="17">
        <v>28.33</v>
      </c>
      <c r="P19" s="19">
        <f>N19-K19</f>
        <v>4.33</v>
      </c>
    </row>
    <row r="20" spans="1:25" ht="16" thickBot="1">
      <c r="J20" s="56" t="s">
        <v>344</v>
      </c>
      <c r="K20" s="64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/>
  </sheetViews>
  <sheetFormatPr baseColWidth="10" defaultColWidth="12.83203125" defaultRowHeight="15" x14ac:dyDescent="0"/>
  <cols>
    <col min="1" max="1" width="15.83203125" customWidth="1"/>
  </cols>
  <sheetData>
    <row r="1" spans="1:10">
      <c r="A1" s="44" t="s">
        <v>61</v>
      </c>
    </row>
    <row r="2" spans="1:10" ht="16" thickBot="1"/>
    <row r="3" spans="1:10" ht="16" thickBot="1">
      <c r="A3" s="16" t="s">
        <v>0</v>
      </c>
      <c r="B3" s="17" t="s">
        <v>66</v>
      </c>
      <c r="C3" s="17" t="s">
        <v>67</v>
      </c>
      <c r="D3" s="17" t="s">
        <v>68</v>
      </c>
      <c r="E3" s="17" t="s">
        <v>69</v>
      </c>
      <c r="F3" s="17" t="s">
        <v>70</v>
      </c>
      <c r="G3" s="17" t="s">
        <v>71</v>
      </c>
      <c r="H3" s="17" t="s">
        <v>72</v>
      </c>
      <c r="I3" s="17" t="s">
        <v>73</v>
      </c>
      <c r="J3" s="19" t="s">
        <v>74</v>
      </c>
    </row>
    <row r="4" spans="1:10">
      <c r="A4" s="13">
        <v>14489</v>
      </c>
      <c r="B4" s="14"/>
      <c r="C4" s="14"/>
      <c r="D4" s="14"/>
      <c r="E4" s="14"/>
      <c r="F4" s="14"/>
      <c r="G4" s="14"/>
      <c r="H4" s="14"/>
      <c r="I4" s="14"/>
      <c r="J4" s="15"/>
    </row>
    <row r="5" spans="1:10">
      <c r="A5" s="8">
        <v>14492</v>
      </c>
      <c r="B5" s="3" t="s">
        <v>64</v>
      </c>
      <c r="C5" s="3">
        <v>7</v>
      </c>
      <c r="D5" s="28"/>
      <c r="E5" s="28">
        <f>'14492'!C10</f>
        <v>2.2886885410853175</v>
      </c>
      <c r="F5" s="28">
        <f>'14492'!D10</f>
        <v>3.2071349029490923</v>
      </c>
      <c r="G5" s="28">
        <f>'14492'!E10</f>
        <v>1.1126972805283735</v>
      </c>
      <c r="H5" s="28">
        <f>'14492'!F10</f>
        <v>1.7043362064926932</v>
      </c>
      <c r="I5" s="28">
        <f>'14492'!G10</f>
        <v>1.9023794624226835</v>
      </c>
      <c r="J5" s="30">
        <f>'14492'!H10</f>
        <v>8.6959213208864554</v>
      </c>
    </row>
    <row r="6" spans="1:10">
      <c r="A6" s="8">
        <v>14493</v>
      </c>
      <c r="B6" s="3"/>
      <c r="C6" s="3"/>
      <c r="D6" s="28"/>
      <c r="E6" s="28"/>
      <c r="F6" s="28"/>
      <c r="G6" s="28"/>
      <c r="H6" s="28"/>
      <c r="I6" s="28"/>
      <c r="J6" s="30"/>
    </row>
    <row r="7" spans="1:10">
      <c r="A7" s="8">
        <v>14495</v>
      </c>
      <c r="B7" s="3" t="s">
        <v>231</v>
      </c>
      <c r="C7" s="3">
        <v>5</v>
      </c>
      <c r="D7" s="28"/>
      <c r="E7" s="28">
        <f>'14495'!C8</f>
        <v>2.4494897427831779</v>
      </c>
      <c r="F7" s="28">
        <f>'14495'!D8</f>
        <v>3.4928498393145961</v>
      </c>
      <c r="G7" s="28">
        <f>'14495'!E8</f>
        <v>3.1304951684997055</v>
      </c>
      <c r="H7" s="28">
        <f>'14495'!F8</f>
        <v>13.133925536563698</v>
      </c>
      <c r="I7" s="28">
        <f>'14495'!G8</f>
        <v>4.5497252664309302</v>
      </c>
      <c r="J7" s="30"/>
    </row>
    <row r="8" spans="1:10">
      <c r="A8" s="8">
        <v>14500</v>
      </c>
      <c r="B8" s="3" t="s">
        <v>65</v>
      </c>
      <c r="C8" s="3">
        <v>6</v>
      </c>
      <c r="D8" s="28"/>
      <c r="E8" s="28">
        <f>'14500'!C9</f>
        <v>11.07098309395632</v>
      </c>
      <c r="F8" s="28">
        <f>'14500'!D9</f>
        <v>9.6072888995803591</v>
      </c>
      <c r="G8" s="28">
        <f>'14500'!E9</f>
        <v>4.6224091842530193</v>
      </c>
      <c r="H8" s="28">
        <f>'14500'!F9</f>
        <v>13.272779161376365</v>
      </c>
      <c r="I8" s="28">
        <f>'14500'!G9</f>
        <v>6.2209324059983162</v>
      </c>
      <c r="J8" s="30">
        <f>'14500'!H9</f>
        <v>5.6833088953531288</v>
      </c>
    </row>
    <row r="9" spans="1:10">
      <c r="A9" s="8">
        <v>14501</v>
      </c>
      <c r="B9" s="4" t="s">
        <v>89</v>
      </c>
      <c r="C9" s="3">
        <v>6</v>
      </c>
      <c r="D9" s="28"/>
      <c r="E9" s="28">
        <f>'14501'!C9</f>
        <v>6.8702256149270671</v>
      </c>
      <c r="F9" s="28">
        <f>'14501'!D9</f>
        <v>3.8815804341359033</v>
      </c>
      <c r="G9" s="28">
        <f>'14501'!E9</f>
        <v>6.4807406984078604</v>
      </c>
      <c r="H9" s="28">
        <f>'14501'!F9</f>
        <v>6.7131711334261892</v>
      </c>
      <c r="I9" s="28">
        <f>'14501'!G9</f>
        <v>5.7763887219149872</v>
      </c>
      <c r="J9" s="30">
        <f>'14501'!H9</f>
        <v>4.2308391602612359</v>
      </c>
    </row>
    <row r="10" spans="1:10">
      <c r="A10" s="8">
        <v>14503</v>
      </c>
      <c r="B10" s="4" t="s">
        <v>148</v>
      </c>
      <c r="C10" s="3">
        <v>5</v>
      </c>
      <c r="D10" s="28"/>
      <c r="E10" s="28">
        <f>'14503'!C8</f>
        <v>10.473776778220921</v>
      </c>
      <c r="F10" s="28">
        <f>'14503'!D8</f>
        <v>7.6941536246685374</v>
      </c>
      <c r="G10" s="28">
        <f>'14503'!E8</f>
        <v>7.9812279756939546</v>
      </c>
      <c r="H10" s="28">
        <f>'14503'!F8</f>
        <v>7.8612976028134183</v>
      </c>
      <c r="I10" s="28">
        <f>'14503'!G8</f>
        <v>7.4498322128756698</v>
      </c>
      <c r="J10" s="30">
        <f>'14503'!H8</f>
        <v>4.7644516998286379</v>
      </c>
    </row>
    <row r="11" spans="1:10">
      <c r="A11" s="38">
        <v>14504</v>
      </c>
      <c r="B11" s="4" t="s">
        <v>153</v>
      </c>
      <c r="C11" s="4">
        <v>3</v>
      </c>
      <c r="D11" s="28"/>
      <c r="E11" s="28">
        <f>'14504'!C6</f>
        <v>5.0332229568471814</v>
      </c>
      <c r="F11" s="28">
        <f>'14504'!D6</f>
        <v>8.1445278152470788</v>
      </c>
      <c r="G11" s="28">
        <f>'14504'!E6</f>
        <v>8.3864970836060646</v>
      </c>
      <c r="H11" s="28">
        <f>'14504'!F6</f>
        <v>2</v>
      </c>
      <c r="I11" s="28">
        <f>'14504'!G6</f>
        <v>3.0550504633038931</v>
      </c>
      <c r="J11" s="30">
        <f>'14504'!H6</f>
        <v>3.6055512754639891</v>
      </c>
    </row>
    <row r="12" spans="1:10" ht="16" thickBot="1">
      <c r="A12" s="43">
        <v>14505</v>
      </c>
      <c r="B12" s="37" t="s">
        <v>180</v>
      </c>
      <c r="C12" s="37">
        <v>4</v>
      </c>
      <c r="D12" s="31"/>
      <c r="E12" s="31">
        <f>'14505'!C7</f>
        <v>7.0415433914258694</v>
      </c>
      <c r="F12" s="31">
        <f>'14505'!D7</f>
        <v>5.715476066494082</v>
      </c>
      <c r="G12" s="31">
        <f>'14505'!E7</f>
        <v>16.132265804901678</v>
      </c>
      <c r="H12" s="31">
        <f>'14505'!F7</f>
        <v>14.708274315273473</v>
      </c>
      <c r="I12" s="31">
        <f>'14505'!G7</f>
        <v>5.715476066494082</v>
      </c>
      <c r="J12" s="32">
        <f>'14505'!H7</f>
        <v>8.717797887081348</v>
      </c>
    </row>
    <row r="13" spans="1:10" ht="16" thickBot="1">
      <c r="D13" s="29"/>
      <c r="E13" s="29"/>
      <c r="F13" s="29"/>
      <c r="G13" s="29"/>
      <c r="H13" s="29"/>
      <c r="I13" s="29"/>
      <c r="J13" s="29"/>
    </row>
    <row r="14" spans="1:10" ht="16" thickBot="1">
      <c r="A14" s="45" t="s">
        <v>62</v>
      </c>
      <c r="B14" s="46"/>
      <c r="C14" s="46"/>
      <c r="D14" s="47"/>
      <c r="E14" s="47">
        <f>AVERAGE(E4:E12)</f>
        <v>6.461132874177979</v>
      </c>
      <c r="F14" s="47">
        <f t="shared" ref="F14:J14" si="0">AVERAGE(F4:F12)</f>
        <v>5.9632873689128072</v>
      </c>
      <c r="G14" s="47">
        <f t="shared" si="0"/>
        <v>6.8351904565558081</v>
      </c>
      <c r="H14" s="47">
        <f t="shared" si="0"/>
        <v>8.4848262794208331</v>
      </c>
      <c r="I14" s="47">
        <f t="shared" si="0"/>
        <v>4.9528263713486513</v>
      </c>
      <c r="J14" s="48">
        <f t="shared" si="0"/>
        <v>5.9496450398124656</v>
      </c>
    </row>
    <row r="17" spans="1:10">
      <c r="A17" s="44" t="s">
        <v>133</v>
      </c>
    </row>
    <row r="18" spans="1:10" ht="16" thickBot="1"/>
    <row r="19" spans="1:10" ht="16" thickBot="1">
      <c r="A19" s="16" t="s">
        <v>0</v>
      </c>
      <c r="B19" s="17" t="s">
        <v>66</v>
      </c>
      <c r="C19" s="17" t="s">
        <v>67</v>
      </c>
      <c r="D19" s="17" t="s">
        <v>68</v>
      </c>
      <c r="E19" s="17" t="s">
        <v>69</v>
      </c>
      <c r="F19" s="17" t="s">
        <v>70</v>
      </c>
      <c r="G19" s="17" t="s">
        <v>71</v>
      </c>
      <c r="H19" s="17" t="s">
        <v>72</v>
      </c>
      <c r="I19" s="17" t="s">
        <v>73</v>
      </c>
      <c r="J19" s="19" t="s">
        <v>74</v>
      </c>
    </row>
    <row r="20" spans="1:10">
      <c r="A20" s="13">
        <v>14489</v>
      </c>
      <c r="B20" s="14"/>
      <c r="C20" s="14"/>
      <c r="D20" s="14"/>
      <c r="E20" s="14"/>
      <c r="F20" s="14"/>
      <c r="G20" s="14"/>
      <c r="H20" s="14"/>
      <c r="I20" s="14"/>
      <c r="J20" s="15"/>
    </row>
    <row r="21" spans="1:10">
      <c r="A21" s="8">
        <v>14492</v>
      </c>
      <c r="B21" s="3" t="s">
        <v>138</v>
      </c>
      <c r="C21" s="3">
        <v>3</v>
      </c>
      <c r="D21" s="28">
        <f>'14492'!B18</f>
        <v>2.0816659994661326</v>
      </c>
      <c r="E21" s="28">
        <f>'14492'!C18</f>
        <v>4.1633319989322661</v>
      </c>
      <c r="F21" s="28"/>
      <c r="G21" s="28">
        <f>'14492'!E18</f>
        <v>10.816653826391969</v>
      </c>
      <c r="H21" s="28">
        <f>'14492'!F18</f>
        <v>8.9628864398325021</v>
      </c>
      <c r="I21" s="28">
        <f>'14492'!G18</f>
        <v>3.7859388972001824</v>
      </c>
      <c r="J21" s="30"/>
    </row>
    <row r="22" spans="1:10">
      <c r="A22" s="8">
        <v>14493</v>
      </c>
      <c r="B22" s="3" t="s">
        <v>209</v>
      </c>
      <c r="C22" s="3">
        <v>3</v>
      </c>
      <c r="D22" s="28">
        <f>'14493'!B6</f>
        <v>7.5498344352707498</v>
      </c>
      <c r="E22" s="28">
        <f>'14493'!C6</f>
        <v>1.5275252316519465</v>
      </c>
      <c r="F22" s="28"/>
      <c r="G22" s="28">
        <f>'14493'!E6</f>
        <v>8.3864970836060646</v>
      </c>
      <c r="H22" s="28">
        <f>'14493'!F6</f>
        <v>11.718930554164631</v>
      </c>
      <c r="I22" s="28">
        <f>'14493'!G6</f>
        <v>19.13983629327409</v>
      </c>
      <c r="J22" s="30">
        <f>'14493'!H6</f>
        <v>5</v>
      </c>
    </row>
    <row r="23" spans="1:10">
      <c r="A23" s="8">
        <v>14495</v>
      </c>
      <c r="B23" s="3"/>
      <c r="C23" s="3"/>
      <c r="D23" s="28"/>
      <c r="E23" s="28"/>
      <c r="F23" s="28"/>
      <c r="G23" s="28"/>
      <c r="H23" s="28"/>
      <c r="I23" s="28"/>
      <c r="J23" s="30"/>
    </row>
    <row r="24" spans="1:10">
      <c r="A24" s="8">
        <v>14500</v>
      </c>
      <c r="B24" s="3"/>
      <c r="C24" s="3"/>
      <c r="D24" s="3"/>
      <c r="E24" s="3"/>
      <c r="F24" s="3"/>
      <c r="G24" s="3"/>
      <c r="H24" s="3"/>
      <c r="I24" s="3"/>
      <c r="J24" s="9"/>
    </row>
    <row r="25" spans="1:10">
      <c r="A25" s="8">
        <v>14501</v>
      </c>
      <c r="B25" s="3"/>
      <c r="C25" s="3"/>
      <c r="D25" s="3"/>
      <c r="E25" s="3"/>
      <c r="F25" s="3"/>
      <c r="G25" s="3"/>
      <c r="H25" s="3"/>
      <c r="I25" s="3"/>
      <c r="J25" s="9"/>
    </row>
    <row r="26" spans="1:10">
      <c r="A26" s="8">
        <v>14503</v>
      </c>
      <c r="B26" s="3" t="s">
        <v>152</v>
      </c>
      <c r="C26" s="3">
        <v>3</v>
      </c>
      <c r="D26" s="28">
        <f>'14503'!B16</f>
        <v>2.5166114784235831</v>
      </c>
      <c r="E26" s="28">
        <f>'14503'!C16</f>
        <v>10</v>
      </c>
      <c r="F26" s="28"/>
      <c r="G26" s="28">
        <f>'14503'!E16</f>
        <v>8.6602540378443873</v>
      </c>
      <c r="H26" s="28">
        <f>'14503'!F16</f>
        <v>0.57735026918962584</v>
      </c>
      <c r="I26" s="28">
        <f>'14503'!G16</f>
        <v>16.822603841260722</v>
      </c>
      <c r="J26" s="30"/>
    </row>
    <row r="27" spans="1:10">
      <c r="A27" s="38">
        <v>14504</v>
      </c>
      <c r="B27" s="3" t="s">
        <v>142</v>
      </c>
      <c r="C27" s="3">
        <v>3</v>
      </c>
      <c r="D27" s="28">
        <f>'14504'!B14</f>
        <v>5.7735026918962573</v>
      </c>
      <c r="E27" s="28">
        <f>'14504'!C14</f>
        <v>4.0414518843273806</v>
      </c>
      <c r="F27" s="28"/>
      <c r="G27" s="28">
        <f>'14504'!E14</f>
        <v>7.0945988845975663</v>
      </c>
      <c r="H27" s="28">
        <f>'14504'!F14</f>
        <v>12.165525060596439</v>
      </c>
      <c r="I27" s="28">
        <f>'14504'!G14</f>
        <v>14.294521094927669</v>
      </c>
      <c r="J27" s="9"/>
    </row>
    <row r="28" spans="1:10" ht="16" thickBot="1">
      <c r="A28" s="43">
        <v>14505</v>
      </c>
      <c r="B28" s="37" t="s">
        <v>184</v>
      </c>
      <c r="C28" s="37">
        <v>3</v>
      </c>
      <c r="D28" s="31">
        <f>'14505'!B15</f>
        <v>4.1633319989322652</v>
      </c>
      <c r="E28" s="31">
        <f>'14505'!C15</f>
        <v>1.5275252316519465</v>
      </c>
      <c r="F28" s="31"/>
      <c r="G28" s="31">
        <f>'14505'!E15</f>
        <v>26.851443164195103</v>
      </c>
      <c r="H28" s="31">
        <f>'14505'!F15</f>
        <v>7</v>
      </c>
      <c r="I28" s="31">
        <f>'14505'!G15</f>
        <v>17.691806012954132</v>
      </c>
      <c r="J28" s="32"/>
    </row>
    <row r="29" spans="1:10" ht="16" thickBot="1"/>
    <row r="30" spans="1:10" ht="16" thickBot="1">
      <c r="A30" s="45" t="s">
        <v>62</v>
      </c>
      <c r="B30" s="46"/>
      <c r="C30" s="46"/>
      <c r="D30" s="47">
        <f>AVERAGE(D20:D28)</f>
        <v>4.4169893207977973</v>
      </c>
      <c r="E30" s="47">
        <f t="shared" ref="E30:J30" si="1">AVERAGE(E20:E28)</f>
        <v>4.2519668693127084</v>
      </c>
      <c r="F30" s="47"/>
      <c r="G30" s="47">
        <f t="shared" si="1"/>
        <v>12.361889399327017</v>
      </c>
      <c r="H30" s="47">
        <f t="shared" si="1"/>
        <v>8.0849384647566396</v>
      </c>
      <c r="I30" s="47">
        <f t="shared" si="1"/>
        <v>14.346941227923361</v>
      </c>
      <c r="J30" s="48">
        <f t="shared" si="1"/>
        <v>5</v>
      </c>
    </row>
    <row r="33" spans="1:10">
      <c r="A33" s="44" t="s">
        <v>63</v>
      </c>
    </row>
    <row r="34" spans="1:10" ht="16" thickBot="1"/>
    <row r="35" spans="1:10" ht="16" thickBot="1">
      <c r="A35" s="16" t="s">
        <v>0</v>
      </c>
      <c r="B35" s="17" t="s">
        <v>66</v>
      </c>
      <c r="C35" s="17" t="s">
        <v>67</v>
      </c>
      <c r="D35" s="17" t="s">
        <v>68</v>
      </c>
      <c r="E35" s="17" t="s">
        <v>69</v>
      </c>
      <c r="F35" s="17" t="s">
        <v>70</v>
      </c>
      <c r="G35" s="17" t="s">
        <v>71</v>
      </c>
      <c r="H35" s="17" t="s">
        <v>72</v>
      </c>
      <c r="I35" s="17" t="s">
        <v>73</v>
      </c>
      <c r="J35" s="19" t="s">
        <v>74</v>
      </c>
    </row>
    <row r="36" spans="1:10">
      <c r="A36" s="13">
        <v>14489</v>
      </c>
      <c r="B36" s="14"/>
      <c r="C36" s="14"/>
      <c r="D36" s="14"/>
      <c r="E36" s="14"/>
      <c r="F36" s="14"/>
      <c r="G36" s="14"/>
      <c r="H36" s="14"/>
      <c r="I36" s="14"/>
      <c r="J36" s="15"/>
    </row>
    <row r="37" spans="1:10">
      <c r="A37" s="8">
        <v>14492</v>
      </c>
      <c r="B37" s="3" t="s">
        <v>75</v>
      </c>
      <c r="C37" s="3">
        <v>9</v>
      </c>
      <c r="D37" s="28">
        <f>'14492'!B32</f>
        <v>4.4721359549995796</v>
      </c>
      <c r="E37" s="28">
        <f>'14492'!C32</f>
        <v>4.1062283315849735</v>
      </c>
      <c r="F37" s="28">
        <f>'14492'!D32</f>
        <v>2.7386127875258306</v>
      </c>
      <c r="G37" s="28"/>
      <c r="H37" s="28">
        <f>'14492'!F32</f>
        <v>17.621798369569927</v>
      </c>
      <c r="I37" s="28">
        <f>'14492'!G32</f>
        <v>1.5898986690282426</v>
      </c>
      <c r="J37" s="30">
        <f>'14492'!H32</f>
        <v>2.9202359113225387</v>
      </c>
    </row>
    <row r="38" spans="1:10">
      <c r="A38" s="8">
        <v>14493</v>
      </c>
      <c r="B38" s="3"/>
      <c r="C38" s="3"/>
      <c r="D38" s="28"/>
      <c r="E38" s="28"/>
      <c r="F38" s="28"/>
      <c r="G38" s="28"/>
      <c r="H38" s="28"/>
      <c r="I38" s="28"/>
      <c r="J38" s="30"/>
    </row>
    <row r="39" spans="1:10">
      <c r="A39" s="8">
        <v>14495</v>
      </c>
      <c r="B39" s="3"/>
      <c r="C39" s="3"/>
      <c r="D39" s="28"/>
      <c r="E39" s="28"/>
      <c r="F39" s="28"/>
      <c r="G39" s="28"/>
      <c r="H39" s="28"/>
      <c r="I39" s="28"/>
      <c r="J39" s="30"/>
    </row>
    <row r="40" spans="1:10">
      <c r="A40" s="8">
        <v>14500</v>
      </c>
      <c r="B40" s="3" t="s">
        <v>76</v>
      </c>
      <c r="C40" s="3">
        <v>4</v>
      </c>
      <c r="D40" s="28">
        <f>'14500'!B18</f>
        <v>9.574271077563381</v>
      </c>
      <c r="E40" s="28">
        <f>'14500'!C18</f>
        <v>10.708252269472673</v>
      </c>
      <c r="F40" s="28">
        <f>'14500'!D18</f>
        <v>9.4295634398770911</v>
      </c>
      <c r="G40" s="28"/>
      <c r="H40" s="28">
        <f>'14500'!F18</f>
        <v>26.919633479426622</v>
      </c>
      <c r="I40" s="28">
        <f>'14500'!G18</f>
        <v>7.5055534994651349</v>
      </c>
      <c r="J40" s="30">
        <f>'14500'!H18</f>
        <v>6.8495741960115053</v>
      </c>
    </row>
    <row r="41" spans="1:10">
      <c r="A41" s="8">
        <v>14501</v>
      </c>
      <c r="B41" s="4" t="s">
        <v>94</v>
      </c>
      <c r="C41" s="3">
        <v>4</v>
      </c>
      <c r="D41" s="28">
        <f>'14501'!B18</f>
        <v>7.8528126595931642</v>
      </c>
      <c r="E41" s="28">
        <f>'14501'!C18</f>
        <v>5.715476066494082</v>
      </c>
      <c r="F41" s="28">
        <f>'14501'!D18</f>
        <v>4.9916597106239795</v>
      </c>
      <c r="G41" s="28"/>
      <c r="H41" s="28">
        <f>'14501'!F18</f>
        <v>6.6080758671996698</v>
      </c>
      <c r="I41" s="28">
        <f>'14501'!G18</f>
        <v>9.464847243000456</v>
      </c>
      <c r="J41" s="30">
        <f>'14501'!H18</f>
        <v>0.81649658092772603</v>
      </c>
    </row>
    <row r="42" spans="1:10">
      <c r="A42" s="8">
        <v>14503</v>
      </c>
      <c r="B42" s="4" t="s">
        <v>158</v>
      </c>
      <c r="C42" s="3">
        <v>4</v>
      </c>
      <c r="D42" s="28">
        <f>'14503'!B25</f>
        <v>13.478377746103819</v>
      </c>
      <c r="E42" s="28">
        <f>'14503'!C25</f>
        <v>2.8722813232690143</v>
      </c>
      <c r="F42" s="28">
        <f>'14503'!D25</f>
        <v>21.045585443666486</v>
      </c>
      <c r="G42" s="28"/>
      <c r="H42" s="28">
        <f>'14503'!F25</f>
        <v>15.56438241627338</v>
      </c>
      <c r="I42" s="28">
        <f>'14503'!G25</f>
        <v>9.4692484742278609</v>
      </c>
      <c r="J42" s="30">
        <f>'14503'!H25</f>
        <v>5.4467115461227307</v>
      </c>
    </row>
    <row r="43" spans="1:10">
      <c r="A43" s="38">
        <v>14504</v>
      </c>
      <c r="B43" s="4" t="s">
        <v>113</v>
      </c>
      <c r="C43" s="4">
        <v>3</v>
      </c>
      <c r="D43" s="28">
        <f>'14504'!B22</f>
        <v>1.5275252316519468</v>
      </c>
      <c r="E43" s="28"/>
      <c r="F43" s="28">
        <f>'14504'!D22</f>
        <v>3.6055512754639891</v>
      </c>
      <c r="G43" s="28"/>
      <c r="H43" s="28">
        <f>'14504'!F22</f>
        <v>6.5574385243020004</v>
      </c>
      <c r="I43" s="28">
        <f>'14504'!G22</f>
        <v>2</v>
      </c>
      <c r="J43" s="30">
        <f>'14504'!H22</f>
        <v>9.0184995056457886</v>
      </c>
    </row>
    <row r="44" spans="1:10" ht="16" thickBot="1">
      <c r="A44" s="43">
        <v>14505</v>
      </c>
      <c r="B44" s="37" t="s">
        <v>189</v>
      </c>
      <c r="C44" s="37">
        <v>4</v>
      </c>
      <c r="D44" s="31">
        <f>'14505'!B24</f>
        <v>41.133927602406267</v>
      </c>
      <c r="E44" s="31">
        <f>'14505'!C24</f>
        <v>5.7373048260195016</v>
      </c>
      <c r="F44" s="31">
        <f>'14505'!D24</f>
        <v>7.1355915428692152</v>
      </c>
      <c r="G44" s="31"/>
      <c r="H44" s="31">
        <f>'14505'!F24</f>
        <v>22.612680808195506</v>
      </c>
      <c r="I44" s="31">
        <f>'14505'!G24</f>
        <v>7.32575365861197</v>
      </c>
      <c r="J44" s="32">
        <f>'14505'!H24</f>
        <v>2.6457513110645907</v>
      </c>
    </row>
    <row r="45" spans="1:10" ht="16" thickBot="1"/>
    <row r="46" spans="1:10" ht="16" thickBot="1">
      <c r="A46" s="45" t="s">
        <v>62</v>
      </c>
      <c r="B46" s="46"/>
      <c r="C46" s="46"/>
      <c r="D46" s="47">
        <f>AVERAGE(D36:D44)</f>
        <v>13.006508378719692</v>
      </c>
      <c r="E46" s="47">
        <f t="shared" ref="E46:J46" si="2">AVERAGE(E36:E44)</f>
        <v>5.8279085633680499</v>
      </c>
      <c r="F46" s="47">
        <f t="shared" si="2"/>
        <v>8.157760700004431</v>
      </c>
      <c r="G46" s="47"/>
      <c r="H46" s="47">
        <f t="shared" si="2"/>
        <v>15.980668244161185</v>
      </c>
      <c r="I46" s="47">
        <f t="shared" si="2"/>
        <v>6.2258835907222769</v>
      </c>
      <c r="J46" s="48">
        <f t="shared" si="2"/>
        <v>4.6162115085158133</v>
      </c>
    </row>
    <row r="49" spans="1:10">
      <c r="A49" s="44" t="s">
        <v>77</v>
      </c>
    </row>
    <row r="50" spans="1:10" ht="16" thickBot="1"/>
    <row r="51" spans="1:10" ht="16" thickBot="1">
      <c r="A51" s="16" t="s">
        <v>0</v>
      </c>
      <c r="B51" s="17" t="s">
        <v>66</v>
      </c>
      <c r="C51" s="17" t="s">
        <v>67</v>
      </c>
      <c r="D51" s="17" t="s">
        <v>68</v>
      </c>
      <c r="E51" s="17" t="s">
        <v>69</v>
      </c>
      <c r="F51" s="17" t="s">
        <v>70</v>
      </c>
      <c r="G51" s="17" t="s">
        <v>71</v>
      </c>
      <c r="H51" s="17" t="s">
        <v>72</v>
      </c>
      <c r="I51" s="17" t="s">
        <v>73</v>
      </c>
      <c r="J51" s="19" t="s">
        <v>74</v>
      </c>
    </row>
    <row r="52" spans="1:10">
      <c r="A52" s="13">
        <v>14489</v>
      </c>
      <c r="B52" s="14"/>
      <c r="C52" s="14"/>
      <c r="D52" s="14"/>
      <c r="E52" s="14"/>
      <c r="F52" s="14"/>
      <c r="G52" s="14"/>
      <c r="H52" s="14"/>
      <c r="I52" s="14"/>
      <c r="J52" s="15"/>
    </row>
    <row r="53" spans="1:10">
      <c r="A53" s="8">
        <v>14492</v>
      </c>
      <c r="B53" s="3" t="s">
        <v>79</v>
      </c>
      <c r="C53" s="3">
        <v>7</v>
      </c>
      <c r="D53" s="28">
        <f>'14492'!B44</f>
        <v>4.3369947901195136</v>
      </c>
      <c r="E53" s="28">
        <f>'14492'!C44</f>
        <v>8.7068664747728928</v>
      </c>
      <c r="F53" s="28">
        <f>'14492'!D44</f>
        <v>2.6726124191242437</v>
      </c>
      <c r="G53" s="28">
        <f>'14492'!E44</f>
        <v>2.3094010767585029</v>
      </c>
      <c r="H53" s="28"/>
      <c r="I53" s="28">
        <f>'14492'!G44</f>
        <v>2.5448360411214077</v>
      </c>
      <c r="J53" s="30">
        <f>'14492'!H44</f>
        <v>4.0355562548072959</v>
      </c>
    </row>
    <row r="54" spans="1:10">
      <c r="A54" s="8">
        <v>14493</v>
      </c>
      <c r="B54" s="3" t="s">
        <v>214</v>
      </c>
      <c r="C54" s="3">
        <v>4</v>
      </c>
      <c r="D54" s="28">
        <f>'14493'!B15</f>
        <v>8.4852813742385695</v>
      </c>
      <c r="E54" s="28">
        <f>'14493'!C15</f>
        <v>1.8257418583505538</v>
      </c>
      <c r="F54" s="28">
        <f>'14493'!D15</f>
        <v>6.0759087111860612</v>
      </c>
      <c r="G54" s="28">
        <f>'14493'!E15</f>
        <v>2.8722813232690143</v>
      </c>
      <c r="H54" s="28"/>
      <c r="I54" s="28">
        <f>'14493'!G15</f>
        <v>4.5734742446707477</v>
      </c>
      <c r="J54" s="30">
        <f>'14493'!H15</f>
        <v>6.5510813356778481</v>
      </c>
    </row>
    <row r="55" spans="1:10">
      <c r="A55" s="8">
        <v>14495</v>
      </c>
      <c r="B55" s="3" t="s">
        <v>236</v>
      </c>
      <c r="C55" s="3">
        <v>4</v>
      </c>
      <c r="D55" s="28">
        <f>'14495'!B17</f>
        <v>3.5590260840104371</v>
      </c>
      <c r="E55" s="28">
        <f>'14495'!C17</f>
        <v>3.3040379335998349</v>
      </c>
      <c r="F55" s="28">
        <f>'14495'!D17</f>
        <v>1.7320508075688772</v>
      </c>
      <c r="G55" s="28">
        <f>'14495'!E17</f>
        <v>3.7749172176353749</v>
      </c>
      <c r="H55" s="28"/>
      <c r="I55" s="28">
        <f>'14495'!G17</f>
        <v>2.0615528128088303</v>
      </c>
      <c r="J55" s="30"/>
    </row>
    <row r="56" spans="1:10">
      <c r="A56" s="8">
        <v>14500</v>
      </c>
      <c r="B56" s="3" t="s">
        <v>80</v>
      </c>
      <c r="C56" s="3">
        <v>4</v>
      </c>
      <c r="D56" s="28">
        <f>'14500'!B27</f>
        <v>4.2720018726587652</v>
      </c>
      <c r="E56" s="28">
        <f>'14500'!C27</f>
        <v>8.5391256382996659</v>
      </c>
      <c r="F56" s="28">
        <f>'14500'!D27</f>
        <v>14.977761292440647</v>
      </c>
      <c r="G56" s="28">
        <f>'14500'!E27</f>
        <v>14.863265679744362</v>
      </c>
      <c r="H56" s="28"/>
      <c r="I56" s="28">
        <f>'14500'!G27</f>
        <v>3.415650255319866</v>
      </c>
      <c r="J56" s="30">
        <f>'14500'!H27</f>
        <v>5.3774219349672263</v>
      </c>
    </row>
    <row r="57" spans="1:10">
      <c r="A57" s="8">
        <v>14501</v>
      </c>
      <c r="B57" s="4" t="s">
        <v>99</v>
      </c>
      <c r="C57" s="3">
        <v>4</v>
      </c>
      <c r="D57" s="28">
        <f>'14501'!B27</f>
        <v>3.3166247903553998</v>
      </c>
      <c r="E57" s="28">
        <f>'14501'!C27</f>
        <v>19.043809142780933</v>
      </c>
      <c r="F57" s="28">
        <f>'14501'!D27</f>
        <v>4.7871355387816905</v>
      </c>
      <c r="G57" s="28">
        <f>'14501'!E27</f>
        <v>4.6457866215887842</v>
      </c>
      <c r="H57" s="28"/>
      <c r="I57" s="28">
        <f>'14501'!G27</f>
        <v>1.6329931618554521</v>
      </c>
      <c r="J57" s="30">
        <f>'14501'!H27</f>
        <v>2.5</v>
      </c>
    </row>
    <row r="58" spans="1:10">
      <c r="A58" s="8">
        <v>14503</v>
      </c>
      <c r="B58" s="4" t="s">
        <v>164</v>
      </c>
      <c r="C58" s="3">
        <v>5</v>
      </c>
      <c r="D58" s="28">
        <f>'14503'!B35</f>
        <v>29.656365252673833</v>
      </c>
      <c r="E58" s="28">
        <f>'14503'!C35</f>
        <v>10.639548862616344</v>
      </c>
      <c r="F58" s="28">
        <f>'14503'!D35</f>
        <v>13.007690033207281</v>
      </c>
      <c r="G58" s="28">
        <f>'14503'!E35</f>
        <v>5.6568542494923806</v>
      </c>
      <c r="H58" s="28"/>
      <c r="I58" s="28">
        <f>'14503'!G35</f>
        <v>4.3931765272977588</v>
      </c>
      <c r="J58" s="30">
        <f>'14503'!H35</f>
        <v>21.149468078417463</v>
      </c>
    </row>
    <row r="59" spans="1:10">
      <c r="A59" s="38">
        <v>14504</v>
      </c>
      <c r="B59" s="4" t="s">
        <v>117</v>
      </c>
      <c r="C59" s="4">
        <v>3</v>
      </c>
      <c r="D59" s="28">
        <f>'14504'!B30</f>
        <v>6.0827625302982193</v>
      </c>
      <c r="E59" s="28"/>
      <c r="F59" s="28">
        <f>'14504'!D30</f>
        <v>8.8881944173155887</v>
      </c>
      <c r="G59" s="28">
        <f>'14504'!E30</f>
        <v>11.718930554164627</v>
      </c>
      <c r="H59" s="28"/>
      <c r="I59" s="28">
        <f>'14504'!G30</f>
        <v>5.6862407030773268</v>
      </c>
      <c r="J59" s="30">
        <f>'14504'!H30</f>
        <v>6.5574385243020004</v>
      </c>
    </row>
    <row r="60" spans="1:10" ht="16" thickBot="1">
      <c r="A60" s="43">
        <v>14505</v>
      </c>
      <c r="B60" s="37" t="s">
        <v>194</v>
      </c>
      <c r="C60" s="37">
        <v>4</v>
      </c>
      <c r="D60" s="31">
        <f>'14505'!B33</f>
        <v>3.0956959368344519</v>
      </c>
      <c r="E60" s="31"/>
      <c r="F60" s="31">
        <f>'14505'!D33</f>
        <v>6.9940450861190957</v>
      </c>
      <c r="G60" s="31">
        <f>'14505'!E33</f>
        <v>15.195942440884233</v>
      </c>
      <c r="H60" s="31"/>
      <c r="I60" s="31">
        <f>'14505'!G33</f>
        <v>5.8022983951764031</v>
      </c>
      <c r="J60" s="32">
        <f>'14505'!H33</f>
        <v>10.408329997330663</v>
      </c>
    </row>
    <row r="61" spans="1:10" ht="16" thickBot="1"/>
    <row r="62" spans="1:10" ht="16" thickBot="1">
      <c r="A62" s="45" t="s">
        <v>62</v>
      </c>
      <c r="B62" s="46"/>
      <c r="C62" s="46"/>
      <c r="D62" s="47">
        <f>AVERAGE(D52:D60)</f>
        <v>7.8505940788986486</v>
      </c>
      <c r="E62" s="47">
        <f t="shared" ref="E62:J62" si="3">AVERAGE(E52:E60)</f>
        <v>8.6765216517367048</v>
      </c>
      <c r="F62" s="47">
        <f t="shared" si="3"/>
        <v>7.3919247882179357</v>
      </c>
      <c r="G62" s="47">
        <f t="shared" si="3"/>
        <v>7.6296723954421601</v>
      </c>
      <c r="H62" s="47"/>
      <c r="I62" s="47">
        <f t="shared" si="3"/>
        <v>3.7637777676659745</v>
      </c>
      <c r="J62" s="48">
        <f t="shared" si="3"/>
        <v>8.0827565893574995</v>
      </c>
    </row>
    <row r="65" spans="1:10">
      <c r="A65" s="44" t="s">
        <v>78</v>
      </c>
    </row>
    <row r="66" spans="1:10" ht="16" thickBot="1"/>
    <row r="67" spans="1:10" ht="16" thickBot="1">
      <c r="A67" s="16" t="s">
        <v>0</v>
      </c>
      <c r="B67" s="17" t="s">
        <v>66</v>
      </c>
      <c r="C67" s="17" t="s">
        <v>67</v>
      </c>
      <c r="D67" s="17" t="s">
        <v>68</v>
      </c>
      <c r="E67" s="17" t="s">
        <v>69</v>
      </c>
      <c r="F67" s="17" t="s">
        <v>70</v>
      </c>
      <c r="G67" s="17" t="s">
        <v>71</v>
      </c>
      <c r="H67" s="17" t="s">
        <v>72</v>
      </c>
      <c r="I67" s="17" t="s">
        <v>73</v>
      </c>
      <c r="J67" s="19" t="s">
        <v>74</v>
      </c>
    </row>
    <row r="68" spans="1:10">
      <c r="A68" s="13">
        <v>14489</v>
      </c>
      <c r="B68" s="14" t="s">
        <v>248</v>
      </c>
      <c r="C68" s="14">
        <v>5</v>
      </c>
      <c r="D68" s="33">
        <f>'14489'!B8</f>
        <v>7.9183331579316611</v>
      </c>
      <c r="E68" s="33"/>
      <c r="F68" s="33">
        <f>'14489'!D8</f>
        <v>5.5045435778091534</v>
      </c>
      <c r="G68" s="33">
        <f>'14489'!E8</f>
        <v>4.2071367935925261</v>
      </c>
      <c r="H68" s="33">
        <f>'14489'!F8</f>
        <v>4.3243496620879309</v>
      </c>
      <c r="I68" s="33"/>
      <c r="J68" s="34">
        <f>'14489'!H8</f>
        <v>8.3845095265018337</v>
      </c>
    </row>
    <row r="69" spans="1:10">
      <c r="A69" s="8">
        <v>14492</v>
      </c>
      <c r="B69" s="3" t="s">
        <v>81</v>
      </c>
      <c r="C69" s="3">
        <v>6</v>
      </c>
      <c r="D69" s="28">
        <f>'14492'!B55</f>
        <v>4.8751068364361689</v>
      </c>
      <c r="E69" s="28">
        <f>'14492'!C55</f>
        <v>5.3541261347363376</v>
      </c>
      <c r="F69" s="28">
        <f>'14492'!D55</f>
        <v>2.3166067138525408</v>
      </c>
      <c r="G69" s="28">
        <f>'14492'!E55</f>
        <v>2.4832774042918899</v>
      </c>
      <c r="H69" s="28">
        <f>'14492'!F55</f>
        <v>3.03315017762062</v>
      </c>
      <c r="I69" s="28"/>
      <c r="J69" s="30">
        <f>'14492'!H55</f>
        <v>2.4832774042918899</v>
      </c>
    </row>
    <row r="70" spans="1:10">
      <c r="A70" s="8">
        <v>14493</v>
      </c>
      <c r="B70" s="3" t="s">
        <v>220</v>
      </c>
      <c r="C70" s="3">
        <v>5</v>
      </c>
      <c r="D70" s="28">
        <f>'14493'!B25</f>
        <v>3.7815340802378072</v>
      </c>
      <c r="E70" s="28">
        <f>'14493'!C25</f>
        <v>5.0695167422546303</v>
      </c>
      <c r="F70" s="28">
        <f>'14493'!D25</f>
        <v>6.6483080554378642</v>
      </c>
      <c r="G70" s="28">
        <f>'14493'!E25</f>
        <v>8.9888820216977035</v>
      </c>
      <c r="H70" s="28">
        <f>'14493'!F25</f>
        <v>9.5131487952202232</v>
      </c>
      <c r="I70" s="28"/>
      <c r="J70" s="30">
        <f>'14493'!H25</f>
        <v>3.2093613071762421</v>
      </c>
    </row>
    <row r="71" spans="1:10">
      <c r="A71" s="8">
        <v>14495</v>
      </c>
      <c r="B71" s="3" t="s">
        <v>242</v>
      </c>
      <c r="C71" s="3">
        <v>5</v>
      </c>
      <c r="D71" s="28">
        <f>'14495'!B27</f>
        <v>6.3796551630946325</v>
      </c>
      <c r="E71" s="28">
        <f>'14495'!C27</f>
        <v>6.220932405998302</v>
      </c>
      <c r="F71" s="28">
        <f>'14495'!D27</f>
        <v>3.5355339059327378</v>
      </c>
      <c r="G71" s="28">
        <f>'14495'!E27</f>
        <v>3.1144823004794873</v>
      </c>
      <c r="H71" s="28">
        <f>'14495'!F27</f>
        <v>8.031189202104505</v>
      </c>
      <c r="I71" s="28"/>
      <c r="J71" s="30"/>
    </row>
    <row r="72" spans="1:10">
      <c r="A72" s="8">
        <v>14500</v>
      </c>
      <c r="B72" s="3" t="s">
        <v>82</v>
      </c>
      <c r="C72" s="3">
        <v>4</v>
      </c>
      <c r="D72" s="28">
        <f>'14500'!B36</f>
        <v>14.522970311429637</v>
      </c>
      <c r="E72" s="28">
        <f>'14500'!C36</f>
        <v>5.6789083458002736</v>
      </c>
      <c r="F72" s="28">
        <f>'14500'!D36</f>
        <v>15.88238017426859</v>
      </c>
      <c r="G72" s="28">
        <f>'14500'!E36</f>
        <v>24.365275838099322</v>
      </c>
      <c r="H72" s="28">
        <f>'14500'!F36</f>
        <v>19.120233610846217</v>
      </c>
      <c r="I72" s="28"/>
      <c r="J72" s="30">
        <f>'14500'!H36</f>
        <v>7.8740078740118111</v>
      </c>
    </row>
    <row r="73" spans="1:10">
      <c r="A73" s="8">
        <v>14501</v>
      </c>
      <c r="B73" s="4" t="s">
        <v>105</v>
      </c>
      <c r="C73" s="3">
        <v>5</v>
      </c>
      <c r="D73" s="28">
        <f>'14501'!B37</f>
        <v>7.987490219086343</v>
      </c>
      <c r="E73" s="28">
        <f>'14501'!C37</f>
        <v>9.2357999112150537</v>
      </c>
      <c r="F73" s="28">
        <f>'14501'!D37</f>
        <v>6.4187226143524851</v>
      </c>
      <c r="G73" s="28">
        <f>'14501'!E37</f>
        <v>8.0498447189992426</v>
      </c>
      <c r="H73" s="28">
        <f>'14501'!F37</f>
        <v>2</v>
      </c>
      <c r="I73" s="28"/>
      <c r="J73" s="30">
        <f>'14501'!H37</f>
        <v>6.3796551630946325</v>
      </c>
    </row>
    <row r="74" spans="1:10">
      <c r="A74" s="8">
        <v>14503</v>
      </c>
      <c r="B74" s="4" t="s">
        <v>170</v>
      </c>
      <c r="C74" s="3">
        <v>5</v>
      </c>
      <c r="D74" s="28">
        <f>'14503'!B45</f>
        <v>41.04631530356896</v>
      </c>
      <c r="E74" s="28">
        <f>'14503'!C45</f>
        <v>7.1063352017759476</v>
      </c>
      <c r="F74" s="28">
        <f>'14503'!D45</f>
        <v>12.111977542911809</v>
      </c>
      <c r="G74" s="28">
        <f>'14503'!E45</f>
        <v>3.3466401061363023</v>
      </c>
      <c r="H74" s="28">
        <f>'14503'!F45</f>
        <v>6.2609903369994111</v>
      </c>
      <c r="I74" s="28"/>
      <c r="J74" s="30">
        <f>'14503'!H45</f>
        <v>7.4027022093286989</v>
      </c>
    </row>
    <row r="75" spans="1:10">
      <c r="A75" s="38">
        <v>14504</v>
      </c>
      <c r="B75" s="4" t="s">
        <v>124</v>
      </c>
      <c r="C75" s="4">
        <v>6</v>
      </c>
      <c r="D75" s="28">
        <f>'14504'!B41</f>
        <v>5.1153364177409353</v>
      </c>
      <c r="E75" s="28"/>
      <c r="F75" s="28">
        <f>'14504'!D41</f>
        <v>4.6332134277050816</v>
      </c>
      <c r="G75" s="28">
        <f>'14504'!E41</f>
        <v>6.5548963887056546</v>
      </c>
      <c r="H75" s="28">
        <f>'14504'!F41</f>
        <v>3.0767948691238201</v>
      </c>
      <c r="I75" s="28"/>
      <c r="J75" s="30">
        <f>'14504'!H41</f>
        <v>3.6696957185394363</v>
      </c>
    </row>
    <row r="76" spans="1:10" ht="16" thickBot="1">
      <c r="A76" s="43">
        <v>14505</v>
      </c>
      <c r="B76" s="37" t="s">
        <v>199</v>
      </c>
      <c r="C76" s="37">
        <v>4</v>
      </c>
      <c r="D76" s="31">
        <f>'14505'!B42</f>
        <v>46.889942062948492</v>
      </c>
      <c r="E76" s="31">
        <f>'14505'!C42</f>
        <v>7.3200637519992497</v>
      </c>
      <c r="F76" s="31">
        <f>'14505'!D42</f>
        <v>18.717193521821944</v>
      </c>
      <c r="G76" s="31">
        <f>'14505'!E42</f>
        <v>64.884512790033341</v>
      </c>
      <c r="H76" s="31">
        <f>'14505'!F42</f>
        <v>13.671747023210555</v>
      </c>
      <c r="I76" s="31"/>
      <c r="J76" s="32">
        <f>'14505'!H42</f>
        <v>7.3200637519992497</v>
      </c>
    </row>
    <row r="77" spans="1:10" ht="16" thickBot="1"/>
    <row r="78" spans="1:10" ht="16" thickBot="1">
      <c r="A78" s="45" t="s">
        <v>62</v>
      </c>
      <c r="B78" s="46"/>
      <c r="C78" s="46"/>
      <c r="D78" s="47">
        <f>AVERAGE(D68:D76)</f>
        <v>15.390742616941626</v>
      </c>
      <c r="E78" s="47">
        <f t="shared" ref="E78:J78" si="4">AVERAGE(E68:E76)</f>
        <v>6.5693832133971126</v>
      </c>
      <c r="F78" s="47">
        <f t="shared" si="4"/>
        <v>8.4187199482324679</v>
      </c>
      <c r="G78" s="47">
        <f t="shared" si="4"/>
        <v>13.99943870689283</v>
      </c>
      <c r="H78" s="47">
        <f t="shared" si="4"/>
        <v>7.6701781863570311</v>
      </c>
      <c r="I78" s="47"/>
      <c r="J78" s="48">
        <f t="shared" si="4"/>
        <v>5.8404091193679744</v>
      </c>
    </row>
    <row r="81" spans="1:10">
      <c r="A81" s="44" t="s">
        <v>125</v>
      </c>
    </row>
    <row r="82" spans="1:10" ht="16" thickBot="1"/>
    <row r="83" spans="1:10" ht="16" thickBot="1">
      <c r="A83" s="16" t="s">
        <v>0</v>
      </c>
      <c r="B83" s="17" t="s">
        <v>66</v>
      </c>
      <c r="C83" s="17" t="s">
        <v>67</v>
      </c>
      <c r="D83" s="17" t="s">
        <v>68</v>
      </c>
      <c r="E83" s="17" t="s">
        <v>69</v>
      </c>
      <c r="F83" s="17" t="s">
        <v>70</v>
      </c>
      <c r="G83" s="17" t="s">
        <v>71</v>
      </c>
      <c r="H83" s="17" t="s">
        <v>72</v>
      </c>
      <c r="I83" s="17" t="s">
        <v>73</v>
      </c>
      <c r="J83" s="19" t="s">
        <v>74</v>
      </c>
    </row>
    <row r="84" spans="1:10">
      <c r="A84" s="13">
        <v>14489</v>
      </c>
      <c r="B84" s="14"/>
      <c r="C84" s="14"/>
      <c r="D84" s="14"/>
      <c r="E84" s="14"/>
      <c r="F84" s="14"/>
      <c r="G84" s="14"/>
      <c r="H84" s="14"/>
      <c r="I84" s="14"/>
      <c r="J84" s="15"/>
    </row>
    <row r="85" spans="1:10">
      <c r="A85" s="8">
        <v>14492</v>
      </c>
      <c r="B85" s="3"/>
      <c r="C85" s="3"/>
      <c r="D85" s="3"/>
      <c r="E85" s="3"/>
      <c r="F85" s="3"/>
      <c r="G85" s="3"/>
      <c r="H85" s="3"/>
      <c r="I85" s="3"/>
      <c r="J85" s="9"/>
    </row>
    <row r="86" spans="1:10">
      <c r="A86" s="8">
        <v>14493</v>
      </c>
      <c r="B86" s="3" t="s">
        <v>225</v>
      </c>
      <c r="C86" s="3">
        <v>4</v>
      </c>
      <c r="D86" s="28">
        <f>'14493'!B34</f>
        <v>3.6968455021364721</v>
      </c>
      <c r="E86" s="28">
        <f>'14493'!C34</f>
        <v>3.9475730941090039</v>
      </c>
      <c r="F86" s="28">
        <f>'14493'!D34</f>
        <v>4.4253060157839181</v>
      </c>
      <c r="G86" s="28">
        <f>'14493'!E34</f>
        <v>6.1373175465073224</v>
      </c>
      <c r="H86" s="28">
        <f>'14493'!F34</f>
        <v>10.781929326423912</v>
      </c>
      <c r="I86" s="28">
        <f>'14493'!G34</f>
        <v>4.6904157598234297</v>
      </c>
      <c r="J86" s="9"/>
    </row>
    <row r="87" spans="1:10">
      <c r="A87" s="8">
        <v>14495</v>
      </c>
      <c r="B87" s="3"/>
      <c r="C87" s="3"/>
      <c r="D87" s="28"/>
      <c r="E87" s="28"/>
      <c r="F87" s="28"/>
      <c r="G87" s="28"/>
      <c r="H87" s="28"/>
      <c r="I87" s="28"/>
      <c r="J87" s="9"/>
    </row>
    <row r="88" spans="1:10">
      <c r="A88" s="8">
        <v>14500</v>
      </c>
      <c r="B88" s="3" t="s">
        <v>132</v>
      </c>
      <c r="C88" s="3">
        <v>4</v>
      </c>
      <c r="D88" s="28">
        <f>'14500'!B45</f>
        <v>0.57735026918962573</v>
      </c>
      <c r="E88" s="28">
        <f>'14500'!C45</f>
        <v>9</v>
      </c>
      <c r="F88" s="28">
        <f>'14500'!D45</f>
        <v>16.296727687892847</v>
      </c>
      <c r="G88" s="28">
        <f>'14500'!E45</f>
        <v>1.2583057392117916</v>
      </c>
      <c r="H88" s="28">
        <f>'14500'!F45</f>
        <v>11.176612486199325</v>
      </c>
      <c r="I88" s="28">
        <f>'14500'!G45</f>
        <v>12.013880860626733</v>
      </c>
      <c r="J88" s="30"/>
    </row>
    <row r="89" spans="1:10">
      <c r="A89" s="8">
        <v>14501</v>
      </c>
      <c r="B89" s="3"/>
      <c r="C89" s="3"/>
      <c r="D89" s="3"/>
      <c r="E89" s="3"/>
      <c r="F89" s="3"/>
      <c r="G89" s="3"/>
      <c r="H89" s="3"/>
      <c r="I89" s="3"/>
      <c r="J89" s="9"/>
    </row>
    <row r="90" spans="1:10">
      <c r="A90" s="8">
        <v>14503</v>
      </c>
      <c r="B90" s="3" t="s">
        <v>175</v>
      </c>
      <c r="C90" s="3">
        <v>4</v>
      </c>
      <c r="D90" s="28">
        <f>'14503'!B54</f>
        <v>12.124355652982141</v>
      </c>
      <c r="E90" s="28">
        <f>'14503'!C54</f>
        <v>4.2426406871192848</v>
      </c>
      <c r="F90" s="28">
        <f>'14503'!D54</f>
        <v>8.421203397773187</v>
      </c>
      <c r="G90" s="28">
        <f>'14503'!E54</f>
        <v>4.5092497528228943</v>
      </c>
      <c r="H90" s="28">
        <f>'14503'!F54</f>
        <v>13.961255912942311</v>
      </c>
      <c r="I90" s="28">
        <f>'14503'!G54</f>
        <v>46.601144478077643</v>
      </c>
      <c r="J90" s="9"/>
    </row>
    <row r="91" spans="1:10">
      <c r="A91" s="38">
        <v>14504</v>
      </c>
      <c r="B91" s="3" t="s">
        <v>131</v>
      </c>
      <c r="C91" s="3">
        <v>5</v>
      </c>
      <c r="D91" s="28">
        <f>'14504'!B51</f>
        <v>7.8930349042684469</v>
      </c>
      <c r="E91" s="28">
        <f>'14504'!C51</f>
        <v>4.3931765272977543</v>
      </c>
      <c r="F91" s="28">
        <f>'14504'!D51</f>
        <v>6.8044103344815996</v>
      </c>
      <c r="G91" s="28">
        <f>'14504'!E51</f>
        <v>4.0865633483405102</v>
      </c>
      <c r="H91" s="28">
        <f>'14504'!F51</f>
        <v>5.5045435778091534</v>
      </c>
      <c r="I91" s="28">
        <f>'14504'!G51</f>
        <v>5.1478150704935004</v>
      </c>
      <c r="J91" s="30"/>
    </row>
    <row r="92" spans="1:10" ht="16" thickBot="1">
      <c r="A92" s="43">
        <v>14505</v>
      </c>
      <c r="B92" s="37" t="s">
        <v>205</v>
      </c>
      <c r="C92" s="37">
        <v>4</v>
      </c>
      <c r="D92" s="31">
        <f>'14505'!B51</f>
        <v>5.9441848333756697</v>
      </c>
      <c r="E92" s="31">
        <f>'14505'!C51</f>
        <v>4.924428900898052</v>
      </c>
      <c r="F92" s="31">
        <f>'14505'!D51</f>
        <v>6.4807406984078604</v>
      </c>
      <c r="G92" s="31">
        <f>'14505'!E51</f>
        <v>6.4031242374328485</v>
      </c>
      <c r="H92" s="31">
        <f>'14505'!F51</f>
        <v>5.4467115461227307</v>
      </c>
      <c r="I92" s="31">
        <f>'14505'!G51</f>
        <v>2.8867513459481291</v>
      </c>
      <c r="J92" s="32"/>
    </row>
    <row r="93" spans="1:10" ht="16" thickBot="1"/>
    <row r="94" spans="1:10" ht="16" thickBot="1">
      <c r="A94" s="45" t="s">
        <v>62</v>
      </c>
      <c r="B94" s="46"/>
      <c r="C94" s="46"/>
      <c r="D94" s="47">
        <f>AVERAGE(D84:D92)</f>
        <v>6.0471542323904703</v>
      </c>
      <c r="E94" s="47">
        <f t="shared" ref="E94:I94" si="5">AVERAGE(E84:E92)</f>
        <v>5.3015638418848186</v>
      </c>
      <c r="F94" s="47">
        <f t="shared" si="5"/>
        <v>8.4856776268678829</v>
      </c>
      <c r="G94" s="47">
        <f t="shared" si="5"/>
        <v>4.4789121248630739</v>
      </c>
      <c r="H94" s="47">
        <f t="shared" si="5"/>
        <v>9.3742105698994855</v>
      </c>
      <c r="I94" s="47">
        <f t="shared" si="5"/>
        <v>14.268001502993886</v>
      </c>
      <c r="J94" s="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AB145"/>
  <sheetViews>
    <sheetView workbookViewId="0">
      <selection activeCell="E1" sqref="E1"/>
    </sheetView>
  </sheetViews>
  <sheetFormatPr baseColWidth="10" defaultRowHeight="15" x14ac:dyDescent="0"/>
  <cols>
    <col min="21" max="21" width="16.83203125" customWidth="1"/>
    <col min="28" max="28" width="17.33203125" customWidth="1"/>
  </cols>
  <sheetData>
    <row r="1" spans="21:28" ht="16" thickBot="1">
      <c r="U1" s="16" t="s">
        <v>369</v>
      </c>
      <c r="V1" s="17" t="s">
        <v>258</v>
      </c>
      <c r="W1" s="17" t="s">
        <v>257</v>
      </c>
      <c r="X1" s="17" t="s">
        <v>259</v>
      </c>
      <c r="Y1" s="17" t="s">
        <v>260</v>
      </c>
      <c r="Z1" s="17" t="s">
        <v>261</v>
      </c>
      <c r="AA1" s="17" t="s">
        <v>262</v>
      </c>
      <c r="AB1" s="19" t="s">
        <v>293</v>
      </c>
    </row>
    <row r="2" spans="21:28">
      <c r="U2" s="13" t="s">
        <v>8</v>
      </c>
      <c r="V2" s="33">
        <v>8.5</v>
      </c>
      <c r="W2" s="33">
        <v>-0.43999999999999995</v>
      </c>
      <c r="X2" s="33">
        <v>178</v>
      </c>
      <c r="Y2" s="33">
        <v>28.78</v>
      </c>
      <c r="Z2" s="33">
        <v>-0.99999999999999911</v>
      </c>
      <c r="AA2" s="33">
        <v>-2</v>
      </c>
      <c r="AB2" s="34">
        <v>-0.55999999999999961</v>
      </c>
    </row>
    <row r="3" spans="21:28">
      <c r="U3" s="8" t="s">
        <v>9</v>
      </c>
      <c r="V3" s="28">
        <v>21.5</v>
      </c>
      <c r="W3" s="28">
        <v>-0.33000000000000007</v>
      </c>
      <c r="X3" s="28">
        <v>413.33000000000004</v>
      </c>
      <c r="Y3" s="28">
        <v>34.83</v>
      </c>
      <c r="Z3" s="28">
        <v>-0.10999999999999943</v>
      </c>
      <c r="AA3" s="28">
        <v>1.3299999999999983</v>
      </c>
      <c r="AB3" s="30">
        <v>0.22000000000000064</v>
      </c>
    </row>
    <row r="4" spans="21:28">
      <c r="U4" s="8" t="s">
        <v>10</v>
      </c>
      <c r="V4" s="28">
        <v>32.5</v>
      </c>
      <c r="W4" s="28">
        <v>0</v>
      </c>
      <c r="X4" s="28">
        <v>462</v>
      </c>
      <c r="Y4" s="28">
        <v>46.489999999999995</v>
      </c>
      <c r="Z4" s="28">
        <v>0</v>
      </c>
      <c r="AA4" s="28">
        <v>0</v>
      </c>
      <c r="AB4" s="30">
        <v>0</v>
      </c>
    </row>
    <row r="5" spans="21:28">
      <c r="U5" s="8" t="s">
        <v>11</v>
      </c>
      <c r="V5" s="3">
        <v>44.5</v>
      </c>
      <c r="W5" s="3">
        <v>-0.89000000000000012</v>
      </c>
      <c r="X5" s="3">
        <v>641.67000000000007</v>
      </c>
      <c r="Y5" s="3">
        <v>95.589999999999989</v>
      </c>
      <c r="Z5" s="3">
        <v>-2.1199999999999992</v>
      </c>
      <c r="AA5" s="3">
        <v>-6.6700000000000017</v>
      </c>
      <c r="AB5" s="9">
        <v>-1.2299999999999995</v>
      </c>
    </row>
    <row r="6" spans="21:28">
      <c r="U6" s="8" t="s">
        <v>12</v>
      </c>
      <c r="V6" s="28">
        <v>46.5</v>
      </c>
      <c r="W6" s="28">
        <v>-0.33000000000000007</v>
      </c>
      <c r="X6" s="28">
        <v>777</v>
      </c>
      <c r="Y6" s="28">
        <v>54.08</v>
      </c>
      <c r="Z6" s="28">
        <v>0.44000000000000128</v>
      </c>
      <c r="AA6" s="28">
        <v>1.6700000000000017</v>
      </c>
      <c r="AB6" s="30">
        <v>0.77000000000000135</v>
      </c>
    </row>
    <row r="7" spans="21:28">
      <c r="U7" s="8" t="s">
        <v>13</v>
      </c>
      <c r="V7" s="28">
        <v>55.5</v>
      </c>
      <c r="W7" s="28">
        <v>0</v>
      </c>
      <c r="X7" s="28">
        <v>1125.33</v>
      </c>
      <c r="Y7" s="28">
        <v>64.39</v>
      </c>
      <c r="Z7" s="28">
        <v>1</v>
      </c>
      <c r="AA7" s="28">
        <v>2</v>
      </c>
      <c r="AB7" s="30">
        <v>1</v>
      </c>
    </row>
    <row r="8" spans="21:28">
      <c r="U8" s="8" t="s">
        <v>14</v>
      </c>
      <c r="V8" s="28">
        <v>72.5</v>
      </c>
      <c r="W8" s="28">
        <v>0</v>
      </c>
      <c r="X8" s="28">
        <v>937.67000000000007</v>
      </c>
      <c r="Y8" s="28">
        <v>50.349999999999994</v>
      </c>
      <c r="Z8" s="28">
        <v>1.4400000000000013</v>
      </c>
      <c r="AA8" s="28">
        <v>2</v>
      </c>
      <c r="AB8" s="30">
        <v>1.4400000000000013</v>
      </c>
    </row>
    <row r="9" spans="21:28">
      <c r="U9" s="8" t="s">
        <v>226</v>
      </c>
      <c r="V9" s="28">
        <v>57.666666666666671</v>
      </c>
      <c r="W9" s="28">
        <v>0.73</v>
      </c>
      <c r="X9" s="28">
        <v>1044.67</v>
      </c>
      <c r="Y9" s="28">
        <v>55.199999999999989</v>
      </c>
      <c r="Z9" s="28">
        <v>1.9400000000000004</v>
      </c>
      <c r="AA9" s="28">
        <v>2.1700000000000017</v>
      </c>
      <c r="AB9" s="30">
        <v>1.2100000000000004</v>
      </c>
    </row>
    <row r="10" spans="21:28">
      <c r="U10" s="8" t="s">
        <v>38</v>
      </c>
      <c r="V10" s="28">
        <v>40</v>
      </c>
      <c r="W10" s="28">
        <v>-0.2200000000000002</v>
      </c>
      <c r="X10" s="28">
        <v>447</v>
      </c>
      <c r="Y10" s="28">
        <v>50</v>
      </c>
      <c r="Z10" s="28">
        <v>0</v>
      </c>
      <c r="AA10" s="28">
        <v>1</v>
      </c>
      <c r="AB10" s="30">
        <v>0.2200000000000002</v>
      </c>
    </row>
    <row r="11" spans="21:28">
      <c r="U11" s="8" t="s">
        <v>39</v>
      </c>
      <c r="V11" s="28">
        <v>42</v>
      </c>
      <c r="W11" s="28">
        <v>0.10999999999999988</v>
      </c>
      <c r="X11" s="28">
        <v>1195.67</v>
      </c>
      <c r="Y11" s="28">
        <v>106.28</v>
      </c>
      <c r="Z11" s="28">
        <v>0.88999999999999968</v>
      </c>
      <c r="AA11" s="28">
        <v>6.3299999999999983</v>
      </c>
      <c r="AB11" s="30">
        <v>0.7799999999999998</v>
      </c>
    </row>
    <row r="12" spans="21:28">
      <c r="U12" s="8" t="s">
        <v>40</v>
      </c>
      <c r="V12" s="28">
        <v>101</v>
      </c>
      <c r="W12" s="28">
        <v>0.10999999999999988</v>
      </c>
      <c r="X12" s="28">
        <v>1446.67</v>
      </c>
      <c r="Y12" s="28">
        <v>139.20000000000002</v>
      </c>
      <c r="Z12" s="28">
        <v>1.2800000000000002</v>
      </c>
      <c r="AA12" s="28">
        <v>-3</v>
      </c>
      <c r="AB12" s="30">
        <v>1.1700000000000004</v>
      </c>
    </row>
    <row r="13" spans="21:28">
      <c r="U13" s="8" t="s">
        <v>41</v>
      </c>
      <c r="V13" s="28">
        <v>114</v>
      </c>
      <c r="W13" s="28">
        <v>0.66999999999999993</v>
      </c>
      <c r="X13" s="28"/>
      <c r="Y13" s="28">
        <v>267.63</v>
      </c>
      <c r="Z13" s="28">
        <v>3.8899999999999997</v>
      </c>
      <c r="AA13" s="28"/>
      <c r="AB13" s="30">
        <v>3.2199999999999993</v>
      </c>
    </row>
    <row r="14" spans="21:28">
      <c r="U14" s="8" t="s">
        <v>42</v>
      </c>
      <c r="V14" s="28">
        <v>155</v>
      </c>
      <c r="W14" s="28">
        <v>1.2799999999999998</v>
      </c>
      <c r="X14" s="28"/>
      <c r="Y14" s="28">
        <v>305.47000000000003</v>
      </c>
      <c r="Z14" s="28">
        <v>7.11</v>
      </c>
      <c r="AA14" s="28"/>
      <c r="AB14" s="30">
        <v>5.83</v>
      </c>
    </row>
    <row r="15" spans="21:28">
      <c r="U15" s="8" t="s">
        <v>43</v>
      </c>
      <c r="V15" s="28">
        <v>177</v>
      </c>
      <c r="W15" s="28"/>
      <c r="X15" s="28"/>
      <c r="Y15" s="28"/>
      <c r="Z15" s="28"/>
      <c r="AA15" s="28"/>
      <c r="AB15" s="30"/>
    </row>
    <row r="16" spans="21:28">
      <c r="U16" s="8" t="s">
        <v>83</v>
      </c>
      <c r="V16" s="28">
        <v>16.15384615384616</v>
      </c>
      <c r="W16" s="28">
        <v>-0.12000000000000011</v>
      </c>
      <c r="X16" s="28">
        <v>384.32999999999993</v>
      </c>
      <c r="Y16" s="28">
        <v>-17.359999999999985</v>
      </c>
      <c r="Z16" s="28">
        <v>1.1100000000000003</v>
      </c>
      <c r="AA16" s="28">
        <v>3</v>
      </c>
      <c r="AB16" s="30">
        <v>1.23</v>
      </c>
    </row>
    <row r="17" spans="21:28">
      <c r="U17" s="8" t="s">
        <v>84</v>
      </c>
      <c r="V17" s="28">
        <v>46.15384615384616</v>
      </c>
      <c r="W17" s="28">
        <v>0.10999999999999988</v>
      </c>
      <c r="X17" s="28">
        <v>910</v>
      </c>
      <c r="Y17" s="28">
        <v>43.600000000000023</v>
      </c>
      <c r="Z17" s="28">
        <v>1.4399999999999995</v>
      </c>
      <c r="AA17" s="28">
        <v>3</v>
      </c>
      <c r="AB17" s="30">
        <v>1.3299999999999996</v>
      </c>
    </row>
    <row r="18" spans="21:28">
      <c r="U18" s="8" t="s">
        <v>85</v>
      </c>
      <c r="V18" s="28">
        <v>66.15384615384616</v>
      </c>
      <c r="W18" s="28">
        <v>0.43999999999999995</v>
      </c>
      <c r="X18" s="28">
        <v>350</v>
      </c>
      <c r="Y18" s="28">
        <v>-34.909999999999997</v>
      </c>
      <c r="Z18" s="28">
        <v>2.66</v>
      </c>
      <c r="AA18" s="28">
        <v>-3</v>
      </c>
      <c r="AB18" s="30">
        <v>2.2200000000000002</v>
      </c>
    </row>
    <row r="19" spans="21:28">
      <c r="U19" s="8" t="s">
        <v>86</v>
      </c>
      <c r="V19" s="28">
        <v>87.15384615384616</v>
      </c>
      <c r="W19" s="28">
        <v>0.10999999999999988</v>
      </c>
      <c r="X19" s="28">
        <v>862</v>
      </c>
      <c r="Y19" s="28">
        <v>21.330000000000013</v>
      </c>
      <c r="Z19" s="28">
        <v>2.33</v>
      </c>
      <c r="AA19" s="28">
        <v>-1</v>
      </c>
      <c r="AB19" s="30">
        <v>2.2200000000000002</v>
      </c>
    </row>
    <row r="20" spans="21:28">
      <c r="U20" s="8" t="s">
        <v>87</v>
      </c>
      <c r="V20" s="28">
        <v>116.15384615384616</v>
      </c>
      <c r="W20" s="28">
        <v>0.6599999999999997</v>
      </c>
      <c r="X20" s="28"/>
      <c r="Y20" s="28">
        <v>112.30000000000001</v>
      </c>
      <c r="Z20" s="28">
        <v>5.33</v>
      </c>
      <c r="AA20" s="28"/>
      <c r="AB20" s="30">
        <v>4.67</v>
      </c>
    </row>
    <row r="21" spans="21:28">
      <c r="U21" s="8" t="s">
        <v>88</v>
      </c>
      <c r="V21" s="28">
        <v>146.15384615384616</v>
      </c>
      <c r="W21" s="28">
        <v>1.1099999999999999</v>
      </c>
      <c r="X21" s="28"/>
      <c r="Y21" s="28">
        <v>190.43</v>
      </c>
      <c r="Z21" s="28">
        <v>6.4399999999999995</v>
      </c>
      <c r="AA21" s="28"/>
      <c r="AB21" s="30">
        <v>5.33</v>
      </c>
    </row>
    <row r="22" spans="21:28">
      <c r="U22" s="8" t="s">
        <v>107</v>
      </c>
      <c r="V22" s="3">
        <v>170.4</v>
      </c>
      <c r="W22" s="3">
        <v>0.45000000000000018</v>
      </c>
      <c r="X22" s="3">
        <v>1891</v>
      </c>
      <c r="Y22" s="3">
        <v>171.85000000000002</v>
      </c>
      <c r="Z22" s="3">
        <v>1.7799999999999994</v>
      </c>
      <c r="AA22" s="3">
        <v>9.3400000000000034</v>
      </c>
      <c r="AB22" s="9">
        <v>1.3299999999999987</v>
      </c>
    </row>
    <row r="23" spans="21:28">
      <c r="U23" s="8" t="s">
        <v>108</v>
      </c>
      <c r="V23" s="28">
        <v>127.4</v>
      </c>
      <c r="W23" s="28">
        <v>0.66999999999999993</v>
      </c>
      <c r="X23" s="28"/>
      <c r="Y23" s="28">
        <v>285.47000000000003</v>
      </c>
      <c r="Z23" s="28">
        <v>3</v>
      </c>
      <c r="AA23" s="28"/>
      <c r="AB23" s="30">
        <v>2.3300000000000005</v>
      </c>
    </row>
    <row r="24" spans="21:28" ht="16" thickBot="1">
      <c r="U24" s="10" t="s">
        <v>109</v>
      </c>
      <c r="V24" s="31">
        <v>58.400000000000006</v>
      </c>
      <c r="W24" s="31"/>
      <c r="X24" s="31"/>
      <c r="Y24" s="31"/>
      <c r="Z24" s="31"/>
      <c r="AA24" s="31"/>
      <c r="AB24" s="32"/>
    </row>
    <row r="32" spans="21:28" ht="16" thickBot="1"/>
    <row r="33" spans="21:28" ht="16" thickBot="1">
      <c r="U33" s="16" t="s">
        <v>369</v>
      </c>
      <c r="V33" s="17" t="s">
        <v>275</v>
      </c>
      <c r="W33" s="17" t="s">
        <v>257</v>
      </c>
      <c r="X33" s="17" t="s">
        <v>259</v>
      </c>
      <c r="Y33" s="17" t="s">
        <v>260</v>
      </c>
      <c r="Z33" s="17" t="s">
        <v>261</v>
      </c>
      <c r="AA33" s="17" t="s">
        <v>262</v>
      </c>
      <c r="AB33" s="19" t="s">
        <v>293</v>
      </c>
    </row>
    <row r="34" spans="21:28">
      <c r="U34" s="13" t="s">
        <v>16</v>
      </c>
      <c r="V34" s="33">
        <v>-6.6499999999999986</v>
      </c>
      <c r="W34" s="33">
        <v>-0.10999999999999988</v>
      </c>
      <c r="X34" s="33">
        <v>11.329999999999984</v>
      </c>
      <c r="Y34" s="33">
        <v>8.6800000000000068</v>
      </c>
      <c r="Z34" s="33">
        <v>-0.88999999999999968</v>
      </c>
      <c r="AA34" s="33">
        <v>2</v>
      </c>
      <c r="AB34" s="34">
        <v>-0.7799999999999998</v>
      </c>
    </row>
    <row r="35" spans="21:28">
      <c r="U35" s="8" t="s">
        <v>17</v>
      </c>
      <c r="V35" s="28">
        <v>36.35</v>
      </c>
      <c r="W35" s="28">
        <v>-0.33000000000000007</v>
      </c>
      <c r="X35" s="28">
        <v>67.659999999999968</v>
      </c>
      <c r="Y35" s="28">
        <v>25.290000000000006</v>
      </c>
      <c r="Z35" s="28">
        <v>-1.2199999999999998</v>
      </c>
      <c r="AA35" s="28">
        <v>-1.3299999999999983</v>
      </c>
      <c r="AB35" s="30">
        <v>-0.88999999999999968</v>
      </c>
    </row>
    <row r="36" spans="21:28">
      <c r="U36" s="8" t="s">
        <v>18</v>
      </c>
      <c r="V36" s="28">
        <v>57.35</v>
      </c>
      <c r="W36" s="28">
        <v>-0.10999999999999988</v>
      </c>
      <c r="X36" s="28">
        <v>100.65999999999997</v>
      </c>
      <c r="Y36" s="28">
        <v>36.659999999999997</v>
      </c>
      <c r="Z36" s="28">
        <v>-1.1099999999999994</v>
      </c>
      <c r="AA36" s="28">
        <v>-2</v>
      </c>
      <c r="AB36" s="30">
        <v>-0.99999999999999956</v>
      </c>
    </row>
    <row r="37" spans="21:28">
      <c r="U37" s="8" t="s">
        <v>19</v>
      </c>
      <c r="V37" s="28">
        <v>114.35</v>
      </c>
      <c r="W37" s="28">
        <v>-0.10999999999999988</v>
      </c>
      <c r="X37" s="28">
        <v>137.99999999999994</v>
      </c>
      <c r="Y37" s="28">
        <v>52.900000000000006</v>
      </c>
      <c r="Z37" s="28">
        <v>-1.33</v>
      </c>
      <c r="AA37" s="28">
        <v>-3.6599999999999966</v>
      </c>
      <c r="AB37" s="30">
        <v>-1.2200000000000002</v>
      </c>
    </row>
    <row r="38" spans="21:28">
      <c r="U38" s="8" t="s">
        <v>20</v>
      </c>
      <c r="V38" s="28">
        <v>149.35</v>
      </c>
      <c r="W38" s="28">
        <v>-0.33000000000000007</v>
      </c>
      <c r="X38" s="28">
        <v>133.66000000000003</v>
      </c>
      <c r="Y38" s="28">
        <v>58.070000000000007</v>
      </c>
      <c r="Z38" s="28">
        <v>-1.7799999999999994</v>
      </c>
      <c r="AA38" s="28">
        <v>-5.3299999999999983</v>
      </c>
      <c r="AB38" s="30">
        <v>-1.4499999999999993</v>
      </c>
    </row>
    <row r="39" spans="21:28">
      <c r="U39" s="8" t="s">
        <v>21</v>
      </c>
      <c r="V39" s="28">
        <v>276.35000000000002</v>
      </c>
      <c r="W39" s="28">
        <v>-0.33000000000000007</v>
      </c>
      <c r="X39" s="28">
        <v>189.66000000000003</v>
      </c>
      <c r="Y39" s="28">
        <v>85.22999999999999</v>
      </c>
      <c r="Z39" s="28">
        <v>-2.1099999999999994</v>
      </c>
      <c r="AA39" s="28">
        <v>-6.6599999999999966</v>
      </c>
      <c r="AB39" s="30">
        <v>-1.7799999999999994</v>
      </c>
    </row>
    <row r="40" spans="21:28">
      <c r="U40" s="8" t="s">
        <v>22</v>
      </c>
      <c r="V40" s="28">
        <v>336.35</v>
      </c>
      <c r="W40" s="28">
        <v>-0.33000000000000007</v>
      </c>
      <c r="X40" s="28">
        <v>163.32999999999998</v>
      </c>
      <c r="Y40" s="28">
        <v>89.88</v>
      </c>
      <c r="Z40" s="28">
        <v>-2.2199999999999998</v>
      </c>
      <c r="AA40" s="28">
        <v>-8</v>
      </c>
      <c r="AB40" s="30">
        <v>-1.8899999999999997</v>
      </c>
    </row>
    <row r="41" spans="21:28">
      <c r="U41" s="8" t="s">
        <v>23</v>
      </c>
      <c r="V41" s="28">
        <v>452.35</v>
      </c>
      <c r="W41" s="28">
        <v>-0.33000000000000007</v>
      </c>
      <c r="X41" s="28">
        <v>216.66000000000003</v>
      </c>
      <c r="Y41" s="28">
        <v>107.42000000000002</v>
      </c>
      <c r="Z41" s="28">
        <v>-2.5499999999999998</v>
      </c>
      <c r="AA41" s="28">
        <v>-8.6599999999999966</v>
      </c>
      <c r="AB41" s="30">
        <v>-2.2199999999999998</v>
      </c>
    </row>
    <row r="42" spans="21:28">
      <c r="U42" s="61" t="s">
        <v>24</v>
      </c>
      <c r="V42" s="62">
        <v>539.35</v>
      </c>
      <c r="W42" s="62">
        <v>-0.33000000000000007</v>
      </c>
      <c r="X42" s="62">
        <v>164.99999999999994</v>
      </c>
      <c r="Y42" s="62">
        <v>104.03999999999999</v>
      </c>
      <c r="Z42" s="62">
        <v>-2.5499999999999998</v>
      </c>
      <c r="AA42" s="62">
        <v>-9</v>
      </c>
      <c r="AB42" s="63">
        <v>-2.2199999999999998</v>
      </c>
    </row>
    <row r="43" spans="21:28">
      <c r="U43" s="8" t="s">
        <v>44</v>
      </c>
      <c r="V43" s="28">
        <v>29.166666666666671</v>
      </c>
      <c r="W43" s="28">
        <v>-0.2200000000000002</v>
      </c>
      <c r="X43" s="28">
        <v>-100.65999999999985</v>
      </c>
      <c r="Y43" s="28">
        <v>21.400000000000006</v>
      </c>
      <c r="Z43" s="28">
        <v>-0.77999999999999936</v>
      </c>
      <c r="AA43" s="28">
        <v>-3.6700000000000017</v>
      </c>
      <c r="AB43" s="30">
        <v>-0.55999999999999917</v>
      </c>
    </row>
    <row r="44" spans="21:28">
      <c r="U44" s="8" t="s">
        <v>45</v>
      </c>
      <c r="V44" s="28">
        <v>214.16666666666669</v>
      </c>
      <c r="W44" s="28">
        <v>-0.11000000000000032</v>
      </c>
      <c r="X44" s="28">
        <v>55</v>
      </c>
      <c r="Y44" s="28">
        <v>121.61999999999998</v>
      </c>
      <c r="Z44" s="28">
        <v>-1.5499999999999998</v>
      </c>
      <c r="AA44" s="28">
        <v>-6.3299999999999983</v>
      </c>
      <c r="AB44" s="30">
        <v>-1.4399999999999995</v>
      </c>
    </row>
    <row r="45" spans="21:28">
      <c r="U45" s="8" t="s">
        <v>46</v>
      </c>
      <c r="V45" s="28">
        <v>445.16666666666669</v>
      </c>
      <c r="W45" s="28">
        <v>-0.2200000000000002</v>
      </c>
      <c r="X45" s="28">
        <v>58</v>
      </c>
      <c r="Y45" s="28">
        <v>153.06999999999996</v>
      </c>
      <c r="Z45" s="28">
        <v>-2.1099999999999994</v>
      </c>
      <c r="AA45" s="28">
        <v>-7.6700000000000017</v>
      </c>
      <c r="AB45" s="30">
        <v>-1.8899999999999992</v>
      </c>
    </row>
    <row r="46" spans="21:28">
      <c r="U46" s="8" t="s">
        <v>47</v>
      </c>
      <c r="V46" s="28">
        <v>507.16666666666669</v>
      </c>
      <c r="W46" s="28">
        <v>-0.2200000000000002</v>
      </c>
      <c r="X46" s="28">
        <v>-9</v>
      </c>
      <c r="Y46" s="28">
        <v>154.97</v>
      </c>
      <c r="Z46" s="28">
        <v>-2.2199999999999998</v>
      </c>
      <c r="AA46" s="28">
        <v>-8.3299999999999983</v>
      </c>
      <c r="AB46" s="30">
        <v>-1.9999999999999996</v>
      </c>
    </row>
    <row r="47" spans="21:28">
      <c r="U47" s="8" t="s">
        <v>90</v>
      </c>
      <c r="V47" s="28">
        <v>73.466666666666669</v>
      </c>
      <c r="W47" s="28">
        <v>0.10999999999999988</v>
      </c>
      <c r="X47" s="28">
        <v>-167.32999999999993</v>
      </c>
      <c r="Y47" s="28">
        <v>13.609999999999985</v>
      </c>
      <c r="Z47" s="28">
        <v>-0.44000000000000039</v>
      </c>
      <c r="AA47" s="28">
        <v>-2.6700000000000017</v>
      </c>
      <c r="AB47" s="30">
        <v>-0.55000000000000027</v>
      </c>
    </row>
    <row r="48" spans="21:28">
      <c r="U48" s="8" t="s">
        <v>91</v>
      </c>
      <c r="V48" s="28">
        <v>264.4666666666667</v>
      </c>
      <c r="W48" s="28">
        <v>-0.22999999999999998</v>
      </c>
      <c r="X48" s="28">
        <v>86.670000000000073</v>
      </c>
      <c r="Y48" s="28">
        <v>90.19</v>
      </c>
      <c r="Z48" s="28">
        <v>-1.2199999999999998</v>
      </c>
      <c r="AA48" s="28">
        <v>-3.6700000000000017</v>
      </c>
      <c r="AB48" s="30">
        <v>-0.98999999999999977</v>
      </c>
    </row>
    <row r="49" spans="21:28">
      <c r="U49" s="8" t="s">
        <v>92</v>
      </c>
      <c r="V49" s="28">
        <v>545.4666666666667</v>
      </c>
      <c r="W49" s="28">
        <v>-0.33999999999999986</v>
      </c>
      <c r="X49" s="28">
        <v>-64</v>
      </c>
      <c r="Y49" s="28">
        <v>131.68</v>
      </c>
      <c r="Z49" s="28">
        <v>-2</v>
      </c>
      <c r="AA49" s="28">
        <v>-6</v>
      </c>
      <c r="AB49" s="30">
        <v>-1.6600000000000001</v>
      </c>
    </row>
    <row r="50" spans="21:28">
      <c r="U50" s="61" t="s">
        <v>93</v>
      </c>
      <c r="V50" s="62">
        <v>682.4666666666667</v>
      </c>
      <c r="W50" s="62">
        <v>-0.66999999999999993</v>
      </c>
      <c r="X50" s="62">
        <v>-37</v>
      </c>
      <c r="Y50" s="62">
        <v>127.14999999999998</v>
      </c>
      <c r="Z50" s="62">
        <v>-2.2199999999999998</v>
      </c>
      <c r="AA50" s="62">
        <v>-5.3299999999999983</v>
      </c>
      <c r="AB50" s="63">
        <v>-1.5499999999999998</v>
      </c>
    </row>
    <row r="51" spans="21:28">
      <c r="U51" s="8" t="s">
        <v>110</v>
      </c>
      <c r="V51" s="28">
        <v>168.88888888888889</v>
      </c>
      <c r="W51" s="28">
        <v>-0.56000000000000005</v>
      </c>
      <c r="X51" s="28">
        <v>48.670000000000073</v>
      </c>
      <c r="Y51" s="28">
        <v>96.919999999999987</v>
      </c>
      <c r="Z51" s="28">
        <v>-2</v>
      </c>
      <c r="AA51" s="28">
        <v>-5.6700000000000017</v>
      </c>
      <c r="AB51" s="30">
        <v>-1.44</v>
      </c>
    </row>
    <row r="52" spans="21:28">
      <c r="U52" s="8" t="s">
        <v>111</v>
      </c>
      <c r="V52" s="28">
        <v>344.88888888888891</v>
      </c>
      <c r="W52" s="28">
        <v>-0.78000000000000025</v>
      </c>
      <c r="X52" s="28">
        <v>-21.329999999999927</v>
      </c>
      <c r="Y52" s="28">
        <v>114.52000000000001</v>
      </c>
      <c r="Z52" s="28">
        <v>-2.4400000000000004</v>
      </c>
      <c r="AA52" s="28">
        <v>-6.3299999999999983</v>
      </c>
      <c r="AB52" s="30">
        <v>-1.6600000000000001</v>
      </c>
    </row>
    <row r="53" spans="21:28" ht="16" thickBot="1">
      <c r="U53" s="68" t="s">
        <v>112</v>
      </c>
      <c r="V53" s="69">
        <v>498.88888888888891</v>
      </c>
      <c r="W53" s="69">
        <v>-0.89000000000000012</v>
      </c>
      <c r="X53" s="69">
        <v>-101</v>
      </c>
      <c r="Y53" s="69">
        <v>119.80999999999997</v>
      </c>
      <c r="Z53" s="69">
        <v>-2.66</v>
      </c>
      <c r="AA53" s="69">
        <v>-7</v>
      </c>
      <c r="AB53" s="70">
        <v>-1.77</v>
      </c>
    </row>
    <row r="54" spans="21:28">
      <c r="U54" s="5" t="s">
        <v>294</v>
      </c>
      <c r="V54" s="71">
        <v>67</v>
      </c>
      <c r="W54" s="71">
        <v>0.2200000000000002</v>
      </c>
      <c r="X54" s="71">
        <v>-184</v>
      </c>
      <c r="Y54" s="71">
        <v>1.289999999999992</v>
      </c>
      <c r="Z54" s="71">
        <v>-0.11000000000000032</v>
      </c>
      <c r="AA54" s="71">
        <v>-1.3400000000000034</v>
      </c>
      <c r="AB54" s="72">
        <v>-0.33000000000000052</v>
      </c>
    </row>
    <row r="55" spans="21:28">
      <c r="U55" s="8" t="s">
        <v>295</v>
      </c>
      <c r="V55" s="28">
        <v>107</v>
      </c>
      <c r="W55" s="28">
        <v>0.2200000000000002</v>
      </c>
      <c r="X55" s="28">
        <v>-232</v>
      </c>
      <c r="Y55" s="28">
        <v>8.6699999999999875</v>
      </c>
      <c r="Z55" s="28">
        <v>-0.22000000000000064</v>
      </c>
      <c r="AA55" s="28">
        <v>-1.6700000000000017</v>
      </c>
      <c r="AB55" s="30">
        <v>-0.44000000000000083</v>
      </c>
    </row>
    <row r="56" spans="21:28">
      <c r="U56" s="8" t="s">
        <v>298</v>
      </c>
      <c r="V56" s="28">
        <v>171</v>
      </c>
      <c r="W56" s="28">
        <v>0.2200000000000002</v>
      </c>
      <c r="X56" s="28">
        <v>-221.32999999999993</v>
      </c>
      <c r="Y56" s="28">
        <v>32.19</v>
      </c>
      <c r="Z56" s="28">
        <v>-0.55000000000000071</v>
      </c>
      <c r="AA56" s="28">
        <v>-3</v>
      </c>
      <c r="AB56" s="30">
        <v>-0.77000000000000091</v>
      </c>
    </row>
    <row r="57" spans="21:28">
      <c r="U57" s="8" t="s">
        <v>299</v>
      </c>
      <c r="V57" s="28">
        <v>182</v>
      </c>
      <c r="W57" s="28">
        <v>0.11000000000000032</v>
      </c>
      <c r="X57" s="28">
        <v>-153.32999999999993</v>
      </c>
      <c r="Y57" s="28">
        <v>54.95999999999998</v>
      </c>
      <c r="Z57" s="28">
        <v>-0.78000000000000025</v>
      </c>
      <c r="AA57" s="28">
        <v>-3</v>
      </c>
      <c r="AB57" s="30">
        <v>-0.89000000000000057</v>
      </c>
    </row>
    <row r="58" spans="21:28">
      <c r="U58" s="8" t="s">
        <v>300</v>
      </c>
      <c r="V58" s="28">
        <v>230</v>
      </c>
      <c r="W58" s="28">
        <v>0.33000000000000007</v>
      </c>
      <c r="X58" s="28">
        <v>-69.329999999999927</v>
      </c>
      <c r="Y58" s="28">
        <v>71.289999999999964</v>
      </c>
      <c r="Z58" s="28">
        <v>-0.55000000000000071</v>
      </c>
      <c r="AA58" s="28">
        <v>-2.3400000000000034</v>
      </c>
      <c r="AB58" s="30">
        <v>-0.88000000000000078</v>
      </c>
    </row>
    <row r="59" spans="21:28">
      <c r="U59" s="8" t="s">
        <v>301</v>
      </c>
      <c r="V59" s="28">
        <v>351</v>
      </c>
      <c r="W59" s="28">
        <v>0</v>
      </c>
      <c r="X59" s="28">
        <v>-163.32999999999993</v>
      </c>
      <c r="Y59" s="28">
        <v>74.849999999999966</v>
      </c>
      <c r="Z59" s="28">
        <v>-0.89000000000000057</v>
      </c>
      <c r="AA59" s="28">
        <v>-4</v>
      </c>
      <c r="AB59" s="30">
        <v>-0.89000000000000057</v>
      </c>
    </row>
    <row r="60" spans="21:28">
      <c r="U60" s="8" t="s">
        <v>304</v>
      </c>
      <c r="V60" s="28">
        <v>26</v>
      </c>
      <c r="W60" s="28">
        <v>0.16999999999999993</v>
      </c>
      <c r="X60" s="28">
        <v>38.5</v>
      </c>
      <c r="Y60" s="28">
        <v>-14.570000000000022</v>
      </c>
      <c r="Z60" s="28">
        <v>0</v>
      </c>
      <c r="AA60" s="28">
        <v>6</v>
      </c>
      <c r="AB60" s="30">
        <v>-0.16999999999999993</v>
      </c>
    </row>
    <row r="61" spans="21:28">
      <c r="U61" s="8" t="s">
        <v>305</v>
      </c>
      <c r="V61" s="28">
        <v>52</v>
      </c>
      <c r="W61" s="28">
        <v>0</v>
      </c>
      <c r="X61" s="28">
        <v>186</v>
      </c>
      <c r="Y61" s="28">
        <v>32.519999999999982</v>
      </c>
      <c r="Z61" s="28">
        <v>-0.33000000000000007</v>
      </c>
      <c r="AA61" s="28">
        <v>7</v>
      </c>
      <c r="AB61" s="30">
        <v>-0.33000000000000007</v>
      </c>
    </row>
    <row r="62" spans="21:28">
      <c r="U62" s="8" t="s">
        <v>296</v>
      </c>
      <c r="V62" s="28">
        <v>112</v>
      </c>
      <c r="W62" s="28">
        <v>0</v>
      </c>
      <c r="X62" s="28">
        <v>489</v>
      </c>
      <c r="Y62" s="28">
        <v>97.279999999999973</v>
      </c>
      <c r="Z62" s="28">
        <v>-0.66999999999999993</v>
      </c>
      <c r="AA62" s="28">
        <v>6.5</v>
      </c>
      <c r="AB62" s="30">
        <v>-0.66999999999999993</v>
      </c>
    </row>
    <row r="63" spans="21:28">
      <c r="U63" s="8" t="s">
        <v>297</v>
      </c>
      <c r="V63" s="28">
        <v>150</v>
      </c>
      <c r="W63" s="28">
        <v>0.5</v>
      </c>
      <c r="X63" s="28">
        <v>511</v>
      </c>
      <c r="Y63" s="28">
        <v>72.88</v>
      </c>
      <c r="Z63" s="28">
        <v>0</v>
      </c>
      <c r="AA63" s="28">
        <v>8</v>
      </c>
      <c r="AB63" s="30">
        <v>-0.5</v>
      </c>
    </row>
    <row r="64" spans="21:28">
      <c r="U64" s="8" t="s">
        <v>306</v>
      </c>
      <c r="V64" s="28">
        <v>195</v>
      </c>
      <c r="W64" s="28">
        <v>6.0000000000000053E-2</v>
      </c>
      <c r="X64" s="28">
        <v>173.5</v>
      </c>
      <c r="Y64" s="28">
        <v>83.449999999999989</v>
      </c>
      <c r="Z64" s="28">
        <v>-0.88999999999999968</v>
      </c>
      <c r="AA64" s="28">
        <v>2.3299999999999983</v>
      </c>
      <c r="AB64" s="30">
        <v>-0.94999999999999973</v>
      </c>
    </row>
    <row r="65" spans="21:28">
      <c r="U65" s="8" t="s">
        <v>307</v>
      </c>
      <c r="V65" s="28">
        <v>296</v>
      </c>
      <c r="W65" s="28">
        <v>-5.0000000000000266E-2</v>
      </c>
      <c r="X65" s="28">
        <v>31.170000000000073</v>
      </c>
      <c r="Y65" s="28">
        <v>83.610000000000014</v>
      </c>
      <c r="Z65" s="28">
        <v>-1</v>
      </c>
      <c r="AA65" s="28">
        <v>0.67000000000000171</v>
      </c>
      <c r="AB65" s="30">
        <v>-0.94999999999999973</v>
      </c>
    </row>
    <row r="66" spans="21:28">
      <c r="U66" s="8" t="s">
        <v>308</v>
      </c>
      <c r="V66" s="28">
        <v>307</v>
      </c>
      <c r="W66" s="28">
        <v>-0.16000000000000014</v>
      </c>
      <c r="X66" s="28">
        <v>272.82999999999993</v>
      </c>
      <c r="Y66" s="28">
        <v>130.38</v>
      </c>
      <c r="Z66" s="28">
        <v>-1.4400000000000004</v>
      </c>
      <c r="AA66" s="28">
        <v>1</v>
      </c>
      <c r="AB66" s="30">
        <v>-1.2800000000000002</v>
      </c>
    </row>
    <row r="67" spans="21:28">
      <c r="U67" s="8" t="s">
        <v>310</v>
      </c>
      <c r="V67" s="28">
        <v>20</v>
      </c>
      <c r="W67" s="28">
        <v>0</v>
      </c>
      <c r="X67" s="28">
        <v>-59</v>
      </c>
      <c r="Y67" s="28">
        <v>1.3100000000000023</v>
      </c>
      <c r="Z67" s="28">
        <v>0.16000000000000014</v>
      </c>
      <c r="AA67" s="28">
        <v>-1.5</v>
      </c>
      <c r="AB67" s="30">
        <v>0.16000000000000014</v>
      </c>
    </row>
    <row r="68" spans="21:28">
      <c r="U68" s="8" t="s">
        <v>311</v>
      </c>
      <c r="V68" s="28">
        <v>50</v>
      </c>
      <c r="W68" s="28">
        <v>0</v>
      </c>
      <c r="X68" s="28">
        <v>656</v>
      </c>
      <c r="Y68" s="28">
        <v>97.059999999999974</v>
      </c>
      <c r="Z68" s="28">
        <v>-0.5</v>
      </c>
      <c r="AA68" s="28">
        <v>19.5</v>
      </c>
      <c r="AB68" s="30">
        <v>-0.5</v>
      </c>
    </row>
    <row r="69" spans="21:28">
      <c r="U69" s="8" t="s">
        <v>312</v>
      </c>
      <c r="V69" s="28">
        <v>105</v>
      </c>
      <c r="W69" s="28">
        <v>0</v>
      </c>
      <c r="X69" s="28">
        <v>284</v>
      </c>
      <c r="Y69" s="28">
        <v>90.169999999999987</v>
      </c>
      <c r="Z69" s="28">
        <v>-0.83999999999999986</v>
      </c>
      <c r="AA69" s="28">
        <v>8.5</v>
      </c>
      <c r="AB69" s="30">
        <v>-0.83999999999999986</v>
      </c>
    </row>
    <row r="70" spans="21:28">
      <c r="U70" s="8" t="s">
        <v>313</v>
      </c>
      <c r="V70" s="28">
        <v>137</v>
      </c>
      <c r="W70" s="28">
        <v>-0.33999999999999986</v>
      </c>
      <c r="X70" s="28">
        <v>472</v>
      </c>
      <c r="Y70" s="28">
        <v>91.22</v>
      </c>
      <c r="Z70" s="28">
        <v>-1.17</v>
      </c>
      <c r="AA70" s="28">
        <v>14.5</v>
      </c>
      <c r="AB70" s="30">
        <v>-0.83000000000000007</v>
      </c>
    </row>
    <row r="71" spans="21:28">
      <c r="U71" s="8" t="s">
        <v>314</v>
      </c>
      <c r="V71" s="28">
        <v>188</v>
      </c>
      <c r="W71" s="28">
        <v>-0.33999999999999986</v>
      </c>
      <c r="X71" s="28">
        <v>320</v>
      </c>
      <c r="Y71" s="28">
        <v>126.05999999999997</v>
      </c>
      <c r="Z71" s="28">
        <v>-1.5</v>
      </c>
      <c r="AA71" s="28">
        <v>9.5</v>
      </c>
      <c r="AB71" s="30">
        <v>-1.1600000000000001</v>
      </c>
    </row>
    <row r="72" spans="21:28">
      <c r="U72" s="8" t="s">
        <v>315</v>
      </c>
      <c r="V72" s="28">
        <v>219</v>
      </c>
      <c r="W72" s="28">
        <v>-0.33999999999999986</v>
      </c>
      <c r="X72" s="28">
        <v>637</v>
      </c>
      <c r="Y72" s="28">
        <v>141.76000000000002</v>
      </c>
      <c r="Z72" s="28">
        <v>-1.5</v>
      </c>
      <c r="AA72" s="28">
        <v>13.5</v>
      </c>
      <c r="AB72" s="30">
        <v>-1.1600000000000001</v>
      </c>
    </row>
    <row r="73" spans="21:28">
      <c r="U73" s="8" t="s">
        <v>316</v>
      </c>
      <c r="V73" s="28">
        <v>267</v>
      </c>
      <c r="W73" s="28">
        <v>-0.33999999999999986</v>
      </c>
      <c r="X73" s="28">
        <v>585</v>
      </c>
      <c r="Y73" s="28">
        <v>172.72</v>
      </c>
      <c r="Z73" s="28">
        <v>-1.8399999999999999</v>
      </c>
      <c r="AA73" s="28">
        <v>19.5</v>
      </c>
      <c r="AB73" s="30">
        <v>-1.5</v>
      </c>
    </row>
    <row r="74" spans="21:28">
      <c r="U74" s="8" t="s">
        <v>318</v>
      </c>
      <c r="V74" s="28">
        <v>29</v>
      </c>
      <c r="W74" s="28">
        <v>0.10999999999999988</v>
      </c>
      <c r="X74" s="28">
        <v>221.65999999999985</v>
      </c>
      <c r="Y74" s="28">
        <v>56.410000000000025</v>
      </c>
      <c r="Z74" s="28">
        <v>0</v>
      </c>
      <c r="AA74" s="28">
        <v>-1.3299999999999983</v>
      </c>
      <c r="AB74" s="30">
        <v>-0.10999999999999988</v>
      </c>
    </row>
    <row r="75" spans="21:28">
      <c r="U75" s="8" t="s">
        <v>319</v>
      </c>
      <c r="V75" s="28">
        <v>82</v>
      </c>
      <c r="W75" s="28">
        <v>0.10999999999999988</v>
      </c>
      <c r="X75" s="28">
        <v>81.659999999999854</v>
      </c>
      <c r="Y75" s="28">
        <v>50</v>
      </c>
      <c r="Z75" s="28">
        <v>-0.33000000000000007</v>
      </c>
      <c r="AA75" s="28">
        <v>-1.3299999999999983</v>
      </c>
      <c r="AB75" s="30">
        <v>-0.43999999999999995</v>
      </c>
    </row>
    <row r="76" spans="21:28">
      <c r="U76" s="8" t="s">
        <v>320</v>
      </c>
      <c r="V76" s="28">
        <v>116</v>
      </c>
      <c r="W76" s="28">
        <v>-0.10999999999999988</v>
      </c>
      <c r="X76" s="28">
        <v>207.65999999999985</v>
      </c>
      <c r="Y76" s="28">
        <v>88.13</v>
      </c>
      <c r="Z76" s="28">
        <v>-0.33000000000000007</v>
      </c>
      <c r="AA76" s="28">
        <v>-1.6599999999999966</v>
      </c>
      <c r="AB76" s="30">
        <v>-0.2200000000000002</v>
      </c>
    </row>
    <row r="77" spans="21:28">
      <c r="U77" s="8" t="s">
        <v>321</v>
      </c>
      <c r="V77" s="28">
        <v>161</v>
      </c>
      <c r="W77" s="28">
        <v>-0.2200000000000002</v>
      </c>
      <c r="X77" s="28">
        <v>-8.6700000000000728</v>
      </c>
      <c r="Y77" s="28">
        <v>54.21999999999997</v>
      </c>
      <c r="Z77" s="28">
        <v>-0.66999999999999993</v>
      </c>
      <c r="AA77" s="28">
        <v>-2.3299999999999983</v>
      </c>
      <c r="AB77" s="30">
        <v>-0.44999999999999973</v>
      </c>
    </row>
    <row r="78" spans="21:28">
      <c r="U78" s="8" t="s">
        <v>322</v>
      </c>
      <c r="V78" s="28">
        <v>212</v>
      </c>
      <c r="W78" s="28">
        <v>-0.2200000000000002</v>
      </c>
      <c r="X78" s="28">
        <v>178.65999999999985</v>
      </c>
      <c r="Y78" s="28">
        <v>98.899999999999977</v>
      </c>
      <c r="Z78" s="28">
        <v>-0.66999999999999993</v>
      </c>
      <c r="AA78" s="28">
        <v>-2.3299999999999983</v>
      </c>
      <c r="AB78" s="30">
        <v>-0.44999999999999973</v>
      </c>
    </row>
    <row r="79" spans="21:28">
      <c r="U79" s="8" t="s">
        <v>323</v>
      </c>
      <c r="V79" s="28">
        <v>335</v>
      </c>
      <c r="W79" s="28">
        <v>-0.2200000000000002</v>
      </c>
      <c r="X79" s="28">
        <v>155.32999999999993</v>
      </c>
      <c r="Y79" s="28">
        <v>104.57</v>
      </c>
      <c r="Z79" s="28">
        <v>-0.88999999999999968</v>
      </c>
      <c r="AA79" s="28">
        <v>-3.3299999999999983</v>
      </c>
      <c r="AB79" s="30">
        <v>-0.66999999999999948</v>
      </c>
    </row>
    <row r="80" spans="21:28">
      <c r="U80" s="8" t="s">
        <v>325</v>
      </c>
      <c r="V80" s="28">
        <v>29</v>
      </c>
      <c r="W80" s="28">
        <v>0.10999999999999988</v>
      </c>
      <c r="X80" s="28">
        <v>-43</v>
      </c>
      <c r="Y80" s="28">
        <v>23.210000000000008</v>
      </c>
      <c r="Z80" s="28">
        <v>-0.22999999999999954</v>
      </c>
      <c r="AA80" s="28">
        <v>-2</v>
      </c>
      <c r="AB80" s="30">
        <v>-0.33999999999999941</v>
      </c>
    </row>
    <row r="81" spans="21:28">
      <c r="U81" s="8" t="s">
        <v>326</v>
      </c>
      <c r="V81" s="28">
        <v>55</v>
      </c>
      <c r="W81" s="28">
        <v>0</v>
      </c>
      <c r="X81" s="28">
        <v>-54</v>
      </c>
      <c r="Y81" s="28">
        <v>38.820000000000022</v>
      </c>
      <c r="Z81" s="28">
        <v>-0.45000000000000018</v>
      </c>
      <c r="AA81" s="28">
        <v>-2.3299999999999983</v>
      </c>
      <c r="AB81" s="30">
        <v>-0.45000000000000018</v>
      </c>
    </row>
    <row r="82" spans="21:28">
      <c r="U82" s="8" t="s">
        <v>327</v>
      </c>
      <c r="V82" s="28">
        <v>97</v>
      </c>
      <c r="W82" s="28">
        <v>0.10999999999999988</v>
      </c>
      <c r="X82" s="28">
        <v>-46.670000000000073</v>
      </c>
      <c r="Y82" s="28">
        <v>39.409999999999997</v>
      </c>
      <c r="Z82" s="28">
        <v>-0.22999999999999954</v>
      </c>
      <c r="AA82" s="28">
        <v>-2.6599999999999966</v>
      </c>
      <c r="AB82" s="30">
        <v>-0.33999999999999941</v>
      </c>
    </row>
    <row r="83" spans="21:28">
      <c r="U83" s="8" t="s">
        <v>328</v>
      </c>
      <c r="V83" s="28">
        <v>131</v>
      </c>
      <c r="W83" s="28">
        <v>0</v>
      </c>
      <c r="X83" s="28">
        <v>4</v>
      </c>
      <c r="Y83" s="28">
        <v>90.28</v>
      </c>
      <c r="Z83" s="28">
        <v>-1</v>
      </c>
      <c r="AA83" s="28">
        <v>-4.3299999999999983</v>
      </c>
      <c r="AB83" s="30">
        <v>-1</v>
      </c>
    </row>
    <row r="84" spans="21:28">
      <c r="U84" s="8" t="s">
        <v>329</v>
      </c>
      <c r="V84" s="28">
        <v>170</v>
      </c>
      <c r="W84" s="28">
        <v>0</v>
      </c>
      <c r="X84" s="28">
        <v>5.6599999999998545</v>
      </c>
      <c r="Y84" s="28">
        <v>91.4</v>
      </c>
      <c r="Z84" s="28">
        <v>-1</v>
      </c>
      <c r="AA84" s="28">
        <v>-3.6599999999999966</v>
      </c>
      <c r="AB84" s="30">
        <v>-1</v>
      </c>
    </row>
    <row r="85" spans="21:28">
      <c r="U85" s="8" t="s">
        <v>330</v>
      </c>
      <c r="V85" s="28">
        <v>282</v>
      </c>
      <c r="W85" s="28">
        <v>0</v>
      </c>
      <c r="X85" s="28">
        <v>-43.670000000000073</v>
      </c>
      <c r="Y85" s="28">
        <v>103.28</v>
      </c>
      <c r="Z85" s="28">
        <v>-1.3399999999999999</v>
      </c>
      <c r="AA85" s="28">
        <v>-4.6599999999999966</v>
      </c>
      <c r="AB85" s="30">
        <v>-1.3399999999999999</v>
      </c>
    </row>
    <row r="86" spans="21:28">
      <c r="U86" s="8" t="s">
        <v>332</v>
      </c>
      <c r="V86" s="28">
        <v>17</v>
      </c>
      <c r="W86" s="28">
        <v>0</v>
      </c>
      <c r="X86" s="28">
        <v>182.67000000000007</v>
      </c>
      <c r="Y86" s="28">
        <v>41.080000000000013</v>
      </c>
      <c r="Z86" s="28">
        <v>-0.44999999999999929</v>
      </c>
      <c r="AA86" s="28">
        <v>-2.3299999999999983</v>
      </c>
      <c r="AB86" s="30">
        <v>-0.44999999999999929</v>
      </c>
    </row>
    <row r="87" spans="21:28">
      <c r="U87" s="8" t="s">
        <v>333</v>
      </c>
      <c r="V87" s="28">
        <v>57</v>
      </c>
      <c r="W87" s="28">
        <v>0.33999999999999986</v>
      </c>
      <c r="X87" s="28">
        <v>215.67000000000007</v>
      </c>
      <c r="Y87" s="28">
        <v>43.19</v>
      </c>
      <c r="Z87" s="28">
        <v>0</v>
      </c>
      <c r="AA87" s="28">
        <v>-1.3299999999999983</v>
      </c>
      <c r="AB87" s="30">
        <v>-0.33999999999999986</v>
      </c>
    </row>
    <row r="88" spans="21:28">
      <c r="U88" s="8" t="s">
        <v>334</v>
      </c>
      <c r="V88" s="28">
        <v>115</v>
      </c>
      <c r="W88" s="28">
        <v>0.16999999999999993</v>
      </c>
      <c r="X88" s="28">
        <v>200</v>
      </c>
      <c r="Y88" s="28">
        <v>75.640000000000015</v>
      </c>
      <c r="Z88" s="28">
        <v>-0.55999999999999961</v>
      </c>
      <c r="AA88" s="28">
        <v>-4.3299999999999983</v>
      </c>
      <c r="AB88" s="30">
        <v>-0.72999999999999954</v>
      </c>
    </row>
    <row r="89" spans="21:28">
      <c r="U89" s="8" t="s">
        <v>335</v>
      </c>
      <c r="V89" s="28">
        <v>133</v>
      </c>
      <c r="W89" s="28">
        <v>-0.33000000000000007</v>
      </c>
      <c r="X89" s="28">
        <v>144.32999999999993</v>
      </c>
      <c r="Y89" s="28">
        <v>86.240000000000009</v>
      </c>
      <c r="Z89" s="28">
        <v>-1.2299999999999995</v>
      </c>
      <c r="AA89" s="28">
        <v>-6.3299999999999983</v>
      </c>
      <c r="AB89" s="30">
        <v>-0.89999999999999947</v>
      </c>
    </row>
    <row r="90" spans="21:28">
      <c r="U90" s="8" t="s">
        <v>336</v>
      </c>
      <c r="V90" s="28">
        <v>58</v>
      </c>
      <c r="W90" s="28">
        <v>0</v>
      </c>
      <c r="X90" s="28">
        <v>45.329999999999927</v>
      </c>
      <c r="Y90" s="28">
        <v>35.97</v>
      </c>
      <c r="Z90" s="28">
        <v>-0.77999999999999936</v>
      </c>
      <c r="AA90" s="28">
        <v>-3.6599999999999966</v>
      </c>
      <c r="AB90" s="30">
        <v>-0.77999999999999936</v>
      </c>
    </row>
    <row r="91" spans="21:28" ht="16" thickBot="1">
      <c r="U91" s="10" t="s">
        <v>337</v>
      </c>
      <c r="V91" s="31">
        <v>284</v>
      </c>
      <c r="W91" s="31">
        <v>-0.10999999999999988</v>
      </c>
      <c r="X91" s="31">
        <v>198</v>
      </c>
      <c r="Y91" s="31">
        <v>135.27000000000001</v>
      </c>
      <c r="Z91" s="31">
        <v>-1.67</v>
      </c>
      <c r="AA91" s="31">
        <v>-7.6599999999999966</v>
      </c>
      <c r="AB91" s="32">
        <v>-1.56</v>
      </c>
    </row>
    <row r="92" spans="21:28">
      <c r="U92" s="35"/>
      <c r="V92" s="36"/>
      <c r="W92" s="36"/>
      <c r="X92" s="36"/>
      <c r="Y92" s="36"/>
      <c r="Z92" s="36"/>
      <c r="AA92" s="36"/>
      <c r="AB92" s="36"/>
    </row>
    <row r="93" spans="21:28" ht="16" thickBot="1"/>
    <row r="94" spans="21:28" ht="16" thickBot="1">
      <c r="U94" s="16" t="s">
        <v>369</v>
      </c>
      <c r="V94" s="17" t="s">
        <v>283</v>
      </c>
      <c r="W94" s="17" t="s">
        <v>257</v>
      </c>
      <c r="X94" s="17" t="s">
        <v>259</v>
      </c>
      <c r="Y94" s="17" t="s">
        <v>260</v>
      </c>
      <c r="Z94" s="17" t="s">
        <v>261</v>
      </c>
      <c r="AA94" s="17" t="s">
        <v>262</v>
      </c>
      <c r="AB94" s="19" t="s">
        <v>293</v>
      </c>
    </row>
    <row r="95" spans="21:28">
      <c r="U95" s="13" t="s">
        <v>32</v>
      </c>
      <c r="V95" s="33">
        <v>9.7826086956521721</v>
      </c>
      <c r="W95" s="33">
        <v>-0.33000000000000007</v>
      </c>
      <c r="X95" s="33">
        <v>15</v>
      </c>
      <c r="Y95" s="33">
        <v>21.67</v>
      </c>
      <c r="Z95" s="33">
        <v>-0.88999999999999968</v>
      </c>
      <c r="AA95" s="33">
        <v>-5</v>
      </c>
      <c r="AB95" s="34">
        <v>-0.55999999999999961</v>
      </c>
    </row>
    <row r="96" spans="21:28">
      <c r="U96" s="8" t="s">
        <v>33</v>
      </c>
      <c r="V96" s="28">
        <v>17.782608695652172</v>
      </c>
      <c r="W96" s="28">
        <v>-0.55000000000000027</v>
      </c>
      <c r="X96" s="28">
        <v>37</v>
      </c>
      <c r="Y96" s="28">
        <v>25.799999999999997</v>
      </c>
      <c r="Z96" s="28">
        <v>-1.2199999999999998</v>
      </c>
      <c r="AA96" s="28">
        <v>-5.3400000000000034</v>
      </c>
      <c r="AB96" s="30">
        <v>-0.66999999999999948</v>
      </c>
    </row>
    <row r="97" spans="21:28">
      <c r="U97" s="8" t="s">
        <v>34</v>
      </c>
      <c r="V97" s="28">
        <v>33.782608695652172</v>
      </c>
      <c r="W97" s="28">
        <v>-0.66000000000000014</v>
      </c>
      <c r="X97" s="28">
        <v>60</v>
      </c>
      <c r="Y97" s="28">
        <v>27.679999999999993</v>
      </c>
      <c r="Z97" s="28">
        <v>-1.33</v>
      </c>
      <c r="AA97" s="28">
        <v>-5.3400000000000034</v>
      </c>
      <c r="AB97" s="30">
        <v>-0.66999999999999993</v>
      </c>
    </row>
    <row r="98" spans="21:28">
      <c r="U98" s="8" t="s">
        <v>35</v>
      </c>
      <c r="V98" s="28">
        <v>52.782608695652172</v>
      </c>
      <c r="W98" s="28">
        <v>-1</v>
      </c>
      <c r="X98" s="28">
        <v>-43.660000000000082</v>
      </c>
      <c r="Y98" s="28">
        <v>28.61</v>
      </c>
      <c r="Z98" s="28">
        <v>-2</v>
      </c>
      <c r="AA98" s="28">
        <v>-7.3400000000000034</v>
      </c>
      <c r="AB98" s="30">
        <v>-1</v>
      </c>
    </row>
    <row r="99" spans="21:28">
      <c r="U99" s="8" t="s">
        <v>36</v>
      </c>
      <c r="V99" s="28">
        <v>60.782608695652172</v>
      </c>
      <c r="W99" s="28">
        <v>-1</v>
      </c>
      <c r="X99" s="28">
        <v>-27.330000000000041</v>
      </c>
      <c r="Y99" s="28">
        <v>37.260000000000005</v>
      </c>
      <c r="Z99" s="28">
        <v>-2.1100000000000003</v>
      </c>
      <c r="AA99" s="28">
        <v>-8.3400000000000034</v>
      </c>
      <c r="AB99" s="30">
        <v>-1.1100000000000003</v>
      </c>
    </row>
    <row r="100" spans="21:28">
      <c r="U100" s="8" t="s">
        <v>37</v>
      </c>
      <c r="V100" s="28">
        <v>70.782608695652172</v>
      </c>
      <c r="W100" s="28">
        <v>-1.1099999999999999</v>
      </c>
      <c r="X100" s="28">
        <v>-100.33000000000004</v>
      </c>
      <c r="Y100" s="28">
        <v>23.159999999999997</v>
      </c>
      <c r="Z100" s="28">
        <v>-2.33</v>
      </c>
      <c r="AA100" s="28">
        <v>-8</v>
      </c>
      <c r="AB100" s="30">
        <v>-1.2200000000000002</v>
      </c>
    </row>
    <row r="101" spans="21:28">
      <c r="U101" s="8" t="s">
        <v>237</v>
      </c>
      <c r="V101" s="28">
        <v>24.777777777777771</v>
      </c>
      <c r="W101" s="28">
        <v>-0.21999999999999975</v>
      </c>
      <c r="X101" s="28">
        <v>-164.32999999999993</v>
      </c>
      <c r="Y101" s="28">
        <v>-4.9599999999999795</v>
      </c>
      <c r="Z101" s="28">
        <v>-0.66999999999999993</v>
      </c>
      <c r="AA101" s="28">
        <v>-0.65999999999999659</v>
      </c>
      <c r="AB101" s="30">
        <v>-0.45000000000000018</v>
      </c>
    </row>
    <row r="102" spans="21:28">
      <c r="U102" s="8" t="s">
        <v>238</v>
      </c>
      <c r="V102" s="28">
        <v>60.777777777777771</v>
      </c>
      <c r="W102" s="28">
        <v>-0.43999999999999995</v>
      </c>
      <c r="X102" s="28">
        <v>-208.32999999999993</v>
      </c>
      <c r="Y102" s="28">
        <v>-16.70999999999998</v>
      </c>
      <c r="Z102" s="28">
        <v>-0.66999999999999993</v>
      </c>
      <c r="AA102" s="28">
        <v>-1</v>
      </c>
      <c r="AB102" s="30">
        <v>-0.22999999999999998</v>
      </c>
    </row>
    <row r="103" spans="21:28">
      <c r="U103" s="8" t="s">
        <v>239</v>
      </c>
      <c r="V103" s="28">
        <v>142.77777777777777</v>
      </c>
      <c r="W103" s="28">
        <v>-0.66000000000000014</v>
      </c>
      <c r="X103" s="28">
        <v>-220.65999999999985</v>
      </c>
      <c r="Y103" s="28">
        <v>5.8400000000000318</v>
      </c>
      <c r="Z103" s="28">
        <v>-1.5599999999999996</v>
      </c>
      <c r="AA103" s="28">
        <v>-1.3299999999999983</v>
      </c>
      <c r="AB103" s="30">
        <v>-0.89999999999999947</v>
      </c>
    </row>
    <row r="104" spans="21:28">
      <c r="U104" s="8" t="s">
        <v>240</v>
      </c>
      <c r="V104" s="28">
        <v>192.77777777777777</v>
      </c>
      <c r="W104" s="28">
        <v>-0.77</v>
      </c>
      <c r="X104" s="28">
        <v>-95</v>
      </c>
      <c r="Y104" s="28">
        <v>38.639999999999986</v>
      </c>
      <c r="Z104" s="28">
        <v>-1.7799999999999994</v>
      </c>
      <c r="AA104" s="28">
        <v>-2</v>
      </c>
      <c r="AB104" s="30">
        <v>-1.0099999999999993</v>
      </c>
    </row>
    <row r="105" spans="21:28">
      <c r="U105" s="8" t="s">
        <v>241</v>
      </c>
      <c r="V105" s="28">
        <v>248.77777777777777</v>
      </c>
      <c r="W105" s="28">
        <v>-0.87999999999999989</v>
      </c>
      <c r="X105" s="28">
        <v>-130</v>
      </c>
      <c r="Y105" s="28">
        <v>34.550000000000011</v>
      </c>
      <c r="Z105" s="28">
        <v>-1.7799999999999994</v>
      </c>
      <c r="AA105" s="28">
        <v>-2.3299999999999983</v>
      </c>
      <c r="AB105" s="30">
        <v>-0.89999999999999947</v>
      </c>
    </row>
    <row r="106" spans="21:28">
      <c r="U106" s="8" t="s">
        <v>52</v>
      </c>
      <c r="V106" s="28">
        <v>63.166666666666657</v>
      </c>
      <c r="W106" s="28">
        <v>-0.44000000000000039</v>
      </c>
      <c r="X106" s="28">
        <v>33.340000000000146</v>
      </c>
      <c r="Y106" s="28">
        <v>44.819999999999993</v>
      </c>
      <c r="Z106" s="28">
        <v>-1</v>
      </c>
      <c r="AA106" s="28">
        <v>-4</v>
      </c>
      <c r="AB106" s="30">
        <v>-0.55999999999999961</v>
      </c>
    </row>
    <row r="107" spans="21:28">
      <c r="U107" s="8" t="s">
        <v>53</v>
      </c>
      <c r="V107" s="28">
        <v>98.166666666666657</v>
      </c>
      <c r="W107" s="28">
        <v>-0.66000000000000014</v>
      </c>
      <c r="X107" s="28">
        <v>49</v>
      </c>
      <c r="Y107" s="28">
        <v>39.129999999999995</v>
      </c>
      <c r="Z107" s="28">
        <v>-1.1099999999999994</v>
      </c>
      <c r="AA107" s="28">
        <v>-3.3299999999999983</v>
      </c>
      <c r="AB107" s="30">
        <v>-0.44999999999999929</v>
      </c>
    </row>
    <row r="108" spans="21:28">
      <c r="U108" s="8" t="s">
        <v>54</v>
      </c>
      <c r="V108" s="28">
        <v>141.16666666666666</v>
      </c>
      <c r="W108" s="28">
        <v>-0.66000000000000014</v>
      </c>
      <c r="X108" s="28">
        <v>117.67000000000007</v>
      </c>
      <c r="Y108" s="28">
        <v>89.989999999999981</v>
      </c>
      <c r="Z108" s="28">
        <v>-1.6600000000000001</v>
      </c>
      <c r="AA108" s="28">
        <v>-5.6700000000000017</v>
      </c>
      <c r="AB108" s="30">
        <v>-1</v>
      </c>
    </row>
    <row r="109" spans="21:28">
      <c r="U109" s="8" t="s">
        <v>55</v>
      </c>
      <c r="V109" s="28">
        <v>195.16666666666666</v>
      </c>
      <c r="W109" s="28">
        <v>-0.89000000000000012</v>
      </c>
      <c r="X109" s="28">
        <v>162.67000000000007</v>
      </c>
      <c r="Y109" s="28">
        <v>104.29999999999998</v>
      </c>
      <c r="Z109" s="28">
        <v>-1.8899999999999997</v>
      </c>
      <c r="AA109" s="28">
        <v>-6.3299999999999983</v>
      </c>
      <c r="AB109" s="30">
        <v>-0.99999999999999956</v>
      </c>
    </row>
    <row r="110" spans="21:28">
      <c r="U110" s="8" t="s">
        <v>100</v>
      </c>
      <c r="V110" s="28">
        <v>40</v>
      </c>
      <c r="W110" s="28">
        <v>-0.22999999999999998</v>
      </c>
      <c r="X110" s="28">
        <v>22.329999999999927</v>
      </c>
      <c r="Y110" s="28">
        <v>49.860000000000014</v>
      </c>
      <c r="Z110" s="28">
        <v>-0.88999999999999968</v>
      </c>
      <c r="AA110" s="28">
        <v>-2.3299999999999983</v>
      </c>
      <c r="AB110" s="30">
        <v>-0.6599999999999997</v>
      </c>
    </row>
    <row r="111" spans="21:28">
      <c r="U111" s="8" t="s">
        <v>101</v>
      </c>
      <c r="V111" s="28">
        <v>87</v>
      </c>
      <c r="W111" s="28">
        <v>-0.33999999999999986</v>
      </c>
      <c r="X111" s="28">
        <v>-46.329999999999927</v>
      </c>
      <c r="Y111" s="28">
        <v>27.789999999999992</v>
      </c>
      <c r="Z111" s="28">
        <v>-0.66000000000000014</v>
      </c>
      <c r="AA111" s="28">
        <v>-2.6700000000000017</v>
      </c>
      <c r="AB111" s="30">
        <v>-0.32000000000000028</v>
      </c>
    </row>
    <row r="112" spans="21:28">
      <c r="U112" s="8" t="s">
        <v>102</v>
      </c>
      <c r="V112" s="28">
        <v>123</v>
      </c>
      <c r="W112" s="28">
        <v>-0.66999999999999993</v>
      </c>
      <c r="X112" s="28">
        <v>36</v>
      </c>
      <c r="Y112" s="28">
        <v>73.480000000000018</v>
      </c>
      <c r="Z112" s="28">
        <v>-1.6600000000000001</v>
      </c>
      <c r="AA112" s="28">
        <v>-3.6700000000000017</v>
      </c>
      <c r="AB112" s="30">
        <v>-0.99000000000000021</v>
      </c>
    </row>
    <row r="113" spans="21:28">
      <c r="U113" s="8" t="s">
        <v>103</v>
      </c>
      <c r="V113" s="28">
        <v>187</v>
      </c>
      <c r="W113" s="28">
        <v>-1</v>
      </c>
      <c r="X113" s="28">
        <v>59.670000000000073</v>
      </c>
      <c r="Y113" s="28">
        <v>87.269999999999982</v>
      </c>
      <c r="Z113" s="28">
        <v>-2</v>
      </c>
      <c r="AA113" s="28">
        <v>-4</v>
      </c>
      <c r="AB113" s="30">
        <v>-1</v>
      </c>
    </row>
    <row r="114" spans="21:28">
      <c r="U114" s="8" t="s">
        <v>104</v>
      </c>
      <c r="V114" s="28">
        <v>223</v>
      </c>
      <c r="W114" s="28">
        <v>-1</v>
      </c>
      <c r="X114" s="28">
        <v>-65.329999999999927</v>
      </c>
      <c r="Y114" s="28">
        <v>61.69</v>
      </c>
      <c r="Z114" s="28">
        <v>-2</v>
      </c>
      <c r="AA114" s="28">
        <v>-4.6700000000000017</v>
      </c>
      <c r="AB114" s="30">
        <v>-1</v>
      </c>
    </row>
    <row r="115" spans="21:28">
      <c r="U115" s="8" t="s">
        <v>118</v>
      </c>
      <c r="V115" s="28">
        <v>38.666666666666671</v>
      </c>
      <c r="W115" s="28">
        <v>-0.56000000000000005</v>
      </c>
      <c r="X115" s="28">
        <v>98.329999999999927</v>
      </c>
      <c r="Y115" s="28">
        <v>66.27000000000001</v>
      </c>
      <c r="Z115" s="28">
        <v>-1.33</v>
      </c>
      <c r="AA115" s="28">
        <v>-3</v>
      </c>
      <c r="AB115" s="30">
        <v>-0.77</v>
      </c>
    </row>
    <row r="116" spans="21:28">
      <c r="U116" s="8" t="s">
        <v>119</v>
      </c>
      <c r="V116" s="28">
        <v>56.666666666666671</v>
      </c>
      <c r="W116" s="28">
        <v>-0.78000000000000025</v>
      </c>
      <c r="X116" s="28">
        <v>-6</v>
      </c>
      <c r="Y116" s="28">
        <v>57.09</v>
      </c>
      <c r="Z116" s="28">
        <v>-1.5499999999999998</v>
      </c>
      <c r="AA116" s="28">
        <v>-4</v>
      </c>
      <c r="AB116" s="30">
        <v>-0.76999999999999957</v>
      </c>
    </row>
    <row r="117" spans="21:28">
      <c r="U117" s="8" t="s">
        <v>120</v>
      </c>
      <c r="V117" s="28">
        <v>101.66666666666667</v>
      </c>
      <c r="W117" s="28">
        <v>-1.1200000000000001</v>
      </c>
      <c r="X117" s="28">
        <v>5</v>
      </c>
      <c r="Y117" s="28">
        <v>80.489999999999981</v>
      </c>
      <c r="Z117" s="28">
        <v>-2.2199999999999998</v>
      </c>
      <c r="AA117" s="28">
        <v>-5</v>
      </c>
      <c r="AB117" s="30">
        <v>-1.0999999999999996</v>
      </c>
    </row>
    <row r="118" spans="21:28">
      <c r="U118" s="8" t="s">
        <v>121</v>
      </c>
      <c r="V118" s="28">
        <v>138.66666666666669</v>
      </c>
      <c r="W118" s="28">
        <v>-1.23</v>
      </c>
      <c r="X118" s="28">
        <v>84</v>
      </c>
      <c r="Y118" s="28">
        <v>111.54999999999998</v>
      </c>
      <c r="Z118" s="28">
        <v>-2.4400000000000004</v>
      </c>
      <c r="AA118" s="28">
        <v>-5.6700000000000017</v>
      </c>
      <c r="AB118" s="30">
        <v>-1.2100000000000004</v>
      </c>
    </row>
    <row r="119" spans="21:28">
      <c r="U119" s="8" t="s">
        <v>122</v>
      </c>
      <c r="V119" s="28">
        <v>203.66666666666669</v>
      </c>
      <c r="W119" s="28">
        <v>-1.3399999999999999</v>
      </c>
      <c r="X119" s="28">
        <v>179</v>
      </c>
      <c r="Y119" s="28">
        <v>130.63000000000002</v>
      </c>
      <c r="Z119" s="28">
        <v>-2.8899999999999997</v>
      </c>
      <c r="AA119" s="28">
        <v>-5.3299999999999983</v>
      </c>
      <c r="AB119" s="30">
        <v>-1.5499999999999998</v>
      </c>
    </row>
    <row r="120" spans="21:28" ht="16" thickBot="1">
      <c r="U120" s="68" t="s">
        <v>123</v>
      </c>
      <c r="V120" s="69">
        <v>240.66666666666669</v>
      </c>
      <c r="W120" s="69">
        <v>-1.3399999999999999</v>
      </c>
      <c r="X120" s="69">
        <v>213.67000000000007</v>
      </c>
      <c r="Y120" s="69">
        <v>146.35</v>
      </c>
      <c r="Z120" s="69">
        <v>-3</v>
      </c>
      <c r="AA120" s="69">
        <v>-5.3299999999999983</v>
      </c>
      <c r="AB120" s="70">
        <v>-1.6600000000000001</v>
      </c>
    </row>
    <row r="121" spans="21:28">
      <c r="U121" s="5" t="s">
        <v>339</v>
      </c>
      <c r="V121" s="71">
        <v>73</v>
      </c>
      <c r="W121" s="71">
        <v>-0.33999999999999986</v>
      </c>
      <c r="X121" s="71">
        <v>-59.659999999999854</v>
      </c>
      <c r="Y121" s="71">
        <v>4.0099999999999909</v>
      </c>
      <c r="Z121" s="71">
        <v>-0.55999999999999961</v>
      </c>
      <c r="AA121" s="71">
        <v>-1.3400000000000034</v>
      </c>
      <c r="AB121" s="72">
        <v>-0.21999999999999975</v>
      </c>
    </row>
    <row r="122" spans="21:28">
      <c r="U122" s="8" t="s">
        <v>340</v>
      </c>
      <c r="V122" s="28">
        <v>170</v>
      </c>
      <c r="W122" s="28">
        <v>-0.66999999999999993</v>
      </c>
      <c r="X122" s="28">
        <v>-80</v>
      </c>
      <c r="Y122" s="28">
        <v>33.269999999999982</v>
      </c>
      <c r="Z122" s="28">
        <v>-1.3399999999999999</v>
      </c>
      <c r="AA122" s="28">
        <v>-3</v>
      </c>
      <c r="AB122" s="30">
        <v>-0.66999999999999993</v>
      </c>
    </row>
    <row r="123" spans="21:28">
      <c r="U123" s="8" t="s">
        <v>341</v>
      </c>
      <c r="V123" s="28">
        <v>187</v>
      </c>
      <c r="W123" s="28">
        <v>-0.66999999999999993</v>
      </c>
      <c r="X123" s="28">
        <v>-24.329999999999927</v>
      </c>
      <c r="Y123" s="28">
        <v>61.470000000000027</v>
      </c>
      <c r="Z123" s="28">
        <v>-1.67</v>
      </c>
      <c r="AA123" s="28">
        <v>-3.3400000000000034</v>
      </c>
      <c r="AB123" s="30">
        <v>-1</v>
      </c>
    </row>
    <row r="124" spans="21:28">
      <c r="U124" s="8" t="s">
        <v>342</v>
      </c>
      <c r="V124" s="28">
        <v>232</v>
      </c>
      <c r="W124" s="28">
        <v>-0.66999999999999993</v>
      </c>
      <c r="X124" s="28">
        <v>-67.659999999999854</v>
      </c>
      <c r="Y124" s="28">
        <v>57.800000000000011</v>
      </c>
      <c r="Z124" s="28">
        <v>-1.67</v>
      </c>
      <c r="AA124" s="28">
        <v>-3.3400000000000034</v>
      </c>
      <c r="AB124" s="30">
        <v>-1</v>
      </c>
    </row>
    <row r="125" spans="21:28">
      <c r="U125" s="8" t="s">
        <v>343</v>
      </c>
      <c r="V125" s="28">
        <v>300</v>
      </c>
      <c r="W125" s="28">
        <v>-0.66999999999999993</v>
      </c>
      <c r="X125" s="28">
        <v>-63.659999999999854</v>
      </c>
      <c r="Y125" s="28">
        <v>60.639999999999986</v>
      </c>
      <c r="Z125" s="28">
        <v>-1.67</v>
      </c>
      <c r="AA125" s="28">
        <v>-3.3400000000000034</v>
      </c>
      <c r="AB125" s="30">
        <v>-1</v>
      </c>
    </row>
    <row r="126" spans="21:28">
      <c r="U126" s="8" t="s">
        <v>346</v>
      </c>
      <c r="V126" s="28">
        <v>41</v>
      </c>
      <c r="W126" s="28">
        <v>-0.33000000000000007</v>
      </c>
      <c r="X126" s="28">
        <v>294.34000000000015</v>
      </c>
      <c r="Y126" s="28">
        <v>72.28</v>
      </c>
      <c r="Z126" s="28">
        <v>-0.55000000000000071</v>
      </c>
      <c r="AA126" s="28">
        <v>-3.6700000000000017</v>
      </c>
      <c r="AB126" s="30">
        <v>-0.22000000000000064</v>
      </c>
    </row>
    <row r="127" spans="21:28">
      <c r="U127" s="8" t="s">
        <v>347</v>
      </c>
      <c r="V127" s="28">
        <v>131</v>
      </c>
      <c r="W127" s="28">
        <v>-0.66000000000000014</v>
      </c>
      <c r="X127" s="28">
        <v>299.34000000000015</v>
      </c>
      <c r="Y127" s="28">
        <v>102.36999999999998</v>
      </c>
      <c r="Z127" s="28">
        <v>-1.2200000000000006</v>
      </c>
      <c r="AA127" s="28">
        <v>-4.6700000000000017</v>
      </c>
      <c r="AB127" s="30">
        <v>-0.5600000000000005</v>
      </c>
    </row>
    <row r="128" spans="21:28">
      <c r="U128" s="8" t="s">
        <v>348</v>
      </c>
      <c r="V128" s="28">
        <v>174</v>
      </c>
      <c r="W128" s="28">
        <v>-0.66000000000000014</v>
      </c>
      <c r="X128" s="28">
        <v>123.34000000000015</v>
      </c>
      <c r="Y128" s="28">
        <v>74.890000000000015</v>
      </c>
      <c r="Z128" s="28">
        <v>-1.4400000000000004</v>
      </c>
      <c r="AA128" s="28">
        <v>-5.6700000000000017</v>
      </c>
      <c r="AB128" s="30">
        <v>-0.78000000000000025</v>
      </c>
    </row>
    <row r="129" spans="21:28">
      <c r="U129" s="8" t="s">
        <v>349</v>
      </c>
      <c r="V129" s="28">
        <v>241</v>
      </c>
      <c r="W129" s="28">
        <v>-1.1099999999999999</v>
      </c>
      <c r="X129" s="28">
        <v>95</v>
      </c>
      <c r="Y129" s="28">
        <v>111.98999999999998</v>
      </c>
      <c r="Z129" s="28">
        <v>-2.33</v>
      </c>
      <c r="AA129" s="28">
        <v>-8</v>
      </c>
      <c r="AB129" s="30">
        <v>-1.2200000000000002</v>
      </c>
    </row>
    <row r="130" spans="21:28">
      <c r="U130" s="8" t="s">
        <v>350</v>
      </c>
      <c r="V130" s="28">
        <v>332</v>
      </c>
      <c r="W130" s="28">
        <v>-1.1099999999999999</v>
      </c>
      <c r="X130" s="28">
        <v>169.34000000000015</v>
      </c>
      <c r="Y130" s="28">
        <v>148.60999999999999</v>
      </c>
      <c r="Z130" s="28">
        <v>-2.4400000000000004</v>
      </c>
      <c r="AA130" s="28">
        <v>-7.6700000000000017</v>
      </c>
      <c r="AB130" s="30">
        <v>-1.3300000000000005</v>
      </c>
    </row>
    <row r="131" spans="21:28">
      <c r="U131" s="8" t="s">
        <v>351</v>
      </c>
      <c r="V131" s="28">
        <v>114</v>
      </c>
      <c r="W131" s="28">
        <v>-0.33999999999999986</v>
      </c>
      <c r="X131" s="28">
        <v>87</v>
      </c>
      <c r="Y131" s="28">
        <v>54.059999999999974</v>
      </c>
      <c r="Z131" s="28">
        <v>-0.78000000000000025</v>
      </c>
      <c r="AA131" s="28">
        <v>-2</v>
      </c>
      <c r="AB131" s="30">
        <v>-0.44000000000000039</v>
      </c>
    </row>
    <row r="132" spans="21:28">
      <c r="U132" s="8" t="s">
        <v>352</v>
      </c>
      <c r="V132" s="28">
        <v>166</v>
      </c>
      <c r="W132" s="28">
        <v>-0.66999999999999993</v>
      </c>
      <c r="X132" s="28">
        <v>73.340000000000146</v>
      </c>
      <c r="Y132" s="28">
        <v>65.47</v>
      </c>
      <c r="Z132" s="28">
        <v>-1.3399999999999999</v>
      </c>
      <c r="AA132" s="28">
        <v>-3.3299999999999983</v>
      </c>
      <c r="AB132" s="30">
        <v>-0.66999999999999993</v>
      </c>
    </row>
    <row r="133" spans="21:28">
      <c r="U133" s="8" t="s">
        <v>353</v>
      </c>
      <c r="V133" s="28">
        <v>210</v>
      </c>
      <c r="W133" s="28">
        <v>-0.66999999999999993</v>
      </c>
      <c r="X133" s="28">
        <v>22.340000000000146</v>
      </c>
      <c r="Y133" s="28">
        <v>65.059999999999974</v>
      </c>
      <c r="Z133" s="28">
        <v>-1.4500000000000002</v>
      </c>
      <c r="AA133" s="28">
        <v>-4</v>
      </c>
      <c r="AB133" s="30">
        <v>-0.78000000000000025</v>
      </c>
    </row>
    <row r="134" spans="21:28">
      <c r="U134" s="8" t="s">
        <v>354</v>
      </c>
      <c r="V134" s="28">
        <v>278</v>
      </c>
      <c r="W134" s="28">
        <v>-0.78</v>
      </c>
      <c r="X134" s="28">
        <v>-2.6599999999998545</v>
      </c>
      <c r="Y134" s="28">
        <v>82.859999999999985</v>
      </c>
      <c r="Z134" s="28">
        <v>-2</v>
      </c>
      <c r="AA134" s="28">
        <v>-5</v>
      </c>
      <c r="AB134" s="30">
        <v>-1.22</v>
      </c>
    </row>
    <row r="135" spans="21:28">
      <c r="U135" s="8" t="s">
        <v>355</v>
      </c>
      <c r="V135" s="28">
        <v>305</v>
      </c>
      <c r="W135" s="28">
        <v>-0.78</v>
      </c>
      <c r="X135" s="28">
        <v>23</v>
      </c>
      <c r="Y135" s="28">
        <v>83.039999999999992</v>
      </c>
      <c r="Z135" s="28">
        <v>-1.7799999999999998</v>
      </c>
      <c r="AA135" s="28">
        <v>-4.6700000000000017</v>
      </c>
      <c r="AB135" s="30">
        <v>-1</v>
      </c>
    </row>
    <row r="136" spans="21:28">
      <c r="U136" s="8" t="s">
        <v>357</v>
      </c>
      <c r="V136" s="28">
        <v>68</v>
      </c>
      <c r="W136" s="28">
        <v>-0.43999999999999995</v>
      </c>
      <c r="X136" s="28">
        <v>75.670000000000073</v>
      </c>
      <c r="Y136" s="28">
        <v>34.610000000000014</v>
      </c>
      <c r="Z136" s="28">
        <v>-0.77000000000000046</v>
      </c>
      <c r="AA136" s="28">
        <v>-2</v>
      </c>
      <c r="AB136" s="30">
        <v>-0.33000000000000052</v>
      </c>
    </row>
    <row r="137" spans="21:28">
      <c r="U137" s="8" t="s">
        <v>358</v>
      </c>
      <c r="V137" s="28">
        <v>149</v>
      </c>
      <c r="W137" s="28">
        <v>-0.56000000000000005</v>
      </c>
      <c r="X137" s="28">
        <v>4.3299999999999272</v>
      </c>
      <c r="Y137" s="28">
        <v>43.210000000000008</v>
      </c>
      <c r="Z137" s="28">
        <v>-1.1100000000000003</v>
      </c>
      <c r="AA137" s="28">
        <v>-4</v>
      </c>
      <c r="AB137" s="30">
        <v>-0.55000000000000027</v>
      </c>
    </row>
    <row r="138" spans="21:28">
      <c r="U138" s="8" t="s">
        <v>359</v>
      </c>
      <c r="V138" s="28">
        <v>230</v>
      </c>
      <c r="W138" s="28">
        <v>-0.7799999999999998</v>
      </c>
      <c r="X138" s="28">
        <v>31.329999999999927</v>
      </c>
      <c r="Y138" s="28">
        <v>69.730000000000018</v>
      </c>
      <c r="Z138" s="28">
        <v>-1.6600000000000001</v>
      </c>
      <c r="AA138" s="28">
        <v>-4.6599999999999966</v>
      </c>
      <c r="AB138" s="30">
        <v>-0.88000000000000034</v>
      </c>
    </row>
    <row r="139" spans="21:28">
      <c r="U139" s="8" t="s">
        <v>360</v>
      </c>
      <c r="V139" s="28">
        <v>249</v>
      </c>
      <c r="W139" s="28">
        <v>-1</v>
      </c>
      <c r="X139" s="28">
        <v>-45</v>
      </c>
      <c r="Y139" s="28">
        <v>56.34</v>
      </c>
      <c r="Z139" s="28">
        <v>-1.6600000000000001</v>
      </c>
      <c r="AA139" s="28">
        <v>-5.3299999999999983</v>
      </c>
      <c r="AB139" s="30">
        <v>-0.66000000000000014</v>
      </c>
    </row>
    <row r="140" spans="21:28">
      <c r="U140" s="8" t="s">
        <v>361</v>
      </c>
      <c r="V140" s="28">
        <v>321</v>
      </c>
      <c r="W140" s="28">
        <v>-0.89000000000000012</v>
      </c>
      <c r="X140" s="28">
        <v>102.32999999999993</v>
      </c>
      <c r="Y140" s="28">
        <v>88.1</v>
      </c>
      <c r="Z140" s="28">
        <v>-1.6600000000000001</v>
      </c>
      <c r="AA140" s="28">
        <v>-5.3299999999999983</v>
      </c>
      <c r="AB140" s="30">
        <v>-0.77</v>
      </c>
    </row>
    <row r="141" spans="21:28">
      <c r="U141" s="8" t="s">
        <v>363</v>
      </c>
      <c r="V141" s="28">
        <v>52</v>
      </c>
      <c r="W141" s="28">
        <v>-0.10999999999999988</v>
      </c>
      <c r="X141" s="28">
        <v>-15.340000000000146</v>
      </c>
      <c r="Y141" s="28">
        <v>-0.84999999999999432</v>
      </c>
      <c r="Z141" s="28">
        <v>-0.11000000000000032</v>
      </c>
      <c r="AA141" s="28">
        <v>0</v>
      </c>
      <c r="AB141" s="30">
        <v>0</v>
      </c>
    </row>
    <row r="142" spans="21:28">
      <c r="U142" s="8" t="s">
        <v>364</v>
      </c>
      <c r="V142" s="28">
        <v>86</v>
      </c>
      <c r="W142" s="28">
        <v>-0.22999999999999998</v>
      </c>
      <c r="X142" s="28">
        <v>144.32999999999993</v>
      </c>
      <c r="Y142" s="28">
        <v>18.319999999999993</v>
      </c>
      <c r="Z142" s="28">
        <v>-0.21999999999999975</v>
      </c>
      <c r="AA142" s="28">
        <v>-0.65999999999999659</v>
      </c>
      <c r="AB142" s="30">
        <v>9.9999999999997868E-3</v>
      </c>
    </row>
    <row r="143" spans="21:28">
      <c r="U143" s="8" t="s">
        <v>365</v>
      </c>
      <c r="V143" s="28">
        <v>135</v>
      </c>
      <c r="W143" s="28">
        <v>-0.66999999999999993</v>
      </c>
      <c r="X143" s="28">
        <v>320</v>
      </c>
      <c r="Y143" s="28">
        <v>56.710000000000008</v>
      </c>
      <c r="Z143" s="28">
        <v>-0.66999999999999993</v>
      </c>
      <c r="AA143" s="28">
        <v>-3.6599999999999966</v>
      </c>
      <c r="AB143" s="30">
        <v>0</v>
      </c>
    </row>
    <row r="144" spans="21:28">
      <c r="U144" s="8" t="s">
        <v>366</v>
      </c>
      <c r="V144" s="28">
        <v>188</v>
      </c>
      <c r="W144" s="28">
        <v>-1</v>
      </c>
      <c r="X144" s="28">
        <v>223</v>
      </c>
      <c r="Y144" s="28">
        <v>43.640000000000015</v>
      </c>
      <c r="Z144" s="28">
        <v>-1</v>
      </c>
      <c r="AA144" s="28">
        <v>-3.3299999999999983</v>
      </c>
      <c r="AB144" s="30">
        <v>0</v>
      </c>
    </row>
    <row r="145" spans="21:28" ht="16" thickBot="1">
      <c r="U145" s="10" t="s">
        <v>367</v>
      </c>
      <c r="V145" s="31">
        <v>225</v>
      </c>
      <c r="W145" s="31">
        <v>-1</v>
      </c>
      <c r="X145" s="31">
        <v>372.65999999999985</v>
      </c>
      <c r="Y145" s="31">
        <v>76.490000000000009</v>
      </c>
      <c r="Z145" s="31">
        <v>-1.2199999999999998</v>
      </c>
      <c r="AA145" s="31">
        <v>-4.6599999999999966</v>
      </c>
      <c r="AB145" s="32">
        <v>-0.21999999999999975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/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J1" s="16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  <c r="O1" s="17" t="s">
        <v>254</v>
      </c>
      <c r="P1" s="18" t="s">
        <v>292</v>
      </c>
      <c r="R1" s="16" t="s">
        <v>249</v>
      </c>
      <c r="S1" s="49" t="s">
        <v>275</v>
      </c>
      <c r="T1" s="49" t="s">
        <v>257</v>
      </c>
      <c r="U1" s="49" t="s">
        <v>259</v>
      </c>
      <c r="V1" s="49" t="s">
        <v>260</v>
      </c>
      <c r="W1" s="49" t="s">
        <v>261</v>
      </c>
      <c r="X1" s="49" t="s">
        <v>262</v>
      </c>
      <c r="Y1" s="18" t="s">
        <v>293</v>
      </c>
    </row>
    <row r="2" spans="1:25">
      <c r="A2" s="13" t="s">
        <v>294</v>
      </c>
      <c r="B2" s="14"/>
      <c r="C2" s="14"/>
      <c r="D2" s="14"/>
      <c r="E2" s="14">
        <v>107</v>
      </c>
      <c r="F2" s="14"/>
      <c r="G2" s="14"/>
      <c r="H2" s="15"/>
      <c r="J2" s="13" t="s">
        <v>294</v>
      </c>
      <c r="K2" s="14">
        <v>2.48</v>
      </c>
      <c r="L2" s="14">
        <v>1210</v>
      </c>
      <c r="M2" s="14">
        <v>246.65</v>
      </c>
      <c r="N2" s="14">
        <v>5.04</v>
      </c>
      <c r="O2" s="14">
        <v>19.329999999999998</v>
      </c>
      <c r="P2" s="15">
        <f>N2-K2</f>
        <v>2.56</v>
      </c>
      <c r="R2" s="13" t="s">
        <v>294</v>
      </c>
      <c r="S2" s="65">
        <f>E2-$K$10</f>
        <v>67</v>
      </c>
      <c r="T2" s="14">
        <f>K2-K$9</f>
        <v>0.2200000000000002</v>
      </c>
      <c r="U2" s="14">
        <f t="shared" ref="U2:Y7" si="0">L2-L$9</f>
        <v>-184</v>
      </c>
      <c r="V2" s="14">
        <f t="shared" si="0"/>
        <v>1.289999999999992</v>
      </c>
      <c r="W2" s="14">
        <f t="shared" si="0"/>
        <v>-0.11000000000000032</v>
      </c>
      <c r="X2" s="14">
        <f t="shared" si="0"/>
        <v>-1.3400000000000034</v>
      </c>
      <c r="Y2" s="15">
        <f t="shared" si="0"/>
        <v>-0.33000000000000052</v>
      </c>
    </row>
    <row r="3" spans="1:25">
      <c r="A3" s="8" t="s">
        <v>295</v>
      </c>
      <c r="B3" s="3"/>
      <c r="C3" s="3"/>
      <c r="D3" s="3"/>
      <c r="E3" s="3">
        <v>147</v>
      </c>
      <c r="F3" s="3"/>
      <c r="G3" s="3"/>
      <c r="H3" s="9"/>
      <c r="J3" s="8" t="s">
        <v>295</v>
      </c>
      <c r="K3" s="3">
        <v>2.48</v>
      </c>
      <c r="L3" s="3">
        <v>1162</v>
      </c>
      <c r="M3" s="3">
        <v>254.03</v>
      </c>
      <c r="N3" s="3">
        <v>4.93</v>
      </c>
      <c r="O3" s="3">
        <v>19</v>
      </c>
      <c r="P3" s="9">
        <f t="shared" ref="P3:P7" si="1">N3-K3</f>
        <v>2.4499999999999997</v>
      </c>
      <c r="R3" s="8" t="s">
        <v>295</v>
      </c>
      <c r="S3" s="66">
        <f t="shared" ref="S3:S7" si="2">E3-$K$10</f>
        <v>107</v>
      </c>
      <c r="T3" s="3">
        <f t="shared" ref="T3:T7" si="3">K3-K$9</f>
        <v>0.2200000000000002</v>
      </c>
      <c r="U3" s="3">
        <f t="shared" si="0"/>
        <v>-232</v>
      </c>
      <c r="V3" s="3">
        <f t="shared" si="0"/>
        <v>8.6699999999999875</v>
      </c>
      <c r="W3" s="3">
        <f t="shared" si="0"/>
        <v>-0.22000000000000064</v>
      </c>
      <c r="X3" s="3">
        <f t="shared" si="0"/>
        <v>-1.6700000000000017</v>
      </c>
      <c r="Y3" s="9">
        <f t="shared" si="0"/>
        <v>-0.44000000000000083</v>
      </c>
    </row>
    <row r="4" spans="1:25">
      <c r="A4" s="8" t="s">
        <v>298</v>
      </c>
      <c r="B4" s="3"/>
      <c r="C4" s="3"/>
      <c r="D4" s="3"/>
      <c r="E4" s="3">
        <v>211</v>
      </c>
      <c r="F4" s="3"/>
      <c r="G4" s="3"/>
      <c r="H4" s="9"/>
      <c r="J4" s="8" t="s">
        <v>298</v>
      </c>
      <c r="K4" s="3">
        <v>2.48</v>
      </c>
      <c r="L4" s="3">
        <v>1172.67</v>
      </c>
      <c r="M4" s="3">
        <v>277.55</v>
      </c>
      <c r="N4" s="3">
        <v>4.5999999999999996</v>
      </c>
      <c r="O4" s="3">
        <v>17.670000000000002</v>
      </c>
      <c r="P4" s="9">
        <f t="shared" si="1"/>
        <v>2.1199999999999997</v>
      </c>
      <c r="R4" s="8" t="s">
        <v>298</v>
      </c>
      <c r="S4" s="66">
        <f t="shared" si="2"/>
        <v>171</v>
      </c>
      <c r="T4" s="3">
        <f t="shared" si="3"/>
        <v>0.2200000000000002</v>
      </c>
      <c r="U4" s="3">
        <f t="shared" si="0"/>
        <v>-221.32999999999993</v>
      </c>
      <c r="V4" s="3">
        <f t="shared" si="0"/>
        <v>32.19</v>
      </c>
      <c r="W4" s="3">
        <f t="shared" si="0"/>
        <v>-0.55000000000000071</v>
      </c>
      <c r="X4" s="3">
        <f t="shared" si="0"/>
        <v>-3</v>
      </c>
      <c r="Y4" s="9">
        <f t="shared" si="0"/>
        <v>-0.77000000000000091</v>
      </c>
    </row>
    <row r="5" spans="1:25">
      <c r="A5" s="8" t="s">
        <v>299</v>
      </c>
      <c r="B5" s="3"/>
      <c r="C5" s="3"/>
      <c r="D5" s="3"/>
      <c r="E5" s="3">
        <v>222</v>
      </c>
      <c r="F5" s="3"/>
      <c r="G5" s="3"/>
      <c r="H5" s="9"/>
      <c r="J5" s="8" t="s">
        <v>299</v>
      </c>
      <c r="K5" s="3">
        <v>2.37</v>
      </c>
      <c r="L5" s="3">
        <v>1240.67</v>
      </c>
      <c r="M5" s="3">
        <v>300.32</v>
      </c>
      <c r="N5" s="3">
        <v>4.37</v>
      </c>
      <c r="O5" s="3">
        <v>17.670000000000002</v>
      </c>
      <c r="P5" s="9">
        <f t="shared" si="1"/>
        <v>2</v>
      </c>
      <c r="R5" s="8" t="s">
        <v>299</v>
      </c>
      <c r="S5" s="66">
        <f t="shared" si="2"/>
        <v>182</v>
      </c>
      <c r="T5" s="3">
        <f t="shared" si="3"/>
        <v>0.11000000000000032</v>
      </c>
      <c r="U5" s="3">
        <f t="shared" si="0"/>
        <v>-153.32999999999993</v>
      </c>
      <c r="V5" s="3">
        <f t="shared" si="0"/>
        <v>54.95999999999998</v>
      </c>
      <c r="W5" s="3">
        <f t="shared" si="0"/>
        <v>-0.78000000000000025</v>
      </c>
      <c r="X5" s="3">
        <f t="shared" si="0"/>
        <v>-3</v>
      </c>
      <c r="Y5" s="9">
        <f t="shared" si="0"/>
        <v>-0.89000000000000057</v>
      </c>
    </row>
    <row r="6" spans="1:25">
      <c r="A6" s="8" t="s">
        <v>300</v>
      </c>
      <c r="B6" s="3"/>
      <c r="C6" s="3"/>
      <c r="D6" s="3"/>
      <c r="E6" s="3">
        <v>270</v>
      </c>
      <c r="F6" s="3"/>
      <c r="G6" s="3"/>
      <c r="H6" s="9"/>
      <c r="J6" s="8" t="s">
        <v>300</v>
      </c>
      <c r="K6" s="3">
        <v>2.59</v>
      </c>
      <c r="L6" s="3">
        <v>1324.67</v>
      </c>
      <c r="M6" s="3">
        <v>316.64999999999998</v>
      </c>
      <c r="N6" s="3">
        <v>4.5999999999999996</v>
      </c>
      <c r="O6" s="3">
        <v>18.329999999999998</v>
      </c>
      <c r="P6" s="9">
        <f t="shared" si="1"/>
        <v>2.0099999999999998</v>
      </c>
      <c r="R6" s="8" t="s">
        <v>300</v>
      </c>
      <c r="S6" s="66">
        <f t="shared" si="2"/>
        <v>230</v>
      </c>
      <c r="T6" s="3">
        <f t="shared" si="3"/>
        <v>0.33000000000000007</v>
      </c>
      <c r="U6" s="3">
        <f t="shared" si="0"/>
        <v>-69.329999999999927</v>
      </c>
      <c r="V6" s="3">
        <f t="shared" si="0"/>
        <v>71.289999999999964</v>
      </c>
      <c r="W6" s="3">
        <f t="shared" si="0"/>
        <v>-0.55000000000000071</v>
      </c>
      <c r="X6" s="3">
        <f t="shared" si="0"/>
        <v>-2.3400000000000034</v>
      </c>
      <c r="Y6" s="9">
        <f t="shared" si="0"/>
        <v>-0.88000000000000078</v>
      </c>
    </row>
    <row r="7" spans="1:25" ht="16" thickBot="1">
      <c r="A7" s="10" t="s">
        <v>301</v>
      </c>
      <c r="B7" s="11"/>
      <c r="C7" s="11"/>
      <c r="D7" s="11"/>
      <c r="E7" s="11">
        <v>391</v>
      </c>
      <c r="F7" s="11"/>
      <c r="G7" s="11"/>
      <c r="H7" s="12"/>
      <c r="J7" s="10" t="s">
        <v>301</v>
      </c>
      <c r="K7" s="11">
        <v>2.2599999999999998</v>
      </c>
      <c r="L7" s="11">
        <v>1230.67</v>
      </c>
      <c r="M7" s="11">
        <v>320.20999999999998</v>
      </c>
      <c r="N7" s="11">
        <v>4.26</v>
      </c>
      <c r="O7" s="11">
        <v>16.670000000000002</v>
      </c>
      <c r="P7" s="12">
        <f t="shared" si="1"/>
        <v>2</v>
      </c>
      <c r="R7" s="10" t="s">
        <v>301</v>
      </c>
      <c r="S7" s="67">
        <f t="shared" si="2"/>
        <v>351</v>
      </c>
      <c r="T7" s="11">
        <f t="shared" si="3"/>
        <v>0</v>
      </c>
      <c r="U7" s="11">
        <f t="shared" si="0"/>
        <v>-163.32999999999993</v>
      </c>
      <c r="V7" s="11">
        <f t="shared" si="0"/>
        <v>74.849999999999966</v>
      </c>
      <c r="W7" s="11">
        <f t="shared" si="0"/>
        <v>-0.89000000000000057</v>
      </c>
      <c r="X7" s="11">
        <f t="shared" si="0"/>
        <v>-4</v>
      </c>
      <c r="Y7" s="12">
        <f t="shared" si="0"/>
        <v>-0.89000000000000057</v>
      </c>
    </row>
    <row r="8" spans="1:25" ht="16" thickBot="1"/>
    <row r="9" spans="1:25" ht="16" thickBot="1">
      <c r="J9" s="16" t="s">
        <v>302</v>
      </c>
      <c r="K9" s="17">
        <v>2.2599999999999998</v>
      </c>
      <c r="L9" s="17">
        <v>1394</v>
      </c>
      <c r="M9" s="17">
        <v>245.36</v>
      </c>
      <c r="N9" s="17">
        <v>5.15</v>
      </c>
      <c r="O9" s="17">
        <v>20.67</v>
      </c>
      <c r="P9" s="19">
        <f>N9-K9</f>
        <v>2.8900000000000006</v>
      </c>
    </row>
    <row r="10" spans="1:25" ht="16" thickBot="1">
      <c r="J10" s="56" t="s">
        <v>303</v>
      </c>
      <c r="K10" s="64">
        <v>40</v>
      </c>
    </row>
    <row r="11" spans="1:25" ht="16" thickBot="1"/>
    <row r="12" spans="1:25" ht="16" thickBot="1">
      <c r="A12" s="16" t="s">
        <v>137</v>
      </c>
      <c r="B12" s="17" t="s">
        <v>1</v>
      </c>
      <c r="C12" s="17" t="s">
        <v>2</v>
      </c>
      <c r="D12" s="17" t="s">
        <v>3</v>
      </c>
      <c r="E12" s="17" t="s">
        <v>4</v>
      </c>
      <c r="F12" s="17" t="s">
        <v>5</v>
      </c>
      <c r="G12" s="17" t="s">
        <v>6</v>
      </c>
      <c r="H12" s="18" t="s">
        <v>7</v>
      </c>
      <c r="J12" s="16" t="s">
        <v>272</v>
      </c>
      <c r="K12" s="17" t="s">
        <v>250</v>
      </c>
      <c r="L12" s="17" t="s">
        <v>251</v>
      </c>
      <c r="M12" s="17" t="s">
        <v>252</v>
      </c>
      <c r="N12" s="17" t="s">
        <v>253</v>
      </c>
      <c r="O12" s="17" t="s">
        <v>254</v>
      </c>
      <c r="P12" s="18" t="s">
        <v>292</v>
      </c>
      <c r="R12" s="16" t="s">
        <v>272</v>
      </c>
      <c r="S12" s="49" t="s">
        <v>283</v>
      </c>
      <c r="T12" s="49" t="s">
        <v>257</v>
      </c>
      <c r="U12" s="49" t="s">
        <v>259</v>
      </c>
      <c r="V12" s="49" t="s">
        <v>260</v>
      </c>
      <c r="W12" s="49" t="s">
        <v>261</v>
      </c>
      <c r="X12" s="49" t="s">
        <v>262</v>
      </c>
      <c r="Y12" s="18" t="s">
        <v>293</v>
      </c>
    </row>
    <row r="13" spans="1:25">
      <c r="A13" s="13" t="s">
        <v>339</v>
      </c>
      <c r="B13" s="14"/>
      <c r="C13" s="14"/>
      <c r="D13" s="14"/>
      <c r="E13" s="14"/>
      <c r="F13" s="14"/>
      <c r="G13" s="14">
        <v>180</v>
      </c>
      <c r="H13" s="15"/>
      <c r="J13" s="13" t="s">
        <v>339</v>
      </c>
      <c r="K13" s="14">
        <v>2.33</v>
      </c>
      <c r="L13" s="14">
        <v>1200.67</v>
      </c>
      <c r="M13" s="14">
        <v>230.01</v>
      </c>
      <c r="N13" s="14">
        <v>5.1100000000000003</v>
      </c>
      <c r="O13" s="14">
        <v>20.329999999999998</v>
      </c>
      <c r="P13" s="15">
        <f>N13-K13</f>
        <v>2.7800000000000002</v>
      </c>
      <c r="R13" s="13" t="s">
        <v>339</v>
      </c>
      <c r="S13" s="65">
        <f>G13-$K$20</f>
        <v>73</v>
      </c>
      <c r="T13" s="14">
        <f>K13-K$19</f>
        <v>-0.33999999999999986</v>
      </c>
      <c r="U13" s="14">
        <f t="shared" ref="U13:Y13" si="4">L13-L$19</f>
        <v>-59.659999999999854</v>
      </c>
      <c r="V13" s="14">
        <f t="shared" si="4"/>
        <v>4.0099999999999909</v>
      </c>
      <c r="W13" s="14">
        <f t="shared" si="4"/>
        <v>-0.55999999999999961</v>
      </c>
      <c r="X13" s="14">
        <f t="shared" si="4"/>
        <v>-1.3400000000000034</v>
      </c>
      <c r="Y13" s="15">
        <f t="shared" si="4"/>
        <v>-0.21999999999999975</v>
      </c>
    </row>
    <row r="14" spans="1:25">
      <c r="A14" s="8" t="s">
        <v>340</v>
      </c>
      <c r="B14" s="3"/>
      <c r="C14" s="3"/>
      <c r="D14" s="3"/>
      <c r="E14" s="3"/>
      <c r="F14" s="3"/>
      <c r="G14" s="3">
        <v>277</v>
      </c>
      <c r="H14" s="9"/>
      <c r="J14" s="8" t="s">
        <v>340</v>
      </c>
      <c r="K14" s="3">
        <v>2</v>
      </c>
      <c r="L14" s="3">
        <v>1180.33</v>
      </c>
      <c r="M14" s="3">
        <v>259.27</v>
      </c>
      <c r="N14" s="3">
        <v>4.33</v>
      </c>
      <c r="O14" s="3">
        <v>18.670000000000002</v>
      </c>
      <c r="P14" s="9">
        <f t="shared" ref="P14:P17" si="5">N14-K14</f>
        <v>2.33</v>
      </c>
      <c r="R14" s="8" t="s">
        <v>340</v>
      </c>
      <c r="S14" s="66">
        <f t="shared" ref="S14:S17" si="6">G14-$K$20</f>
        <v>170</v>
      </c>
      <c r="T14" s="3">
        <f t="shared" ref="T14:T17" si="7">K14-K$19</f>
        <v>-0.66999999999999993</v>
      </c>
      <c r="U14" s="3">
        <f t="shared" ref="U14:U17" si="8">L14-L$19</f>
        <v>-80</v>
      </c>
      <c r="V14" s="3">
        <f t="shared" ref="V14:V17" si="9">M14-M$19</f>
        <v>33.269999999999982</v>
      </c>
      <c r="W14" s="3">
        <f t="shared" ref="W14:W17" si="10">N14-N$19</f>
        <v>-1.3399999999999999</v>
      </c>
      <c r="X14" s="3">
        <f t="shared" ref="X14:X17" si="11">O14-O$19</f>
        <v>-3</v>
      </c>
      <c r="Y14" s="9">
        <f t="shared" ref="Y14:Y17" si="12">P14-P$19</f>
        <v>-0.66999999999999993</v>
      </c>
    </row>
    <row r="15" spans="1:25">
      <c r="A15" s="8" t="s">
        <v>341</v>
      </c>
      <c r="B15" s="3"/>
      <c r="C15" s="3"/>
      <c r="D15" s="3"/>
      <c r="E15" s="3"/>
      <c r="F15" s="3"/>
      <c r="G15" s="3">
        <v>294</v>
      </c>
      <c r="H15" s="9"/>
      <c r="J15" s="8" t="s">
        <v>341</v>
      </c>
      <c r="K15" s="3">
        <v>2</v>
      </c>
      <c r="L15" s="3">
        <v>1236</v>
      </c>
      <c r="M15" s="3">
        <v>287.47000000000003</v>
      </c>
      <c r="N15" s="3">
        <v>4</v>
      </c>
      <c r="O15" s="3">
        <v>18.329999999999998</v>
      </c>
      <c r="P15" s="9">
        <f t="shared" si="5"/>
        <v>2</v>
      </c>
      <c r="R15" s="8" t="s">
        <v>341</v>
      </c>
      <c r="S15" s="66">
        <f t="shared" si="6"/>
        <v>187</v>
      </c>
      <c r="T15" s="3">
        <f t="shared" si="7"/>
        <v>-0.66999999999999993</v>
      </c>
      <c r="U15" s="3">
        <f t="shared" si="8"/>
        <v>-24.329999999999927</v>
      </c>
      <c r="V15" s="3">
        <f t="shared" si="9"/>
        <v>61.470000000000027</v>
      </c>
      <c r="W15" s="3">
        <f t="shared" si="10"/>
        <v>-1.67</v>
      </c>
      <c r="X15" s="3">
        <f t="shared" si="11"/>
        <v>-3.3400000000000034</v>
      </c>
      <c r="Y15" s="9">
        <f t="shared" si="12"/>
        <v>-1</v>
      </c>
    </row>
    <row r="16" spans="1:25">
      <c r="A16" s="8" t="s">
        <v>342</v>
      </c>
      <c r="B16" s="3"/>
      <c r="C16" s="3"/>
      <c r="D16" s="3"/>
      <c r="E16" s="3"/>
      <c r="F16" s="3"/>
      <c r="G16" s="3">
        <v>339</v>
      </c>
      <c r="H16" s="9"/>
      <c r="J16" s="8" t="s">
        <v>342</v>
      </c>
      <c r="K16" s="3">
        <v>2</v>
      </c>
      <c r="L16" s="3">
        <v>1192.67</v>
      </c>
      <c r="M16" s="3">
        <v>283.8</v>
      </c>
      <c r="N16" s="3">
        <v>4</v>
      </c>
      <c r="O16" s="3">
        <v>18.329999999999998</v>
      </c>
      <c r="P16" s="9">
        <f t="shared" si="5"/>
        <v>2</v>
      </c>
      <c r="R16" s="8" t="s">
        <v>342</v>
      </c>
      <c r="S16" s="66">
        <f t="shared" si="6"/>
        <v>232</v>
      </c>
      <c r="T16" s="3">
        <f t="shared" si="7"/>
        <v>-0.66999999999999993</v>
      </c>
      <c r="U16" s="3">
        <f t="shared" si="8"/>
        <v>-67.659999999999854</v>
      </c>
      <c r="V16" s="3">
        <f t="shared" si="9"/>
        <v>57.800000000000011</v>
      </c>
      <c r="W16" s="3">
        <f t="shared" si="10"/>
        <v>-1.67</v>
      </c>
      <c r="X16" s="3">
        <f t="shared" si="11"/>
        <v>-3.3400000000000034</v>
      </c>
      <c r="Y16" s="9">
        <f t="shared" si="12"/>
        <v>-1</v>
      </c>
    </row>
    <row r="17" spans="1:25" ht="16" thickBot="1">
      <c r="A17" s="10" t="s">
        <v>343</v>
      </c>
      <c r="B17" s="11"/>
      <c r="C17" s="11"/>
      <c r="D17" s="11"/>
      <c r="E17" s="11"/>
      <c r="F17" s="11"/>
      <c r="G17" s="11">
        <v>407</v>
      </c>
      <c r="H17" s="12"/>
      <c r="J17" s="10" t="s">
        <v>343</v>
      </c>
      <c r="K17" s="11">
        <v>2</v>
      </c>
      <c r="L17" s="11">
        <v>1196.67</v>
      </c>
      <c r="M17" s="11">
        <v>286.64</v>
      </c>
      <c r="N17" s="11">
        <v>4</v>
      </c>
      <c r="O17" s="11">
        <v>18.329999999999998</v>
      </c>
      <c r="P17" s="12">
        <f t="shared" si="5"/>
        <v>2</v>
      </c>
      <c r="R17" s="10" t="s">
        <v>343</v>
      </c>
      <c r="S17" s="67">
        <f t="shared" si="6"/>
        <v>300</v>
      </c>
      <c r="T17" s="11">
        <f t="shared" si="7"/>
        <v>-0.66999999999999993</v>
      </c>
      <c r="U17" s="11">
        <f t="shared" si="8"/>
        <v>-63.659999999999854</v>
      </c>
      <c r="V17" s="11">
        <f t="shared" si="9"/>
        <v>60.639999999999986</v>
      </c>
      <c r="W17" s="11">
        <f t="shared" si="10"/>
        <v>-1.67</v>
      </c>
      <c r="X17" s="11">
        <f t="shared" si="11"/>
        <v>-3.3400000000000034</v>
      </c>
      <c r="Y17" s="12">
        <f t="shared" si="12"/>
        <v>-1</v>
      </c>
    </row>
    <row r="18" spans="1:25" ht="16" thickBot="1"/>
    <row r="19" spans="1:25" ht="16" thickBot="1">
      <c r="J19" s="16" t="s">
        <v>345</v>
      </c>
      <c r="K19" s="17">
        <v>2.67</v>
      </c>
      <c r="L19" s="17">
        <v>1260.33</v>
      </c>
      <c r="M19" s="17">
        <v>226</v>
      </c>
      <c r="N19" s="17">
        <v>5.67</v>
      </c>
      <c r="O19" s="17">
        <v>21.67</v>
      </c>
      <c r="P19" s="19">
        <f>N19-K19</f>
        <v>3</v>
      </c>
    </row>
    <row r="20" spans="1:25" ht="16" thickBot="1">
      <c r="J20" s="56" t="s">
        <v>344</v>
      </c>
      <c r="K20" s="64">
        <v>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</row>
    <row r="2" spans="1:25">
      <c r="A2" s="13" t="s">
        <v>243</v>
      </c>
      <c r="B2" s="14">
        <v>92</v>
      </c>
      <c r="C2" s="14">
        <v>44</v>
      </c>
      <c r="D2" s="14">
        <v>150</v>
      </c>
      <c r="E2" s="14">
        <v>42</v>
      </c>
      <c r="F2" s="14">
        <v>129</v>
      </c>
      <c r="G2" s="14">
        <v>137</v>
      </c>
      <c r="H2" s="15">
        <v>117</v>
      </c>
    </row>
    <row r="3" spans="1:25">
      <c r="A3" s="8" t="s">
        <v>244</v>
      </c>
      <c r="B3" s="3">
        <v>100</v>
      </c>
      <c r="C3" s="3">
        <v>47</v>
      </c>
      <c r="D3" s="3">
        <v>146</v>
      </c>
      <c r="E3" s="3">
        <v>43</v>
      </c>
      <c r="F3" s="3">
        <v>120</v>
      </c>
      <c r="G3" s="3">
        <v>193</v>
      </c>
      <c r="H3" s="9">
        <v>118</v>
      </c>
    </row>
    <row r="4" spans="1:25">
      <c r="A4" s="8" t="s">
        <v>245</v>
      </c>
      <c r="B4" s="3">
        <v>80</v>
      </c>
      <c r="C4" s="3">
        <v>37</v>
      </c>
      <c r="D4" s="3">
        <v>147</v>
      </c>
      <c r="E4" s="3">
        <v>33</v>
      </c>
      <c r="F4" s="3">
        <v>131</v>
      </c>
      <c r="G4" s="3">
        <v>280</v>
      </c>
      <c r="H4" s="9">
        <v>101</v>
      </c>
    </row>
    <row r="5" spans="1:25">
      <c r="A5" s="8" t="s">
        <v>246</v>
      </c>
      <c r="B5" s="3">
        <v>97</v>
      </c>
      <c r="C5" s="3">
        <v>39</v>
      </c>
      <c r="D5" s="3">
        <v>140</v>
      </c>
      <c r="E5" s="3">
        <v>36</v>
      </c>
      <c r="F5" s="3">
        <v>125</v>
      </c>
      <c r="G5" s="3">
        <v>293</v>
      </c>
      <c r="H5" s="9">
        <v>102</v>
      </c>
    </row>
    <row r="6" spans="1:25" ht="16" thickBot="1">
      <c r="A6" s="10" t="s">
        <v>247</v>
      </c>
      <c r="B6" s="11">
        <v>97</v>
      </c>
      <c r="C6" s="11"/>
      <c r="D6" s="11">
        <v>155</v>
      </c>
      <c r="E6" s="11">
        <v>40</v>
      </c>
      <c r="F6" s="11">
        <v>124</v>
      </c>
      <c r="G6" s="11">
        <v>300</v>
      </c>
      <c r="H6" s="12">
        <v>115</v>
      </c>
    </row>
    <row r="7" spans="1:25" ht="16" thickBot="1"/>
    <row r="8" spans="1:25" ht="16" thickBot="1">
      <c r="A8" s="16" t="s">
        <v>15</v>
      </c>
      <c r="B8" s="20">
        <f t="shared" ref="B8:H8" si="0">STDEV(B2:B6)</f>
        <v>7.9183331579316611</v>
      </c>
      <c r="C8" s="20"/>
      <c r="D8" s="20">
        <f t="shared" si="0"/>
        <v>5.5045435778091534</v>
      </c>
      <c r="E8" s="20">
        <f t="shared" si="0"/>
        <v>4.2071367935925261</v>
      </c>
      <c r="F8" s="20">
        <f t="shared" si="0"/>
        <v>4.3243496620879309</v>
      </c>
      <c r="G8" s="20"/>
      <c r="H8" s="21">
        <f t="shared" si="0"/>
        <v>8.3845095265018337</v>
      </c>
    </row>
    <row r="10" spans="1:25" ht="16" thickBot="1"/>
    <row r="11" spans="1:25" ht="16" thickBot="1">
      <c r="A11" s="16" t="s">
        <v>137</v>
      </c>
      <c r="B11" s="17" t="s">
        <v>1</v>
      </c>
      <c r="C11" s="17" t="s">
        <v>2</v>
      </c>
      <c r="D11" s="17" t="s">
        <v>3</v>
      </c>
      <c r="E11" s="17" t="s">
        <v>4</v>
      </c>
      <c r="F11" s="17" t="s">
        <v>5</v>
      </c>
      <c r="G11" s="17" t="s">
        <v>6</v>
      </c>
      <c r="H11" s="18" t="s">
        <v>7</v>
      </c>
      <c r="J11" s="16" t="s">
        <v>249</v>
      </c>
      <c r="K11" s="17" t="s">
        <v>250</v>
      </c>
      <c r="L11" s="17" t="s">
        <v>251</v>
      </c>
      <c r="M11" s="17" t="s">
        <v>252</v>
      </c>
      <c r="N11" s="17" t="s">
        <v>253</v>
      </c>
      <c r="O11" s="17" t="s">
        <v>254</v>
      </c>
      <c r="P11" s="18" t="s">
        <v>292</v>
      </c>
      <c r="R11" s="16" t="s">
        <v>249</v>
      </c>
      <c r="S11" s="49" t="s">
        <v>275</v>
      </c>
      <c r="T11" s="49" t="s">
        <v>257</v>
      </c>
      <c r="U11" s="49" t="s">
        <v>259</v>
      </c>
      <c r="V11" s="49" t="s">
        <v>260</v>
      </c>
      <c r="W11" s="49" t="s">
        <v>261</v>
      </c>
      <c r="X11" s="49" t="s">
        <v>262</v>
      </c>
      <c r="Y11" s="18" t="s">
        <v>293</v>
      </c>
    </row>
    <row r="12" spans="1:25">
      <c r="A12" s="13" t="s">
        <v>304</v>
      </c>
      <c r="B12" s="14"/>
      <c r="C12" s="14"/>
      <c r="D12" s="14"/>
      <c r="E12" s="14">
        <v>60</v>
      </c>
      <c r="F12" s="14"/>
      <c r="G12" s="14"/>
      <c r="H12" s="15"/>
      <c r="J12" s="13" t="s">
        <v>304</v>
      </c>
      <c r="K12" s="14">
        <v>3</v>
      </c>
      <c r="L12" s="14">
        <v>1260</v>
      </c>
      <c r="M12" s="14">
        <v>200.29</v>
      </c>
      <c r="N12" s="14">
        <v>6</v>
      </c>
      <c r="O12" s="14">
        <v>26</v>
      </c>
      <c r="P12" s="15">
        <f>N12-K12</f>
        <v>3</v>
      </c>
      <c r="R12" s="13" t="s">
        <v>304</v>
      </c>
      <c r="S12" s="65">
        <f>E12-$K$21</f>
        <v>26</v>
      </c>
      <c r="T12" s="14">
        <f>K12-K$20</f>
        <v>0.16999999999999993</v>
      </c>
      <c r="U12" s="14">
        <f t="shared" ref="U12:X12" si="1">L12-L$20</f>
        <v>38.5</v>
      </c>
      <c r="V12" s="14">
        <f t="shared" si="1"/>
        <v>-14.570000000000022</v>
      </c>
      <c r="W12" s="14">
        <f t="shared" si="1"/>
        <v>0</v>
      </c>
      <c r="X12" s="14">
        <f t="shared" si="1"/>
        <v>6</v>
      </c>
      <c r="Y12" s="15">
        <f>P12-P$20</f>
        <v>-0.16999999999999993</v>
      </c>
    </row>
    <row r="13" spans="1:25">
      <c r="A13" s="8" t="s">
        <v>305</v>
      </c>
      <c r="B13" s="3"/>
      <c r="C13" s="3"/>
      <c r="D13" s="3"/>
      <c r="E13" s="3">
        <v>86</v>
      </c>
      <c r="F13" s="3"/>
      <c r="G13" s="3"/>
      <c r="H13" s="9"/>
      <c r="J13" s="8" t="s">
        <v>305</v>
      </c>
      <c r="K13" s="3">
        <v>2.83</v>
      </c>
      <c r="L13" s="3">
        <v>1407.5</v>
      </c>
      <c r="M13" s="3">
        <v>247.38</v>
      </c>
      <c r="N13" s="3">
        <v>5.67</v>
      </c>
      <c r="O13" s="3">
        <v>27</v>
      </c>
      <c r="P13" s="9">
        <f t="shared" ref="P13:P18" si="2">N13-K13</f>
        <v>2.84</v>
      </c>
      <c r="R13" s="8" t="s">
        <v>305</v>
      </c>
      <c r="S13" s="66">
        <f t="shared" ref="S13:S18" si="3">E13-$K$21</f>
        <v>52</v>
      </c>
      <c r="T13" s="3">
        <f t="shared" ref="T13:T18" si="4">K13-K$20</f>
        <v>0</v>
      </c>
      <c r="U13" s="3">
        <f t="shared" ref="U13:U18" si="5">L13-L$20</f>
        <v>186</v>
      </c>
      <c r="V13" s="3">
        <f t="shared" ref="V13:V18" si="6">M13-M$20</f>
        <v>32.519999999999982</v>
      </c>
      <c r="W13" s="3">
        <f t="shared" ref="W13:W18" si="7">N13-N$20</f>
        <v>-0.33000000000000007</v>
      </c>
      <c r="X13" s="3">
        <f t="shared" ref="X13:X18" si="8">O13-O$20</f>
        <v>7</v>
      </c>
      <c r="Y13" s="9">
        <f t="shared" ref="Y13:Y18" si="9">P13-P$20</f>
        <v>-0.33000000000000007</v>
      </c>
    </row>
    <row r="14" spans="1:25">
      <c r="A14" s="8" t="s">
        <v>296</v>
      </c>
      <c r="B14" s="3"/>
      <c r="C14" s="3"/>
      <c r="D14" s="3"/>
      <c r="E14" s="3">
        <v>146</v>
      </c>
      <c r="F14" s="3"/>
      <c r="G14" s="3"/>
      <c r="H14" s="9"/>
      <c r="J14" s="8" t="s">
        <v>296</v>
      </c>
      <c r="K14" s="3">
        <v>2.83</v>
      </c>
      <c r="L14" s="3">
        <v>1710.5</v>
      </c>
      <c r="M14" s="3">
        <v>312.14</v>
      </c>
      <c r="N14" s="3">
        <v>5.33</v>
      </c>
      <c r="O14" s="3">
        <v>26.5</v>
      </c>
      <c r="P14" s="9">
        <f t="shared" si="2"/>
        <v>2.5</v>
      </c>
      <c r="R14" s="8" t="s">
        <v>296</v>
      </c>
      <c r="S14" s="66">
        <f t="shared" si="3"/>
        <v>112</v>
      </c>
      <c r="T14" s="3">
        <f t="shared" si="4"/>
        <v>0</v>
      </c>
      <c r="U14" s="3">
        <f t="shared" si="5"/>
        <v>489</v>
      </c>
      <c r="V14" s="3">
        <f t="shared" si="6"/>
        <v>97.279999999999973</v>
      </c>
      <c r="W14" s="3">
        <f t="shared" si="7"/>
        <v>-0.66999999999999993</v>
      </c>
      <c r="X14" s="3">
        <f t="shared" si="8"/>
        <v>6.5</v>
      </c>
      <c r="Y14" s="9">
        <f t="shared" si="9"/>
        <v>-0.66999999999999993</v>
      </c>
    </row>
    <row r="15" spans="1:25">
      <c r="A15" s="8" t="s">
        <v>297</v>
      </c>
      <c r="B15" s="3"/>
      <c r="C15" s="3"/>
      <c r="D15" s="3"/>
      <c r="E15" s="3">
        <v>184</v>
      </c>
      <c r="F15" s="3"/>
      <c r="G15" s="3"/>
      <c r="H15" s="9"/>
      <c r="J15" s="8" t="s">
        <v>297</v>
      </c>
      <c r="K15" s="3">
        <v>3.33</v>
      </c>
      <c r="L15" s="3">
        <v>1732.5</v>
      </c>
      <c r="M15" s="3">
        <v>287.74</v>
      </c>
      <c r="N15" s="3">
        <v>6</v>
      </c>
      <c r="O15" s="3">
        <v>28</v>
      </c>
      <c r="P15" s="9">
        <f t="shared" si="2"/>
        <v>2.67</v>
      </c>
      <c r="R15" s="8" t="s">
        <v>297</v>
      </c>
      <c r="S15" s="66">
        <f t="shared" si="3"/>
        <v>150</v>
      </c>
      <c r="T15" s="3">
        <f t="shared" si="4"/>
        <v>0.5</v>
      </c>
      <c r="U15" s="3">
        <f t="shared" si="5"/>
        <v>511</v>
      </c>
      <c r="V15" s="3">
        <f t="shared" si="6"/>
        <v>72.88</v>
      </c>
      <c r="W15" s="3">
        <f t="shared" si="7"/>
        <v>0</v>
      </c>
      <c r="X15" s="3">
        <f t="shared" si="8"/>
        <v>8</v>
      </c>
      <c r="Y15" s="9">
        <f t="shared" si="9"/>
        <v>-0.5</v>
      </c>
    </row>
    <row r="16" spans="1:25">
      <c r="A16" s="8" t="s">
        <v>306</v>
      </c>
      <c r="B16" s="3"/>
      <c r="C16" s="3"/>
      <c r="D16" s="3"/>
      <c r="E16" s="3">
        <v>229</v>
      </c>
      <c r="F16" s="3"/>
      <c r="G16" s="3"/>
      <c r="H16" s="9"/>
      <c r="J16" s="8" t="s">
        <v>306</v>
      </c>
      <c r="K16" s="3">
        <v>2.89</v>
      </c>
      <c r="L16" s="3">
        <v>1395</v>
      </c>
      <c r="M16" s="3">
        <v>298.31</v>
      </c>
      <c r="N16" s="3">
        <v>5.1100000000000003</v>
      </c>
      <c r="O16" s="3">
        <v>22.33</v>
      </c>
      <c r="P16" s="9">
        <f t="shared" si="2"/>
        <v>2.2200000000000002</v>
      </c>
      <c r="R16" s="8" t="s">
        <v>306</v>
      </c>
      <c r="S16" s="66">
        <f t="shared" si="3"/>
        <v>195</v>
      </c>
      <c r="T16" s="3">
        <f t="shared" si="4"/>
        <v>6.0000000000000053E-2</v>
      </c>
      <c r="U16" s="3">
        <f t="shared" si="5"/>
        <v>173.5</v>
      </c>
      <c r="V16" s="3">
        <f t="shared" si="6"/>
        <v>83.449999999999989</v>
      </c>
      <c r="W16" s="3">
        <f t="shared" si="7"/>
        <v>-0.88999999999999968</v>
      </c>
      <c r="X16" s="3">
        <f t="shared" si="8"/>
        <v>2.3299999999999983</v>
      </c>
      <c r="Y16" s="9">
        <f t="shared" si="9"/>
        <v>-0.94999999999999973</v>
      </c>
    </row>
    <row r="17" spans="1:25">
      <c r="A17" s="8" t="s">
        <v>307</v>
      </c>
      <c r="B17" s="3"/>
      <c r="C17" s="3"/>
      <c r="D17" s="3"/>
      <c r="E17" s="3">
        <v>330</v>
      </c>
      <c r="F17" s="3"/>
      <c r="G17" s="3"/>
      <c r="H17" s="9"/>
      <c r="J17" s="8" t="s">
        <v>307</v>
      </c>
      <c r="K17" s="3">
        <v>2.78</v>
      </c>
      <c r="L17" s="3">
        <v>1252.67</v>
      </c>
      <c r="M17" s="3">
        <v>298.47000000000003</v>
      </c>
      <c r="N17" s="3">
        <v>5</v>
      </c>
      <c r="O17" s="3">
        <v>20.67</v>
      </c>
      <c r="P17" s="9">
        <f t="shared" si="2"/>
        <v>2.2200000000000002</v>
      </c>
      <c r="R17" s="8" t="s">
        <v>307</v>
      </c>
      <c r="S17" s="66">
        <f t="shared" si="3"/>
        <v>296</v>
      </c>
      <c r="T17" s="3">
        <f t="shared" si="4"/>
        <v>-5.0000000000000266E-2</v>
      </c>
      <c r="U17" s="3">
        <f t="shared" si="5"/>
        <v>31.170000000000073</v>
      </c>
      <c r="V17" s="3">
        <f t="shared" si="6"/>
        <v>83.610000000000014</v>
      </c>
      <c r="W17" s="3">
        <f t="shared" si="7"/>
        <v>-1</v>
      </c>
      <c r="X17" s="3">
        <f t="shared" si="8"/>
        <v>0.67000000000000171</v>
      </c>
      <c r="Y17" s="9">
        <f t="shared" si="9"/>
        <v>-0.94999999999999973</v>
      </c>
    </row>
    <row r="18" spans="1:25" ht="16" thickBot="1">
      <c r="A18" s="10" t="s">
        <v>308</v>
      </c>
      <c r="B18" s="11"/>
      <c r="C18" s="11"/>
      <c r="D18" s="11"/>
      <c r="E18" s="11">
        <v>341</v>
      </c>
      <c r="F18" s="11"/>
      <c r="G18" s="11"/>
      <c r="H18" s="12"/>
      <c r="J18" s="10" t="s">
        <v>308</v>
      </c>
      <c r="K18" s="11">
        <v>2.67</v>
      </c>
      <c r="L18" s="11">
        <v>1494.33</v>
      </c>
      <c r="M18" s="11">
        <v>345.24</v>
      </c>
      <c r="N18" s="11">
        <v>4.5599999999999996</v>
      </c>
      <c r="O18" s="11">
        <v>21</v>
      </c>
      <c r="P18" s="12">
        <f t="shared" si="2"/>
        <v>1.8899999999999997</v>
      </c>
      <c r="R18" s="10" t="s">
        <v>308</v>
      </c>
      <c r="S18" s="67">
        <f t="shared" si="3"/>
        <v>307</v>
      </c>
      <c r="T18" s="11">
        <f t="shared" si="4"/>
        <v>-0.16000000000000014</v>
      </c>
      <c r="U18" s="11">
        <f t="shared" si="5"/>
        <v>272.82999999999993</v>
      </c>
      <c r="V18" s="11">
        <f t="shared" si="6"/>
        <v>130.38</v>
      </c>
      <c r="W18" s="11">
        <f t="shared" si="7"/>
        <v>-1.4400000000000004</v>
      </c>
      <c r="X18" s="11">
        <f t="shared" si="8"/>
        <v>1</v>
      </c>
      <c r="Y18" s="12">
        <f t="shared" si="9"/>
        <v>-1.2800000000000002</v>
      </c>
    </row>
    <row r="19" spans="1:25" ht="16" thickBot="1"/>
    <row r="20" spans="1:25" ht="16" thickBot="1">
      <c r="J20" s="16" t="s">
        <v>309</v>
      </c>
      <c r="K20" s="17">
        <v>2.83</v>
      </c>
      <c r="L20" s="17">
        <v>1221.5</v>
      </c>
      <c r="M20" s="17">
        <v>214.86</v>
      </c>
      <c r="N20" s="17">
        <v>6</v>
      </c>
      <c r="O20" s="17">
        <v>20</v>
      </c>
      <c r="P20" s="19">
        <f>N20-K20</f>
        <v>3.17</v>
      </c>
    </row>
    <row r="21" spans="1:25" ht="16" thickBot="1">
      <c r="J21" s="56" t="s">
        <v>303</v>
      </c>
      <c r="K21" s="64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G14" sqref="G14:G18"/>
    </sheetView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J1" s="16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  <c r="O1" s="17" t="s">
        <v>254</v>
      </c>
      <c r="P1" s="18" t="s">
        <v>292</v>
      </c>
      <c r="R1" s="16" t="s">
        <v>249</v>
      </c>
      <c r="S1" s="49" t="s">
        <v>275</v>
      </c>
      <c r="T1" s="49" t="s">
        <v>257</v>
      </c>
      <c r="U1" s="49" t="s">
        <v>259</v>
      </c>
      <c r="V1" s="49" t="s">
        <v>260</v>
      </c>
      <c r="W1" s="49" t="s">
        <v>261</v>
      </c>
      <c r="X1" s="49" t="s">
        <v>262</v>
      </c>
      <c r="Y1" s="18" t="s">
        <v>293</v>
      </c>
    </row>
    <row r="2" spans="1:25">
      <c r="A2" s="13" t="s">
        <v>310</v>
      </c>
      <c r="B2" s="14"/>
      <c r="C2" s="14"/>
      <c r="D2" s="14"/>
      <c r="E2" s="14">
        <v>54</v>
      </c>
      <c r="F2" s="14"/>
      <c r="G2" s="14"/>
      <c r="H2" s="15"/>
      <c r="J2" s="13" t="s">
        <v>310</v>
      </c>
      <c r="K2" s="14">
        <v>3.67</v>
      </c>
      <c r="L2" s="14">
        <v>1366</v>
      </c>
      <c r="M2" s="14">
        <v>232.71</v>
      </c>
      <c r="N2" s="14">
        <v>7.33</v>
      </c>
      <c r="O2" s="14">
        <v>16</v>
      </c>
      <c r="P2" s="15">
        <f>N2-K2</f>
        <v>3.66</v>
      </c>
      <c r="R2" s="13" t="s">
        <v>310</v>
      </c>
      <c r="S2" s="65">
        <f>E2-$K$11</f>
        <v>20</v>
      </c>
      <c r="T2" s="14">
        <f>K2-K$10</f>
        <v>0</v>
      </c>
      <c r="U2" s="14">
        <f t="shared" ref="U2:Y2" si="0">L2-L$10</f>
        <v>-59</v>
      </c>
      <c r="V2" s="14">
        <f t="shared" si="0"/>
        <v>1.3100000000000023</v>
      </c>
      <c r="W2" s="14">
        <f t="shared" si="0"/>
        <v>0.16000000000000014</v>
      </c>
      <c r="X2" s="14">
        <f t="shared" si="0"/>
        <v>-1.5</v>
      </c>
      <c r="Y2" s="15">
        <f t="shared" si="0"/>
        <v>0.16000000000000014</v>
      </c>
    </row>
    <row r="3" spans="1:25">
      <c r="A3" s="8" t="s">
        <v>311</v>
      </c>
      <c r="B3" s="3"/>
      <c r="C3" s="3"/>
      <c r="D3" s="3"/>
      <c r="E3" s="3">
        <v>84</v>
      </c>
      <c r="F3" s="3"/>
      <c r="G3" s="3"/>
      <c r="H3" s="9"/>
      <c r="J3" s="8" t="s">
        <v>311</v>
      </c>
      <c r="K3" s="3">
        <v>3.67</v>
      </c>
      <c r="L3" s="3">
        <v>2081</v>
      </c>
      <c r="M3" s="3">
        <v>328.46</v>
      </c>
      <c r="N3" s="3">
        <v>6.67</v>
      </c>
      <c r="O3" s="3">
        <v>37</v>
      </c>
      <c r="P3" s="9">
        <f t="shared" ref="P3:P8" si="1">N3-K3</f>
        <v>3</v>
      </c>
      <c r="R3" s="8" t="s">
        <v>311</v>
      </c>
      <c r="S3" s="66">
        <f t="shared" ref="S3:S8" si="2">E3-$K$11</f>
        <v>50</v>
      </c>
      <c r="T3" s="3">
        <f t="shared" ref="T3:T8" si="3">K3-K$10</f>
        <v>0</v>
      </c>
      <c r="U3" s="3">
        <f t="shared" ref="U3:U8" si="4">L3-L$10</f>
        <v>656</v>
      </c>
      <c r="V3" s="3">
        <f t="shared" ref="V3:V8" si="5">M3-M$10</f>
        <v>97.059999999999974</v>
      </c>
      <c r="W3" s="3">
        <f t="shared" ref="W3:W8" si="6">N3-N$10</f>
        <v>-0.5</v>
      </c>
      <c r="X3" s="3">
        <f t="shared" ref="X3:X8" si="7">O3-O$10</f>
        <v>19.5</v>
      </c>
      <c r="Y3" s="9">
        <f t="shared" ref="Y3:Y8" si="8">P3-P$10</f>
        <v>-0.5</v>
      </c>
    </row>
    <row r="4" spans="1:25">
      <c r="A4" s="8" t="s">
        <v>312</v>
      </c>
      <c r="B4" s="3"/>
      <c r="C4" s="3"/>
      <c r="D4" s="3"/>
      <c r="E4" s="3">
        <v>139</v>
      </c>
      <c r="F4" s="3"/>
      <c r="G4" s="3"/>
      <c r="H4" s="9"/>
      <c r="J4" s="8" t="s">
        <v>312</v>
      </c>
      <c r="K4" s="3">
        <v>3.67</v>
      </c>
      <c r="L4" s="3">
        <v>1709</v>
      </c>
      <c r="M4" s="3">
        <v>321.57</v>
      </c>
      <c r="N4" s="3">
        <v>6.33</v>
      </c>
      <c r="O4" s="3">
        <v>26</v>
      </c>
      <c r="P4" s="9">
        <f t="shared" si="1"/>
        <v>2.66</v>
      </c>
      <c r="R4" s="8" t="s">
        <v>312</v>
      </c>
      <c r="S4" s="66">
        <f t="shared" si="2"/>
        <v>105</v>
      </c>
      <c r="T4" s="3">
        <f t="shared" si="3"/>
        <v>0</v>
      </c>
      <c r="U4" s="3">
        <f t="shared" si="4"/>
        <v>284</v>
      </c>
      <c r="V4" s="3">
        <f t="shared" si="5"/>
        <v>90.169999999999987</v>
      </c>
      <c r="W4" s="3">
        <f t="shared" si="6"/>
        <v>-0.83999999999999986</v>
      </c>
      <c r="X4" s="3">
        <f t="shared" si="7"/>
        <v>8.5</v>
      </c>
      <c r="Y4" s="9">
        <f t="shared" si="8"/>
        <v>-0.83999999999999986</v>
      </c>
    </row>
    <row r="5" spans="1:25">
      <c r="A5" s="8" t="s">
        <v>313</v>
      </c>
      <c r="B5" s="3"/>
      <c r="C5" s="3"/>
      <c r="D5" s="3"/>
      <c r="E5" s="3">
        <v>171</v>
      </c>
      <c r="F5" s="3"/>
      <c r="G5" s="3"/>
      <c r="H5" s="9"/>
      <c r="J5" s="8" t="s">
        <v>313</v>
      </c>
      <c r="K5" s="3">
        <v>3.33</v>
      </c>
      <c r="L5" s="3">
        <v>1897</v>
      </c>
      <c r="M5" s="3">
        <v>322.62</v>
      </c>
      <c r="N5" s="3">
        <v>6</v>
      </c>
      <c r="O5" s="3">
        <v>32</v>
      </c>
      <c r="P5" s="9">
        <f t="shared" si="1"/>
        <v>2.67</v>
      </c>
      <c r="R5" s="8" t="s">
        <v>313</v>
      </c>
      <c r="S5" s="66">
        <f t="shared" si="2"/>
        <v>137</v>
      </c>
      <c r="T5" s="3">
        <f t="shared" si="3"/>
        <v>-0.33999999999999986</v>
      </c>
      <c r="U5" s="3">
        <f t="shared" si="4"/>
        <v>472</v>
      </c>
      <c r="V5" s="3">
        <f t="shared" si="5"/>
        <v>91.22</v>
      </c>
      <c r="W5" s="3">
        <f t="shared" si="6"/>
        <v>-1.17</v>
      </c>
      <c r="X5" s="3">
        <f t="shared" si="7"/>
        <v>14.5</v>
      </c>
      <c r="Y5" s="9">
        <f t="shared" si="8"/>
        <v>-0.83000000000000007</v>
      </c>
    </row>
    <row r="6" spans="1:25">
      <c r="A6" s="8" t="s">
        <v>314</v>
      </c>
      <c r="B6" s="3"/>
      <c r="C6" s="3"/>
      <c r="D6" s="3"/>
      <c r="E6" s="3">
        <v>222</v>
      </c>
      <c r="F6" s="3"/>
      <c r="G6" s="3"/>
      <c r="H6" s="9"/>
      <c r="J6" s="8" t="s">
        <v>314</v>
      </c>
      <c r="K6" s="3">
        <v>3.33</v>
      </c>
      <c r="L6" s="3">
        <v>1745</v>
      </c>
      <c r="M6" s="3">
        <v>357.46</v>
      </c>
      <c r="N6" s="3">
        <v>5.67</v>
      </c>
      <c r="O6" s="3">
        <v>27</v>
      </c>
      <c r="P6" s="9">
        <f t="shared" si="1"/>
        <v>2.34</v>
      </c>
      <c r="R6" s="8" t="s">
        <v>314</v>
      </c>
      <c r="S6" s="66">
        <f t="shared" si="2"/>
        <v>188</v>
      </c>
      <c r="T6" s="3">
        <f t="shared" si="3"/>
        <v>-0.33999999999999986</v>
      </c>
      <c r="U6" s="3">
        <f t="shared" si="4"/>
        <v>320</v>
      </c>
      <c r="V6" s="3">
        <f t="shared" si="5"/>
        <v>126.05999999999997</v>
      </c>
      <c r="W6" s="3">
        <f t="shared" si="6"/>
        <v>-1.5</v>
      </c>
      <c r="X6" s="3">
        <f t="shared" si="7"/>
        <v>9.5</v>
      </c>
      <c r="Y6" s="9">
        <f t="shared" si="8"/>
        <v>-1.1600000000000001</v>
      </c>
    </row>
    <row r="7" spans="1:25">
      <c r="A7" s="8" t="s">
        <v>315</v>
      </c>
      <c r="B7" s="3"/>
      <c r="C7" s="3"/>
      <c r="D7" s="3"/>
      <c r="E7" s="3">
        <v>253</v>
      </c>
      <c r="F7" s="3"/>
      <c r="G7" s="3"/>
      <c r="H7" s="9"/>
      <c r="J7" s="8" t="s">
        <v>315</v>
      </c>
      <c r="K7" s="3">
        <v>3.33</v>
      </c>
      <c r="L7" s="3">
        <v>2062</v>
      </c>
      <c r="M7" s="3">
        <v>373.16</v>
      </c>
      <c r="N7" s="3">
        <v>5.67</v>
      </c>
      <c r="O7" s="3">
        <v>31</v>
      </c>
      <c r="P7" s="9">
        <f t="shared" si="1"/>
        <v>2.34</v>
      </c>
      <c r="R7" s="8" t="s">
        <v>315</v>
      </c>
      <c r="S7" s="66">
        <f t="shared" si="2"/>
        <v>219</v>
      </c>
      <c r="T7" s="3">
        <f t="shared" si="3"/>
        <v>-0.33999999999999986</v>
      </c>
      <c r="U7" s="3">
        <f t="shared" si="4"/>
        <v>637</v>
      </c>
      <c r="V7" s="3">
        <f t="shared" si="5"/>
        <v>141.76000000000002</v>
      </c>
      <c r="W7" s="3">
        <f t="shared" si="6"/>
        <v>-1.5</v>
      </c>
      <c r="X7" s="3">
        <f t="shared" si="7"/>
        <v>13.5</v>
      </c>
      <c r="Y7" s="9">
        <f t="shared" si="8"/>
        <v>-1.1600000000000001</v>
      </c>
    </row>
    <row r="8" spans="1:25" ht="16" thickBot="1">
      <c r="A8" s="10" t="s">
        <v>316</v>
      </c>
      <c r="B8" s="11"/>
      <c r="C8" s="11"/>
      <c r="D8" s="11"/>
      <c r="E8" s="11">
        <v>301</v>
      </c>
      <c r="F8" s="11"/>
      <c r="G8" s="11"/>
      <c r="H8" s="12"/>
      <c r="J8" s="10" t="s">
        <v>316</v>
      </c>
      <c r="K8" s="11">
        <v>3.33</v>
      </c>
      <c r="L8" s="11">
        <v>2010</v>
      </c>
      <c r="M8" s="11">
        <v>404.12</v>
      </c>
      <c r="N8" s="11">
        <v>5.33</v>
      </c>
      <c r="O8" s="11">
        <v>37</v>
      </c>
      <c r="P8" s="12">
        <f t="shared" si="1"/>
        <v>2</v>
      </c>
      <c r="R8" s="10" t="s">
        <v>316</v>
      </c>
      <c r="S8" s="67">
        <f t="shared" si="2"/>
        <v>267</v>
      </c>
      <c r="T8" s="11">
        <f t="shared" si="3"/>
        <v>-0.33999999999999986</v>
      </c>
      <c r="U8" s="11">
        <f t="shared" si="4"/>
        <v>585</v>
      </c>
      <c r="V8" s="11">
        <f t="shared" si="5"/>
        <v>172.72</v>
      </c>
      <c r="W8" s="11">
        <f t="shared" si="6"/>
        <v>-1.8399999999999999</v>
      </c>
      <c r="X8" s="11">
        <f t="shared" si="7"/>
        <v>19.5</v>
      </c>
      <c r="Y8" s="12">
        <f t="shared" si="8"/>
        <v>-1.5</v>
      </c>
    </row>
    <row r="9" spans="1:25" ht="16" thickBot="1"/>
    <row r="10" spans="1:25" ht="16" thickBot="1">
      <c r="J10" s="16" t="s">
        <v>317</v>
      </c>
      <c r="K10" s="17">
        <v>3.67</v>
      </c>
      <c r="L10" s="17">
        <v>1425</v>
      </c>
      <c r="M10" s="17">
        <v>231.4</v>
      </c>
      <c r="N10" s="17">
        <v>7.17</v>
      </c>
      <c r="O10" s="17">
        <v>17.5</v>
      </c>
      <c r="P10" s="19">
        <f>N10-K10</f>
        <v>3.5</v>
      </c>
    </row>
    <row r="11" spans="1:25" ht="16" thickBot="1">
      <c r="J11" s="56" t="s">
        <v>303</v>
      </c>
      <c r="K11" s="64">
        <v>34</v>
      </c>
    </row>
    <row r="12" spans="1:25" ht="16" thickBot="1"/>
    <row r="13" spans="1:25" ht="16" thickBot="1">
      <c r="A13" s="16" t="s">
        <v>137</v>
      </c>
      <c r="B13" s="17" t="s">
        <v>1</v>
      </c>
      <c r="C13" s="17" t="s">
        <v>2</v>
      </c>
      <c r="D13" s="17" t="s">
        <v>3</v>
      </c>
      <c r="E13" s="17" t="s">
        <v>4</v>
      </c>
      <c r="F13" s="17" t="s">
        <v>5</v>
      </c>
      <c r="G13" s="17" t="s">
        <v>6</v>
      </c>
      <c r="H13" s="18" t="s">
        <v>7</v>
      </c>
      <c r="J13" s="16" t="s">
        <v>272</v>
      </c>
      <c r="K13" s="17" t="s">
        <v>250</v>
      </c>
      <c r="L13" s="17" t="s">
        <v>251</v>
      </c>
      <c r="M13" s="17" t="s">
        <v>252</v>
      </c>
      <c r="N13" s="17" t="s">
        <v>253</v>
      </c>
      <c r="O13" s="17" t="s">
        <v>254</v>
      </c>
      <c r="P13" s="18" t="s">
        <v>292</v>
      </c>
      <c r="R13" s="16" t="s">
        <v>272</v>
      </c>
      <c r="S13" s="49" t="s">
        <v>283</v>
      </c>
      <c r="T13" s="49" t="s">
        <v>257</v>
      </c>
      <c r="U13" s="49" t="s">
        <v>259</v>
      </c>
      <c r="V13" s="49" t="s">
        <v>260</v>
      </c>
      <c r="W13" s="49" t="s">
        <v>261</v>
      </c>
      <c r="X13" s="49" t="s">
        <v>262</v>
      </c>
      <c r="Y13" s="18" t="s">
        <v>293</v>
      </c>
    </row>
    <row r="14" spans="1:25">
      <c r="A14" s="13" t="s">
        <v>346</v>
      </c>
      <c r="B14" s="14"/>
      <c r="C14" s="14"/>
      <c r="D14" s="14"/>
      <c r="E14" s="14"/>
      <c r="F14" s="14"/>
      <c r="G14" s="14">
        <v>158</v>
      </c>
      <c r="H14" s="15"/>
      <c r="J14" s="13" t="s">
        <v>346</v>
      </c>
      <c r="K14" s="14">
        <v>3.11</v>
      </c>
      <c r="L14" s="14">
        <v>1926.67</v>
      </c>
      <c r="M14" s="14">
        <v>271.06</v>
      </c>
      <c r="N14" s="14">
        <v>6.56</v>
      </c>
      <c r="O14" s="14">
        <v>26.33</v>
      </c>
      <c r="P14" s="15">
        <f>N14-K14</f>
        <v>3.4499999999999997</v>
      </c>
      <c r="R14" s="13" t="s">
        <v>346</v>
      </c>
      <c r="S14" s="65">
        <f>G14-$K$21</f>
        <v>41</v>
      </c>
      <c r="T14" s="14">
        <f>K14-K$20</f>
        <v>-0.33000000000000007</v>
      </c>
      <c r="U14" s="14">
        <f t="shared" ref="U14:Y14" si="9">L14-L$20</f>
        <v>294.34000000000015</v>
      </c>
      <c r="V14" s="14">
        <f t="shared" si="9"/>
        <v>72.28</v>
      </c>
      <c r="W14" s="14">
        <f t="shared" si="9"/>
        <v>-0.55000000000000071</v>
      </c>
      <c r="X14" s="14">
        <f t="shared" si="9"/>
        <v>-3.6700000000000017</v>
      </c>
      <c r="Y14" s="15">
        <f t="shared" si="9"/>
        <v>-0.22000000000000064</v>
      </c>
    </row>
    <row r="15" spans="1:25">
      <c r="A15" s="8" t="s">
        <v>347</v>
      </c>
      <c r="B15" s="3"/>
      <c r="C15" s="3"/>
      <c r="D15" s="3"/>
      <c r="E15" s="3"/>
      <c r="F15" s="3"/>
      <c r="G15" s="3">
        <v>248</v>
      </c>
      <c r="H15" s="9"/>
      <c r="J15" s="8" t="s">
        <v>347</v>
      </c>
      <c r="K15" s="3">
        <v>2.78</v>
      </c>
      <c r="L15" s="3">
        <v>1931.67</v>
      </c>
      <c r="M15" s="3">
        <v>301.14999999999998</v>
      </c>
      <c r="N15" s="3">
        <v>5.89</v>
      </c>
      <c r="O15" s="3">
        <v>25.33</v>
      </c>
      <c r="P15" s="9">
        <f t="shared" ref="P15:P18" si="10">N15-K15</f>
        <v>3.11</v>
      </c>
      <c r="R15" s="8" t="s">
        <v>347</v>
      </c>
      <c r="S15" s="65">
        <f t="shared" ref="S15:S18" si="11">G15-$K$21</f>
        <v>131</v>
      </c>
      <c r="T15" s="14">
        <f t="shared" ref="T15:T18" si="12">K15-K$20</f>
        <v>-0.66000000000000014</v>
      </c>
      <c r="U15" s="14">
        <f t="shared" ref="U15:U18" si="13">L15-L$20</f>
        <v>299.34000000000015</v>
      </c>
      <c r="V15" s="14">
        <f t="shared" ref="V15:V18" si="14">M15-M$20</f>
        <v>102.36999999999998</v>
      </c>
      <c r="W15" s="14">
        <f t="shared" ref="W15:W18" si="15">N15-N$20</f>
        <v>-1.2200000000000006</v>
      </c>
      <c r="X15" s="14">
        <f t="shared" ref="X15:X18" si="16">O15-O$20</f>
        <v>-4.6700000000000017</v>
      </c>
      <c r="Y15" s="15">
        <f t="shared" ref="Y15:Y18" si="17">P15-P$20</f>
        <v>-0.5600000000000005</v>
      </c>
    </row>
    <row r="16" spans="1:25">
      <c r="A16" s="8" t="s">
        <v>348</v>
      </c>
      <c r="B16" s="3"/>
      <c r="C16" s="3"/>
      <c r="D16" s="3"/>
      <c r="E16" s="3"/>
      <c r="F16" s="3"/>
      <c r="G16" s="3">
        <v>291</v>
      </c>
      <c r="H16" s="9"/>
      <c r="J16" s="8" t="s">
        <v>348</v>
      </c>
      <c r="K16" s="3">
        <v>2.78</v>
      </c>
      <c r="L16" s="3">
        <v>1755.67</v>
      </c>
      <c r="M16" s="3">
        <v>273.67</v>
      </c>
      <c r="N16" s="3">
        <v>5.67</v>
      </c>
      <c r="O16" s="3">
        <v>24.33</v>
      </c>
      <c r="P16" s="9">
        <f t="shared" si="10"/>
        <v>2.89</v>
      </c>
      <c r="R16" s="8" t="s">
        <v>348</v>
      </c>
      <c r="S16" s="65">
        <f t="shared" si="11"/>
        <v>174</v>
      </c>
      <c r="T16" s="14">
        <f t="shared" si="12"/>
        <v>-0.66000000000000014</v>
      </c>
      <c r="U16" s="14">
        <f t="shared" si="13"/>
        <v>123.34000000000015</v>
      </c>
      <c r="V16" s="14">
        <f t="shared" si="14"/>
        <v>74.890000000000015</v>
      </c>
      <c r="W16" s="14">
        <f t="shared" si="15"/>
        <v>-1.4400000000000004</v>
      </c>
      <c r="X16" s="14">
        <f t="shared" si="16"/>
        <v>-5.6700000000000017</v>
      </c>
      <c r="Y16" s="15">
        <f t="shared" si="17"/>
        <v>-0.78000000000000025</v>
      </c>
    </row>
    <row r="17" spans="1:25">
      <c r="A17" s="8" t="s">
        <v>349</v>
      </c>
      <c r="B17" s="3"/>
      <c r="C17" s="3"/>
      <c r="D17" s="3"/>
      <c r="E17" s="3"/>
      <c r="F17" s="3"/>
      <c r="G17" s="3">
        <v>358</v>
      </c>
      <c r="H17" s="9"/>
      <c r="J17" s="8" t="s">
        <v>349</v>
      </c>
      <c r="K17" s="3">
        <v>2.33</v>
      </c>
      <c r="L17" s="3">
        <v>1727.33</v>
      </c>
      <c r="M17" s="3">
        <v>310.77</v>
      </c>
      <c r="N17" s="3">
        <v>4.78</v>
      </c>
      <c r="O17" s="3">
        <v>22</v>
      </c>
      <c r="P17" s="9">
        <f t="shared" si="10"/>
        <v>2.4500000000000002</v>
      </c>
      <c r="R17" s="8" t="s">
        <v>349</v>
      </c>
      <c r="S17" s="65">
        <f t="shared" si="11"/>
        <v>241</v>
      </c>
      <c r="T17" s="14">
        <f t="shared" si="12"/>
        <v>-1.1099999999999999</v>
      </c>
      <c r="U17" s="14">
        <f t="shared" si="13"/>
        <v>95</v>
      </c>
      <c r="V17" s="14">
        <f t="shared" si="14"/>
        <v>111.98999999999998</v>
      </c>
      <c r="W17" s="14">
        <f t="shared" si="15"/>
        <v>-2.33</v>
      </c>
      <c r="X17" s="14">
        <f t="shared" si="16"/>
        <v>-8</v>
      </c>
      <c r="Y17" s="15">
        <f t="shared" si="17"/>
        <v>-1.2200000000000002</v>
      </c>
    </row>
    <row r="18" spans="1:25" ht="16" thickBot="1">
      <c r="A18" s="10" t="s">
        <v>350</v>
      </c>
      <c r="B18" s="11"/>
      <c r="C18" s="11"/>
      <c r="D18" s="11"/>
      <c r="E18" s="11"/>
      <c r="F18" s="11"/>
      <c r="G18" s="11">
        <v>449</v>
      </c>
      <c r="H18" s="12"/>
      <c r="J18" s="10" t="s">
        <v>350</v>
      </c>
      <c r="K18" s="11">
        <v>2.33</v>
      </c>
      <c r="L18" s="11">
        <v>1801.67</v>
      </c>
      <c r="M18" s="11">
        <v>347.39</v>
      </c>
      <c r="N18" s="11">
        <v>4.67</v>
      </c>
      <c r="O18" s="11">
        <v>22.33</v>
      </c>
      <c r="P18" s="12">
        <f t="shared" si="10"/>
        <v>2.34</v>
      </c>
      <c r="R18" s="10" t="s">
        <v>350</v>
      </c>
      <c r="S18" s="73">
        <f t="shared" si="11"/>
        <v>332</v>
      </c>
      <c r="T18" s="57">
        <f t="shared" si="12"/>
        <v>-1.1099999999999999</v>
      </c>
      <c r="U18" s="57">
        <f t="shared" si="13"/>
        <v>169.34000000000015</v>
      </c>
      <c r="V18" s="57">
        <f t="shared" si="14"/>
        <v>148.60999999999999</v>
      </c>
      <c r="W18" s="57">
        <f t="shared" si="15"/>
        <v>-2.4400000000000004</v>
      </c>
      <c r="X18" s="57">
        <f t="shared" si="16"/>
        <v>-7.6700000000000017</v>
      </c>
      <c r="Y18" s="58">
        <f t="shared" si="17"/>
        <v>-1.3300000000000005</v>
      </c>
    </row>
    <row r="19" spans="1:25" ht="16" thickBot="1"/>
    <row r="20" spans="1:25" ht="16" thickBot="1">
      <c r="J20" s="16" t="s">
        <v>317</v>
      </c>
      <c r="K20" s="17">
        <v>3.44</v>
      </c>
      <c r="L20" s="17">
        <v>1632.33</v>
      </c>
      <c r="M20" s="17">
        <v>198.78</v>
      </c>
      <c r="N20" s="17">
        <v>7.11</v>
      </c>
      <c r="O20" s="17">
        <v>30</v>
      </c>
      <c r="P20" s="19">
        <f>N20-K20</f>
        <v>3.6700000000000004</v>
      </c>
    </row>
    <row r="21" spans="1:25" ht="16" thickBot="1">
      <c r="J21" s="56" t="s">
        <v>344</v>
      </c>
      <c r="K21" s="64">
        <v>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/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J1" s="16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  <c r="O1" s="17" t="s">
        <v>254</v>
      </c>
      <c r="P1" s="18" t="s">
        <v>292</v>
      </c>
      <c r="R1" s="16" t="s">
        <v>249</v>
      </c>
      <c r="S1" s="49" t="s">
        <v>258</v>
      </c>
      <c r="T1" s="49" t="s">
        <v>257</v>
      </c>
      <c r="U1" s="49" t="s">
        <v>259</v>
      </c>
      <c r="V1" s="49" t="s">
        <v>260</v>
      </c>
      <c r="W1" s="49" t="s">
        <v>261</v>
      </c>
      <c r="X1" s="49" t="s">
        <v>262</v>
      </c>
      <c r="Y1" s="18" t="s">
        <v>293</v>
      </c>
    </row>
    <row r="2" spans="1:25">
      <c r="A2" s="13" t="s">
        <v>8</v>
      </c>
      <c r="B2" s="14">
        <v>77</v>
      </c>
      <c r="C2" s="14">
        <v>72</v>
      </c>
      <c r="D2" s="14">
        <v>55</v>
      </c>
      <c r="E2" s="14">
        <v>52</v>
      </c>
      <c r="F2" s="14">
        <v>96</v>
      </c>
      <c r="G2" s="14">
        <v>58</v>
      </c>
      <c r="H2" s="15">
        <v>96</v>
      </c>
      <c r="J2" s="13" t="s">
        <v>8</v>
      </c>
      <c r="K2" s="14">
        <v>2.91</v>
      </c>
      <c r="L2" s="14">
        <v>626</v>
      </c>
      <c r="M2" s="14">
        <v>71.95</v>
      </c>
      <c r="N2" s="14">
        <v>7.03</v>
      </c>
      <c r="O2" s="14">
        <v>32</v>
      </c>
      <c r="P2" s="15">
        <f>N2-K2</f>
        <v>4.12</v>
      </c>
      <c r="R2" s="13" t="s">
        <v>8</v>
      </c>
      <c r="S2" s="14">
        <f>B2-$K$11</f>
        <v>8.5</v>
      </c>
      <c r="T2" s="14">
        <f>K2-K$10</f>
        <v>-0.43999999999999995</v>
      </c>
      <c r="U2" s="14">
        <f t="shared" ref="U2:Y8" si="0">L2-L$10</f>
        <v>178</v>
      </c>
      <c r="V2" s="14">
        <f t="shared" si="0"/>
        <v>28.78</v>
      </c>
      <c r="W2" s="14">
        <f t="shared" si="0"/>
        <v>-0.99999999999999911</v>
      </c>
      <c r="X2" s="14">
        <f t="shared" si="0"/>
        <v>-2</v>
      </c>
      <c r="Y2" s="15">
        <f t="shared" si="0"/>
        <v>-0.55999999999999961</v>
      </c>
    </row>
    <row r="3" spans="1:25">
      <c r="A3" s="8" t="s">
        <v>9</v>
      </c>
      <c r="B3" s="3">
        <v>90</v>
      </c>
      <c r="C3" s="3">
        <v>68</v>
      </c>
      <c r="D3" s="3">
        <v>58</v>
      </c>
      <c r="E3" s="3">
        <v>53</v>
      </c>
      <c r="F3" s="3">
        <v>98</v>
      </c>
      <c r="G3" s="3">
        <v>59</v>
      </c>
      <c r="H3" s="9">
        <v>95</v>
      </c>
      <c r="J3" s="8" t="s">
        <v>9</v>
      </c>
      <c r="K3" s="3">
        <v>3.02</v>
      </c>
      <c r="L3" s="3">
        <v>861.33</v>
      </c>
      <c r="M3" s="3">
        <v>78</v>
      </c>
      <c r="N3" s="3">
        <v>7.92</v>
      </c>
      <c r="O3" s="3">
        <v>35.33</v>
      </c>
      <c r="P3" s="9">
        <f t="shared" ref="P3:P8" si="1">N3-K3</f>
        <v>4.9000000000000004</v>
      </c>
      <c r="R3" s="8" t="s">
        <v>9</v>
      </c>
      <c r="S3" s="3">
        <f t="shared" ref="S3:S8" si="2">B3-$K$11</f>
        <v>21.5</v>
      </c>
      <c r="T3" s="3">
        <f t="shared" ref="T3:T8" si="3">K3-K$10</f>
        <v>-0.33000000000000007</v>
      </c>
      <c r="U3" s="3">
        <f t="shared" si="0"/>
        <v>413.33000000000004</v>
      </c>
      <c r="V3" s="3">
        <f t="shared" si="0"/>
        <v>34.83</v>
      </c>
      <c r="W3" s="3">
        <f t="shared" si="0"/>
        <v>-0.10999999999999943</v>
      </c>
      <c r="X3" s="3">
        <f t="shared" si="0"/>
        <v>1.3299999999999983</v>
      </c>
      <c r="Y3" s="9">
        <f t="shared" si="0"/>
        <v>0.22000000000000064</v>
      </c>
    </row>
    <row r="4" spans="1:25">
      <c r="A4" s="8" t="s">
        <v>10</v>
      </c>
      <c r="B4" s="3">
        <v>101</v>
      </c>
      <c r="C4" s="3">
        <v>71</v>
      </c>
      <c r="D4" s="3">
        <v>55</v>
      </c>
      <c r="E4" s="3">
        <v>52</v>
      </c>
      <c r="F4" s="3">
        <v>96</v>
      </c>
      <c r="G4" s="3">
        <v>60</v>
      </c>
      <c r="H4" s="9">
        <v>73</v>
      </c>
      <c r="J4" s="8" t="s">
        <v>10</v>
      </c>
      <c r="K4" s="3">
        <v>3.35</v>
      </c>
      <c r="L4" s="3">
        <v>910</v>
      </c>
      <c r="M4" s="3">
        <v>89.66</v>
      </c>
      <c r="N4" s="3">
        <v>8.0299999999999994</v>
      </c>
      <c r="O4" s="3">
        <v>34</v>
      </c>
      <c r="P4" s="9">
        <f t="shared" si="1"/>
        <v>4.68</v>
      </c>
      <c r="R4" s="8" t="s">
        <v>10</v>
      </c>
      <c r="S4" s="3">
        <f t="shared" si="2"/>
        <v>32.5</v>
      </c>
      <c r="T4" s="3">
        <f t="shared" si="3"/>
        <v>0</v>
      </c>
      <c r="U4" s="3">
        <f t="shared" si="0"/>
        <v>462</v>
      </c>
      <c r="V4" s="3">
        <f t="shared" si="0"/>
        <v>46.489999999999995</v>
      </c>
      <c r="W4" s="3">
        <f t="shared" si="0"/>
        <v>0</v>
      </c>
      <c r="X4" s="3">
        <f t="shared" si="0"/>
        <v>0</v>
      </c>
      <c r="Y4" s="9">
        <f t="shared" si="0"/>
        <v>0</v>
      </c>
    </row>
    <row r="5" spans="1:25">
      <c r="A5" s="8" t="s">
        <v>11</v>
      </c>
      <c r="B5" s="3">
        <v>113</v>
      </c>
      <c r="C5" s="3">
        <v>72</v>
      </c>
      <c r="D5" s="3">
        <v>58</v>
      </c>
      <c r="E5" s="3">
        <v>55</v>
      </c>
      <c r="F5" s="3">
        <v>93</v>
      </c>
      <c r="G5" s="3">
        <v>59</v>
      </c>
      <c r="H5" s="9">
        <v>95</v>
      </c>
      <c r="J5" s="8" t="s">
        <v>11</v>
      </c>
      <c r="K5" s="3">
        <v>2.46</v>
      </c>
      <c r="L5" s="3">
        <v>1089.67</v>
      </c>
      <c r="M5" s="3">
        <v>138.76</v>
      </c>
      <c r="N5" s="3">
        <v>5.91</v>
      </c>
      <c r="O5" s="3">
        <v>27.33</v>
      </c>
      <c r="P5" s="9">
        <f t="shared" si="1"/>
        <v>3.45</v>
      </c>
      <c r="R5" s="8" t="s">
        <v>11</v>
      </c>
      <c r="S5" s="3">
        <f t="shared" si="2"/>
        <v>44.5</v>
      </c>
      <c r="T5" s="3">
        <f t="shared" si="3"/>
        <v>-0.89000000000000012</v>
      </c>
      <c r="U5" s="3">
        <f t="shared" si="0"/>
        <v>641.67000000000007</v>
      </c>
      <c r="V5" s="3">
        <f t="shared" si="0"/>
        <v>95.589999999999989</v>
      </c>
      <c r="W5" s="3">
        <f t="shared" si="0"/>
        <v>-2.1199999999999992</v>
      </c>
      <c r="X5" s="3">
        <f t="shared" si="0"/>
        <v>-6.6700000000000017</v>
      </c>
      <c r="Y5" s="9">
        <f t="shared" si="0"/>
        <v>-1.2299999999999995</v>
      </c>
    </row>
    <row r="6" spans="1:25">
      <c r="A6" s="8" t="s">
        <v>12</v>
      </c>
      <c r="B6" s="3">
        <v>115</v>
      </c>
      <c r="C6" s="3">
        <v>67</v>
      </c>
      <c r="D6" s="3">
        <v>59</v>
      </c>
      <c r="E6" s="3">
        <v>52</v>
      </c>
      <c r="F6" s="3">
        <v>96</v>
      </c>
      <c r="G6" s="3">
        <v>63</v>
      </c>
      <c r="H6" s="9">
        <v>96</v>
      </c>
      <c r="J6" s="8" t="s">
        <v>12</v>
      </c>
      <c r="K6" s="3">
        <v>3.02</v>
      </c>
      <c r="L6" s="3">
        <v>1225</v>
      </c>
      <c r="M6" s="3">
        <v>97.25</v>
      </c>
      <c r="N6" s="3">
        <v>8.4700000000000006</v>
      </c>
      <c r="O6" s="3">
        <v>35.67</v>
      </c>
      <c r="P6" s="9">
        <f t="shared" si="1"/>
        <v>5.4500000000000011</v>
      </c>
      <c r="R6" s="8" t="s">
        <v>12</v>
      </c>
      <c r="S6" s="3">
        <f t="shared" si="2"/>
        <v>46.5</v>
      </c>
      <c r="T6" s="3">
        <f t="shared" si="3"/>
        <v>-0.33000000000000007</v>
      </c>
      <c r="U6" s="3">
        <f t="shared" si="0"/>
        <v>777</v>
      </c>
      <c r="V6" s="3">
        <f t="shared" si="0"/>
        <v>54.08</v>
      </c>
      <c r="W6" s="3">
        <f t="shared" si="0"/>
        <v>0.44000000000000128</v>
      </c>
      <c r="X6" s="3">
        <f t="shared" si="0"/>
        <v>1.6700000000000017</v>
      </c>
      <c r="Y6" s="9">
        <f t="shared" si="0"/>
        <v>0.77000000000000135</v>
      </c>
    </row>
    <row r="7" spans="1:25">
      <c r="A7" s="8" t="s">
        <v>13</v>
      </c>
      <c r="B7" s="3">
        <v>124</v>
      </c>
      <c r="C7" s="3">
        <v>68</v>
      </c>
      <c r="D7" s="3">
        <v>64</v>
      </c>
      <c r="E7" s="3">
        <v>52</v>
      </c>
      <c r="F7" s="3">
        <v>98</v>
      </c>
      <c r="G7" s="3">
        <v>62</v>
      </c>
      <c r="H7" s="9">
        <v>95</v>
      </c>
      <c r="J7" s="8" t="s">
        <v>13</v>
      </c>
      <c r="K7" s="3">
        <v>3.35</v>
      </c>
      <c r="L7" s="3">
        <v>1573.33</v>
      </c>
      <c r="M7" s="3">
        <v>107.56</v>
      </c>
      <c r="N7" s="3">
        <v>9.0299999999999994</v>
      </c>
      <c r="O7" s="3">
        <v>36</v>
      </c>
      <c r="P7" s="9">
        <f t="shared" si="1"/>
        <v>5.68</v>
      </c>
      <c r="R7" s="8" t="s">
        <v>13</v>
      </c>
      <c r="S7" s="3">
        <f t="shared" si="2"/>
        <v>55.5</v>
      </c>
      <c r="T7" s="3">
        <f t="shared" si="3"/>
        <v>0</v>
      </c>
      <c r="U7" s="3">
        <f t="shared" si="0"/>
        <v>1125.33</v>
      </c>
      <c r="V7" s="3">
        <f t="shared" si="0"/>
        <v>64.39</v>
      </c>
      <c r="W7" s="3">
        <f t="shared" si="0"/>
        <v>1</v>
      </c>
      <c r="X7" s="3">
        <f t="shared" si="0"/>
        <v>2</v>
      </c>
      <c r="Y7" s="9">
        <f t="shared" si="0"/>
        <v>1</v>
      </c>
    </row>
    <row r="8" spans="1:25" ht="16" thickBot="1">
      <c r="A8" s="10" t="s">
        <v>14</v>
      </c>
      <c r="B8" s="11">
        <v>141</v>
      </c>
      <c r="C8" s="11">
        <v>67</v>
      </c>
      <c r="D8" s="11">
        <v>61</v>
      </c>
      <c r="E8" s="11">
        <v>53</v>
      </c>
      <c r="F8" s="11">
        <v>97</v>
      </c>
      <c r="G8" s="11">
        <v>62</v>
      </c>
      <c r="H8" s="12">
        <v>98</v>
      </c>
      <c r="J8" s="10" t="s">
        <v>14</v>
      </c>
      <c r="K8" s="11">
        <v>3.35</v>
      </c>
      <c r="L8" s="11">
        <v>1385.67</v>
      </c>
      <c r="M8" s="11">
        <v>93.52</v>
      </c>
      <c r="N8" s="11">
        <v>9.4700000000000006</v>
      </c>
      <c r="O8" s="11">
        <v>36</v>
      </c>
      <c r="P8" s="12">
        <f t="shared" si="1"/>
        <v>6.120000000000001</v>
      </c>
      <c r="R8" s="10" t="s">
        <v>14</v>
      </c>
      <c r="S8" s="11">
        <f t="shared" si="2"/>
        <v>72.5</v>
      </c>
      <c r="T8" s="11">
        <f t="shared" si="3"/>
        <v>0</v>
      </c>
      <c r="U8" s="11">
        <f t="shared" si="0"/>
        <v>937.67000000000007</v>
      </c>
      <c r="V8" s="11">
        <f t="shared" si="0"/>
        <v>50.349999999999994</v>
      </c>
      <c r="W8" s="11">
        <f t="shared" si="0"/>
        <v>1.4400000000000013</v>
      </c>
      <c r="X8" s="11">
        <f t="shared" si="0"/>
        <v>2</v>
      </c>
      <c r="Y8" s="12">
        <f t="shared" si="0"/>
        <v>1.4400000000000013</v>
      </c>
    </row>
    <row r="9" spans="1:25" ht="16" thickBot="1"/>
    <row r="10" spans="1:25" ht="16" thickBot="1">
      <c r="A10" s="16" t="s">
        <v>15</v>
      </c>
      <c r="B10" s="17"/>
      <c r="C10" s="20">
        <f>STDEV(C2:C8)</f>
        <v>2.2886885410853175</v>
      </c>
      <c r="D10" s="20">
        <f t="shared" ref="D10:H10" si="4">STDEV(D2:D8)</f>
        <v>3.2071349029490923</v>
      </c>
      <c r="E10" s="20">
        <f t="shared" si="4"/>
        <v>1.1126972805283735</v>
      </c>
      <c r="F10" s="20">
        <f t="shared" si="4"/>
        <v>1.7043362064926932</v>
      </c>
      <c r="G10" s="20">
        <f t="shared" si="4"/>
        <v>1.9023794624226835</v>
      </c>
      <c r="H10" s="21">
        <f t="shared" si="4"/>
        <v>8.6959213208864554</v>
      </c>
      <c r="J10" s="16" t="s">
        <v>255</v>
      </c>
      <c r="K10" s="17">
        <v>3.35</v>
      </c>
      <c r="L10" s="17">
        <v>448</v>
      </c>
      <c r="M10" s="17">
        <v>43.17</v>
      </c>
      <c r="N10" s="17">
        <v>8.0299999999999994</v>
      </c>
      <c r="O10" s="17">
        <v>34</v>
      </c>
      <c r="P10" s="19">
        <f>N10-K10</f>
        <v>4.68</v>
      </c>
    </row>
    <row r="11" spans="1:25" ht="16" thickBot="1">
      <c r="J11" s="56" t="s">
        <v>256</v>
      </c>
      <c r="K11" s="60">
        <f>AVERAGE(B22:B30,B36:B42,B48:B53)</f>
        <v>68.5</v>
      </c>
    </row>
    <row r="12" spans="1:25" ht="16" thickBot="1"/>
    <row r="13" spans="1:25" ht="16" thickBot="1">
      <c r="A13" s="16" t="s">
        <v>137</v>
      </c>
      <c r="B13" s="17" t="s">
        <v>1</v>
      </c>
      <c r="C13" s="17" t="s">
        <v>2</v>
      </c>
      <c r="D13" s="17" t="s">
        <v>3</v>
      </c>
      <c r="E13" s="17" t="s">
        <v>4</v>
      </c>
      <c r="F13" s="17" t="s">
        <v>5</v>
      </c>
      <c r="G13" s="17" t="s">
        <v>6</v>
      </c>
      <c r="H13" s="18" t="s">
        <v>7</v>
      </c>
    </row>
    <row r="14" spans="1:25">
      <c r="A14" s="13" t="s">
        <v>134</v>
      </c>
      <c r="B14" s="14">
        <v>53</v>
      </c>
      <c r="C14" s="14">
        <v>33</v>
      </c>
      <c r="D14" s="14">
        <v>297</v>
      </c>
      <c r="E14" s="14">
        <v>45</v>
      </c>
      <c r="F14" s="14">
        <v>84</v>
      </c>
      <c r="G14" s="14">
        <v>67</v>
      </c>
      <c r="H14" s="15"/>
    </row>
    <row r="15" spans="1:25">
      <c r="A15" s="8" t="s">
        <v>135</v>
      </c>
      <c r="B15" s="3">
        <v>56</v>
      </c>
      <c r="C15" s="3">
        <v>41</v>
      </c>
      <c r="D15" s="3">
        <v>442</v>
      </c>
      <c r="E15" s="3">
        <v>39</v>
      </c>
      <c r="F15" s="3">
        <v>85</v>
      </c>
      <c r="G15" s="3">
        <v>74</v>
      </c>
      <c r="H15" s="9"/>
    </row>
    <row r="16" spans="1:25" ht="16" thickBot="1">
      <c r="A16" s="10" t="s">
        <v>136</v>
      </c>
      <c r="B16" s="11">
        <v>52</v>
      </c>
      <c r="C16" s="11">
        <v>35</v>
      </c>
      <c r="D16" s="11">
        <v>673</v>
      </c>
      <c r="E16" s="11">
        <v>60</v>
      </c>
      <c r="F16" s="11">
        <v>100</v>
      </c>
      <c r="G16" s="11">
        <v>73</v>
      </c>
      <c r="H16" s="12"/>
    </row>
    <row r="17" spans="1:25" ht="16" thickBot="1"/>
    <row r="18" spans="1:25" ht="16" thickBot="1">
      <c r="A18" s="16" t="s">
        <v>15</v>
      </c>
      <c r="B18" s="20">
        <f>STDEV(B14:B16)</f>
        <v>2.0816659994661326</v>
      </c>
      <c r="C18" s="20">
        <f>STDEV(C14:C16)</f>
        <v>4.1633319989322661</v>
      </c>
      <c r="D18" s="20"/>
      <c r="E18" s="20">
        <f t="shared" ref="E18:G18" si="5">STDEV(E14:E16)</f>
        <v>10.816653826391969</v>
      </c>
      <c r="F18" s="20">
        <f t="shared" si="5"/>
        <v>8.9628864398325021</v>
      </c>
      <c r="G18" s="20">
        <f t="shared" si="5"/>
        <v>3.7859388972001824</v>
      </c>
      <c r="H18" s="21"/>
    </row>
    <row r="20" spans="1:25" ht="16" thickBot="1"/>
    <row r="21" spans="1:25" ht="16" thickBot="1">
      <c r="A21" s="16" t="s">
        <v>60</v>
      </c>
      <c r="B21" s="17" t="s">
        <v>1</v>
      </c>
      <c r="C21" s="17" t="s">
        <v>2</v>
      </c>
      <c r="D21" s="17" t="s">
        <v>3</v>
      </c>
      <c r="E21" s="17" t="s">
        <v>4</v>
      </c>
      <c r="F21" s="17" t="s">
        <v>5</v>
      </c>
      <c r="G21" s="17" t="s">
        <v>6</v>
      </c>
      <c r="H21" s="18" t="s">
        <v>7</v>
      </c>
      <c r="J21" s="16" t="s">
        <v>272</v>
      </c>
      <c r="K21" s="17" t="s">
        <v>250</v>
      </c>
      <c r="L21" s="17" t="s">
        <v>251</v>
      </c>
      <c r="M21" s="17" t="s">
        <v>252</v>
      </c>
      <c r="N21" s="17" t="s">
        <v>253</v>
      </c>
      <c r="O21" s="17" t="s">
        <v>254</v>
      </c>
      <c r="P21" s="18" t="s">
        <v>292</v>
      </c>
      <c r="R21" s="16" t="s">
        <v>272</v>
      </c>
      <c r="S21" s="49" t="s">
        <v>275</v>
      </c>
      <c r="T21" s="49" t="s">
        <v>257</v>
      </c>
      <c r="U21" s="49" t="s">
        <v>259</v>
      </c>
      <c r="V21" s="49" t="s">
        <v>260</v>
      </c>
      <c r="W21" s="49" t="s">
        <v>261</v>
      </c>
      <c r="X21" s="49" t="s">
        <v>262</v>
      </c>
      <c r="Y21" s="18" t="s">
        <v>293</v>
      </c>
    </row>
    <row r="22" spans="1:25">
      <c r="A22" s="13" t="s">
        <v>16</v>
      </c>
      <c r="B22" s="14">
        <v>64</v>
      </c>
      <c r="C22" s="14">
        <v>79</v>
      </c>
      <c r="D22" s="14">
        <v>55</v>
      </c>
      <c r="E22" s="14">
        <v>47</v>
      </c>
      <c r="F22" s="14">
        <v>85</v>
      </c>
      <c r="G22" s="14">
        <v>58</v>
      </c>
      <c r="H22" s="15">
        <v>91</v>
      </c>
      <c r="J22" s="13" t="s">
        <v>16</v>
      </c>
      <c r="K22" s="14">
        <v>2.89</v>
      </c>
      <c r="L22" s="14">
        <v>419</v>
      </c>
      <c r="M22" s="14">
        <v>53.09</v>
      </c>
      <c r="N22" s="14">
        <v>6.33</v>
      </c>
      <c r="O22" s="14">
        <v>27.33</v>
      </c>
      <c r="P22" s="15">
        <f>N22-K22</f>
        <v>3.44</v>
      </c>
      <c r="R22" s="13" t="s">
        <v>16</v>
      </c>
      <c r="S22" s="33">
        <f>E22-$K$33</f>
        <v>-6.6499999999999986</v>
      </c>
      <c r="T22" s="14">
        <f t="shared" ref="T22:Y22" si="6">K22-K$32</f>
        <v>-0.10999999999999988</v>
      </c>
      <c r="U22" s="14">
        <f t="shared" si="6"/>
        <v>11.329999999999984</v>
      </c>
      <c r="V22" s="14">
        <f t="shared" si="6"/>
        <v>8.6800000000000068</v>
      </c>
      <c r="W22" s="14">
        <f t="shared" si="6"/>
        <v>-0.88999999999999968</v>
      </c>
      <c r="X22" s="14">
        <f t="shared" si="6"/>
        <v>2</v>
      </c>
      <c r="Y22" s="15">
        <f t="shared" si="6"/>
        <v>-0.7799999999999998</v>
      </c>
    </row>
    <row r="23" spans="1:25">
      <c r="A23" s="8" t="s">
        <v>17</v>
      </c>
      <c r="B23" s="3">
        <v>71</v>
      </c>
      <c r="C23" s="3">
        <v>72</v>
      </c>
      <c r="D23" s="3">
        <v>54</v>
      </c>
      <c r="E23" s="3">
        <v>90</v>
      </c>
      <c r="F23" s="3">
        <v>57</v>
      </c>
      <c r="G23" s="3">
        <v>57</v>
      </c>
      <c r="H23" s="9">
        <v>88</v>
      </c>
      <c r="J23" s="8" t="s">
        <v>17</v>
      </c>
      <c r="K23" s="3">
        <v>2.67</v>
      </c>
      <c r="L23" s="3">
        <v>475.33</v>
      </c>
      <c r="M23" s="3">
        <v>69.7</v>
      </c>
      <c r="N23" s="3">
        <v>6</v>
      </c>
      <c r="O23" s="3">
        <v>24</v>
      </c>
      <c r="P23" s="9">
        <f t="shared" ref="P23:P32" si="7">N23-K23</f>
        <v>3.33</v>
      </c>
      <c r="R23" s="8" t="s">
        <v>17</v>
      </c>
      <c r="S23" s="28">
        <f t="shared" ref="S23:S30" si="8">E23-$K$33</f>
        <v>36.35</v>
      </c>
      <c r="T23" s="3">
        <f t="shared" ref="T23:X30" si="9">K23-K$32</f>
        <v>-0.33000000000000007</v>
      </c>
      <c r="U23" s="3">
        <f t="shared" si="9"/>
        <v>67.659999999999968</v>
      </c>
      <c r="V23" s="3">
        <f t="shared" si="9"/>
        <v>25.290000000000006</v>
      </c>
      <c r="W23" s="3">
        <f t="shared" si="9"/>
        <v>-1.2199999999999998</v>
      </c>
      <c r="X23" s="3">
        <f t="shared" si="9"/>
        <v>-1.3299999999999983</v>
      </c>
      <c r="Y23" s="9">
        <f t="shared" ref="Y23:Y30" si="10">P23-P$32</f>
        <v>-0.88999999999999968</v>
      </c>
    </row>
    <row r="24" spans="1:25">
      <c r="A24" s="8" t="s">
        <v>18</v>
      </c>
      <c r="B24" s="3">
        <v>63</v>
      </c>
      <c r="C24" s="3">
        <v>74</v>
      </c>
      <c r="D24" s="3">
        <v>55</v>
      </c>
      <c r="E24" s="3">
        <v>111</v>
      </c>
      <c r="F24" s="3">
        <v>92</v>
      </c>
      <c r="G24" s="3">
        <v>59</v>
      </c>
      <c r="H24" s="9">
        <v>90</v>
      </c>
      <c r="J24" s="8" t="s">
        <v>18</v>
      </c>
      <c r="K24" s="3">
        <v>2.89</v>
      </c>
      <c r="L24" s="3">
        <v>508.33</v>
      </c>
      <c r="M24" s="3">
        <v>81.069999999999993</v>
      </c>
      <c r="N24" s="3">
        <v>6.11</v>
      </c>
      <c r="O24" s="3">
        <v>23.33</v>
      </c>
      <c r="P24" s="9">
        <f t="shared" si="7"/>
        <v>3.22</v>
      </c>
      <c r="R24" s="8" t="s">
        <v>18</v>
      </c>
      <c r="S24" s="28">
        <f t="shared" si="8"/>
        <v>57.35</v>
      </c>
      <c r="T24" s="3">
        <f t="shared" si="9"/>
        <v>-0.10999999999999988</v>
      </c>
      <c r="U24" s="3">
        <f t="shared" si="9"/>
        <v>100.65999999999997</v>
      </c>
      <c r="V24" s="3">
        <f t="shared" si="9"/>
        <v>36.659999999999997</v>
      </c>
      <c r="W24" s="3">
        <f t="shared" si="9"/>
        <v>-1.1099999999999994</v>
      </c>
      <c r="X24" s="3">
        <f t="shared" si="9"/>
        <v>-2</v>
      </c>
      <c r="Y24" s="9">
        <f t="shared" si="10"/>
        <v>-0.99999999999999956</v>
      </c>
    </row>
    <row r="25" spans="1:25">
      <c r="A25" s="8" t="s">
        <v>19</v>
      </c>
      <c r="B25" s="3">
        <v>62</v>
      </c>
      <c r="C25" s="3">
        <v>76</v>
      </c>
      <c r="D25" s="3">
        <v>58</v>
      </c>
      <c r="E25" s="3">
        <v>168</v>
      </c>
      <c r="F25" s="3">
        <v>86</v>
      </c>
      <c r="G25" s="3">
        <v>61</v>
      </c>
      <c r="H25" s="9">
        <v>98</v>
      </c>
      <c r="J25" s="8" t="s">
        <v>19</v>
      </c>
      <c r="K25" s="3">
        <v>2.89</v>
      </c>
      <c r="L25" s="3">
        <v>545.66999999999996</v>
      </c>
      <c r="M25" s="3">
        <v>97.31</v>
      </c>
      <c r="N25" s="3">
        <v>5.89</v>
      </c>
      <c r="O25" s="3">
        <v>21.67</v>
      </c>
      <c r="P25" s="9">
        <f t="shared" si="7"/>
        <v>2.9999999999999996</v>
      </c>
      <c r="R25" s="8" t="s">
        <v>19</v>
      </c>
      <c r="S25" s="28">
        <f t="shared" si="8"/>
        <v>114.35</v>
      </c>
      <c r="T25" s="3">
        <f t="shared" si="9"/>
        <v>-0.10999999999999988</v>
      </c>
      <c r="U25" s="3">
        <f t="shared" si="9"/>
        <v>137.99999999999994</v>
      </c>
      <c r="V25" s="3">
        <f t="shared" si="9"/>
        <v>52.900000000000006</v>
      </c>
      <c r="W25" s="3">
        <f t="shared" si="9"/>
        <v>-1.33</v>
      </c>
      <c r="X25" s="3">
        <f t="shared" si="9"/>
        <v>-3.6599999999999966</v>
      </c>
      <c r="Y25" s="9">
        <f t="shared" si="10"/>
        <v>-1.2200000000000002</v>
      </c>
    </row>
    <row r="26" spans="1:25">
      <c r="A26" s="8" t="s">
        <v>20</v>
      </c>
      <c r="B26" s="3">
        <v>76</v>
      </c>
      <c r="C26" s="3">
        <v>75</v>
      </c>
      <c r="D26" s="3">
        <v>55</v>
      </c>
      <c r="E26" s="3">
        <v>203</v>
      </c>
      <c r="F26" s="3">
        <v>98</v>
      </c>
      <c r="G26" s="3">
        <v>59</v>
      </c>
      <c r="H26" s="9">
        <v>90</v>
      </c>
      <c r="J26" s="8" t="s">
        <v>20</v>
      </c>
      <c r="K26" s="3">
        <v>2.67</v>
      </c>
      <c r="L26" s="3">
        <v>541.33000000000004</v>
      </c>
      <c r="M26" s="3">
        <v>102.48</v>
      </c>
      <c r="N26" s="3">
        <v>5.44</v>
      </c>
      <c r="O26" s="3">
        <v>20</v>
      </c>
      <c r="P26" s="9">
        <f t="shared" si="7"/>
        <v>2.7700000000000005</v>
      </c>
      <c r="R26" s="8" t="s">
        <v>20</v>
      </c>
      <c r="S26" s="28">
        <f t="shared" si="8"/>
        <v>149.35</v>
      </c>
      <c r="T26" s="3">
        <f t="shared" si="9"/>
        <v>-0.33000000000000007</v>
      </c>
      <c r="U26" s="3">
        <f t="shared" si="9"/>
        <v>133.66000000000003</v>
      </c>
      <c r="V26" s="3">
        <f t="shared" si="9"/>
        <v>58.070000000000007</v>
      </c>
      <c r="W26" s="3">
        <f t="shared" si="9"/>
        <v>-1.7799999999999994</v>
      </c>
      <c r="X26" s="3">
        <f t="shared" si="9"/>
        <v>-5.3299999999999983</v>
      </c>
      <c r="Y26" s="9">
        <f t="shared" si="10"/>
        <v>-1.4499999999999993</v>
      </c>
    </row>
    <row r="27" spans="1:25">
      <c r="A27" s="8" t="s">
        <v>21</v>
      </c>
      <c r="B27" s="3">
        <v>67</v>
      </c>
      <c r="C27" s="3">
        <v>75</v>
      </c>
      <c r="D27" s="3">
        <v>53</v>
      </c>
      <c r="E27" s="3">
        <v>330</v>
      </c>
      <c r="F27" s="3">
        <v>106</v>
      </c>
      <c r="G27" s="3">
        <v>58</v>
      </c>
      <c r="H27" s="9">
        <v>89</v>
      </c>
      <c r="J27" s="8" t="s">
        <v>21</v>
      </c>
      <c r="K27" s="3">
        <v>2.67</v>
      </c>
      <c r="L27" s="3">
        <v>597.33000000000004</v>
      </c>
      <c r="M27" s="3">
        <v>129.63999999999999</v>
      </c>
      <c r="N27" s="3">
        <v>5.1100000000000003</v>
      </c>
      <c r="O27" s="3">
        <v>18.670000000000002</v>
      </c>
      <c r="P27" s="9">
        <f t="shared" si="7"/>
        <v>2.4400000000000004</v>
      </c>
      <c r="R27" s="8" t="s">
        <v>21</v>
      </c>
      <c r="S27" s="28">
        <f t="shared" si="8"/>
        <v>276.35000000000002</v>
      </c>
      <c r="T27" s="3">
        <f t="shared" si="9"/>
        <v>-0.33000000000000007</v>
      </c>
      <c r="U27" s="3">
        <f t="shared" si="9"/>
        <v>189.66000000000003</v>
      </c>
      <c r="V27" s="3">
        <f t="shared" si="9"/>
        <v>85.22999999999999</v>
      </c>
      <c r="W27" s="3">
        <f t="shared" si="9"/>
        <v>-2.1099999999999994</v>
      </c>
      <c r="X27" s="3">
        <f t="shared" si="9"/>
        <v>-6.6599999999999966</v>
      </c>
      <c r="Y27" s="9">
        <f t="shared" si="10"/>
        <v>-1.7799999999999994</v>
      </c>
    </row>
    <row r="28" spans="1:25">
      <c r="A28" s="8" t="s">
        <v>22</v>
      </c>
      <c r="B28" s="3">
        <v>65</v>
      </c>
      <c r="C28" s="3">
        <v>69</v>
      </c>
      <c r="D28" s="3">
        <v>60</v>
      </c>
      <c r="E28" s="3">
        <v>390</v>
      </c>
      <c r="F28" s="3">
        <v>102</v>
      </c>
      <c r="G28" s="3">
        <v>61</v>
      </c>
      <c r="H28" s="9">
        <v>89</v>
      </c>
      <c r="J28" s="8" t="s">
        <v>22</v>
      </c>
      <c r="K28" s="3">
        <v>2.67</v>
      </c>
      <c r="L28" s="3">
        <v>571</v>
      </c>
      <c r="M28" s="3">
        <v>134.29</v>
      </c>
      <c r="N28" s="3">
        <v>5</v>
      </c>
      <c r="O28" s="3">
        <v>17.329999999999998</v>
      </c>
      <c r="P28" s="9">
        <f t="shared" si="7"/>
        <v>2.33</v>
      </c>
      <c r="R28" s="8" t="s">
        <v>22</v>
      </c>
      <c r="S28" s="28">
        <f t="shared" si="8"/>
        <v>336.35</v>
      </c>
      <c r="T28" s="3">
        <f t="shared" si="9"/>
        <v>-0.33000000000000007</v>
      </c>
      <c r="U28" s="3">
        <f t="shared" si="9"/>
        <v>163.32999999999998</v>
      </c>
      <c r="V28" s="3">
        <f t="shared" si="9"/>
        <v>89.88</v>
      </c>
      <c r="W28" s="3">
        <f t="shared" si="9"/>
        <v>-2.2199999999999998</v>
      </c>
      <c r="X28" s="3">
        <f t="shared" si="9"/>
        <v>-8</v>
      </c>
      <c r="Y28" s="9">
        <f t="shared" si="10"/>
        <v>-1.8899999999999997</v>
      </c>
    </row>
    <row r="29" spans="1:25">
      <c r="A29" s="8" t="s">
        <v>23</v>
      </c>
      <c r="B29" s="3">
        <v>65</v>
      </c>
      <c r="C29" s="3">
        <v>65</v>
      </c>
      <c r="D29" s="3">
        <v>59</v>
      </c>
      <c r="E29" s="3">
        <v>506</v>
      </c>
      <c r="F29" s="3">
        <v>107</v>
      </c>
      <c r="G29" s="3">
        <v>57</v>
      </c>
      <c r="H29" s="9">
        <v>90</v>
      </c>
      <c r="J29" s="8" t="s">
        <v>23</v>
      </c>
      <c r="K29" s="3">
        <v>2.67</v>
      </c>
      <c r="L29" s="3">
        <v>624.33000000000004</v>
      </c>
      <c r="M29" s="3">
        <v>151.83000000000001</v>
      </c>
      <c r="N29" s="3">
        <v>4.67</v>
      </c>
      <c r="O29" s="3">
        <v>16.670000000000002</v>
      </c>
      <c r="P29" s="9">
        <f t="shared" si="7"/>
        <v>2</v>
      </c>
      <c r="R29" s="8" t="s">
        <v>23</v>
      </c>
      <c r="S29" s="28">
        <f t="shared" si="8"/>
        <v>452.35</v>
      </c>
      <c r="T29" s="3">
        <f t="shared" si="9"/>
        <v>-0.33000000000000007</v>
      </c>
      <c r="U29" s="3">
        <f t="shared" si="9"/>
        <v>216.66000000000003</v>
      </c>
      <c r="V29" s="3">
        <f t="shared" si="9"/>
        <v>107.42000000000002</v>
      </c>
      <c r="W29" s="3">
        <f t="shared" si="9"/>
        <v>-2.5499999999999998</v>
      </c>
      <c r="X29" s="3">
        <f t="shared" si="9"/>
        <v>-8.6599999999999966</v>
      </c>
      <c r="Y29" s="9">
        <f t="shared" si="10"/>
        <v>-2.2199999999999998</v>
      </c>
    </row>
    <row r="30" spans="1:25" ht="16" thickBot="1">
      <c r="A30" s="10" t="s">
        <v>24</v>
      </c>
      <c r="B30" s="11">
        <v>64</v>
      </c>
      <c r="C30" s="11">
        <v>73</v>
      </c>
      <c r="D30" s="11">
        <v>52</v>
      </c>
      <c r="E30" s="11">
        <v>593</v>
      </c>
      <c r="F30" s="11">
        <v>118</v>
      </c>
      <c r="G30" s="11">
        <v>57</v>
      </c>
      <c r="H30" s="12">
        <v>90</v>
      </c>
      <c r="J30" s="10" t="s">
        <v>24</v>
      </c>
      <c r="K30" s="11">
        <v>2.67</v>
      </c>
      <c r="L30" s="11">
        <v>572.66999999999996</v>
      </c>
      <c r="M30" s="11">
        <v>148.44999999999999</v>
      </c>
      <c r="N30" s="11">
        <v>4.67</v>
      </c>
      <c r="O30" s="11">
        <v>16.329999999999998</v>
      </c>
      <c r="P30" s="12">
        <f t="shared" si="7"/>
        <v>2</v>
      </c>
      <c r="R30" s="10" t="s">
        <v>24</v>
      </c>
      <c r="S30" s="31">
        <f t="shared" si="8"/>
        <v>539.35</v>
      </c>
      <c r="T30" s="11">
        <f t="shared" si="9"/>
        <v>-0.33000000000000007</v>
      </c>
      <c r="U30" s="11">
        <f t="shared" si="9"/>
        <v>164.99999999999994</v>
      </c>
      <c r="V30" s="11">
        <f t="shared" si="9"/>
        <v>104.03999999999999</v>
      </c>
      <c r="W30" s="11">
        <f t="shared" si="9"/>
        <v>-2.5499999999999998</v>
      </c>
      <c r="X30" s="11">
        <f t="shared" si="9"/>
        <v>-9</v>
      </c>
      <c r="Y30" s="12">
        <f t="shared" si="10"/>
        <v>-2.2199999999999998</v>
      </c>
    </row>
    <row r="31" spans="1:25" ht="16" thickBot="1"/>
    <row r="32" spans="1:25" ht="16" thickBot="1">
      <c r="A32" s="16" t="s">
        <v>15</v>
      </c>
      <c r="B32" s="20">
        <f>STDEV(B22:B30)</f>
        <v>4.4721359549995796</v>
      </c>
      <c r="C32" s="20">
        <f>STDEV(C22:C30)</f>
        <v>4.1062283315849735</v>
      </c>
      <c r="D32" s="20">
        <f>STDEV(D22:D30)</f>
        <v>2.7386127875258306</v>
      </c>
      <c r="E32" s="20"/>
      <c r="F32" s="20">
        <f t="shared" ref="F32:H32" si="11">STDEV(F22:F30)</f>
        <v>17.621798369569927</v>
      </c>
      <c r="G32" s="20">
        <f t="shared" si="11"/>
        <v>1.5898986690282426</v>
      </c>
      <c r="H32" s="21">
        <f t="shared" si="11"/>
        <v>2.9202359113225387</v>
      </c>
      <c r="J32" s="16" t="s">
        <v>273</v>
      </c>
      <c r="K32" s="17">
        <v>3</v>
      </c>
      <c r="L32" s="17">
        <v>407.67</v>
      </c>
      <c r="M32" s="17">
        <v>44.41</v>
      </c>
      <c r="N32" s="17">
        <v>7.22</v>
      </c>
      <c r="O32" s="17">
        <v>25.33</v>
      </c>
      <c r="P32" s="19">
        <f t="shared" si="7"/>
        <v>4.22</v>
      </c>
    </row>
    <row r="33" spans="1:25" ht="16" thickBot="1">
      <c r="J33" s="56" t="s">
        <v>274</v>
      </c>
      <c r="K33" s="60">
        <f>AVERAGE(E2:E8,E36:E42,E48:E53)</f>
        <v>53.65</v>
      </c>
    </row>
    <row r="34" spans="1:25" ht="16" thickBot="1"/>
    <row r="35" spans="1:25" ht="16" thickBot="1">
      <c r="A35" s="16" t="s">
        <v>60</v>
      </c>
      <c r="B35" s="17" t="s">
        <v>1</v>
      </c>
      <c r="C35" s="17" t="s">
        <v>2</v>
      </c>
      <c r="D35" s="17" t="s">
        <v>3</v>
      </c>
      <c r="E35" s="17" t="s">
        <v>4</v>
      </c>
      <c r="F35" s="17" t="s">
        <v>5</v>
      </c>
      <c r="G35" s="17" t="s">
        <v>6</v>
      </c>
      <c r="H35" s="18" t="s">
        <v>7</v>
      </c>
      <c r="J35" s="16" t="s">
        <v>249</v>
      </c>
      <c r="K35" s="17" t="s">
        <v>250</v>
      </c>
      <c r="L35" s="17" t="s">
        <v>251</v>
      </c>
      <c r="M35" s="17" t="s">
        <v>252</v>
      </c>
      <c r="N35" s="17" t="s">
        <v>253</v>
      </c>
      <c r="O35" s="17" t="s">
        <v>254</v>
      </c>
      <c r="P35" s="18" t="s">
        <v>292</v>
      </c>
      <c r="R35" s="16" t="s">
        <v>249</v>
      </c>
      <c r="S35" s="49" t="s">
        <v>278</v>
      </c>
      <c r="T35" s="49" t="s">
        <v>257</v>
      </c>
      <c r="U35" s="49" t="s">
        <v>259</v>
      </c>
      <c r="V35" s="49" t="s">
        <v>260</v>
      </c>
      <c r="W35" s="49" t="s">
        <v>261</v>
      </c>
      <c r="X35" s="49" t="s">
        <v>262</v>
      </c>
      <c r="Y35" s="18" t="s">
        <v>293</v>
      </c>
    </row>
    <row r="36" spans="1:25">
      <c r="A36" s="26" t="s">
        <v>25</v>
      </c>
      <c r="B36" s="27">
        <v>65</v>
      </c>
      <c r="C36" s="14">
        <v>79</v>
      </c>
      <c r="D36" s="14">
        <v>57</v>
      </c>
      <c r="E36" s="14">
        <v>55</v>
      </c>
      <c r="F36" s="14">
        <v>110</v>
      </c>
      <c r="G36" s="14">
        <v>57</v>
      </c>
      <c r="H36" s="15">
        <v>88</v>
      </c>
      <c r="J36" s="26" t="s">
        <v>25</v>
      </c>
      <c r="K36" s="14">
        <v>2.68</v>
      </c>
      <c r="L36" s="14">
        <v>547.66999999999996</v>
      </c>
      <c r="M36" s="14">
        <v>72.14</v>
      </c>
      <c r="N36" s="14">
        <v>6.36</v>
      </c>
      <c r="O36" s="14">
        <v>28</v>
      </c>
      <c r="P36" s="15">
        <f>N36-K36</f>
        <v>3.68</v>
      </c>
      <c r="R36" s="26" t="s">
        <v>25</v>
      </c>
      <c r="S36" s="33">
        <f>F36-$K$45</f>
        <v>15.318181818181813</v>
      </c>
      <c r="T36" s="14">
        <f t="shared" ref="T36:Y36" si="12">K36-K$44</f>
        <v>-0.66999999999999993</v>
      </c>
      <c r="U36" s="14">
        <f t="shared" si="12"/>
        <v>99.669999999999959</v>
      </c>
      <c r="V36" s="14">
        <f t="shared" si="12"/>
        <v>28.97</v>
      </c>
      <c r="W36" s="14">
        <f t="shared" si="12"/>
        <v>-1.669999999999999</v>
      </c>
      <c r="X36" s="14">
        <f t="shared" si="12"/>
        <v>-6</v>
      </c>
      <c r="Y36" s="15">
        <f t="shared" si="12"/>
        <v>-0.99999999999999956</v>
      </c>
    </row>
    <row r="37" spans="1:25">
      <c r="A37" s="23" t="s">
        <v>26</v>
      </c>
      <c r="B37" s="22">
        <v>66</v>
      </c>
      <c r="C37" s="3">
        <v>88</v>
      </c>
      <c r="D37" s="3">
        <v>60</v>
      </c>
      <c r="E37" s="3">
        <v>58</v>
      </c>
      <c r="F37" s="3">
        <v>125</v>
      </c>
      <c r="G37" s="3">
        <v>55</v>
      </c>
      <c r="H37" s="9">
        <v>88</v>
      </c>
      <c r="J37" s="23" t="s">
        <v>26</v>
      </c>
      <c r="K37" s="3">
        <v>3.24</v>
      </c>
      <c r="L37" s="3">
        <v>478.67</v>
      </c>
      <c r="M37" s="3">
        <v>49.58</v>
      </c>
      <c r="N37" s="3">
        <v>7.58</v>
      </c>
      <c r="O37" s="3">
        <v>34</v>
      </c>
      <c r="P37" s="9">
        <f t="shared" ref="P37:P42" si="13">N37-K37</f>
        <v>4.34</v>
      </c>
      <c r="R37" s="23" t="s">
        <v>26</v>
      </c>
      <c r="S37" s="28">
        <f t="shared" ref="S37:S42" si="14">F37-$K$45</f>
        <v>30.318181818181813</v>
      </c>
      <c r="T37" s="3">
        <f t="shared" ref="T37:V42" si="15">K37-K$44</f>
        <v>-0.10999999999999988</v>
      </c>
      <c r="U37" s="3">
        <f t="shared" si="15"/>
        <v>30.670000000000016</v>
      </c>
      <c r="V37" s="3">
        <f t="shared" si="15"/>
        <v>6.4099999999999966</v>
      </c>
      <c r="W37" s="3">
        <f t="shared" ref="W37:W42" si="16">N37-N$44</f>
        <v>-0.44999999999999929</v>
      </c>
      <c r="X37" s="3">
        <f t="shared" ref="X37:X42" si="17">O37-O$44</f>
        <v>0</v>
      </c>
      <c r="Y37" s="9">
        <f t="shared" ref="Y37:Y42" si="18">P37-P$44</f>
        <v>-0.33999999999999986</v>
      </c>
    </row>
    <row r="38" spans="1:25">
      <c r="A38" s="23" t="s">
        <v>27</v>
      </c>
      <c r="B38" s="22">
        <v>63</v>
      </c>
      <c r="C38" s="3">
        <v>59</v>
      </c>
      <c r="D38" s="3">
        <v>56</v>
      </c>
      <c r="E38" s="3">
        <v>55</v>
      </c>
      <c r="F38" s="3">
        <v>139</v>
      </c>
      <c r="G38" s="3">
        <v>60</v>
      </c>
      <c r="H38" s="9">
        <v>94</v>
      </c>
      <c r="J38" s="23" t="s">
        <v>27</v>
      </c>
      <c r="K38" s="3">
        <v>3.35</v>
      </c>
      <c r="L38" s="3">
        <v>493.67</v>
      </c>
      <c r="M38" s="3">
        <v>54.4</v>
      </c>
      <c r="N38" s="3">
        <v>7.58</v>
      </c>
      <c r="O38" s="3">
        <v>32.67</v>
      </c>
      <c r="P38" s="9">
        <f t="shared" si="13"/>
        <v>4.2300000000000004</v>
      </c>
      <c r="R38" s="23" t="s">
        <v>27</v>
      </c>
      <c r="S38" s="28">
        <f t="shared" si="14"/>
        <v>44.318181818181813</v>
      </c>
      <c r="T38" s="3">
        <f t="shared" si="15"/>
        <v>0</v>
      </c>
      <c r="U38" s="3">
        <f t="shared" si="15"/>
        <v>45.670000000000016</v>
      </c>
      <c r="V38" s="3">
        <f t="shared" si="15"/>
        <v>11.229999999999997</v>
      </c>
      <c r="W38" s="3">
        <f t="shared" si="16"/>
        <v>-0.44999999999999929</v>
      </c>
      <c r="X38" s="3">
        <f t="shared" si="17"/>
        <v>-1.3299999999999983</v>
      </c>
      <c r="Y38" s="9">
        <f t="shared" si="18"/>
        <v>-0.44999999999999929</v>
      </c>
    </row>
    <row r="39" spans="1:25">
      <c r="A39" s="23" t="s">
        <v>28</v>
      </c>
      <c r="B39" s="22">
        <v>76</v>
      </c>
      <c r="C39" s="3">
        <v>79</v>
      </c>
      <c r="D39" s="3">
        <v>62</v>
      </c>
      <c r="E39" s="3">
        <v>53</v>
      </c>
      <c r="F39" s="3">
        <v>132</v>
      </c>
      <c r="G39" s="3">
        <v>60</v>
      </c>
      <c r="H39" s="9">
        <v>94</v>
      </c>
      <c r="J39" s="23" t="s">
        <v>28</v>
      </c>
      <c r="K39" s="3">
        <v>3.35</v>
      </c>
      <c r="L39" s="3">
        <v>490.33</v>
      </c>
      <c r="M39" s="3">
        <v>53.04</v>
      </c>
      <c r="N39" s="3">
        <v>7.58</v>
      </c>
      <c r="O39" s="3">
        <v>34</v>
      </c>
      <c r="P39" s="9">
        <f t="shared" si="13"/>
        <v>4.2300000000000004</v>
      </c>
      <c r="R39" s="23" t="s">
        <v>28</v>
      </c>
      <c r="S39" s="28">
        <f t="shared" si="14"/>
        <v>37.318181818181813</v>
      </c>
      <c r="T39" s="3">
        <f t="shared" si="15"/>
        <v>0</v>
      </c>
      <c r="U39" s="3">
        <f t="shared" si="15"/>
        <v>42.329999999999984</v>
      </c>
      <c r="V39" s="3">
        <f t="shared" si="15"/>
        <v>9.8699999999999974</v>
      </c>
      <c r="W39" s="3">
        <f t="shared" si="16"/>
        <v>-0.44999999999999929</v>
      </c>
      <c r="X39" s="3">
        <f t="shared" si="17"/>
        <v>0</v>
      </c>
      <c r="Y39" s="9">
        <f t="shared" si="18"/>
        <v>-0.44999999999999929</v>
      </c>
    </row>
    <row r="40" spans="1:25">
      <c r="A40" s="23" t="s">
        <v>29</v>
      </c>
      <c r="B40" s="22">
        <v>71</v>
      </c>
      <c r="C40" s="3">
        <v>76</v>
      </c>
      <c r="D40" s="3">
        <v>63</v>
      </c>
      <c r="E40" s="3">
        <v>52</v>
      </c>
      <c r="F40" s="3">
        <v>160</v>
      </c>
      <c r="G40" s="3">
        <v>59</v>
      </c>
      <c r="H40" s="9">
        <v>89</v>
      </c>
      <c r="J40" s="23" t="s">
        <v>29</v>
      </c>
      <c r="K40" s="3">
        <v>2.91</v>
      </c>
      <c r="L40" s="3">
        <v>726.33</v>
      </c>
      <c r="M40" s="3">
        <v>129.91</v>
      </c>
      <c r="N40" s="3">
        <v>5.91</v>
      </c>
      <c r="O40" s="3">
        <v>21.33</v>
      </c>
      <c r="P40" s="9">
        <f t="shared" si="13"/>
        <v>3</v>
      </c>
      <c r="R40" s="23" t="s">
        <v>29</v>
      </c>
      <c r="S40" s="28">
        <f t="shared" si="14"/>
        <v>65.318181818181813</v>
      </c>
      <c r="T40" s="3">
        <f t="shared" si="15"/>
        <v>-0.43999999999999995</v>
      </c>
      <c r="U40" s="3">
        <f t="shared" si="15"/>
        <v>278.33000000000004</v>
      </c>
      <c r="V40" s="3">
        <f t="shared" si="15"/>
        <v>86.74</v>
      </c>
      <c r="W40" s="3">
        <f t="shared" si="16"/>
        <v>-2.1199999999999992</v>
      </c>
      <c r="X40" s="3">
        <f t="shared" si="17"/>
        <v>-12.670000000000002</v>
      </c>
      <c r="Y40" s="9">
        <f t="shared" si="18"/>
        <v>-1.6799999999999997</v>
      </c>
    </row>
    <row r="41" spans="1:25">
      <c r="A41" s="23" t="s">
        <v>30</v>
      </c>
      <c r="B41" s="22">
        <v>69</v>
      </c>
      <c r="C41" s="3">
        <v>76</v>
      </c>
      <c r="D41" s="3">
        <v>59</v>
      </c>
      <c r="E41" s="3">
        <v>58</v>
      </c>
      <c r="F41" s="3">
        <v>168</v>
      </c>
      <c r="G41" s="3">
        <v>63</v>
      </c>
      <c r="H41" s="9">
        <v>97</v>
      </c>
      <c r="J41" s="23" t="s">
        <v>30</v>
      </c>
      <c r="K41" s="3">
        <v>3.46</v>
      </c>
      <c r="L41" s="3">
        <v>543</v>
      </c>
      <c r="M41" s="3">
        <v>80.14</v>
      </c>
      <c r="N41" s="3">
        <v>6.91</v>
      </c>
      <c r="O41" s="3">
        <v>26.33</v>
      </c>
      <c r="P41" s="9">
        <f t="shared" si="13"/>
        <v>3.45</v>
      </c>
      <c r="R41" s="23" t="s">
        <v>30</v>
      </c>
      <c r="S41" s="28">
        <f t="shared" si="14"/>
        <v>73.318181818181813</v>
      </c>
      <c r="T41" s="3">
        <f t="shared" si="15"/>
        <v>0.10999999999999988</v>
      </c>
      <c r="U41" s="3">
        <f t="shared" si="15"/>
        <v>95</v>
      </c>
      <c r="V41" s="3">
        <f t="shared" si="15"/>
        <v>36.97</v>
      </c>
      <c r="W41" s="3">
        <f t="shared" si="16"/>
        <v>-1.1199999999999992</v>
      </c>
      <c r="X41" s="3">
        <f t="shared" si="17"/>
        <v>-7.6700000000000017</v>
      </c>
      <c r="Y41" s="9">
        <f t="shared" si="18"/>
        <v>-1.2299999999999995</v>
      </c>
    </row>
    <row r="42" spans="1:25" ht="16" thickBot="1">
      <c r="A42" s="24" t="s">
        <v>31</v>
      </c>
      <c r="B42" s="25">
        <v>67</v>
      </c>
      <c r="C42" s="11">
        <v>74</v>
      </c>
      <c r="D42" s="11">
        <v>57</v>
      </c>
      <c r="E42" s="11">
        <v>54</v>
      </c>
      <c r="F42" s="11">
        <v>179</v>
      </c>
      <c r="G42" s="11">
        <v>58</v>
      </c>
      <c r="H42" s="12">
        <v>97</v>
      </c>
      <c r="J42" s="24" t="s">
        <v>31</v>
      </c>
      <c r="K42" s="11">
        <v>3.35</v>
      </c>
      <c r="L42" s="11">
        <v>596</v>
      </c>
      <c r="M42" s="11">
        <v>100.67</v>
      </c>
      <c r="N42" s="11">
        <v>6.36</v>
      </c>
      <c r="O42" s="11">
        <v>23.67</v>
      </c>
      <c r="P42" s="12">
        <f t="shared" si="13"/>
        <v>3.0100000000000002</v>
      </c>
      <c r="R42" s="24" t="s">
        <v>31</v>
      </c>
      <c r="S42" s="31">
        <f t="shared" si="14"/>
        <v>84.318181818181813</v>
      </c>
      <c r="T42" s="11">
        <f t="shared" si="15"/>
        <v>0</v>
      </c>
      <c r="U42" s="11">
        <f t="shared" si="15"/>
        <v>148</v>
      </c>
      <c r="V42" s="11">
        <f t="shared" si="15"/>
        <v>57.5</v>
      </c>
      <c r="W42" s="11">
        <f t="shared" si="16"/>
        <v>-1.669999999999999</v>
      </c>
      <c r="X42" s="11">
        <f t="shared" si="17"/>
        <v>-10.329999999999998</v>
      </c>
      <c r="Y42" s="12">
        <f t="shared" si="18"/>
        <v>-1.6699999999999995</v>
      </c>
    </row>
    <row r="43" spans="1:25" ht="16" thickBot="1"/>
    <row r="44" spans="1:25" ht="16" thickBot="1">
      <c r="A44" s="16" t="s">
        <v>15</v>
      </c>
      <c r="B44" s="20">
        <f>STDEV(B36:B42)</f>
        <v>4.3369947901195136</v>
      </c>
      <c r="C44" s="20">
        <f t="shared" ref="C44:H44" si="19">STDEV(C36:C42)</f>
        <v>8.7068664747728928</v>
      </c>
      <c r="D44" s="20">
        <f t="shared" si="19"/>
        <v>2.6726124191242437</v>
      </c>
      <c r="E44" s="20">
        <f t="shared" si="19"/>
        <v>2.3094010767585029</v>
      </c>
      <c r="F44" s="20"/>
      <c r="G44" s="20">
        <f t="shared" si="19"/>
        <v>2.5448360411214077</v>
      </c>
      <c r="H44" s="21">
        <f t="shared" si="19"/>
        <v>4.0355562548072959</v>
      </c>
      <c r="J44" s="16" t="s">
        <v>255</v>
      </c>
      <c r="K44" s="17">
        <v>3.35</v>
      </c>
      <c r="L44" s="17">
        <v>448</v>
      </c>
      <c r="M44" s="17">
        <v>43.17</v>
      </c>
      <c r="N44" s="17">
        <v>8.0299999999999994</v>
      </c>
      <c r="O44" s="17">
        <v>34</v>
      </c>
      <c r="P44" s="19">
        <f>N44-K44</f>
        <v>4.68</v>
      </c>
    </row>
    <row r="45" spans="1:25" ht="16" thickBot="1">
      <c r="J45" s="56" t="s">
        <v>281</v>
      </c>
      <c r="K45" s="60">
        <f>AVERAGE(F2:F8,F22:F30,F48:F53)</f>
        <v>94.681818181818187</v>
      </c>
    </row>
    <row r="46" spans="1:25" ht="16" thickBot="1"/>
    <row r="47" spans="1:25" ht="16" thickBot="1">
      <c r="A47" s="16" t="s">
        <v>60</v>
      </c>
      <c r="B47" s="17" t="s">
        <v>1</v>
      </c>
      <c r="C47" s="17" t="s">
        <v>2</v>
      </c>
      <c r="D47" s="17" t="s">
        <v>3</v>
      </c>
      <c r="E47" s="17" t="s">
        <v>4</v>
      </c>
      <c r="F47" s="17" t="s">
        <v>5</v>
      </c>
      <c r="G47" s="17" t="s">
        <v>6</v>
      </c>
      <c r="H47" s="18" t="s">
        <v>7</v>
      </c>
      <c r="J47" s="16" t="s">
        <v>282</v>
      </c>
      <c r="K47" s="17" t="s">
        <v>250</v>
      </c>
      <c r="L47" s="17" t="s">
        <v>251</v>
      </c>
      <c r="M47" s="17" t="s">
        <v>252</v>
      </c>
      <c r="N47" s="17" t="s">
        <v>253</v>
      </c>
      <c r="O47" s="17" t="s">
        <v>254</v>
      </c>
      <c r="P47" s="18" t="s">
        <v>292</v>
      </c>
      <c r="R47" s="16" t="s">
        <v>282</v>
      </c>
      <c r="S47" s="49" t="s">
        <v>283</v>
      </c>
      <c r="T47" s="49" t="s">
        <v>257</v>
      </c>
      <c r="U47" s="49" t="s">
        <v>259</v>
      </c>
      <c r="V47" s="49" t="s">
        <v>260</v>
      </c>
      <c r="W47" s="49" t="s">
        <v>261</v>
      </c>
      <c r="X47" s="49" t="s">
        <v>262</v>
      </c>
      <c r="Y47" s="18" t="s">
        <v>293</v>
      </c>
    </row>
    <row r="48" spans="1:25">
      <c r="A48" s="13" t="s">
        <v>32</v>
      </c>
      <c r="B48" s="14">
        <v>71</v>
      </c>
      <c r="C48" s="14">
        <v>78</v>
      </c>
      <c r="D48" s="14">
        <v>57</v>
      </c>
      <c r="E48" s="14">
        <v>57</v>
      </c>
      <c r="F48" s="14">
        <v>93</v>
      </c>
      <c r="G48" s="14">
        <v>69</v>
      </c>
      <c r="H48" s="15">
        <v>99</v>
      </c>
      <c r="J48" s="13" t="s">
        <v>32</v>
      </c>
      <c r="K48" s="14">
        <v>3</v>
      </c>
      <c r="L48" s="14">
        <v>741.33</v>
      </c>
      <c r="M48" s="14">
        <v>112.31</v>
      </c>
      <c r="N48" s="14">
        <v>6.44</v>
      </c>
      <c r="O48" s="14">
        <v>23.67</v>
      </c>
      <c r="P48" s="15">
        <f>N48-K48</f>
        <v>3.4400000000000004</v>
      </c>
      <c r="R48" s="13" t="s">
        <v>32</v>
      </c>
      <c r="S48" s="33">
        <f>G48-$K$56</f>
        <v>9.7826086956521721</v>
      </c>
      <c r="T48" s="14">
        <f>K48-K$55</f>
        <v>-0.33000000000000007</v>
      </c>
      <c r="U48" s="14">
        <f t="shared" ref="U48:Y53" si="20">L48-L$55</f>
        <v>15</v>
      </c>
      <c r="V48" s="14">
        <f t="shared" si="20"/>
        <v>21.67</v>
      </c>
      <c r="W48" s="14">
        <f t="shared" si="20"/>
        <v>-0.88999999999999968</v>
      </c>
      <c r="X48" s="14">
        <f t="shared" si="20"/>
        <v>-5</v>
      </c>
      <c r="Y48" s="15">
        <f t="shared" si="20"/>
        <v>-0.55999999999999961</v>
      </c>
    </row>
    <row r="49" spans="1:25">
      <c r="A49" s="8" t="s">
        <v>33</v>
      </c>
      <c r="B49" s="3">
        <v>67</v>
      </c>
      <c r="C49" s="3">
        <v>87</v>
      </c>
      <c r="D49" s="3">
        <v>61</v>
      </c>
      <c r="E49" s="3">
        <v>55</v>
      </c>
      <c r="F49" s="3">
        <v>95</v>
      </c>
      <c r="G49" s="3">
        <v>77</v>
      </c>
      <c r="H49" s="9">
        <v>94</v>
      </c>
      <c r="J49" s="8" t="s">
        <v>33</v>
      </c>
      <c r="K49" s="3">
        <v>2.78</v>
      </c>
      <c r="L49" s="3">
        <v>763.33</v>
      </c>
      <c r="M49" s="3">
        <v>116.44</v>
      </c>
      <c r="N49" s="3">
        <v>6.11</v>
      </c>
      <c r="O49" s="3">
        <v>23.33</v>
      </c>
      <c r="P49" s="9">
        <f t="shared" ref="P49:P53" si="21">N49-K49</f>
        <v>3.3300000000000005</v>
      </c>
      <c r="R49" s="8" t="s">
        <v>33</v>
      </c>
      <c r="S49" s="28">
        <f t="shared" ref="S49:S53" si="22">G49-$K$56</f>
        <v>17.782608695652172</v>
      </c>
      <c r="T49" s="3">
        <f t="shared" ref="T49:T53" si="23">K49-K$55</f>
        <v>-0.55000000000000027</v>
      </c>
      <c r="U49" s="3">
        <f t="shared" si="20"/>
        <v>37</v>
      </c>
      <c r="V49" s="3">
        <f t="shared" si="20"/>
        <v>25.799999999999997</v>
      </c>
      <c r="W49" s="3">
        <f t="shared" si="20"/>
        <v>-1.2199999999999998</v>
      </c>
      <c r="X49" s="3">
        <f t="shared" si="20"/>
        <v>-5.3400000000000034</v>
      </c>
      <c r="Y49" s="9">
        <f t="shared" si="20"/>
        <v>-0.66999999999999948</v>
      </c>
    </row>
    <row r="50" spans="1:25">
      <c r="A50" s="8" t="s">
        <v>34</v>
      </c>
      <c r="B50" s="3">
        <v>70</v>
      </c>
      <c r="C50" s="3">
        <v>73</v>
      </c>
      <c r="D50" s="3">
        <v>60</v>
      </c>
      <c r="E50" s="3">
        <v>52</v>
      </c>
      <c r="F50" s="3">
        <v>91</v>
      </c>
      <c r="G50" s="3">
        <v>93</v>
      </c>
      <c r="H50" s="9">
        <v>99</v>
      </c>
      <c r="J50" s="8" t="s">
        <v>34</v>
      </c>
      <c r="K50" s="3">
        <v>2.67</v>
      </c>
      <c r="L50" s="3">
        <v>786.33</v>
      </c>
      <c r="M50" s="3">
        <v>118.32</v>
      </c>
      <c r="N50" s="3">
        <v>6</v>
      </c>
      <c r="O50" s="3">
        <v>23.33</v>
      </c>
      <c r="P50" s="9">
        <f t="shared" si="21"/>
        <v>3.33</v>
      </c>
      <c r="R50" s="8" t="s">
        <v>34</v>
      </c>
      <c r="S50" s="28">
        <f t="shared" si="22"/>
        <v>33.782608695652172</v>
      </c>
      <c r="T50" s="3">
        <f t="shared" si="23"/>
        <v>-0.66000000000000014</v>
      </c>
      <c r="U50" s="3">
        <f t="shared" si="20"/>
        <v>60</v>
      </c>
      <c r="V50" s="3">
        <f t="shared" si="20"/>
        <v>27.679999999999993</v>
      </c>
      <c r="W50" s="3">
        <f t="shared" si="20"/>
        <v>-1.33</v>
      </c>
      <c r="X50" s="3">
        <f t="shared" si="20"/>
        <v>-5.3400000000000034</v>
      </c>
      <c r="Y50" s="9">
        <f t="shared" si="20"/>
        <v>-0.66999999999999993</v>
      </c>
    </row>
    <row r="51" spans="1:25">
      <c r="A51" s="8" t="s">
        <v>35</v>
      </c>
      <c r="B51" s="3">
        <v>70</v>
      </c>
      <c r="C51" s="3">
        <v>74</v>
      </c>
      <c r="D51" s="3">
        <v>58</v>
      </c>
      <c r="E51" s="3">
        <v>52</v>
      </c>
      <c r="F51" s="3">
        <v>98</v>
      </c>
      <c r="G51" s="3">
        <v>112</v>
      </c>
      <c r="H51" s="9">
        <v>94</v>
      </c>
      <c r="J51" s="8" t="s">
        <v>35</v>
      </c>
      <c r="K51" s="3">
        <v>2.33</v>
      </c>
      <c r="L51" s="3">
        <v>682.67</v>
      </c>
      <c r="M51" s="3">
        <v>119.25</v>
      </c>
      <c r="N51" s="3">
        <v>5.33</v>
      </c>
      <c r="O51" s="3">
        <v>21.33</v>
      </c>
      <c r="P51" s="9">
        <f t="shared" si="21"/>
        <v>3</v>
      </c>
      <c r="R51" s="8" t="s">
        <v>35</v>
      </c>
      <c r="S51" s="28">
        <f t="shared" si="22"/>
        <v>52.782608695652172</v>
      </c>
      <c r="T51" s="3">
        <f t="shared" si="23"/>
        <v>-1</v>
      </c>
      <c r="U51" s="3">
        <f t="shared" si="20"/>
        <v>-43.660000000000082</v>
      </c>
      <c r="V51" s="3">
        <f t="shared" si="20"/>
        <v>28.61</v>
      </c>
      <c r="W51" s="3">
        <f t="shared" si="20"/>
        <v>-2</v>
      </c>
      <c r="X51" s="3">
        <f t="shared" si="20"/>
        <v>-7.3400000000000034</v>
      </c>
      <c r="Y51" s="9">
        <f t="shared" si="20"/>
        <v>-1</v>
      </c>
    </row>
    <row r="52" spans="1:25">
      <c r="A52" s="8" t="s">
        <v>36</v>
      </c>
      <c r="B52" s="3">
        <v>74</v>
      </c>
      <c r="C52" s="3">
        <v>74</v>
      </c>
      <c r="D52" s="3">
        <v>63</v>
      </c>
      <c r="E52" s="3">
        <v>50</v>
      </c>
      <c r="F52" s="3">
        <v>90</v>
      </c>
      <c r="G52" s="3">
        <v>120</v>
      </c>
      <c r="H52" s="9">
        <v>99</v>
      </c>
      <c r="J52" s="8" t="s">
        <v>36</v>
      </c>
      <c r="K52" s="3">
        <v>2.33</v>
      </c>
      <c r="L52" s="3">
        <v>699</v>
      </c>
      <c r="M52" s="3">
        <v>127.9</v>
      </c>
      <c r="N52" s="3">
        <v>5.22</v>
      </c>
      <c r="O52" s="3">
        <v>20.329999999999998</v>
      </c>
      <c r="P52" s="9">
        <f t="shared" si="21"/>
        <v>2.8899999999999997</v>
      </c>
      <c r="R52" s="8" t="s">
        <v>36</v>
      </c>
      <c r="S52" s="28">
        <f t="shared" si="22"/>
        <v>60.782608695652172</v>
      </c>
      <c r="T52" s="3">
        <f t="shared" si="23"/>
        <v>-1</v>
      </c>
      <c r="U52" s="3">
        <f t="shared" si="20"/>
        <v>-27.330000000000041</v>
      </c>
      <c r="V52" s="3">
        <f t="shared" si="20"/>
        <v>37.260000000000005</v>
      </c>
      <c r="W52" s="3">
        <f t="shared" si="20"/>
        <v>-2.1100000000000003</v>
      </c>
      <c r="X52" s="3">
        <f t="shared" si="20"/>
        <v>-8.3400000000000034</v>
      </c>
      <c r="Y52" s="9">
        <f t="shared" si="20"/>
        <v>-1.1100000000000003</v>
      </c>
    </row>
    <row r="53" spans="1:25" ht="16" thickBot="1">
      <c r="A53" s="10" t="s">
        <v>37</v>
      </c>
      <c r="B53" s="11">
        <v>81</v>
      </c>
      <c r="C53" s="11">
        <v>74</v>
      </c>
      <c r="D53" s="11">
        <v>62</v>
      </c>
      <c r="E53" s="11">
        <v>53</v>
      </c>
      <c r="F53" s="11">
        <v>91</v>
      </c>
      <c r="G53" s="11">
        <v>130</v>
      </c>
      <c r="H53" s="12">
        <v>96</v>
      </c>
      <c r="J53" s="10" t="s">
        <v>37</v>
      </c>
      <c r="K53" s="11">
        <v>2.2200000000000002</v>
      </c>
      <c r="L53" s="11">
        <v>626</v>
      </c>
      <c r="M53" s="11">
        <v>113.8</v>
      </c>
      <c r="N53" s="11">
        <v>5</v>
      </c>
      <c r="O53" s="11">
        <v>20.67</v>
      </c>
      <c r="P53" s="12">
        <f t="shared" si="21"/>
        <v>2.78</v>
      </c>
      <c r="R53" s="10" t="s">
        <v>37</v>
      </c>
      <c r="S53" s="31">
        <f t="shared" si="22"/>
        <v>70.782608695652172</v>
      </c>
      <c r="T53" s="11">
        <f t="shared" si="23"/>
        <v>-1.1099999999999999</v>
      </c>
      <c r="U53" s="11">
        <f t="shared" si="20"/>
        <v>-100.33000000000004</v>
      </c>
      <c r="V53" s="11">
        <f t="shared" si="20"/>
        <v>23.159999999999997</v>
      </c>
      <c r="W53" s="11">
        <f t="shared" si="20"/>
        <v>-2.33</v>
      </c>
      <c r="X53" s="11">
        <f t="shared" si="20"/>
        <v>-8</v>
      </c>
      <c r="Y53" s="12">
        <f t="shared" si="20"/>
        <v>-1.2200000000000002</v>
      </c>
    </row>
    <row r="54" spans="1:25" ht="16" thickBot="1"/>
    <row r="55" spans="1:25" ht="16" thickBot="1">
      <c r="A55" s="16" t="s">
        <v>15</v>
      </c>
      <c r="B55" s="20">
        <f>STDEV(B48:B53)</f>
        <v>4.8751068364361689</v>
      </c>
      <c r="C55" s="20">
        <f t="shared" ref="C55:H55" si="24">STDEV(C48:C53)</f>
        <v>5.3541261347363376</v>
      </c>
      <c r="D55" s="20">
        <f t="shared" si="24"/>
        <v>2.3166067138525408</v>
      </c>
      <c r="E55" s="20">
        <f t="shared" si="24"/>
        <v>2.4832774042918899</v>
      </c>
      <c r="F55" s="20">
        <f t="shared" si="24"/>
        <v>3.03315017762062</v>
      </c>
      <c r="G55" s="20"/>
      <c r="H55" s="21">
        <f t="shared" si="24"/>
        <v>2.4832774042918899</v>
      </c>
      <c r="J55" s="16" t="s">
        <v>285</v>
      </c>
      <c r="K55" s="17">
        <v>3.33</v>
      </c>
      <c r="L55" s="17">
        <v>726.33</v>
      </c>
      <c r="M55" s="17">
        <v>90.64</v>
      </c>
      <c r="N55" s="17">
        <v>7.33</v>
      </c>
      <c r="O55" s="17">
        <v>28.67</v>
      </c>
      <c r="P55" s="19">
        <f>N55-K55</f>
        <v>4</v>
      </c>
    </row>
    <row r="56" spans="1:25" ht="16" thickBot="1">
      <c r="J56" s="56" t="s">
        <v>284</v>
      </c>
      <c r="K56" s="60">
        <f>AVERAGE(G2:G8,G22:G30,G36:G42)</f>
        <v>59.217391304347828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/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137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J1" s="16" t="s">
        <v>272</v>
      </c>
      <c r="K1" s="17" t="s">
        <v>250</v>
      </c>
      <c r="L1" s="17" t="s">
        <v>251</v>
      </c>
      <c r="M1" s="17" t="s">
        <v>252</v>
      </c>
      <c r="N1" s="17" t="s">
        <v>253</v>
      </c>
      <c r="O1" s="17" t="s">
        <v>254</v>
      </c>
      <c r="P1" s="18" t="s">
        <v>292</v>
      </c>
      <c r="R1" s="16" t="s">
        <v>272</v>
      </c>
      <c r="S1" s="49" t="s">
        <v>290</v>
      </c>
      <c r="T1" s="49" t="s">
        <v>257</v>
      </c>
      <c r="U1" s="49" t="s">
        <v>259</v>
      </c>
      <c r="V1" s="49" t="s">
        <v>260</v>
      </c>
      <c r="W1" s="49" t="s">
        <v>261</v>
      </c>
      <c r="X1" s="49" t="s">
        <v>262</v>
      </c>
      <c r="Y1" s="18" t="s">
        <v>293</v>
      </c>
    </row>
    <row r="2" spans="1:25">
      <c r="A2" s="13" t="s">
        <v>206</v>
      </c>
      <c r="B2" s="14">
        <v>89</v>
      </c>
      <c r="C2" s="14">
        <v>42</v>
      </c>
      <c r="D2" s="14">
        <v>455</v>
      </c>
      <c r="E2" s="14">
        <v>52</v>
      </c>
      <c r="F2" s="14">
        <v>120</v>
      </c>
      <c r="G2" s="14">
        <v>112</v>
      </c>
      <c r="H2" s="15">
        <v>104</v>
      </c>
      <c r="J2" s="13" t="s">
        <v>206</v>
      </c>
      <c r="K2" s="14">
        <v>1.64</v>
      </c>
      <c r="L2" s="14">
        <v>1247</v>
      </c>
      <c r="M2" s="14">
        <v>254.83</v>
      </c>
      <c r="N2" s="14">
        <v>3.98</v>
      </c>
      <c r="O2" s="14">
        <v>20.329999999999998</v>
      </c>
      <c r="P2" s="15">
        <f>N2-K2</f>
        <v>2.34</v>
      </c>
      <c r="R2" s="13" t="s">
        <v>206</v>
      </c>
      <c r="S2" s="33">
        <f>D2-$K$7</f>
        <v>340.25</v>
      </c>
      <c r="T2" s="14">
        <f>K2-K$6</f>
        <v>-0.78</v>
      </c>
      <c r="U2" s="14">
        <f t="shared" ref="U2:Y4" si="0">L2-L$6</f>
        <v>-4</v>
      </c>
      <c r="V2" s="14">
        <f t="shared" si="0"/>
        <v>40.610000000000014</v>
      </c>
      <c r="W2" s="14">
        <f t="shared" si="0"/>
        <v>-1.4499999999999997</v>
      </c>
      <c r="X2" s="14">
        <f t="shared" si="0"/>
        <v>-1.6700000000000017</v>
      </c>
      <c r="Y2" s="15">
        <f t="shared" si="0"/>
        <v>-0.66999999999999993</v>
      </c>
    </row>
    <row r="3" spans="1:25">
      <c r="A3" s="8" t="s">
        <v>207</v>
      </c>
      <c r="B3" s="3">
        <v>80</v>
      </c>
      <c r="C3" s="3">
        <v>44</v>
      </c>
      <c r="D3" s="3">
        <v>758</v>
      </c>
      <c r="E3" s="3">
        <v>67</v>
      </c>
      <c r="F3" s="3">
        <v>142</v>
      </c>
      <c r="G3" s="3">
        <v>139</v>
      </c>
      <c r="H3" s="9">
        <v>99</v>
      </c>
      <c r="J3" s="8" t="s">
        <v>207</v>
      </c>
      <c r="K3" s="3">
        <v>1.64</v>
      </c>
      <c r="L3" s="3">
        <v>1235</v>
      </c>
      <c r="M3" s="3">
        <v>240.34</v>
      </c>
      <c r="N3" s="3">
        <v>4.09</v>
      </c>
      <c r="O3" s="3">
        <v>20.67</v>
      </c>
      <c r="P3" s="9">
        <f t="shared" ref="P3:P4" si="1">N3-K3</f>
        <v>2.4500000000000002</v>
      </c>
      <c r="R3" s="8" t="s">
        <v>207</v>
      </c>
      <c r="S3" s="28">
        <f t="shared" ref="S3:S4" si="2">D3-$K$7</f>
        <v>643.25</v>
      </c>
      <c r="T3" s="3">
        <f t="shared" ref="T3:T4" si="3">K3-K$6</f>
        <v>-0.78</v>
      </c>
      <c r="U3" s="3">
        <f t="shared" si="0"/>
        <v>-16</v>
      </c>
      <c r="V3" s="3">
        <f t="shared" si="0"/>
        <v>26.120000000000005</v>
      </c>
      <c r="W3" s="3">
        <f t="shared" si="0"/>
        <v>-1.3399999999999999</v>
      </c>
      <c r="X3" s="3">
        <f t="shared" ref="X3:X4" si="4">O3-O$6</f>
        <v>-1.3299999999999983</v>
      </c>
      <c r="Y3" s="9">
        <f t="shared" ref="Y3:Y4" si="5">P3-P$6</f>
        <v>-0.55999999999999961</v>
      </c>
    </row>
    <row r="4" spans="1:25" ht="16" thickBot="1">
      <c r="A4" s="10" t="s">
        <v>208</v>
      </c>
      <c r="B4" s="11">
        <v>74</v>
      </c>
      <c r="C4" s="11">
        <v>45</v>
      </c>
      <c r="D4" s="11">
        <v>900</v>
      </c>
      <c r="E4" s="11">
        <v>53</v>
      </c>
      <c r="F4" s="11">
        <v>138</v>
      </c>
      <c r="G4" s="11">
        <v>149</v>
      </c>
      <c r="H4" s="12">
        <v>109</v>
      </c>
      <c r="J4" s="10" t="s">
        <v>208</v>
      </c>
      <c r="K4" s="11">
        <v>1.64</v>
      </c>
      <c r="L4" s="11">
        <v>1248.33</v>
      </c>
      <c r="M4" s="11">
        <v>267.45</v>
      </c>
      <c r="N4" s="11">
        <v>3.87</v>
      </c>
      <c r="O4" s="11">
        <v>19</v>
      </c>
      <c r="P4" s="12">
        <f t="shared" si="1"/>
        <v>2.2300000000000004</v>
      </c>
      <c r="R4" s="10" t="s">
        <v>208</v>
      </c>
      <c r="S4" s="31">
        <f t="shared" si="2"/>
        <v>785.25</v>
      </c>
      <c r="T4" s="11">
        <f t="shared" si="3"/>
        <v>-0.78</v>
      </c>
      <c r="U4" s="11">
        <f t="shared" si="0"/>
        <v>-2.6700000000000728</v>
      </c>
      <c r="V4" s="11">
        <f t="shared" si="0"/>
        <v>53.22999999999999</v>
      </c>
      <c r="W4" s="11">
        <f t="shared" si="0"/>
        <v>-1.5599999999999996</v>
      </c>
      <c r="X4" s="11">
        <f t="shared" si="4"/>
        <v>-3</v>
      </c>
      <c r="Y4" s="12">
        <f t="shared" si="5"/>
        <v>-0.77999999999999936</v>
      </c>
    </row>
    <row r="5" spans="1:25" ht="16" thickBot="1"/>
    <row r="6" spans="1:25" ht="16" thickBot="1">
      <c r="A6" s="16" t="s">
        <v>15</v>
      </c>
      <c r="B6" s="20">
        <f>STDEV(B2:B4)</f>
        <v>7.5498344352707498</v>
      </c>
      <c r="C6" s="20">
        <f>STDEV(C2:C4)</f>
        <v>1.5275252316519465</v>
      </c>
      <c r="D6" s="20"/>
      <c r="E6" s="20">
        <f t="shared" ref="E6:H6" si="6">STDEV(E2:E4)</f>
        <v>8.3864970836060646</v>
      </c>
      <c r="F6" s="20">
        <f t="shared" si="6"/>
        <v>11.718930554164631</v>
      </c>
      <c r="G6" s="20">
        <f t="shared" si="6"/>
        <v>19.13983629327409</v>
      </c>
      <c r="H6" s="21">
        <f t="shared" si="6"/>
        <v>5</v>
      </c>
      <c r="J6" s="16" t="s">
        <v>291</v>
      </c>
      <c r="K6" s="17">
        <v>2.42</v>
      </c>
      <c r="L6" s="17">
        <v>1251</v>
      </c>
      <c r="M6" s="17">
        <v>214.22</v>
      </c>
      <c r="N6" s="17">
        <v>5.43</v>
      </c>
      <c r="O6" s="17">
        <v>22</v>
      </c>
      <c r="P6" s="19">
        <f>N6-K6</f>
        <v>3.01</v>
      </c>
    </row>
    <row r="7" spans="1:25" ht="16" thickBot="1">
      <c r="J7" s="56" t="s">
        <v>268</v>
      </c>
      <c r="K7" s="60">
        <f>AVERAGE(D29:D32)</f>
        <v>114.75</v>
      </c>
    </row>
    <row r="8" spans="1:25" ht="16" thickBot="1"/>
    <row r="9" spans="1:25" ht="16" thickBot="1">
      <c r="A9" s="16" t="s">
        <v>60</v>
      </c>
      <c r="B9" s="17" t="s">
        <v>1</v>
      </c>
      <c r="C9" s="17" t="s">
        <v>2</v>
      </c>
      <c r="D9" s="17" t="s">
        <v>3</v>
      </c>
      <c r="E9" s="17" t="s">
        <v>4</v>
      </c>
      <c r="F9" s="17" t="s">
        <v>5</v>
      </c>
      <c r="G9" s="17" t="s">
        <v>6</v>
      </c>
      <c r="H9" s="18" t="s">
        <v>7</v>
      </c>
    </row>
    <row r="10" spans="1:25">
      <c r="A10" s="13" t="s">
        <v>210</v>
      </c>
      <c r="B10" s="14">
        <v>78</v>
      </c>
      <c r="C10" s="14">
        <v>62</v>
      </c>
      <c r="D10" s="14">
        <v>103</v>
      </c>
      <c r="E10" s="14">
        <v>63</v>
      </c>
      <c r="F10" s="14">
        <v>150</v>
      </c>
      <c r="G10" s="14">
        <v>83</v>
      </c>
      <c r="H10" s="15">
        <v>125</v>
      </c>
    </row>
    <row r="11" spans="1:25">
      <c r="A11" s="8" t="s">
        <v>211</v>
      </c>
      <c r="B11" s="3">
        <v>72</v>
      </c>
      <c r="C11" s="3">
        <v>59</v>
      </c>
      <c r="D11" s="3">
        <v>89</v>
      </c>
      <c r="E11" s="3">
        <v>56</v>
      </c>
      <c r="F11" s="3">
        <v>165</v>
      </c>
      <c r="G11" s="3">
        <v>86</v>
      </c>
      <c r="H11" s="9">
        <v>111</v>
      </c>
    </row>
    <row r="12" spans="1:25">
      <c r="A12" s="8" t="s">
        <v>212</v>
      </c>
      <c r="B12" s="3">
        <v>92</v>
      </c>
      <c r="C12" s="3">
        <v>63</v>
      </c>
      <c r="D12" s="3">
        <v>100</v>
      </c>
      <c r="E12" s="3">
        <v>59</v>
      </c>
      <c r="F12" s="3">
        <v>235</v>
      </c>
      <c r="G12" s="3">
        <v>93</v>
      </c>
      <c r="H12" s="9">
        <v>112</v>
      </c>
    </row>
    <row r="13" spans="1:25" ht="16" thickBot="1">
      <c r="A13" s="10" t="s">
        <v>213</v>
      </c>
      <c r="B13" s="11">
        <v>78</v>
      </c>
      <c r="C13" s="11">
        <v>60</v>
      </c>
      <c r="D13" s="11">
        <v>99</v>
      </c>
      <c r="E13" s="11">
        <v>59</v>
      </c>
      <c r="F13" s="11">
        <v>245</v>
      </c>
      <c r="G13" s="11">
        <v>91</v>
      </c>
      <c r="H13" s="12">
        <v>113</v>
      </c>
    </row>
    <row r="14" spans="1:25" ht="16" thickBot="1"/>
    <row r="15" spans="1:25" ht="16" thickBot="1">
      <c r="A15" s="16" t="s">
        <v>15</v>
      </c>
      <c r="B15" s="20">
        <f>STDEV(B10:B13)</f>
        <v>8.4852813742385695</v>
      </c>
      <c r="C15" s="20">
        <f t="shared" ref="C15:H15" si="7">STDEV(C10:C13)</f>
        <v>1.8257418583505538</v>
      </c>
      <c r="D15" s="20">
        <f t="shared" si="7"/>
        <v>6.0759087111860612</v>
      </c>
      <c r="E15" s="20">
        <f t="shared" si="7"/>
        <v>2.8722813232690143</v>
      </c>
      <c r="F15" s="20"/>
      <c r="G15" s="20">
        <f t="shared" si="7"/>
        <v>4.5734742446707477</v>
      </c>
      <c r="H15" s="21">
        <f t="shared" si="7"/>
        <v>6.5510813356778481</v>
      </c>
    </row>
    <row r="17" spans="1:25" ht="16" thickBot="1"/>
    <row r="18" spans="1:25" ht="16" thickBot="1">
      <c r="A18" s="16" t="s">
        <v>60</v>
      </c>
      <c r="B18" s="17" t="s">
        <v>1</v>
      </c>
      <c r="C18" s="17" t="s">
        <v>2</v>
      </c>
      <c r="D18" s="17" t="s">
        <v>3</v>
      </c>
      <c r="E18" s="17" t="s">
        <v>4</v>
      </c>
      <c r="F18" s="17" t="s">
        <v>5</v>
      </c>
      <c r="G18" s="17" t="s">
        <v>6</v>
      </c>
      <c r="H18" s="18" t="s">
        <v>7</v>
      </c>
    </row>
    <row r="19" spans="1:25">
      <c r="A19" s="13" t="s">
        <v>215</v>
      </c>
      <c r="B19" s="14">
        <v>94</v>
      </c>
      <c r="C19" s="14">
        <v>66</v>
      </c>
      <c r="D19" s="14">
        <v>108</v>
      </c>
      <c r="E19" s="14">
        <v>64</v>
      </c>
      <c r="F19" s="14">
        <v>132</v>
      </c>
      <c r="G19" s="14">
        <v>125</v>
      </c>
      <c r="H19" s="15">
        <v>115</v>
      </c>
    </row>
    <row r="20" spans="1:25">
      <c r="A20" s="8" t="s">
        <v>216</v>
      </c>
      <c r="B20" s="3">
        <v>97</v>
      </c>
      <c r="C20" s="3">
        <v>69</v>
      </c>
      <c r="D20" s="3">
        <v>117</v>
      </c>
      <c r="E20" s="3">
        <v>51</v>
      </c>
      <c r="F20" s="3">
        <v>137</v>
      </c>
      <c r="G20" s="3">
        <v>178</v>
      </c>
      <c r="H20" s="9">
        <v>119</v>
      </c>
    </row>
    <row r="21" spans="1:25">
      <c r="A21" s="8" t="s">
        <v>217</v>
      </c>
      <c r="B21" s="3">
        <v>102</v>
      </c>
      <c r="C21" s="3">
        <v>67</v>
      </c>
      <c r="D21" s="3">
        <v>109</v>
      </c>
      <c r="E21" s="3">
        <v>46</v>
      </c>
      <c r="F21" s="3">
        <v>148</v>
      </c>
      <c r="G21" s="3">
        <v>250</v>
      </c>
      <c r="H21" s="9">
        <v>117</v>
      </c>
    </row>
    <row r="22" spans="1:25">
      <c r="A22" s="8" t="s">
        <v>218</v>
      </c>
      <c r="B22" s="3">
        <v>92</v>
      </c>
      <c r="C22" s="3">
        <v>56</v>
      </c>
      <c r="D22" s="3">
        <v>103</v>
      </c>
      <c r="E22" s="3">
        <v>50</v>
      </c>
      <c r="F22" s="3">
        <v>147</v>
      </c>
      <c r="G22" s="3">
        <v>310</v>
      </c>
      <c r="H22" s="9">
        <v>112</v>
      </c>
    </row>
    <row r="23" spans="1:25" ht="16" thickBot="1">
      <c r="A23" s="10" t="s">
        <v>219</v>
      </c>
      <c r="B23" s="11">
        <v>97</v>
      </c>
      <c r="C23" s="11">
        <v>66</v>
      </c>
      <c r="D23" s="11">
        <v>119</v>
      </c>
      <c r="E23" s="11">
        <v>66</v>
      </c>
      <c r="F23" s="11">
        <v>156</v>
      </c>
      <c r="G23" s="11">
        <v>325</v>
      </c>
      <c r="H23" s="12">
        <v>120</v>
      </c>
    </row>
    <row r="24" spans="1:25" ht="16" thickBot="1"/>
    <row r="25" spans="1:25" ht="16" thickBot="1">
      <c r="A25" s="16" t="s">
        <v>15</v>
      </c>
      <c r="B25" s="20">
        <f>STDEV(B19:B23)</f>
        <v>3.7815340802378072</v>
      </c>
      <c r="C25" s="20">
        <f t="shared" ref="C25:H25" si="8">STDEV(C19:C23)</f>
        <v>5.0695167422546303</v>
      </c>
      <c r="D25" s="20">
        <f t="shared" si="8"/>
        <v>6.6483080554378642</v>
      </c>
      <c r="E25" s="20">
        <f t="shared" si="8"/>
        <v>8.9888820216977035</v>
      </c>
      <c r="F25" s="20">
        <f t="shared" si="8"/>
        <v>9.5131487952202232</v>
      </c>
      <c r="G25" s="20"/>
      <c r="H25" s="21">
        <f t="shared" si="8"/>
        <v>3.2093613071762421</v>
      </c>
    </row>
    <row r="27" spans="1:25" ht="16" thickBot="1"/>
    <row r="28" spans="1:25" ht="16" thickBot="1">
      <c r="A28" s="16" t="s">
        <v>137</v>
      </c>
      <c r="B28" s="17" t="s">
        <v>1</v>
      </c>
      <c r="C28" s="17" t="s">
        <v>2</v>
      </c>
      <c r="D28" s="17" t="s">
        <v>3</v>
      </c>
      <c r="E28" s="17" t="s">
        <v>4</v>
      </c>
      <c r="F28" s="17" t="s">
        <v>5</v>
      </c>
      <c r="G28" s="17" t="s">
        <v>6</v>
      </c>
      <c r="H28" s="18" t="s">
        <v>7</v>
      </c>
      <c r="J28" s="16" t="s">
        <v>249</v>
      </c>
      <c r="K28" s="17" t="s">
        <v>250</v>
      </c>
      <c r="L28" s="17" t="s">
        <v>251</v>
      </c>
      <c r="M28" s="17" t="s">
        <v>252</v>
      </c>
      <c r="N28" s="17" t="s">
        <v>253</v>
      </c>
      <c r="O28" s="17" t="s">
        <v>254</v>
      </c>
      <c r="P28" s="18" t="s">
        <v>292</v>
      </c>
      <c r="R28" s="16" t="s">
        <v>249</v>
      </c>
      <c r="S28" s="49" t="s">
        <v>286</v>
      </c>
      <c r="T28" s="49" t="s">
        <v>257</v>
      </c>
      <c r="U28" s="49" t="s">
        <v>259</v>
      </c>
      <c r="V28" s="49" t="s">
        <v>260</v>
      </c>
      <c r="W28" s="49" t="s">
        <v>261</v>
      </c>
      <c r="X28" s="49" t="s">
        <v>262</v>
      </c>
      <c r="Y28" s="18" t="s">
        <v>293</v>
      </c>
    </row>
    <row r="29" spans="1:25">
      <c r="A29" s="13" t="s">
        <v>221</v>
      </c>
      <c r="B29" s="14">
        <v>80</v>
      </c>
      <c r="C29" s="14">
        <v>41</v>
      </c>
      <c r="D29" s="14">
        <v>118</v>
      </c>
      <c r="E29" s="14">
        <v>70</v>
      </c>
      <c r="F29" s="14">
        <v>139</v>
      </c>
      <c r="G29" s="14">
        <v>103</v>
      </c>
      <c r="H29" s="15">
        <v>127</v>
      </c>
      <c r="J29" s="13" t="s">
        <v>221</v>
      </c>
      <c r="K29" s="14"/>
      <c r="L29" s="14"/>
      <c r="M29" s="14"/>
      <c r="N29" s="14"/>
      <c r="O29" s="14"/>
      <c r="P29" s="15"/>
      <c r="R29" s="13" t="s">
        <v>221</v>
      </c>
      <c r="S29" s="33">
        <f>H29-$K$35</f>
        <v>23</v>
      </c>
      <c r="T29" s="14"/>
      <c r="U29" s="14"/>
      <c r="V29" s="14"/>
      <c r="W29" s="14"/>
      <c r="X29" s="14"/>
      <c r="Y29" s="15"/>
    </row>
    <row r="30" spans="1:25">
      <c r="A30" s="8" t="s">
        <v>222</v>
      </c>
      <c r="B30" s="3">
        <v>73</v>
      </c>
      <c r="C30" s="3">
        <v>43</v>
      </c>
      <c r="D30" s="3">
        <v>119</v>
      </c>
      <c r="E30" s="3">
        <v>62</v>
      </c>
      <c r="F30" s="3">
        <v>155</v>
      </c>
      <c r="G30" s="3">
        <v>95</v>
      </c>
      <c r="H30" s="9">
        <v>119</v>
      </c>
      <c r="J30" s="8" t="s">
        <v>222</v>
      </c>
      <c r="K30" s="3">
        <v>2.78</v>
      </c>
      <c r="L30" s="3">
        <v>1232.33</v>
      </c>
      <c r="M30" s="3">
        <v>244.48</v>
      </c>
      <c r="N30" s="3">
        <v>5.33</v>
      </c>
      <c r="O30" s="3">
        <v>18.670000000000002</v>
      </c>
      <c r="P30" s="9">
        <f t="shared" ref="P30:P34" si="9">N30-K30</f>
        <v>2.5500000000000003</v>
      </c>
      <c r="R30" s="8" t="s">
        <v>222</v>
      </c>
      <c r="S30" s="28">
        <f t="shared" ref="S30:S32" si="10">H30-$K$35</f>
        <v>15</v>
      </c>
      <c r="T30" s="3">
        <f t="shared" ref="T30:T32" si="11">K30-K$34</f>
        <v>0.10999999999999988</v>
      </c>
      <c r="U30" s="3">
        <f t="shared" ref="U30:U32" si="12">L30-L$34</f>
        <v>-79</v>
      </c>
      <c r="V30" s="3">
        <f t="shared" ref="V30:V32" si="13">M30-M$34</f>
        <v>-1.5100000000000193</v>
      </c>
      <c r="W30" s="3">
        <f t="shared" ref="W30:W32" si="14">N30-N$34</f>
        <v>0.11000000000000032</v>
      </c>
      <c r="X30" s="3">
        <f t="shared" ref="X30:Y32" si="15">O30-O$34</f>
        <v>-2</v>
      </c>
      <c r="Y30" s="9">
        <f t="shared" si="15"/>
        <v>0</v>
      </c>
    </row>
    <row r="31" spans="1:25">
      <c r="A31" s="8" t="s">
        <v>223</v>
      </c>
      <c r="B31" s="3">
        <v>81</v>
      </c>
      <c r="C31" s="3">
        <v>50</v>
      </c>
      <c r="D31" s="3">
        <v>110</v>
      </c>
      <c r="E31" s="3">
        <v>69</v>
      </c>
      <c r="F31" s="3">
        <v>136</v>
      </c>
      <c r="G31" s="3">
        <v>106</v>
      </c>
      <c r="H31" s="9">
        <v>129</v>
      </c>
      <c r="J31" s="8" t="s">
        <v>223</v>
      </c>
      <c r="K31" s="3">
        <v>2.67</v>
      </c>
      <c r="L31" s="3">
        <v>1083.33</v>
      </c>
      <c r="M31" s="3">
        <v>232.23</v>
      </c>
      <c r="N31" s="3">
        <v>5</v>
      </c>
      <c r="O31" s="3">
        <v>18</v>
      </c>
      <c r="P31" s="9">
        <f t="shared" si="9"/>
        <v>2.33</v>
      </c>
      <c r="R31" s="8" t="s">
        <v>223</v>
      </c>
      <c r="S31" s="28">
        <f t="shared" si="10"/>
        <v>25</v>
      </c>
      <c r="T31" s="3">
        <f t="shared" si="11"/>
        <v>0</v>
      </c>
      <c r="U31" s="3">
        <f t="shared" si="12"/>
        <v>-228</v>
      </c>
      <c r="V31" s="3">
        <f t="shared" si="13"/>
        <v>-13.760000000000019</v>
      </c>
      <c r="W31" s="3">
        <f t="shared" si="14"/>
        <v>-0.21999999999999975</v>
      </c>
      <c r="X31" s="3">
        <f t="shared" si="15"/>
        <v>-2.6700000000000017</v>
      </c>
      <c r="Y31" s="9">
        <f t="shared" si="15"/>
        <v>-0.21999999999999975</v>
      </c>
    </row>
    <row r="32" spans="1:25" ht="16" thickBot="1">
      <c r="A32" s="10" t="s">
        <v>224</v>
      </c>
      <c r="B32" s="11">
        <v>80</v>
      </c>
      <c r="C32" s="11">
        <v>43</v>
      </c>
      <c r="D32" s="11">
        <v>112</v>
      </c>
      <c r="E32" s="11">
        <v>57</v>
      </c>
      <c r="F32" s="11">
        <v>157</v>
      </c>
      <c r="G32" s="11">
        <v>100</v>
      </c>
      <c r="H32" s="12">
        <v>124</v>
      </c>
      <c r="J32" s="10" t="s">
        <v>224</v>
      </c>
      <c r="K32" s="11">
        <v>2.67</v>
      </c>
      <c r="L32" s="11">
        <v>1063</v>
      </c>
      <c r="M32" s="11">
        <v>223.86</v>
      </c>
      <c r="N32" s="11">
        <v>5.22</v>
      </c>
      <c r="O32" s="11">
        <v>18.329999999999998</v>
      </c>
      <c r="P32" s="12">
        <f t="shared" si="9"/>
        <v>2.5499999999999998</v>
      </c>
      <c r="R32" s="10" t="s">
        <v>224</v>
      </c>
      <c r="S32" s="31">
        <f t="shared" si="10"/>
        <v>20</v>
      </c>
      <c r="T32" s="11">
        <f t="shared" si="11"/>
        <v>0</v>
      </c>
      <c r="U32" s="11">
        <f t="shared" si="12"/>
        <v>-248.32999999999993</v>
      </c>
      <c r="V32" s="11">
        <f t="shared" si="13"/>
        <v>-22.129999999999995</v>
      </c>
      <c r="W32" s="11">
        <f t="shared" si="14"/>
        <v>0</v>
      </c>
      <c r="X32" s="11">
        <f t="shared" si="15"/>
        <v>-2.3400000000000034</v>
      </c>
      <c r="Y32" s="12">
        <f t="shared" si="15"/>
        <v>0</v>
      </c>
    </row>
    <row r="33" spans="1:16" ht="16" thickBot="1"/>
    <row r="34" spans="1:16" ht="16" thickBot="1">
      <c r="A34" s="16" t="s">
        <v>15</v>
      </c>
      <c r="B34" s="20">
        <f>STDEV(B29:B32)</f>
        <v>3.6968455021364721</v>
      </c>
      <c r="C34" s="20">
        <f t="shared" ref="C34:G34" si="16">STDEV(C29:C32)</f>
        <v>3.9475730941090039</v>
      </c>
      <c r="D34" s="20">
        <f t="shared" si="16"/>
        <v>4.4253060157839181</v>
      </c>
      <c r="E34" s="20">
        <f t="shared" si="16"/>
        <v>6.1373175465073224</v>
      </c>
      <c r="F34" s="20">
        <f t="shared" si="16"/>
        <v>10.781929326423912</v>
      </c>
      <c r="G34" s="20">
        <f t="shared" si="16"/>
        <v>4.6904157598234297</v>
      </c>
      <c r="H34" s="21"/>
      <c r="J34" s="16" t="s">
        <v>288</v>
      </c>
      <c r="K34" s="17">
        <v>2.67</v>
      </c>
      <c r="L34" s="17">
        <v>1311.33</v>
      </c>
      <c r="M34" s="17">
        <v>245.99</v>
      </c>
      <c r="N34" s="17">
        <v>5.22</v>
      </c>
      <c r="O34" s="17">
        <v>20.67</v>
      </c>
      <c r="P34" s="19">
        <f t="shared" si="9"/>
        <v>2.5499999999999998</v>
      </c>
    </row>
    <row r="35" spans="1:16" ht="16" thickBot="1">
      <c r="J35" s="56" t="s">
        <v>287</v>
      </c>
      <c r="K35" s="60">
        <f>AVERAGE(H2:H4)</f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selection activeCell="G13" sqref="G13:G17"/>
    </sheetView>
  </sheetViews>
  <sheetFormatPr baseColWidth="10" defaultRowHeight="15" x14ac:dyDescent="0"/>
  <cols>
    <col min="1" max="1" width="16.83203125" customWidth="1"/>
    <col min="10" max="10" width="16.83203125" customWidth="1"/>
    <col min="16" max="16" width="13.33203125" customWidth="1"/>
    <col min="18" max="18" width="16.83203125" customWidth="1"/>
    <col min="25" max="25" width="17.33203125" customWidth="1"/>
  </cols>
  <sheetData>
    <row r="1" spans="1:25" ht="16" thickBot="1">
      <c r="A1" s="16" t="s">
        <v>60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J1" s="16" t="s">
        <v>249</v>
      </c>
      <c r="K1" s="17" t="s">
        <v>250</v>
      </c>
      <c r="L1" s="17" t="s">
        <v>251</v>
      </c>
      <c r="M1" s="17" t="s">
        <v>252</v>
      </c>
      <c r="N1" s="17" t="s">
        <v>253</v>
      </c>
      <c r="O1" s="17" t="s">
        <v>254</v>
      </c>
      <c r="P1" s="18" t="s">
        <v>292</v>
      </c>
      <c r="R1" s="16" t="s">
        <v>249</v>
      </c>
      <c r="S1" s="49" t="s">
        <v>275</v>
      </c>
      <c r="T1" s="49" t="s">
        <v>257</v>
      </c>
      <c r="U1" s="49" t="s">
        <v>259</v>
      </c>
      <c r="V1" s="49" t="s">
        <v>260</v>
      </c>
      <c r="W1" s="49" t="s">
        <v>261</v>
      </c>
      <c r="X1" s="49" t="s">
        <v>262</v>
      </c>
      <c r="Y1" s="18" t="s">
        <v>293</v>
      </c>
    </row>
    <row r="2" spans="1:25">
      <c r="A2" s="13" t="s">
        <v>318</v>
      </c>
      <c r="B2" s="14"/>
      <c r="C2" s="14"/>
      <c r="D2" s="14"/>
      <c r="E2" s="14">
        <v>90</v>
      </c>
      <c r="F2" s="14"/>
      <c r="G2" s="14"/>
      <c r="H2" s="15"/>
      <c r="J2" s="13" t="s">
        <v>318</v>
      </c>
      <c r="K2" s="14">
        <v>2.59</v>
      </c>
      <c r="L2" s="14">
        <v>1385.33</v>
      </c>
      <c r="M2" s="14">
        <v>288.97000000000003</v>
      </c>
      <c r="N2" s="14">
        <v>4.93</v>
      </c>
      <c r="O2" s="14">
        <v>19</v>
      </c>
      <c r="P2" s="15">
        <f>N2-K2</f>
        <v>2.34</v>
      </c>
      <c r="R2" s="13" t="s">
        <v>318</v>
      </c>
      <c r="S2" s="65">
        <f>E2-$K$10</f>
        <v>29</v>
      </c>
      <c r="T2" s="14">
        <f>K2-K$9</f>
        <v>0.10999999999999988</v>
      </c>
      <c r="U2" s="14">
        <f t="shared" ref="U2:Y2" si="0">L2-L$9</f>
        <v>221.65999999999985</v>
      </c>
      <c r="V2" s="14">
        <f t="shared" si="0"/>
        <v>56.410000000000025</v>
      </c>
      <c r="W2" s="14">
        <f t="shared" si="0"/>
        <v>0</v>
      </c>
      <c r="X2" s="14">
        <f t="shared" si="0"/>
        <v>-1.3299999999999983</v>
      </c>
      <c r="Y2" s="15">
        <f t="shared" si="0"/>
        <v>-0.10999999999999988</v>
      </c>
    </row>
    <row r="3" spans="1:25">
      <c r="A3" s="8" t="s">
        <v>319</v>
      </c>
      <c r="B3" s="3"/>
      <c r="C3" s="3"/>
      <c r="D3" s="3"/>
      <c r="E3" s="3">
        <v>143</v>
      </c>
      <c r="F3" s="3"/>
      <c r="G3" s="3"/>
      <c r="H3" s="9"/>
      <c r="J3" s="8" t="s">
        <v>319</v>
      </c>
      <c r="K3" s="3">
        <v>2.59</v>
      </c>
      <c r="L3" s="3">
        <v>1245.33</v>
      </c>
      <c r="M3" s="3">
        <v>282.56</v>
      </c>
      <c r="N3" s="3">
        <v>4.5999999999999996</v>
      </c>
      <c r="O3" s="3">
        <v>19</v>
      </c>
      <c r="P3" s="9">
        <f t="shared" ref="P3:P7" si="1">N3-K3</f>
        <v>2.0099999999999998</v>
      </c>
      <c r="R3" s="8" t="s">
        <v>319</v>
      </c>
      <c r="S3" s="66">
        <f t="shared" ref="S3:S7" si="2">E3-$K$10</f>
        <v>82</v>
      </c>
      <c r="T3" s="3">
        <f t="shared" ref="T3:T7" si="3">K3-K$9</f>
        <v>0.10999999999999988</v>
      </c>
      <c r="U3" s="3">
        <f t="shared" ref="U3:U7" si="4">L3-L$9</f>
        <v>81.659999999999854</v>
      </c>
      <c r="V3" s="3">
        <f t="shared" ref="V3:V7" si="5">M3-M$9</f>
        <v>50</v>
      </c>
      <c r="W3" s="3">
        <f t="shared" ref="W3:W7" si="6">N3-N$9</f>
        <v>-0.33000000000000007</v>
      </c>
      <c r="X3" s="3">
        <f t="shared" ref="X3:X7" si="7">O3-O$9</f>
        <v>-1.3299999999999983</v>
      </c>
      <c r="Y3" s="9">
        <f t="shared" ref="Y3:Y7" si="8">P3-P$9</f>
        <v>-0.43999999999999995</v>
      </c>
    </row>
    <row r="4" spans="1:25">
      <c r="A4" s="8" t="s">
        <v>320</v>
      </c>
      <c r="B4" s="3"/>
      <c r="C4" s="3"/>
      <c r="D4" s="3"/>
      <c r="E4" s="3">
        <v>177</v>
      </c>
      <c r="F4" s="3"/>
      <c r="G4" s="3"/>
      <c r="H4" s="9"/>
      <c r="J4" s="8" t="s">
        <v>320</v>
      </c>
      <c r="K4" s="3">
        <v>2.37</v>
      </c>
      <c r="L4" s="3">
        <v>1371.33</v>
      </c>
      <c r="M4" s="3">
        <v>320.69</v>
      </c>
      <c r="N4" s="3">
        <v>4.5999999999999996</v>
      </c>
      <c r="O4" s="3">
        <v>18.670000000000002</v>
      </c>
      <c r="P4" s="9">
        <f t="shared" si="1"/>
        <v>2.2299999999999995</v>
      </c>
      <c r="R4" s="8" t="s">
        <v>320</v>
      </c>
      <c r="S4" s="66">
        <f t="shared" si="2"/>
        <v>116</v>
      </c>
      <c r="T4" s="3">
        <f t="shared" si="3"/>
        <v>-0.10999999999999988</v>
      </c>
      <c r="U4" s="3">
        <f t="shared" si="4"/>
        <v>207.65999999999985</v>
      </c>
      <c r="V4" s="3">
        <f t="shared" si="5"/>
        <v>88.13</v>
      </c>
      <c r="W4" s="3">
        <f t="shared" si="6"/>
        <v>-0.33000000000000007</v>
      </c>
      <c r="X4" s="3">
        <f t="shared" si="7"/>
        <v>-1.6599999999999966</v>
      </c>
      <c r="Y4" s="9">
        <f t="shared" si="8"/>
        <v>-0.2200000000000002</v>
      </c>
    </row>
    <row r="5" spans="1:25">
      <c r="A5" s="8" t="s">
        <v>321</v>
      </c>
      <c r="B5" s="3"/>
      <c r="C5" s="3"/>
      <c r="D5" s="3"/>
      <c r="E5" s="3">
        <v>222</v>
      </c>
      <c r="F5" s="3"/>
      <c r="G5" s="3"/>
      <c r="H5" s="9"/>
      <c r="J5" s="8" t="s">
        <v>321</v>
      </c>
      <c r="K5" s="3">
        <v>2.2599999999999998</v>
      </c>
      <c r="L5" s="3">
        <v>1155</v>
      </c>
      <c r="M5" s="3">
        <v>286.77999999999997</v>
      </c>
      <c r="N5" s="3">
        <v>4.26</v>
      </c>
      <c r="O5" s="3">
        <v>18</v>
      </c>
      <c r="P5" s="9">
        <f t="shared" si="1"/>
        <v>2</v>
      </c>
      <c r="R5" s="8" t="s">
        <v>321</v>
      </c>
      <c r="S5" s="66">
        <f t="shared" si="2"/>
        <v>161</v>
      </c>
      <c r="T5" s="3">
        <f t="shared" si="3"/>
        <v>-0.2200000000000002</v>
      </c>
      <c r="U5" s="3">
        <f t="shared" si="4"/>
        <v>-8.6700000000000728</v>
      </c>
      <c r="V5" s="3">
        <f t="shared" si="5"/>
        <v>54.21999999999997</v>
      </c>
      <c r="W5" s="3">
        <f t="shared" si="6"/>
        <v>-0.66999999999999993</v>
      </c>
      <c r="X5" s="3">
        <f t="shared" si="7"/>
        <v>-2.3299999999999983</v>
      </c>
      <c r="Y5" s="9">
        <f t="shared" si="8"/>
        <v>-0.44999999999999973</v>
      </c>
    </row>
    <row r="6" spans="1:25">
      <c r="A6" s="8" t="s">
        <v>322</v>
      </c>
      <c r="B6" s="3"/>
      <c r="C6" s="3"/>
      <c r="D6" s="3"/>
      <c r="E6" s="3">
        <v>273</v>
      </c>
      <c r="F6" s="3"/>
      <c r="G6" s="3"/>
      <c r="H6" s="9"/>
      <c r="J6" s="8" t="s">
        <v>322</v>
      </c>
      <c r="K6" s="3">
        <v>2.2599999999999998</v>
      </c>
      <c r="L6" s="3">
        <v>1342.33</v>
      </c>
      <c r="M6" s="3">
        <v>331.46</v>
      </c>
      <c r="N6" s="3">
        <v>4.26</v>
      </c>
      <c r="O6" s="3">
        <v>18</v>
      </c>
      <c r="P6" s="9">
        <f t="shared" si="1"/>
        <v>2</v>
      </c>
      <c r="R6" s="8" t="s">
        <v>322</v>
      </c>
      <c r="S6" s="66">
        <f t="shared" si="2"/>
        <v>212</v>
      </c>
      <c r="T6" s="3">
        <f t="shared" si="3"/>
        <v>-0.2200000000000002</v>
      </c>
      <c r="U6" s="3">
        <f t="shared" si="4"/>
        <v>178.65999999999985</v>
      </c>
      <c r="V6" s="3">
        <f t="shared" si="5"/>
        <v>98.899999999999977</v>
      </c>
      <c r="W6" s="3">
        <f t="shared" si="6"/>
        <v>-0.66999999999999993</v>
      </c>
      <c r="X6" s="3">
        <f t="shared" si="7"/>
        <v>-2.3299999999999983</v>
      </c>
      <c r="Y6" s="9">
        <f t="shared" si="8"/>
        <v>-0.44999999999999973</v>
      </c>
    </row>
    <row r="7" spans="1:25" ht="16" thickBot="1">
      <c r="A7" s="10" t="s">
        <v>323</v>
      </c>
      <c r="B7" s="11"/>
      <c r="C7" s="11"/>
      <c r="D7" s="11"/>
      <c r="E7" s="11">
        <v>396</v>
      </c>
      <c r="F7" s="11"/>
      <c r="G7" s="11"/>
      <c r="H7" s="12"/>
      <c r="J7" s="10" t="s">
        <v>323</v>
      </c>
      <c r="K7" s="11">
        <v>2.2599999999999998</v>
      </c>
      <c r="L7" s="11">
        <v>1319</v>
      </c>
      <c r="M7" s="11">
        <v>337.13</v>
      </c>
      <c r="N7" s="11">
        <v>4.04</v>
      </c>
      <c r="O7" s="11">
        <v>17</v>
      </c>
      <c r="P7" s="12">
        <f t="shared" si="1"/>
        <v>1.7800000000000002</v>
      </c>
      <c r="R7" s="10" t="s">
        <v>323</v>
      </c>
      <c r="S7" s="67">
        <f t="shared" si="2"/>
        <v>335</v>
      </c>
      <c r="T7" s="11">
        <f t="shared" si="3"/>
        <v>-0.2200000000000002</v>
      </c>
      <c r="U7" s="11">
        <f t="shared" si="4"/>
        <v>155.32999999999993</v>
      </c>
      <c r="V7" s="11">
        <f t="shared" si="5"/>
        <v>104.57</v>
      </c>
      <c r="W7" s="11">
        <f t="shared" si="6"/>
        <v>-0.88999999999999968</v>
      </c>
      <c r="X7" s="11">
        <f t="shared" si="7"/>
        <v>-3.3299999999999983</v>
      </c>
      <c r="Y7" s="12">
        <f t="shared" si="8"/>
        <v>-0.66999999999999948</v>
      </c>
    </row>
    <row r="8" spans="1:25" ht="16" thickBot="1"/>
    <row r="9" spans="1:25" ht="16" thickBot="1">
      <c r="J9" s="16" t="s">
        <v>324</v>
      </c>
      <c r="K9" s="17">
        <v>2.48</v>
      </c>
      <c r="L9" s="17">
        <v>1163.67</v>
      </c>
      <c r="M9" s="17">
        <v>232.56</v>
      </c>
      <c r="N9" s="17">
        <v>4.93</v>
      </c>
      <c r="O9" s="17">
        <v>20.329999999999998</v>
      </c>
      <c r="P9" s="19">
        <f>N9-K9</f>
        <v>2.4499999999999997</v>
      </c>
    </row>
    <row r="10" spans="1:25" ht="16" thickBot="1">
      <c r="J10" s="56" t="s">
        <v>303</v>
      </c>
      <c r="K10" s="64">
        <v>61</v>
      </c>
    </row>
    <row r="11" spans="1:25" ht="16" thickBot="1"/>
    <row r="12" spans="1:25" ht="16" thickBot="1">
      <c r="A12" s="16" t="s">
        <v>137</v>
      </c>
      <c r="B12" s="17" t="s">
        <v>1</v>
      </c>
      <c r="C12" s="17" t="s">
        <v>2</v>
      </c>
      <c r="D12" s="17" t="s">
        <v>3</v>
      </c>
      <c r="E12" s="17" t="s">
        <v>4</v>
      </c>
      <c r="F12" s="17" t="s">
        <v>5</v>
      </c>
      <c r="G12" s="17" t="s">
        <v>6</v>
      </c>
      <c r="H12" s="18" t="s">
        <v>7</v>
      </c>
      <c r="J12" s="16" t="s">
        <v>272</v>
      </c>
      <c r="K12" s="17" t="s">
        <v>250</v>
      </c>
      <c r="L12" s="17" t="s">
        <v>251</v>
      </c>
      <c r="M12" s="17" t="s">
        <v>252</v>
      </c>
      <c r="N12" s="17" t="s">
        <v>253</v>
      </c>
      <c r="O12" s="17" t="s">
        <v>254</v>
      </c>
      <c r="P12" s="18" t="s">
        <v>292</v>
      </c>
      <c r="R12" s="16" t="s">
        <v>272</v>
      </c>
      <c r="S12" s="49" t="s">
        <v>283</v>
      </c>
      <c r="T12" s="49" t="s">
        <v>257</v>
      </c>
      <c r="U12" s="49" t="s">
        <v>259</v>
      </c>
      <c r="V12" s="49" t="s">
        <v>260</v>
      </c>
      <c r="W12" s="49" t="s">
        <v>261</v>
      </c>
      <c r="X12" s="49" t="s">
        <v>262</v>
      </c>
      <c r="Y12" s="18" t="s">
        <v>293</v>
      </c>
    </row>
    <row r="13" spans="1:25">
      <c r="A13" s="13" t="s">
        <v>351</v>
      </c>
      <c r="B13" s="14"/>
      <c r="C13" s="14"/>
      <c r="D13" s="14"/>
      <c r="E13" s="14"/>
      <c r="F13" s="14"/>
      <c r="G13" s="14">
        <v>211</v>
      </c>
      <c r="H13" s="15"/>
      <c r="J13" s="13" t="s">
        <v>351</v>
      </c>
      <c r="K13" s="14">
        <v>2.33</v>
      </c>
      <c r="L13" s="14">
        <v>1369.33</v>
      </c>
      <c r="M13" s="14">
        <v>276.58</v>
      </c>
      <c r="N13" s="14">
        <v>4.8899999999999997</v>
      </c>
      <c r="O13" s="14">
        <v>21</v>
      </c>
      <c r="P13" s="15">
        <f>N13-K13</f>
        <v>2.5599999999999996</v>
      </c>
      <c r="R13" s="13" t="s">
        <v>351</v>
      </c>
      <c r="S13" s="65">
        <f>G13-$K$20</f>
        <v>114</v>
      </c>
      <c r="T13" s="14">
        <f>K13-K$19</f>
        <v>-0.33999999999999986</v>
      </c>
      <c r="U13" s="14">
        <f t="shared" ref="U13:Y13" si="9">L13-L$19</f>
        <v>87</v>
      </c>
      <c r="V13" s="14">
        <f t="shared" si="9"/>
        <v>54.059999999999974</v>
      </c>
      <c r="W13" s="14">
        <f t="shared" si="9"/>
        <v>-0.78000000000000025</v>
      </c>
      <c r="X13" s="14">
        <f t="shared" si="9"/>
        <v>-2</v>
      </c>
      <c r="Y13" s="15">
        <f t="shared" si="9"/>
        <v>-0.44000000000000039</v>
      </c>
    </row>
    <row r="14" spans="1:25">
      <c r="A14" s="8" t="s">
        <v>352</v>
      </c>
      <c r="B14" s="3"/>
      <c r="C14" s="3"/>
      <c r="D14" s="3"/>
      <c r="E14" s="3"/>
      <c r="F14" s="3"/>
      <c r="G14" s="3">
        <v>263</v>
      </c>
      <c r="H14" s="9"/>
      <c r="J14" s="8" t="s">
        <v>352</v>
      </c>
      <c r="K14" s="3">
        <v>2</v>
      </c>
      <c r="L14" s="3">
        <v>1355.67</v>
      </c>
      <c r="M14" s="3">
        <v>287.99</v>
      </c>
      <c r="N14" s="3">
        <v>4.33</v>
      </c>
      <c r="O14" s="3">
        <v>19.670000000000002</v>
      </c>
      <c r="P14" s="9">
        <f t="shared" ref="P14:P17" si="10">N14-K14</f>
        <v>2.33</v>
      </c>
      <c r="R14" s="8" t="s">
        <v>352</v>
      </c>
      <c r="S14" s="65">
        <f t="shared" ref="S14:S17" si="11">G14-$K$20</f>
        <v>166</v>
      </c>
      <c r="T14" s="14">
        <f t="shared" ref="T14:T17" si="12">K14-K$19</f>
        <v>-0.66999999999999993</v>
      </c>
      <c r="U14" s="14">
        <f t="shared" ref="U14:U17" si="13">L14-L$19</f>
        <v>73.340000000000146</v>
      </c>
      <c r="V14" s="14">
        <f t="shared" ref="V14:V17" si="14">M14-M$19</f>
        <v>65.47</v>
      </c>
      <c r="W14" s="14">
        <f t="shared" ref="W14:W17" si="15">N14-N$19</f>
        <v>-1.3399999999999999</v>
      </c>
      <c r="X14" s="14">
        <f t="shared" ref="X14:X17" si="16">O14-O$19</f>
        <v>-3.3299999999999983</v>
      </c>
      <c r="Y14" s="15">
        <f t="shared" ref="Y14:Y17" si="17">P14-P$19</f>
        <v>-0.66999999999999993</v>
      </c>
    </row>
    <row r="15" spans="1:25">
      <c r="A15" s="8" t="s">
        <v>353</v>
      </c>
      <c r="B15" s="3"/>
      <c r="C15" s="3"/>
      <c r="D15" s="3"/>
      <c r="E15" s="3"/>
      <c r="F15" s="3"/>
      <c r="G15" s="3">
        <v>307</v>
      </c>
      <c r="H15" s="9"/>
      <c r="J15" s="8" t="s">
        <v>353</v>
      </c>
      <c r="K15" s="3">
        <v>2</v>
      </c>
      <c r="L15" s="3">
        <v>1304.67</v>
      </c>
      <c r="M15" s="3">
        <v>287.58</v>
      </c>
      <c r="N15" s="3">
        <v>4.22</v>
      </c>
      <c r="O15" s="3">
        <v>19</v>
      </c>
      <c r="P15" s="9">
        <f t="shared" si="10"/>
        <v>2.2199999999999998</v>
      </c>
      <c r="R15" s="8" t="s">
        <v>353</v>
      </c>
      <c r="S15" s="65">
        <f t="shared" si="11"/>
        <v>210</v>
      </c>
      <c r="T15" s="14">
        <f t="shared" si="12"/>
        <v>-0.66999999999999993</v>
      </c>
      <c r="U15" s="14">
        <f t="shared" si="13"/>
        <v>22.340000000000146</v>
      </c>
      <c r="V15" s="14">
        <f t="shared" si="14"/>
        <v>65.059999999999974</v>
      </c>
      <c r="W15" s="14">
        <f t="shared" si="15"/>
        <v>-1.4500000000000002</v>
      </c>
      <c r="X15" s="14">
        <f t="shared" si="16"/>
        <v>-4</v>
      </c>
      <c r="Y15" s="15">
        <f t="shared" si="17"/>
        <v>-0.78000000000000025</v>
      </c>
    </row>
    <row r="16" spans="1:25">
      <c r="A16" s="8" t="s">
        <v>354</v>
      </c>
      <c r="B16" s="3"/>
      <c r="C16" s="3"/>
      <c r="D16" s="3"/>
      <c r="E16" s="3"/>
      <c r="F16" s="3"/>
      <c r="G16" s="3">
        <v>375</v>
      </c>
      <c r="H16" s="9"/>
      <c r="J16" s="8" t="s">
        <v>354</v>
      </c>
      <c r="K16" s="3">
        <v>1.89</v>
      </c>
      <c r="L16" s="3">
        <v>1279.67</v>
      </c>
      <c r="M16" s="3">
        <v>305.38</v>
      </c>
      <c r="N16" s="3">
        <v>3.67</v>
      </c>
      <c r="O16" s="3">
        <v>18</v>
      </c>
      <c r="P16" s="9">
        <f t="shared" si="10"/>
        <v>1.78</v>
      </c>
      <c r="R16" s="8" t="s">
        <v>354</v>
      </c>
      <c r="S16" s="65">
        <f t="shared" si="11"/>
        <v>278</v>
      </c>
      <c r="T16" s="14">
        <f t="shared" si="12"/>
        <v>-0.78</v>
      </c>
      <c r="U16" s="14">
        <f t="shared" si="13"/>
        <v>-2.6599999999998545</v>
      </c>
      <c r="V16" s="14">
        <f t="shared" si="14"/>
        <v>82.859999999999985</v>
      </c>
      <c r="W16" s="14">
        <f t="shared" si="15"/>
        <v>-2</v>
      </c>
      <c r="X16" s="14">
        <f t="shared" si="16"/>
        <v>-5</v>
      </c>
      <c r="Y16" s="15">
        <f t="shared" si="17"/>
        <v>-1.22</v>
      </c>
    </row>
    <row r="17" spans="1:25" ht="16" thickBot="1">
      <c r="A17" s="10" t="s">
        <v>355</v>
      </c>
      <c r="B17" s="11"/>
      <c r="C17" s="11"/>
      <c r="D17" s="11"/>
      <c r="E17" s="11"/>
      <c r="F17" s="11"/>
      <c r="G17" s="11">
        <v>402</v>
      </c>
      <c r="H17" s="12"/>
      <c r="J17" s="10" t="s">
        <v>355</v>
      </c>
      <c r="K17" s="11">
        <v>1.89</v>
      </c>
      <c r="L17" s="11">
        <v>1305.33</v>
      </c>
      <c r="M17" s="11">
        <v>305.56</v>
      </c>
      <c r="N17" s="11">
        <v>3.89</v>
      </c>
      <c r="O17" s="11">
        <v>18.329999999999998</v>
      </c>
      <c r="P17" s="12">
        <f t="shared" si="10"/>
        <v>2</v>
      </c>
      <c r="R17" s="10" t="s">
        <v>355</v>
      </c>
      <c r="S17" s="73">
        <f t="shared" si="11"/>
        <v>305</v>
      </c>
      <c r="T17" s="57">
        <f t="shared" si="12"/>
        <v>-0.78</v>
      </c>
      <c r="U17" s="57">
        <f t="shared" si="13"/>
        <v>23</v>
      </c>
      <c r="V17" s="57">
        <f t="shared" si="14"/>
        <v>83.039999999999992</v>
      </c>
      <c r="W17" s="57">
        <f t="shared" si="15"/>
        <v>-1.7799999999999998</v>
      </c>
      <c r="X17" s="57">
        <f t="shared" si="16"/>
        <v>-4.6700000000000017</v>
      </c>
      <c r="Y17" s="58">
        <f t="shared" si="17"/>
        <v>-1</v>
      </c>
    </row>
    <row r="18" spans="1:25" ht="16" thickBot="1"/>
    <row r="19" spans="1:25" ht="16" thickBot="1">
      <c r="J19" s="16" t="s">
        <v>356</v>
      </c>
      <c r="K19" s="17">
        <v>2.67</v>
      </c>
      <c r="L19" s="17">
        <v>1282.33</v>
      </c>
      <c r="M19" s="17">
        <v>222.52</v>
      </c>
      <c r="N19" s="17">
        <v>5.67</v>
      </c>
      <c r="O19" s="17">
        <v>23</v>
      </c>
      <c r="P19" s="19">
        <f>N19-K19</f>
        <v>3</v>
      </c>
    </row>
    <row r="20" spans="1:25" ht="16" thickBot="1">
      <c r="J20" s="56" t="s">
        <v>344</v>
      </c>
      <c r="K20" s="64">
        <v>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Overview</vt:lpstr>
      <vt:lpstr>Metrics</vt:lpstr>
      <vt:lpstr>Fits</vt:lpstr>
      <vt:lpstr>14488</vt:lpstr>
      <vt:lpstr>14489</vt:lpstr>
      <vt:lpstr>14490</vt:lpstr>
      <vt:lpstr>14492</vt:lpstr>
      <vt:lpstr>14493</vt:lpstr>
      <vt:lpstr>14494</vt:lpstr>
      <vt:lpstr>14495</vt:lpstr>
      <vt:lpstr>14500</vt:lpstr>
      <vt:lpstr>14501</vt:lpstr>
      <vt:lpstr>14503</vt:lpstr>
      <vt:lpstr>14504</vt:lpstr>
      <vt:lpstr>14505</vt:lpstr>
      <vt:lpstr>14506</vt:lpstr>
      <vt:lpstr>14507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 Menezes</dc:creator>
  <cp:lastModifiedBy>Amor Menezes</cp:lastModifiedBy>
  <dcterms:created xsi:type="dcterms:W3CDTF">2014-10-14T22:30:28Z</dcterms:created>
  <dcterms:modified xsi:type="dcterms:W3CDTF">2014-12-29T16:05:45Z</dcterms:modified>
</cp:coreProperties>
</file>