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3712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4" i="1" l="1"/>
  <c r="AX15" i="1"/>
  <c r="AX16" i="1"/>
  <c r="AX17" i="1"/>
  <c r="AX18" i="1"/>
  <c r="AX19" i="1"/>
  <c r="AX20" i="1"/>
  <c r="AX21" i="1"/>
  <c r="AX9" i="1"/>
  <c r="AX10" i="1"/>
  <c r="AX11" i="1"/>
  <c r="AX8" i="1"/>
  <c r="AW15" i="1"/>
  <c r="AW16" i="1"/>
  <c r="AW17" i="1"/>
  <c r="AW18" i="1"/>
  <c r="AW19" i="1"/>
  <c r="AW20" i="1"/>
  <c r="AW21" i="1"/>
  <c r="AW14" i="1"/>
  <c r="AW9" i="1"/>
  <c r="AW10" i="1"/>
  <c r="AW11" i="1"/>
  <c r="AW8" i="1"/>
  <c r="AM15" i="1"/>
  <c r="AM16" i="1"/>
  <c r="AM17" i="1"/>
  <c r="AM18" i="1"/>
  <c r="AM19" i="1"/>
  <c r="AM20" i="1"/>
  <c r="AM21" i="1"/>
  <c r="AM14" i="1"/>
  <c r="AL15" i="1"/>
  <c r="AL16" i="1"/>
  <c r="AL17" i="1"/>
  <c r="AL18" i="1"/>
  <c r="AL19" i="1"/>
  <c r="AL20" i="1"/>
  <c r="AL21" i="1"/>
  <c r="AL14" i="1"/>
  <c r="AH13" i="1"/>
  <c r="AS9" i="1"/>
  <c r="AS10" i="1"/>
  <c r="AS11" i="1"/>
  <c r="AS14" i="1"/>
  <c r="AS15" i="1"/>
  <c r="AS16" i="1"/>
  <c r="AS17" i="1"/>
  <c r="AS18" i="1"/>
  <c r="AS19" i="1"/>
  <c r="AS20" i="1"/>
  <c r="AS21" i="1"/>
  <c r="AS8" i="1"/>
  <c r="AM5" i="1"/>
  <c r="AM6" i="1"/>
  <c r="AM7" i="1"/>
  <c r="AM8" i="1"/>
  <c r="AM9" i="1"/>
  <c r="AM10" i="1"/>
  <c r="AM11" i="1"/>
  <c r="AM4" i="1"/>
  <c r="AL5" i="1"/>
  <c r="AL6" i="1"/>
  <c r="AL7" i="1"/>
  <c r="AL8" i="1"/>
  <c r="AL9" i="1"/>
  <c r="AL10" i="1"/>
  <c r="AL11" i="1"/>
  <c r="AL4" i="1"/>
  <c r="AH3" i="1"/>
  <c r="AB14" i="1"/>
  <c r="AB15" i="1"/>
  <c r="AB16" i="1"/>
  <c r="AB17" i="1"/>
  <c r="AB18" i="1"/>
  <c r="AB19" i="1"/>
  <c r="AB20" i="1"/>
  <c r="AB21" i="1"/>
  <c r="AB5" i="1"/>
  <c r="AB6" i="1"/>
  <c r="AB7" i="1"/>
  <c r="AB8" i="1"/>
  <c r="AB9" i="1"/>
  <c r="AB10" i="1"/>
  <c r="AB11" i="1"/>
  <c r="AB4" i="1"/>
  <c r="AA5" i="1"/>
  <c r="AA6" i="1"/>
  <c r="AA7" i="1"/>
  <c r="AA8" i="1"/>
  <c r="AA9" i="1"/>
  <c r="AA10" i="1"/>
  <c r="AA11" i="1"/>
  <c r="AA14" i="1"/>
  <c r="AA15" i="1"/>
  <c r="AA16" i="1"/>
  <c r="AA17" i="1"/>
  <c r="AA18" i="1"/>
  <c r="AA19" i="1"/>
  <c r="AA20" i="1"/>
  <c r="AA21" i="1"/>
  <c r="AA4" i="1"/>
  <c r="W5" i="1"/>
  <c r="W6" i="1"/>
  <c r="W7" i="1"/>
  <c r="W8" i="1"/>
  <c r="W9" i="1"/>
  <c r="W10" i="1"/>
  <c r="W11" i="1"/>
  <c r="W14" i="1"/>
  <c r="W15" i="1"/>
  <c r="W16" i="1"/>
  <c r="W17" i="1"/>
  <c r="W18" i="1"/>
  <c r="W19" i="1"/>
  <c r="W20" i="1"/>
  <c r="W21" i="1"/>
  <c r="W4" i="1"/>
  <c r="V5" i="1"/>
  <c r="V6" i="1"/>
  <c r="V7" i="1"/>
  <c r="V8" i="1"/>
  <c r="V9" i="1"/>
  <c r="V10" i="1"/>
  <c r="V11" i="1"/>
  <c r="V14" i="1"/>
  <c r="V15" i="1"/>
  <c r="V16" i="1"/>
  <c r="V17" i="1"/>
  <c r="V18" i="1"/>
  <c r="V19" i="1"/>
  <c r="V20" i="1"/>
  <c r="V21" i="1"/>
  <c r="V4" i="1"/>
  <c r="R14" i="1"/>
  <c r="R15" i="1"/>
  <c r="R16" i="1"/>
  <c r="R17" i="1"/>
  <c r="R18" i="1"/>
  <c r="R19" i="1"/>
  <c r="R20" i="1"/>
  <c r="R21" i="1"/>
  <c r="R5" i="1"/>
  <c r="R6" i="1"/>
  <c r="R7" i="1"/>
  <c r="R8" i="1"/>
  <c r="R9" i="1"/>
  <c r="R10" i="1"/>
  <c r="R11" i="1"/>
  <c r="R4" i="1"/>
  <c r="Q5" i="1"/>
  <c r="Q6" i="1"/>
  <c r="Q7" i="1"/>
  <c r="Q8" i="1"/>
  <c r="Q9" i="1"/>
  <c r="Q10" i="1"/>
  <c r="Q11" i="1"/>
  <c r="Q14" i="1"/>
  <c r="Q15" i="1"/>
  <c r="Q16" i="1"/>
  <c r="Q17" i="1"/>
  <c r="Q18" i="1"/>
  <c r="Q19" i="1"/>
  <c r="Q20" i="1"/>
  <c r="Q21" i="1"/>
  <c r="Q4" i="1"/>
  <c r="M5" i="1"/>
  <c r="M6" i="1"/>
  <c r="M7" i="1"/>
  <c r="M8" i="1"/>
  <c r="M9" i="1"/>
  <c r="M10" i="1"/>
  <c r="M11" i="1"/>
  <c r="M14" i="1"/>
  <c r="M15" i="1"/>
  <c r="M16" i="1"/>
  <c r="M17" i="1"/>
  <c r="M18" i="1"/>
  <c r="M19" i="1"/>
  <c r="M20" i="1"/>
  <c r="M21" i="1"/>
  <c r="M4" i="1"/>
  <c r="L5" i="1"/>
  <c r="L6" i="1"/>
  <c r="L7" i="1"/>
  <c r="L8" i="1"/>
  <c r="L9" i="1"/>
  <c r="L10" i="1"/>
  <c r="L11" i="1"/>
  <c r="L14" i="1"/>
  <c r="L15" i="1"/>
  <c r="L16" i="1"/>
  <c r="L17" i="1"/>
  <c r="L18" i="1"/>
  <c r="L19" i="1"/>
  <c r="L20" i="1"/>
  <c r="L21" i="1"/>
  <c r="L4" i="1"/>
  <c r="K14" i="1"/>
  <c r="K15" i="1"/>
  <c r="K16" i="1"/>
  <c r="K17" i="1"/>
  <c r="K18" i="1"/>
  <c r="K19" i="1"/>
  <c r="K20" i="1"/>
  <c r="K21" i="1"/>
  <c r="K5" i="1"/>
  <c r="K6" i="1"/>
  <c r="K7" i="1"/>
  <c r="K8" i="1"/>
  <c r="K9" i="1"/>
  <c r="K10" i="1"/>
  <c r="K11" i="1"/>
  <c r="K4" i="1"/>
  <c r="J14" i="1"/>
  <c r="J15" i="1"/>
  <c r="J16" i="1"/>
  <c r="J17" i="1"/>
  <c r="J18" i="1"/>
  <c r="J19" i="1"/>
  <c r="J20" i="1"/>
  <c r="J21" i="1"/>
  <c r="J5" i="1"/>
  <c r="J6" i="1"/>
  <c r="J7" i="1"/>
  <c r="J8" i="1"/>
  <c r="J9" i="1"/>
  <c r="J10" i="1"/>
  <c r="J11" i="1"/>
  <c r="J4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F15" i="1"/>
  <c r="F16" i="1"/>
  <c r="F17" i="1"/>
  <c r="F18" i="1"/>
  <c r="F19" i="1"/>
  <c r="F20" i="1"/>
  <c r="F21" i="1"/>
  <c r="F14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F5" i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<sst xmlns="http://schemas.openxmlformats.org/spreadsheetml/2006/main" count="90" uniqueCount="47">
  <si>
    <t>F2</t>
  </si>
  <si>
    <t>F8</t>
  </si>
  <si>
    <t>F10</t>
  </si>
  <si>
    <t>14501 HHH</t>
  </si>
  <si>
    <t>14501 HHL</t>
  </si>
  <si>
    <t>14501 HLH</t>
  </si>
  <si>
    <t>14501 HLL</t>
  </si>
  <si>
    <t>14501 LHH</t>
  </si>
  <si>
    <t>14501 LHL</t>
  </si>
  <si>
    <t>14501 LLH</t>
  </si>
  <si>
    <t>14501 LLL</t>
  </si>
  <si>
    <t>14500 HHH</t>
  </si>
  <si>
    <t>14500 HHL</t>
  </si>
  <si>
    <t>14500 HLH</t>
  </si>
  <si>
    <t>14500 HLL</t>
  </si>
  <si>
    <t>14500 LHH</t>
  </si>
  <si>
    <t>14500 LHL</t>
  </si>
  <si>
    <t>14500 LLH</t>
  </si>
  <si>
    <t>14500 LLL</t>
  </si>
  <si>
    <t>Predicted</t>
  </si>
  <si>
    <t>II Delta Lag</t>
  </si>
  <si>
    <t>II Delta Peak</t>
  </si>
  <si>
    <t>II Delta ETP</t>
  </si>
  <si>
    <t>II Delta (ttPeak - Lag)</t>
  </si>
  <si>
    <t>VIII Delta Lag</t>
  </si>
  <si>
    <t>VIII Delta ETP</t>
  </si>
  <si>
    <t>VIII Delta Peak</t>
  </si>
  <si>
    <t>VIII Delta (ttPeak - Lag)</t>
  </si>
  <si>
    <t>X Delta Lag</t>
  </si>
  <si>
    <t>X Delta ETP</t>
  </si>
  <si>
    <t>X Delta (ttPeak - Lag)</t>
  </si>
  <si>
    <t>Delta II</t>
  </si>
  <si>
    <t>Delta VIII</t>
  </si>
  <si>
    <t>Delta X</t>
  </si>
  <si>
    <t>Sum Del Lag</t>
  </si>
  <si>
    <t>Sum Del ETP</t>
  </si>
  <si>
    <t>Sum Del Peak</t>
  </si>
  <si>
    <t>Sum Del (ttPeak - Lag)</t>
  </si>
  <si>
    <t>Unspiked</t>
  </si>
  <si>
    <t>Lag</t>
  </si>
  <si>
    <t>ETP</t>
  </si>
  <si>
    <t>Peak</t>
  </si>
  <si>
    <t>ttPeak</t>
  </si>
  <si>
    <t>ttPeak-Lag</t>
  </si>
  <si>
    <t>Actual</t>
  </si>
  <si>
    <t>Per Error</t>
  </si>
  <si>
    <t>X Delta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</si>
</sst>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tabSelected="1" topLeftCell="X1" workbookViewId="0">
      <selection activeCell="X11" sqref="X11"/>
    </sheetView>
  </sheetViews>
  <sheetFormatPr baseColWidth="10" defaultRowHeight="15" x14ac:dyDescent="0"/>
  <sheetData>
    <row r="1" spans="1:50">
      <c r="J1" t="s">
        <v>19</v>
      </c>
      <c r="K1" t="s">
        <v>19</v>
      </c>
      <c r="L1" t="s">
        <v>19</v>
      </c>
      <c r="M1" t="s">
        <v>19</v>
      </c>
      <c r="O1" t="s">
        <v>19</v>
      </c>
      <c r="P1" t="s">
        <v>19</v>
      </c>
      <c r="Q1" t="s">
        <v>19</v>
      </c>
      <c r="R1" t="s">
        <v>19</v>
      </c>
      <c r="T1" t="s">
        <v>19</v>
      </c>
      <c r="U1" t="s">
        <v>19</v>
      </c>
      <c r="V1" t="s">
        <v>19</v>
      </c>
      <c r="W1" t="s">
        <v>19</v>
      </c>
      <c r="Y1" t="s">
        <v>19</v>
      </c>
      <c r="Z1" t="s">
        <v>19</v>
      </c>
      <c r="AA1" t="s">
        <v>19</v>
      </c>
      <c r="AB1" t="s">
        <v>19</v>
      </c>
      <c r="AD1" t="s">
        <v>38</v>
      </c>
      <c r="AE1" t="s">
        <v>38</v>
      </c>
      <c r="AF1" t="s">
        <v>38</v>
      </c>
      <c r="AG1" t="s">
        <v>38</v>
      </c>
      <c r="AH1" t="s">
        <v>38</v>
      </c>
      <c r="AJ1" t="s">
        <v>19</v>
      </c>
      <c r="AK1" t="s">
        <v>19</v>
      </c>
      <c r="AL1" t="s">
        <v>19</v>
      </c>
      <c r="AM1" t="s">
        <v>19</v>
      </c>
      <c r="AO1" t="s">
        <v>44</v>
      </c>
      <c r="AP1" t="s">
        <v>44</v>
      </c>
      <c r="AQ1" t="s">
        <v>44</v>
      </c>
      <c r="AR1" t="s">
        <v>44</v>
      </c>
      <c r="AS1" t="s">
        <v>44</v>
      </c>
      <c r="AU1" t="s">
        <v>45</v>
      </c>
      <c r="AV1" t="s">
        <v>45</v>
      </c>
      <c r="AW1" t="s">
        <v>45</v>
      </c>
      <c r="AX1" t="s">
        <v>45</v>
      </c>
    </row>
    <row r="2" spans="1:50">
      <c r="B2" t="s">
        <v>0</v>
      </c>
      <c r="C2" t="s">
        <v>1</v>
      </c>
      <c r="D2" t="s">
        <v>2</v>
      </c>
      <c r="F2" t="s">
        <v>31</v>
      </c>
      <c r="G2" t="s">
        <v>32</v>
      </c>
      <c r="H2" t="s">
        <v>33</v>
      </c>
      <c r="J2" t="s">
        <v>20</v>
      </c>
      <c r="K2" t="s">
        <v>22</v>
      </c>
      <c r="L2" t="s">
        <v>21</v>
      </c>
      <c r="M2" t="s">
        <v>23</v>
      </c>
      <c r="O2" t="s">
        <v>24</v>
      </c>
      <c r="P2" t="s">
        <v>25</v>
      </c>
      <c r="Q2" t="s">
        <v>26</v>
      </c>
      <c r="R2" t="s">
        <v>27</v>
      </c>
      <c r="T2" t="s">
        <v>28</v>
      </c>
      <c r="U2" t="s">
        <v>29</v>
      </c>
      <c r="V2" t="s">
        <v>46</v>
      </c>
      <c r="W2" t="s">
        <v>30</v>
      </c>
      <c r="Y2" t="s">
        <v>34</v>
      </c>
      <c r="Z2" t="s">
        <v>35</v>
      </c>
      <c r="AA2" t="s">
        <v>36</v>
      </c>
      <c r="AB2" t="s">
        <v>37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J2" t="s">
        <v>39</v>
      </c>
      <c r="AK2" t="s">
        <v>40</v>
      </c>
      <c r="AL2" t="s">
        <v>41</v>
      </c>
      <c r="AM2" t="s">
        <v>43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U2" t="s">
        <v>39</v>
      </c>
      <c r="AV2" t="s">
        <v>40</v>
      </c>
      <c r="AW2" t="s">
        <v>41</v>
      </c>
      <c r="AX2" t="s">
        <v>43</v>
      </c>
    </row>
    <row r="3" spans="1:50">
      <c r="A3">
        <v>14501</v>
      </c>
      <c r="B3">
        <v>110</v>
      </c>
      <c r="C3">
        <v>166</v>
      </c>
      <c r="D3">
        <v>120</v>
      </c>
      <c r="AD3">
        <v>3.44</v>
      </c>
      <c r="AE3">
        <v>1796.67</v>
      </c>
      <c r="AF3">
        <v>325.82</v>
      </c>
      <c r="AG3">
        <v>6.22</v>
      </c>
      <c r="AH3">
        <f>AG3-AD3</f>
        <v>2.78</v>
      </c>
    </row>
    <row r="4" spans="1:50">
      <c r="A4" t="s">
        <v>3</v>
      </c>
      <c r="B4">
        <v>253</v>
      </c>
      <c r="C4">
        <v>539</v>
      </c>
      <c r="D4">
        <v>285</v>
      </c>
      <c r="F4">
        <f>B4-B$3</f>
        <v>143</v>
      </c>
      <c r="G4">
        <f t="shared" ref="G4:H11" si="0">C4-C$3</f>
        <v>373</v>
      </c>
      <c r="H4">
        <f t="shared" si="0"/>
        <v>165</v>
      </c>
      <c r="J4">
        <f>0.008636*F4 - 0.44815</f>
        <v>0.78679799999999989</v>
      </c>
      <c r="K4">
        <f>9.734465*F4 + 264.104587</f>
        <v>1656.1330820000001</v>
      </c>
      <c r="L4">
        <f>1.566223*F4 - 18.242788</f>
        <v>205.727101</v>
      </c>
      <c r="M4">
        <f>0.028897*F4 - 0.502339</f>
        <v>3.6299320000000002</v>
      </c>
      <c r="Q4">
        <f>0.233534*G4 + 23.847754</f>
        <v>110.95593599999999</v>
      </c>
      <c r="R4">
        <f xml:space="preserve"> -0.002343*G4 - 0.812732</f>
        <v>-1.686671</v>
      </c>
      <c r="V4">
        <f xml:space="preserve"> 0.32255*H4 + 18.151299</f>
        <v>71.372049000000004</v>
      </c>
      <c r="W4">
        <f xml:space="preserve"> -0.002836*H4 - 0.564196</f>
        <v>-1.0321359999999999</v>
      </c>
      <c r="AA4">
        <f>L4+Q4+V4</f>
        <v>388.05508600000002</v>
      </c>
      <c r="AB4">
        <f>M4+R4+W4</f>
        <v>0.91112500000000018</v>
      </c>
      <c r="AL4">
        <f>AF$3+AA4</f>
        <v>713.87508600000001</v>
      </c>
      <c r="AM4">
        <f>AH$3+AB4</f>
        <v>3.691125</v>
      </c>
    </row>
    <row r="5" spans="1:50">
      <c r="A5" t="s">
        <v>4</v>
      </c>
      <c r="B5">
        <v>240</v>
      </c>
      <c r="C5">
        <v>603</v>
      </c>
      <c r="D5">
        <v>215</v>
      </c>
      <c r="F5">
        <f t="shared" ref="F5:F11" si="1">B5-B$3</f>
        <v>130</v>
      </c>
      <c r="G5">
        <f t="shared" si="0"/>
        <v>437</v>
      </c>
      <c r="H5">
        <f t="shared" si="0"/>
        <v>95</v>
      </c>
      <c r="J5">
        <f t="shared" ref="J5:J21" si="2">0.008636*F5 - 0.44815</f>
        <v>0.67452999999999985</v>
      </c>
      <c r="K5">
        <f t="shared" ref="K5:K21" si="3">9.734465*F5 + 264.104587</f>
        <v>1529.5850370000001</v>
      </c>
      <c r="L5">
        <f t="shared" ref="L5:L21" si="4">1.566223*F5 - 18.242788</f>
        <v>185.36620199999999</v>
      </c>
      <c r="M5">
        <f t="shared" ref="M5:M21" si="5">0.028897*F5 - 0.502339</f>
        <v>3.2542709999999997</v>
      </c>
      <c r="Q5">
        <f t="shared" ref="Q5:Q21" si="6">0.233534*G5 + 23.847754</f>
        <v>125.90211199999999</v>
      </c>
      <c r="R5">
        <f t="shared" ref="R5:R21" si="7" xml:space="preserve"> -0.002343*G5 - 0.812732</f>
        <v>-1.8366230000000001</v>
      </c>
      <c r="V5">
        <f t="shared" ref="V5:V21" si="8" xml:space="preserve"> 0.32255*H5 + 18.151299</f>
        <v>48.793548999999999</v>
      </c>
      <c r="W5">
        <f t="shared" ref="W5:W21" si="9" xml:space="preserve"> -0.002836*H5 - 0.564196</f>
        <v>-0.83361600000000002</v>
      </c>
      <c r="AA5">
        <f t="shared" ref="AA5:AA21" si="10">L5+Q5+V5</f>
        <v>360.06186299999996</v>
      </c>
      <c r="AB5">
        <f t="shared" ref="AB5:AB22" si="11">M5+R5+W5</f>
        <v>0.58403199999999955</v>
      </c>
      <c r="AL5">
        <f t="shared" ref="AL5:AM21" si="12">AF$3+AA5</f>
        <v>685.88186299999995</v>
      </c>
      <c r="AM5">
        <f t="shared" ref="AM5:AM21" si="13">AH$3+AB5</f>
        <v>3.3640319999999995</v>
      </c>
    </row>
    <row r="6" spans="1:50">
      <c r="A6" t="s">
        <v>5</v>
      </c>
      <c r="B6">
        <v>249</v>
      </c>
      <c r="C6">
        <v>229</v>
      </c>
      <c r="D6">
        <v>300</v>
      </c>
      <c r="F6">
        <f t="shared" si="1"/>
        <v>139</v>
      </c>
      <c r="G6">
        <f t="shared" si="0"/>
        <v>63</v>
      </c>
      <c r="H6">
        <f t="shared" si="0"/>
        <v>180</v>
      </c>
      <c r="J6">
        <f t="shared" si="2"/>
        <v>0.75225399999999998</v>
      </c>
      <c r="K6">
        <f t="shared" si="3"/>
        <v>1617.1952220000001</v>
      </c>
      <c r="L6">
        <f t="shared" si="4"/>
        <v>199.462209</v>
      </c>
      <c r="M6">
        <f t="shared" si="5"/>
        <v>3.5143439999999995</v>
      </c>
      <c r="Q6">
        <f t="shared" si="6"/>
        <v>38.560395999999997</v>
      </c>
      <c r="R6">
        <f t="shared" si="7"/>
        <v>-0.960341</v>
      </c>
      <c r="V6">
        <f t="shared" si="8"/>
        <v>76.210298999999992</v>
      </c>
      <c r="W6">
        <f t="shared" si="9"/>
        <v>-1.0746760000000002</v>
      </c>
      <c r="AA6">
        <f t="shared" si="10"/>
        <v>314.23290399999996</v>
      </c>
      <c r="AB6">
        <f t="shared" si="11"/>
        <v>1.4793269999999992</v>
      </c>
      <c r="AL6">
        <f t="shared" si="12"/>
        <v>640.0529039999999</v>
      </c>
      <c r="AM6">
        <f t="shared" si="13"/>
        <v>4.259326999999999</v>
      </c>
    </row>
    <row r="7" spans="1:50">
      <c r="A7" t="s">
        <v>6</v>
      </c>
      <c r="B7">
        <v>237</v>
      </c>
      <c r="C7">
        <v>250</v>
      </c>
      <c r="D7">
        <v>241</v>
      </c>
      <c r="F7">
        <f t="shared" si="1"/>
        <v>127</v>
      </c>
      <c r="G7">
        <f t="shared" si="0"/>
        <v>84</v>
      </c>
      <c r="H7">
        <f t="shared" si="0"/>
        <v>121</v>
      </c>
      <c r="J7">
        <f t="shared" si="2"/>
        <v>0.64862199999999981</v>
      </c>
      <c r="K7">
        <f t="shared" si="3"/>
        <v>1500.3816420000001</v>
      </c>
      <c r="L7">
        <f t="shared" si="4"/>
        <v>180.66753299999999</v>
      </c>
      <c r="M7">
        <f t="shared" si="5"/>
        <v>3.1675799999999996</v>
      </c>
      <c r="Q7">
        <f t="shared" si="6"/>
        <v>43.464609999999993</v>
      </c>
      <c r="R7">
        <f t="shared" si="7"/>
        <v>-1.009544</v>
      </c>
      <c r="V7">
        <f t="shared" si="8"/>
        <v>57.179849000000004</v>
      </c>
      <c r="W7">
        <f t="shared" si="9"/>
        <v>-0.90735200000000005</v>
      </c>
      <c r="AA7">
        <f t="shared" si="10"/>
        <v>281.31199199999998</v>
      </c>
      <c r="AB7">
        <f t="shared" si="11"/>
        <v>1.2506839999999997</v>
      </c>
      <c r="AL7">
        <f t="shared" si="12"/>
        <v>607.13199199999997</v>
      </c>
      <c r="AM7">
        <f t="shared" si="13"/>
        <v>4.030683999999999</v>
      </c>
    </row>
    <row r="8" spans="1:50">
      <c r="A8" t="s">
        <v>7</v>
      </c>
      <c r="B8">
        <v>201</v>
      </c>
      <c r="C8">
        <v>560</v>
      </c>
      <c r="D8">
        <v>271</v>
      </c>
      <c r="F8">
        <f t="shared" si="1"/>
        <v>91</v>
      </c>
      <c r="G8">
        <f t="shared" si="0"/>
        <v>394</v>
      </c>
      <c r="H8">
        <f t="shared" si="0"/>
        <v>151</v>
      </c>
      <c r="J8">
        <f t="shared" si="2"/>
        <v>0.33772599999999992</v>
      </c>
      <c r="K8">
        <f t="shared" si="3"/>
        <v>1149.9409020000001</v>
      </c>
      <c r="L8">
        <f t="shared" si="4"/>
        <v>124.28350499999998</v>
      </c>
      <c r="M8">
        <f t="shared" si="5"/>
        <v>2.1272879999999996</v>
      </c>
      <c r="Q8">
        <f t="shared" si="6"/>
        <v>115.86014999999999</v>
      </c>
      <c r="R8">
        <f t="shared" si="7"/>
        <v>-1.7358739999999999</v>
      </c>
      <c r="V8">
        <f t="shared" si="8"/>
        <v>66.856348999999994</v>
      </c>
      <c r="W8">
        <f t="shared" si="9"/>
        <v>-0.99243199999999998</v>
      </c>
      <c r="AA8">
        <f t="shared" si="10"/>
        <v>307.00000399999999</v>
      </c>
      <c r="AB8">
        <f t="shared" si="11"/>
        <v>-0.60101800000000027</v>
      </c>
      <c r="AL8">
        <f t="shared" si="12"/>
        <v>632.82000399999993</v>
      </c>
      <c r="AM8">
        <f t="shared" si="13"/>
        <v>2.1789819999999995</v>
      </c>
      <c r="AO8">
        <v>2.83</v>
      </c>
      <c r="AQ8">
        <v>549.51</v>
      </c>
      <c r="AR8">
        <v>5.5</v>
      </c>
      <c r="AS8">
        <f>AR8-AO8</f>
        <v>2.67</v>
      </c>
      <c r="AW8">
        <f>(AL8-AQ8)/AQ8*100</f>
        <v>15.160780331568112</v>
      </c>
      <c r="AX8">
        <f>(AM8-AS8)/AS8*100</f>
        <v>-18.390187265917618</v>
      </c>
    </row>
    <row r="9" spans="1:50">
      <c r="A9" t="s">
        <v>8</v>
      </c>
      <c r="B9">
        <v>175</v>
      </c>
      <c r="C9">
        <v>520</v>
      </c>
      <c r="D9">
        <v>215</v>
      </c>
      <c r="F9">
        <f t="shared" si="1"/>
        <v>65</v>
      </c>
      <c r="G9">
        <f t="shared" si="0"/>
        <v>354</v>
      </c>
      <c r="H9">
        <f t="shared" si="0"/>
        <v>95</v>
      </c>
      <c r="J9">
        <f t="shared" si="2"/>
        <v>0.11318999999999996</v>
      </c>
      <c r="K9">
        <f t="shared" si="3"/>
        <v>896.84481200000005</v>
      </c>
      <c r="L9">
        <f t="shared" si="4"/>
        <v>83.561706999999984</v>
      </c>
      <c r="M9">
        <f t="shared" si="5"/>
        <v>1.375966</v>
      </c>
      <c r="Q9">
        <f t="shared" si="6"/>
        <v>106.51879</v>
      </c>
      <c r="R9">
        <f t="shared" si="7"/>
        <v>-1.6421540000000001</v>
      </c>
      <c r="V9">
        <f t="shared" si="8"/>
        <v>48.793548999999999</v>
      </c>
      <c r="W9">
        <f t="shared" si="9"/>
        <v>-0.83361600000000002</v>
      </c>
      <c r="AA9">
        <f t="shared" si="10"/>
        <v>238.87404599999996</v>
      </c>
      <c r="AB9">
        <f t="shared" si="11"/>
        <v>-1.0998040000000002</v>
      </c>
      <c r="AL9">
        <f t="shared" si="12"/>
        <v>564.69404599999996</v>
      </c>
      <c r="AM9">
        <f t="shared" si="13"/>
        <v>1.6801959999999996</v>
      </c>
      <c r="AO9">
        <v>3</v>
      </c>
      <c r="AP9">
        <v>2002</v>
      </c>
      <c r="AQ9">
        <v>450.04</v>
      </c>
      <c r="AR9">
        <v>5.67</v>
      </c>
      <c r="AS9">
        <f>AR9-AO9</f>
        <v>2.67</v>
      </c>
      <c r="AW9">
        <f t="shared" ref="AW9:AX11" si="14">(AL9-AQ9)/AQ9*100</f>
        <v>25.476412318904973</v>
      </c>
      <c r="AX9">
        <f t="shared" ref="AX9:AX21" si="15">(AM9-AS9)/AS9*100</f>
        <v>-37.071310861423235</v>
      </c>
    </row>
    <row r="10" spans="1:50">
      <c r="A10" t="s">
        <v>9</v>
      </c>
      <c r="B10">
        <v>184</v>
      </c>
      <c r="C10">
        <v>270</v>
      </c>
      <c r="D10">
        <v>271</v>
      </c>
      <c r="F10">
        <f t="shared" si="1"/>
        <v>74</v>
      </c>
      <c r="G10">
        <f t="shared" si="0"/>
        <v>104</v>
      </c>
      <c r="H10">
        <f t="shared" si="0"/>
        <v>151</v>
      </c>
      <c r="J10">
        <f t="shared" si="2"/>
        <v>0.19091399999999997</v>
      </c>
      <c r="K10">
        <f t="shared" si="3"/>
        <v>984.45499700000005</v>
      </c>
      <c r="L10">
        <f t="shared" si="4"/>
        <v>97.657713999999984</v>
      </c>
      <c r="M10">
        <f t="shared" si="5"/>
        <v>1.6360389999999998</v>
      </c>
      <c r="Q10">
        <f t="shared" si="6"/>
        <v>48.135289999999998</v>
      </c>
      <c r="R10">
        <f t="shared" si="7"/>
        <v>-1.0564040000000001</v>
      </c>
      <c r="V10">
        <f t="shared" si="8"/>
        <v>66.856348999999994</v>
      </c>
      <c r="W10">
        <f t="shared" si="9"/>
        <v>-0.99243199999999998</v>
      </c>
      <c r="AA10">
        <f t="shared" si="10"/>
        <v>212.64935299999999</v>
      </c>
      <c r="AB10">
        <f t="shared" si="11"/>
        <v>-0.4127970000000003</v>
      </c>
      <c r="AL10">
        <f t="shared" si="12"/>
        <v>538.46935299999996</v>
      </c>
      <c r="AM10">
        <f t="shared" si="13"/>
        <v>2.3672029999999995</v>
      </c>
      <c r="AO10">
        <v>2.67</v>
      </c>
      <c r="AP10">
        <v>2265</v>
      </c>
      <c r="AQ10">
        <v>454.93</v>
      </c>
      <c r="AR10">
        <v>5.33</v>
      </c>
      <c r="AS10">
        <f>AR10-AO10</f>
        <v>2.66</v>
      </c>
      <c r="AW10">
        <f t="shared" si="14"/>
        <v>18.363122458400184</v>
      </c>
      <c r="AX10">
        <f t="shared" si="15"/>
        <v>-11.007406015037617</v>
      </c>
    </row>
    <row r="11" spans="1:50">
      <c r="A11" t="s">
        <v>10</v>
      </c>
      <c r="B11">
        <v>179</v>
      </c>
      <c r="C11">
        <v>255</v>
      </c>
      <c r="D11">
        <v>230</v>
      </c>
      <c r="F11">
        <f t="shared" si="1"/>
        <v>69</v>
      </c>
      <c r="G11">
        <f t="shared" si="0"/>
        <v>89</v>
      </c>
      <c r="H11">
        <f t="shared" si="0"/>
        <v>110</v>
      </c>
      <c r="J11">
        <f t="shared" si="2"/>
        <v>0.14773399999999998</v>
      </c>
      <c r="K11">
        <f t="shared" si="3"/>
        <v>935.78267200000005</v>
      </c>
      <c r="L11">
        <f t="shared" si="4"/>
        <v>89.826598999999987</v>
      </c>
      <c r="M11">
        <f t="shared" si="5"/>
        <v>1.4915539999999998</v>
      </c>
      <c r="Q11">
        <f t="shared" si="6"/>
        <v>44.632279999999994</v>
      </c>
      <c r="R11">
        <f t="shared" si="7"/>
        <v>-1.0212589999999999</v>
      </c>
      <c r="V11">
        <f t="shared" si="8"/>
        <v>53.631799000000001</v>
      </c>
      <c r="W11">
        <f t="shared" si="9"/>
        <v>-0.87615600000000005</v>
      </c>
      <c r="AA11">
        <f t="shared" si="10"/>
        <v>188.09067799999997</v>
      </c>
      <c r="AB11">
        <f t="shared" si="11"/>
        <v>-0.40586100000000014</v>
      </c>
      <c r="AL11">
        <f t="shared" si="12"/>
        <v>513.91067799999996</v>
      </c>
      <c r="AM11">
        <f t="shared" si="13"/>
        <v>2.3741389999999996</v>
      </c>
      <c r="AO11">
        <v>3.22</v>
      </c>
      <c r="AQ11">
        <v>460.47</v>
      </c>
      <c r="AR11">
        <v>6.11</v>
      </c>
      <c r="AS11">
        <f>AR11-AO11</f>
        <v>2.89</v>
      </c>
      <c r="AW11">
        <f t="shared" si="14"/>
        <v>11.605680717527729</v>
      </c>
      <c r="AX11">
        <f t="shared" si="15"/>
        <v>-17.849861591695522</v>
      </c>
    </row>
    <row r="13" spans="1:50">
      <c r="A13">
        <v>14500</v>
      </c>
      <c r="B13">
        <v>97</v>
      </c>
      <c r="C13">
        <v>70</v>
      </c>
      <c r="D13">
        <v>149</v>
      </c>
      <c r="AD13">
        <v>3.44</v>
      </c>
      <c r="AE13">
        <v>1317.33</v>
      </c>
      <c r="AF13">
        <v>224.73</v>
      </c>
      <c r="AG13">
        <v>6.67</v>
      </c>
      <c r="AH13">
        <f>AG13-AD13</f>
        <v>3.23</v>
      </c>
    </row>
    <row r="14" spans="1:50">
      <c r="A14" t="s">
        <v>11</v>
      </c>
      <c r="B14">
        <v>218</v>
      </c>
      <c r="C14">
        <v>357</v>
      </c>
      <c r="D14">
        <v>305</v>
      </c>
      <c r="F14">
        <f>B14-B$13</f>
        <v>121</v>
      </c>
      <c r="G14">
        <f t="shared" ref="G14:H21" si="16">C14-C$13</f>
        <v>287</v>
      </c>
      <c r="H14">
        <f t="shared" si="16"/>
        <v>156</v>
      </c>
      <c r="J14">
        <f t="shared" si="2"/>
        <v>0.59680599999999995</v>
      </c>
      <c r="K14">
        <f t="shared" si="3"/>
        <v>1441.9748520000001</v>
      </c>
      <c r="L14">
        <f t="shared" si="4"/>
        <v>171.270195</v>
      </c>
      <c r="M14">
        <f t="shared" si="5"/>
        <v>2.9941979999999999</v>
      </c>
      <c r="Q14">
        <f t="shared" si="6"/>
        <v>90.872011999999998</v>
      </c>
      <c r="R14">
        <f t="shared" si="7"/>
        <v>-1.4851730000000001</v>
      </c>
      <c r="V14">
        <f t="shared" si="8"/>
        <v>68.469099</v>
      </c>
      <c r="W14">
        <f t="shared" si="9"/>
        <v>-1.0066120000000001</v>
      </c>
      <c r="AA14">
        <f t="shared" si="10"/>
        <v>330.61130600000001</v>
      </c>
      <c r="AB14">
        <f t="shared" si="11"/>
        <v>0.50241299999999978</v>
      </c>
      <c r="AL14">
        <f>AF$13+AA14</f>
        <v>555.34130600000003</v>
      </c>
      <c r="AM14">
        <f>AH$13+AB14</f>
        <v>3.7324129999999998</v>
      </c>
      <c r="AO14">
        <v>3.17</v>
      </c>
      <c r="AP14">
        <v>2208</v>
      </c>
      <c r="AQ14">
        <v>396.89</v>
      </c>
      <c r="AR14">
        <v>6.67</v>
      </c>
      <c r="AS14">
        <f>AR14-AO14</f>
        <v>3.5</v>
      </c>
      <c r="AW14">
        <f>(AL14-AQ14)/AQ14*100</f>
        <v>39.923229610219465</v>
      </c>
      <c r="AX14">
        <f t="shared" si="15"/>
        <v>6.6403714285714219</v>
      </c>
    </row>
    <row r="15" spans="1:50">
      <c r="A15" t="s">
        <v>12</v>
      </c>
      <c r="B15">
        <v>253</v>
      </c>
      <c r="C15">
        <v>382</v>
      </c>
      <c r="D15">
        <v>225</v>
      </c>
      <c r="F15">
        <f t="shared" ref="F15:F21" si="17">B15-B$13</f>
        <v>156</v>
      </c>
      <c r="G15">
        <f t="shared" si="16"/>
        <v>312</v>
      </c>
      <c r="H15">
        <f t="shared" si="16"/>
        <v>76</v>
      </c>
      <c r="J15">
        <f t="shared" si="2"/>
        <v>0.89906599999999992</v>
      </c>
      <c r="K15">
        <f t="shared" si="3"/>
        <v>1782.6811270000001</v>
      </c>
      <c r="L15">
        <f t="shared" si="4"/>
        <v>226.08799999999999</v>
      </c>
      <c r="M15">
        <f t="shared" si="5"/>
        <v>4.0055930000000002</v>
      </c>
      <c r="Q15">
        <f t="shared" si="6"/>
        <v>96.710361999999989</v>
      </c>
      <c r="R15">
        <f t="shared" si="7"/>
        <v>-1.5437479999999999</v>
      </c>
      <c r="V15">
        <f t="shared" si="8"/>
        <v>42.665098999999998</v>
      </c>
      <c r="W15">
        <f t="shared" si="9"/>
        <v>-0.77973200000000009</v>
      </c>
      <c r="AA15">
        <f t="shared" si="10"/>
        <v>365.463461</v>
      </c>
      <c r="AB15">
        <f t="shared" si="11"/>
        <v>1.6821130000000002</v>
      </c>
      <c r="AL15">
        <f t="shared" ref="AL15:AL21" si="18">AF$13+AA15</f>
        <v>590.19346099999996</v>
      </c>
      <c r="AM15">
        <f t="shared" ref="AM15:AM21" si="19">AH$13+AB15</f>
        <v>4.9121129999999997</v>
      </c>
      <c r="AO15">
        <v>3.11</v>
      </c>
      <c r="AP15">
        <v>2513</v>
      </c>
      <c r="AQ15">
        <v>433.56</v>
      </c>
      <c r="AR15">
        <v>5.89</v>
      </c>
      <c r="AS15">
        <f>AR15-AO15</f>
        <v>2.78</v>
      </c>
      <c r="AW15">
        <f t="shared" ref="AW15:AW21" si="20">(AL15-AQ15)/AQ15*100</f>
        <v>36.127285958114207</v>
      </c>
      <c r="AX15">
        <f t="shared" si="15"/>
        <v>76.694712230215828</v>
      </c>
    </row>
    <row r="16" spans="1:50">
      <c r="A16" t="s">
        <v>13</v>
      </c>
      <c r="B16">
        <v>213</v>
      </c>
      <c r="C16">
        <v>143</v>
      </c>
      <c r="D16">
        <v>303</v>
      </c>
      <c r="F16">
        <f t="shared" si="17"/>
        <v>116</v>
      </c>
      <c r="G16">
        <f t="shared" si="16"/>
        <v>73</v>
      </c>
      <c r="H16">
        <f t="shared" si="16"/>
        <v>154</v>
      </c>
      <c r="J16">
        <f t="shared" si="2"/>
        <v>0.55362599999999995</v>
      </c>
      <c r="K16">
        <f t="shared" si="3"/>
        <v>1393.3025270000001</v>
      </c>
      <c r="L16">
        <f t="shared" si="4"/>
        <v>163.43907999999999</v>
      </c>
      <c r="M16">
        <f t="shared" si="5"/>
        <v>2.8497129999999999</v>
      </c>
      <c r="Q16">
        <f t="shared" si="6"/>
        <v>40.895735999999999</v>
      </c>
      <c r="R16">
        <f t="shared" si="7"/>
        <v>-0.98377099999999995</v>
      </c>
      <c r="V16">
        <f t="shared" si="8"/>
        <v>67.823999000000001</v>
      </c>
      <c r="W16">
        <f t="shared" si="9"/>
        <v>-1.0009399999999999</v>
      </c>
      <c r="AA16">
        <f t="shared" si="10"/>
        <v>272.158815</v>
      </c>
      <c r="AB16">
        <f t="shared" si="11"/>
        <v>0.86500200000000005</v>
      </c>
      <c r="AL16">
        <f t="shared" si="18"/>
        <v>496.88881500000002</v>
      </c>
      <c r="AM16">
        <f t="shared" si="19"/>
        <v>4.095002</v>
      </c>
      <c r="AO16">
        <v>2.67</v>
      </c>
      <c r="AP16">
        <v>2718.67</v>
      </c>
      <c r="AQ16">
        <v>431.11</v>
      </c>
      <c r="AR16">
        <v>6</v>
      </c>
      <c r="AS16">
        <f>AR16-AO16</f>
        <v>3.33</v>
      </c>
      <c r="AW16">
        <f t="shared" si="20"/>
        <v>15.258011876319269</v>
      </c>
      <c r="AX16">
        <f t="shared" si="15"/>
        <v>22.97303303303303</v>
      </c>
    </row>
    <row r="17" spans="1:50">
      <c r="A17" t="s">
        <v>14</v>
      </c>
      <c r="B17">
        <v>201</v>
      </c>
      <c r="C17">
        <v>152</v>
      </c>
      <c r="D17">
        <v>236</v>
      </c>
      <c r="F17">
        <f t="shared" si="17"/>
        <v>104</v>
      </c>
      <c r="G17">
        <f t="shared" si="16"/>
        <v>82</v>
      </c>
      <c r="H17">
        <f t="shared" si="16"/>
        <v>87</v>
      </c>
      <c r="J17">
        <f t="shared" si="2"/>
        <v>0.44999399999999995</v>
      </c>
      <c r="K17">
        <f t="shared" si="3"/>
        <v>1276.4889470000001</v>
      </c>
      <c r="L17">
        <f t="shared" si="4"/>
        <v>144.64440400000001</v>
      </c>
      <c r="M17">
        <f t="shared" si="5"/>
        <v>2.5029489999999996</v>
      </c>
      <c r="Q17">
        <f t="shared" si="6"/>
        <v>42.997541999999996</v>
      </c>
      <c r="R17">
        <f t="shared" si="7"/>
        <v>-1.004858</v>
      </c>
      <c r="V17">
        <f t="shared" si="8"/>
        <v>46.213149000000001</v>
      </c>
      <c r="W17">
        <f t="shared" si="9"/>
        <v>-0.81092800000000009</v>
      </c>
      <c r="AA17">
        <f t="shared" si="10"/>
        <v>233.85509500000001</v>
      </c>
      <c r="AB17">
        <f t="shared" si="11"/>
        <v>0.68716299999999952</v>
      </c>
      <c r="AL17">
        <f t="shared" si="18"/>
        <v>458.58509500000002</v>
      </c>
      <c r="AM17">
        <f t="shared" si="19"/>
        <v>3.9171629999999995</v>
      </c>
      <c r="AO17">
        <v>2.78</v>
      </c>
      <c r="AP17">
        <v>2565</v>
      </c>
      <c r="AQ17">
        <v>449.33</v>
      </c>
      <c r="AR17">
        <v>5.44</v>
      </c>
      <c r="AS17">
        <f>AR17-AO17</f>
        <v>2.6600000000000006</v>
      </c>
      <c r="AW17">
        <f t="shared" si="20"/>
        <v>2.0597545234015175</v>
      </c>
      <c r="AX17">
        <f t="shared" si="15"/>
        <v>47.26176691729318</v>
      </c>
    </row>
    <row r="18" spans="1:50">
      <c r="A18" t="s">
        <v>15</v>
      </c>
      <c r="B18">
        <v>171</v>
      </c>
      <c r="C18">
        <v>382</v>
      </c>
      <c r="D18">
        <v>301</v>
      </c>
      <c r="F18">
        <f t="shared" si="17"/>
        <v>74</v>
      </c>
      <c r="G18">
        <f t="shared" si="16"/>
        <v>312</v>
      </c>
      <c r="H18">
        <f t="shared" si="16"/>
        <v>152</v>
      </c>
      <c r="J18">
        <f t="shared" si="2"/>
        <v>0.19091399999999997</v>
      </c>
      <c r="K18">
        <f t="shared" si="3"/>
        <v>984.45499700000005</v>
      </c>
      <c r="L18">
        <f t="shared" si="4"/>
        <v>97.657713999999984</v>
      </c>
      <c r="M18">
        <f t="shared" si="5"/>
        <v>1.6360389999999998</v>
      </c>
      <c r="Q18">
        <f t="shared" si="6"/>
        <v>96.710361999999989</v>
      </c>
      <c r="R18">
        <f t="shared" si="7"/>
        <v>-1.5437479999999999</v>
      </c>
      <c r="V18">
        <f t="shared" si="8"/>
        <v>67.178899000000001</v>
      </c>
      <c r="W18">
        <f t="shared" si="9"/>
        <v>-0.99526800000000004</v>
      </c>
      <c r="AA18">
        <f t="shared" si="10"/>
        <v>261.54697499999997</v>
      </c>
      <c r="AB18">
        <f t="shared" si="11"/>
        <v>-0.90297700000000014</v>
      </c>
      <c r="AL18">
        <f t="shared" si="18"/>
        <v>486.27697499999999</v>
      </c>
      <c r="AM18">
        <f t="shared" si="19"/>
        <v>2.3270229999999996</v>
      </c>
      <c r="AO18">
        <v>3</v>
      </c>
      <c r="AP18">
        <v>2352.33</v>
      </c>
      <c r="AQ18">
        <v>348.81</v>
      </c>
      <c r="AR18">
        <v>6.56</v>
      </c>
      <c r="AS18">
        <f>AR18-AO18</f>
        <v>3.5599999999999996</v>
      </c>
      <c r="AW18">
        <f t="shared" si="20"/>
        <v>39.410273501333101</v>
      </c>
      <c r="AX18">
        <f t="shared" si="15"/>
        <v>-34.634185393258434</v>
      </c>
    </row>
    <row r="19" spans="1:50">
      <c r="A19" t="s">
        <v>16</v>
      </c>
      <c r="B19">
        <v>153</v>
      </c>
      <c r="C19">
        <v>374</v>
      </c>
      <c r="D19">
        <v>232</v>
      </c>
      <c r="F19">
        <f t="shared" si="17"/>
        <v>56</v>
      </c>
      <c r="G19">
        <f t="shared" si="16"/>
        <v>304</v>
      </c>
      <c r="H19">
        <f t="shared" si="16"/>
        <v>83</v>
      </c>
      <c r="J19">
        <f t="shared" si="2"/>
        <v>3.5465999999999998E-2</v>
      </c>
      <c r="K19">
        <f t="shared" si="3"/>
        <v>809.23462700000005</v>
      </c>
      <c r="L19">
        <f t="shared" si="4"/>
        <v>69.465699999999984</v>
      </c>
      <c r="M19">
        <f t="shared" si="5"/>
        <v>1.1158929999999998</v>
      </c>
      <c r="Q19">
        <f t="shared" si="6"/>
        <v>94.842089999999999</v>
      </c>
      <c r="R19">
        <f t="shared" si="7"/>
        <v>-1.525004</v>
      </c>
      <c r="V19">
        <f t="shared" si="8"/>
        <v>44.922949000000003</v>
      </c>
      <c r="W19">
        <f t="shared" si="9"/>
        <v>-0.79958400000000007</v>
      </c>
      <c r="AA19">
        <f t="shared" si="10"/>
        <v>209.23073899999997</v>
      </c>
      <c r="AB19">
        <f t="shared" si="11"/>
        <v>-1.2086950000000003</v>
      </c>
      <c r="AL19">
        <f t="shared" si="18"/>
        <v>433.96073899999999</v>
      </c>
      <c r="AM19">
        <f t="shared" si="19"/>
        <v>2.0213049999999999</v>
      </c>
      <c r="AO19">
        <v>3.5</v>
      </c>
      <c r="AP19">
        <v>1910</v>
      </c>
      <c r="AQ19">
        <v>374.09</v>
      </c>
      <c r="AR19">
        <v>6.67</v>
      </c>
      <c r="AS19">
        <f>AR19-AO19</f>
        <v>3.17</v>
      </c>
      <c r="AW19">
        <f t="shared" si="20"/>
        <v>16.004367665535035</v>
      </c>
      <c r="AX19">
        <f t="shared" si="15"/>
        <v>-36.23643533123029</v>
      </c>
    </row>
    <row r="20" spans="1:50">
      <c r="A20" t="s">
        <v>17</v>
      </c>
      <c r="B20">
        <v>175</v>
      </c>
      <c r="C20">
        <v>149</v>
      </c>
      <c r="D20">
        <v>301</v>
      </c>
      <c r="F20">
        <f t="shared" si="17"/>
        <v>78</v>
      </c>
      <c r="G20">
        <f t="shared" si="16"/>
        <v>79</v>
      </c>
      <c r="H20">
        <f t="shared" si="16"/>
        <v>152</v>
      </c>
      <c r="J20">
        <f t="shared" si="2"/>
        <v>0.22545799999999999</v>
      </c>
      <c r="K20">
        <f t="shared" si="3"/>
        <v>1023.392857</v>
      </c>
      <c r="L20">
        <f t="shared" si="4"/>
        <v>103.92260599999999</v>
      </c>
      <c r="M20">
        <f t="shared" si="5"/>
        <v>1.751627</v>
      </c>
      <c r="Q20">
        <f t="shared" si="6"/>
        <v>42.296939999999999</v>
      </c>
      <c r="R20">
        <f t="shared" si="7"/>
        <v>-0.99782900000000008</v>
      </c>
      <c r="V20">
        <f t="shared" si="8"/>
        <v>67.178899000000001</v>
      </c>
      <c r="W20">
        <f t="shared" si="9"/>
        <v>-0.99526800000000004</v>
      </c>
      <c r="AA20">
        <f t="shared" si="10"/>
        <v>213.39844499999998</v>
      </c>
      <c r="AB20">
        <f t="shared" si="11"/>
        <v>-0.24147000000000007</v>
      </c>
      <c r="AL20">
        <f t="shared" si="18"/>
        <v>438.12844499999994</v>
      </c>
      <c r="AM20">
        <f t="shared" si="19"/>
        <v>2.9885299999999999</v>
      </c>
      <c r="AO20">
        <v>3</v>
      </c>
      <c r="AQ20">
        <v>625.75</v>
      </c>
      <c r="AR20">
        <v>6</v>
      </c>
      <c r="AS20">
        <f>AR20-AO20</f>
        <v>3</v>
      </c>
      <c r="AW20">
        <f t="shared" si="20"/>
        <v>-29.983468637634846</v>
      </c>
      <c r="AX20">
        <f t="shared" si="15"/>
        <v>-0.38233333333333641</v>
      </c>
    </row>
    <row r="21" spans="1:50">
      <c r="A21" t="s">
        <v>18</v>
      </c>
      <c r="B21">
        <v>168</v>
      </c>
      <c r="C21">
        <v>155</v>
      </c>
      <c r="D21">
        <v>230</v>
      </c>
      <c r="F21">
        <f t="shared" si="17"/>
        <v>71</v>
      </c>
      <c r="G21">
        <f t="shared" si="16"/>
        <v>85</v>
      </c>
      <c r="H21">
        <f t="shared" si="16"/>
        <v>81</v>
      </c>
      <c r="J21">
        <f t="shared" si="2"/>
        <v>0.16500599999999993</v>
      </c>
      <c r="K21">
        <f t="shared" si="3"/>
        <v>955.25160200000005</v>
      </c>
      <c r="L21">
        <f t="shared" si="4"/>
        <v>92.959044999999989</v>
      </c>
      <c r="M21">
        <f t="shared" si="5"/>
        <v>1.5493479999999997</v>
      </c>
      <c r="Q21">
        <f t="shared" si="6"/>
        <v>43.698143999999999</v>
      </c>
      <c r="R21">
        <f t="shared" si="7"/>
        <v>-1.011887</v>
      </c>
      <c r="V21">
        <f t="shared" si="8"/>
        <v>44.277849000000003</v>
      </c>
      <c r="W21">
        <f t="shared" si="9"/>
        <v>-0.79391200000000006</v>
      </c>
      <c r="AA21">
        <f t="shared" si="10"/>
        <v>180.93503799999999</v>
      </c>
      <c r="AB21">
        <f t="shared" si="11"/>
        <v>-0.25645100000000032</v>
      </c>
      <c r="AL21">
        <f t="shared" si="18"/>
        <v>405.66503799999998</v>
      </c>
      <c r="AM21">
        <f t="shared" si="19"/>
        <v>2.9735489999999998</v>
      </c>
      <c r="AO21">
        <v>3</v>
      </c>
      <c r="AP21">
        <v>2241</v>
      </c>
      <c r="AQ21">
        <v>422.04</v>
      </c>
      <c r="AR21">
        <v>6.33</v>
      </c>
      <c r="AS21">
        <f>AR21-AO21</f>
        <v>3.33</v>
      </c>
      <c r="AW21">
        <f t="shared" si="20"/>
        <v>-3.8799549805705711</v>
      </c>
      <c r="AX21">
        <f t="shared" si="15"/>
        <v>-10.704234234234242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 Menezes</dc:creator>
  <cp:lastModifiedBy>Amor Menezes</cp:lastModifiedBy>
  <dcterms:created xsi:type="dcterms:W3CDTF">2014-10-27T16:34:03Z</dcterms:created>
  <dcterms:modified xsi:type="dcterms:W3CDTF">2014-10-27T20:38:04Z</dcterms:modified>
</cp:coreProperties>
</file>