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f545/GloriamGroup Dropbox/David Gloriam/1.Databases/GproteinDb/ToDos/G PROTEIN COUPLING/G_protein_couplings/"/>
    </mc:Choice>
  </mc:AlternateContent>
  <xr:revisionPtr revIDLastSave="0" documentId="13_ncr:1_{74F3D94F-B095-8C49-BD70-CE4A5FD0C989}" xr6:coauthVersionLast="47" xr6:coauthVersionMax="47" xr10:uidLastSave="{00000000-0000-0000-0000-000000000000}"/>
  <bookViews>
    <workbookView xWindow="-34120" yWindow="-42700" windowWidth="51200" windowHeight="40980" activeTab="2" xr2:uid="{CC63D0C6-4BFA-F94F-B3FA-B3279E89F849}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βγ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3" i="42" l="1" a="1"/>
  <c r="AG3" i="42" s="1"/>
  <c r="AH3" i="42" a="1"/>
  <c r="AH3" i="42"/>
  <c r="AI3" i="42" a="1"/>
  <c r="AI3" i="42" s="1"/>
  <c r="AJ3" i="42" a="1"/>
  <c r="AJ3" i="42"/>
  <c r="AK3" i="42" a="1"/>
  <c r="AK3" i="42"/>
  <c r="AL3" i="42" a="1"/>
  <c r="AL3" i="42" s="1"/>
  <c r="AM3" i="42" a="1"/>
  <c r="AM3" i="42"/>
  <c r="AN3" i="42" a="1"/>
  <c r="AN3" i="42" s="1"/>
  <c r="AG4" i="42" a="1"/>
  <c r="AG4" i="42" s="1"/>
  <c r="AH4" i="42" a="1"/>
  <c r="AH4" i="42"/>
  <c r="AI4" i="42" a="1"/>
  <c r="AI4" i="42" s="1"/>
  <c r="AJ4" i="42" a="1"/>
  <c r="AJ4" i="42"/>
  <c r="AK4" i="42" a="1"/>
  <c r="AK4" i="42" s="1"/>
  <c r="AL4" i="42" a="1"/>
  <c r="AL4" i="42"/>
  <c r="AM4" i="42" a="1"/>
  <c r="AM4" i="42"/>
  <c r="AN4" i="42" a="1"/>
  <c r="AN4" i="42" s="1"/>
  <c r="AG5" i="42" a="1"/>
  <c r="AG5" i="42"/>
  <c r="AH5" i="42" a="1"/>
  <c r="AH5" i="42" s="1"/>
  <c r="AI5" i="42" a="1"/>
  <c r="AI5" i="42" s="1"/>
  <c r="AJ5" i="42" a="1"/>
  <c r="AJ5" i="42"/>
  <c r="AK5" i="42" a="1"/>
  <c r="AK5" i="42" s="1"/>
  <c r="AL5" i="42" a="1"/>
  <c r="AL5" i="42"/>
  <c r="AM5" i="42" a="1"/>
  <c r="AM5" i="42" s="1"/>
  <c r="AN5" i="42" a="1"/>
  <c r="AN5" i="42"/>
  <c r="AG6" i="42" a="1"/>
  <c r="AG6" i="42"/>
  <c r="AH6" i="42" a="1"/>
  <c r="AH6" i="42" s="1"/>
  <c r="AI6" i="42" a="1"/>
  <c r="AI6" i="42"/>
  <c r="AJ6" i="42" a="1"/>
  <c r="AJ6" i="42" s="1"/>
  <c r="AK6" i="42" a="1"/>
  <c r="AK6" i="42"/>
  <c r="AL6" i="42" a="1"/>
  <c r="AL6" i="42"/>
  <c r="AM6" i="42" a="1"/>
  <c r="AM6" i="42" s="1"/>
  <c r="AN6" i="42" a="1"/>
  <c r="AN6" i="42"/>
  <c r="AG7" i="42" a="1"/>
  <c r="AG7" i="42" s="1"/>
  <c r="AH7" i="42" a="1"/>
  <c r="AH7" i="42"/>
  <c r="AI7" i="42" a="1"/>
  <c r="AI7" i="42"/>
  <c r="AJ7" i="42" a="1"/>
  <c r="AJ7" i="42" s="1"/>
  <c r="AK7" i="42" a="1"/>
  <c r="AK7" i="42"/>
  <c r="AL7" i="42" a="1"/>
  <c r="AL7" i="42" s="1"/>
  <c r="AM7" i="42" a="1"/>
  <c r="AM7" i="42"/>
  <c r="AN7" i="42" a="1"/>
  <c r="AN7" i="42"/>
  <c r="AG8" i="42" a="1"/>
  <c r="AG8" i="42" s="1"/>
  <c r="AH8" i="42" a="1"/>
  <c r="AH8" i="42"/>
  <c r="AI8" i="42" a="1"/>
  <c r="AI8" i="42" s="1"/>
  <c r="AJ8" i="42" a="1"/>
  <c r="AJ8" i="42"/>
  <c r="AK8" i="42" a="1"/>
  <c r="AK8" i="42"/>
  <c r="AL8" i="42" a="1"/>
  <c r="AL8" i="42" s="1"/>
  <c r="AM8" i="42" a="1"/>
  <c r="AM8" i="42"/>
  <c r="AN8" i="42" a="1"/>
  <c r="AN8" i="42" s="1"/>
  <c r="AG9" i="42" a="1"/>
  <c r="AG9" i="42" s="1"/>
  <c r="AH9" i="42" a="1"/>
  <c r="AH9" i="42"/>
  <c r="AI9" i="42" a="1"/>
  <c r="AI9" i="42" s="1"/>
  <c r="AJ9" i="42" a="1"/>
  <c r="AJ9" i="42"/>
  <c r="AK9" i="42" a="1"/>
  <c r="AK9" i="42" s="1"/>
  <c r="AL9" i="42" a="1"/>
  <c r="AL9" i="42" s="1"/>
  <c r="AM9" i="42" a="1"/>
  <c r="AM9" i="42"/>
  <c r="AN9" i="42" a="1"/>
  <c r="AN9" i="42" s="1"/>
  <c r="AH2" i="42" a="1"/>
  <c r="AH2" i="42"/>
  <c r="AI2" i="42" a="1"/>
  <c r="AI2" i="42" s="1"/>
  <c r="AJ2" i="42" a="1"/>
  <c r="AJ2" i="42" s="1"/>
  <c r="AK2" i="42" a="1"/>
  <c r="AK2" i="42"/>
  <c r="AL2" i="42" a="1"/>
  <c r="AL2" i="42" s="1"/>
  <c r="AM2" i="42" a="1"/>
  <c r="AM2" i="42"/>
  <c r="AN2" i="42" a="1"/>
  <c r="AN2" i="42" s="1"/>
  <c r="AG2" i="42" a="1"/>
  <c r="AG2" i="42" s="1"/>
  <c r="AK2" i="22" a="1"/>
  <c r="AK2" i="22" s="1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 s="1"/>
  <c r="U35" i="43"/>
  <c r="W37" i="43"/>
  <c r="U40" i="43"/>
  <c r="Q40" i="43" s="1"/>
  <c r="R162" i="31"/>
  <c r="B17" i="51"/>
  <c r="D17" i="51" s="1"/>
  <c r="B25" i="51"/>
  <c r="D25" i="51" s="1"/>
  <c r="B24" i="51"/>
  <c r="D24" i="51" s="1"/>
  <c r="B23" i="51"/>
  <c r="D23" i="51" s="1"/>
  <c r="B8" i="51"/>
  <c r="D8" i="51" s="1"/>
  <c r="B9" i="51"/>
  <c r="D9" i="51" s="1"/>
  <c r="B22" i="51"/>
  <c r="D22" i="51" s="1"/>
  <c r="B21" i="51"/>
  <c r="D21" i="51" s="1"/>
  <c r="B2" i="51"/>
  <c r="D2" i="51" s="1"/>
  <c r="B18" i="51"/>
  <c r="D18" i="51" s="1"/>
  <c r="B4" i="51"/>
  <c r="D4" i="51" s="1"/>
  <c r="B7" i="51"/>
  <c r="D7" i="51" s="1"/>
  <c r="B11" i="51"/>
  <c r="D11" i="51" s="1"/>
  <c r="B6" i="51"/>
  <c r="D6" i="51" s="1"/>
  <c r="B5" i="51"/>
  <c r="D5" i="51" s="1"/>
  <c r="B10" i="51"/>
  <c r="D10" i="51" s="1"/>
  <c r="B27" i="51"/>
  <c r="D27" i="51" s="1"/>
  <c r="B26" i="51"/>
  <c r="D26" i="51" s="1"/>
  <c r="B3" i="51"/>
  <c r="D3" i="51" s="1"/>
  <c r="B28" i="51"/>
  <c r="D28" i="51" s="1"/>
  <c r="B14" i="51"/>
  <c r="D14" i="51" s="1"/>
  <c r="B13" i="51"/>
  <c r="D13" i="51" s="1"/>
  <c r="B12" i="51"/>
  <c r="D12" i="51" s="1"/>
  <c r="B20" i="51"/>
  <c r="D20" i="51" s="1"/>
  <c r="B19" i="51"/>
  <c r="D19" i="51" s="1"/>
  <c r="B15" i="51"/>
  <c r="D15" i="51" s="1"/>
  <c r="B16" i="51"/>
  <c r="D16" i="51" s="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K17" i="41"/>
  <c r="C3" i="41"/>
  <c r="F3" i="41" s="1"/>
  <c r="C4" i="41"/>
  <c r="C5" i="41"/>
  <c r="F5" i="41" s="1"/>
  <c r="C6" i="41"/>
  <c r="F6" i="41" s="1"/>
  <c r="C7" i="41"/>
  <c r="F7" i="41" s="1"/>
  <c r="C8" i="41"/>
  <c r="F8" i="41" s="1"/>
  <c r="C9" i="41"/>
  <c r="F9" i="41" s="1"/>
  <c r="C10" i="41"/>
  <c r="F10" i="41" s="1"/>
  <c r="C11" i="41"/>
  <c r="F11" i="41" s="1"/>
  <c r="C12" i="41"/>
  <c r="C13" i="41"/>
  <c r="F13" i="41" s="1"/>
  <c r="C14" i="41"/>
  <c r="C15" i="41"/>
  <c r="F15" i="41" s="1"/>
  <c r="C16" i="41"/>
  <c r="F16" i="41" s="1"/>
  <c r="C18" i="41"/>
  <c r="F18" i="41" s="1"/>
  <c r="C19" i="41"/>
  <c r="F19" i="41" s="1"/>
  <c r="C17" i="41"/>
  <c r="F17" i="41" s="1"/>
  <c r="J17" i="41" s="1"/>
  <c r="C20" i="41"/>
  <c r="F20" i="41" s="1"/>
  <c r="C21" i="41"/>
  <c r="C22" i="41"/>
  <c r="C23" i="41"/>
  <c r="F23" i="41" s="1"/>
  <c r="C24" i="41"/>
  <c r="C25" i="41"/>
  <c r="C26" i="41"/>
  <c r="C27" i="41"/>
  <c r="C28" i="41"/>
  <c r="C29" i="41"/>
  <c r="F29" i="41" s="1"/>
  <c r="C30" i="41"/>
  <c r="F30" i="41" s="1"/>
  <c r="C31" i="41"/>
  <c r="C32" i="41"/>
  <c r="C33" i="41"/>
  <c r="F33" i="41" s="1"/>
  <c r="C34" i="41"/>
  <c r="C35" i="41"/>
  <c r="F35" i="41" s="1"/>
  <c r="C36" i="41"/>
  <c r="F36" i="41" s="1"/>
  <c r="C37" i="41"/>
  <c r="C38" i="41"/>
  <c r="C39" i="41"/>
  <c r="F39" i="41" s="1"/>
  <c r="C40" i="41"/>
  <c r="F40" i="41" s="1"/>
  <c r="C41" i="41"/>
  <c r="F41" i="41" s="1"/>
  <c r="C42" i="41"/>
  <c r="C43" i="41"/>
  <c r="F43" i="41" s="1"/>
  <c r="C44" i="41"/>
  <c r="C45" i="41"/>
  <c r="C46" i="41"/>
  <c r="C47" i="41"/>
  <c r="F47" i="41" s="1"/>
  <c r="C48" i="41"/>
  <c r="C49" i="41"/>
  <c r="F49" i="41" s="1"/>
  <c r="C50" i="41"/>
  <c r="F50" i="41" s="1"/>
  <c r="C51" i="41"/>
  <c r="F51" i="41" s="1"/>
  <c r="C2" i="41"/>
  <c r="F2" i="41" s="1"/>
  <c r="F21" i="41"/>
  <c r="F22" i="41"/>
  <c r="F31" i="41"/>
  <c r="F32" i="41"/>
  <c r="F37" i="41"/>
  <c r="F4" i="41"/>
  <c r="F12" i="41"/>
  <c r="F14" i="41"/>
  <c r="F24" i="41"/>
  <c r="F25" i="41"/>
  <c r="F26" i="41"/>
  <c r="F27" i="41"/>
  <c r="F28" i="41"/>
  <c r="F34" i="41"/>
  <c r="F38" i="41"/>
  <c r="F42" i="41"/>
  <c r="F44" i="41"/>
  <c r="F45" i="41"/>
  <c r="F46" i="41"/>
  <c r="F48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 s="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 s="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 s="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 s="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 s="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 s="1"/>
  <c r="AG38" i="30"/>
  <c r="AH38" i="30"/>
  <c r="AD39" i="30"/>
  <c r="AE39" i="30"/>
  <c r="AF39" i="30"/>
  <c r="AG39" i="30"/>
  <c r="AH39" i="30"/>
  <c r="AD40" i="30"/>
  <c r="AE40" i="30"/>
  <c r="AF40" i="30"/>
  <c r="D48" i="41" s="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 s="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 s="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 s="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 s="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 s="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 s="1"/>
  <c r="AG94" i="30"/>
  <c r="AH94" i="30"/>
  <c r="AD95" i="30"/>
  <c r="AE95" i="30"/>
  <c r="AF95" i="30"/>
  <c r="AG95" i="30"/>
  <c r="AH95" i="30"/>
  <c r="AD96" i="30"/>
  <c r="AE96" i="30"/>
  <c r="AF96" i="30"/>
  <c r="D45" i="41" s="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 s="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 s="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 s="1"/>
  <c r="AG2" i="30"/>
  <c r="Y2" i="30" s="1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 s="1"/>
  <c r="H55" i="50" s="1"/>
  <c r="J56" i="50" a="1"/>
  <c r="J56" i="50" s="1"/>
  <c r="H56" i="50" s="1"/>
  <c r="J57" i="50" a="1"/>
  <c r="J57" i="50" s="1"/>
  <c r="H57" i="50" s="1"/>
  <c r="H58" i="50"/>
  <c r="J58" i="50" a="1"/>
  <c r="J58" i="50"/>
  <c r="J59" i="50" a="1"/>
  <c r="J59" i="50"/>
  <c r="H59" i="50" s="1"/>
  <c r="J60" i="50" a="1"/>
  <c r="J60" i="50"/>
  <c r="H60" i="50" s="1"/>
  <c r="J61" i="50" a="1"/>
  <c r="J61" i="50" s="1"/>
  <c r="H61" i="50" s="1"/>
  <c r="J62" i="50" a="1"/>
  <c r="J62" i="50"/>
  <c r="H62" i="50" s="1"/>
  <c r="H63" i="50"/>
  <c r="J63" i="50" a="1"/>
  <c r="J63" i="50"/>
  <c r="J3" i="50" a="1"/>
  <c r="J3" i="50" s="1"/>
  <c r="J4" i="50" a="1"/>
  <c r="J4" i="50" s="1"/>
  <c r="J5" i="50" a="1"/>
  <c r="J5" i="50" s="1"/>
  <c r="J6" i="50" a="1"/>
  <c r="J6" i="50" s="1"/>
  <c r="J7" i="50" a="1"/>
  <c r="J7" i="50" s="1"/>
  <c r="J8" i="50" a="1"/>
  <c r="J8" i="50" s="1"/>
  <c r="J9" i="50" a="1"/>
  <c r="J9" i="50" s="1"/>
  <c r="J10" i="50" a="1"/>
  <c r="J10" i="50" s="1"/>
  <c r="J11" i="50" a="1"/>
  <c r="J11" i="50" s="1"/>
  <c r="J12" i="50" a="1"/>
  <c r="J12" i="50" s="1"/>
  <c r="J13" i="50" a="1"/>
  <c r="J13" i="50" s="1"/>
  <c r="J14" i="50" a="1"/>
  <c r="J14" i="50" s="1"/>
  <c r="J15" i="50" a="1"/>
  <c r="J15" i="50" s="1"/>
  <c r="J16" i="50" a="1"/>
  <c r="J16" i="50" s="1"/>
  <c r="J17" i="50" a="1"/>
  <c r="J17" i="50"/>
  <c r="J18" i="50" a="1"/>
  <c r="J18" i="50" s="1"/>
  <c r="J19" i="50" a="1"/>
  <c r="J19" i="50" s="1"/>
  <c r="J20" i="50" a="1"/>
  <c r="J20" i="50" s="1"/>
  <c r="J21" i="50" a="1"/>
  <c r="J21" i="50" s="1"/>
  <c r="J22" i="50" a="1"/>
  <c r="J22" i="50" s="1"/>
  <c r="J23" i="50" a="1"/>
  <c r="J23" i="50" s="1"/>
  <c r="J24" i="50" a="1"/>
  <c r="J24" i="50" s="1"/>
  <c r="J25" i="50" a="1"/>
  <c r="J25" i="50" s="1"/>
  <c r="J26" i="50" a="1"/>
  <c r="J26" i="50" s="1"/>
  <c r="J27" i="50" a="1"/>
  <c r="J27" i="50" s="1"/>
  <c r="J28" i="50" a="1"/>
  <c r="J28" i="50" s="1"/>
  <c r="J29" i="50" a="1"/>
  <c r="J29" i="50" s="1"/>
  <c r="J30" i="50" a="1"/>
  <c r="J30" i="50" s="1"/>
  <c r="J31" i="50" a="1"/>
  <c r="J31" i="50" s="1"/>
  <c r="J32" i="50" a="1"/>
  <c r="J32" i="50" s="1"/>
  <c r="J33" i="50" a="1"/>
  <c r="J33" i="50" s="1"/>
  <c r="J34" i="50" a="1"/>
  <c r="J34" i="50" s="1"/>
  <c r="J35" i="50" a="1"/>
  <c r="J35" i="50" s="1"/>
  <c r="J36" i="50" a="1"/>
  <c r="J36" i="50" s="1"/>
  <c r="J37" i="50" a="1"/>
  <c r="J37" i="50" s="1"/>
  <c r="J38" i="50" a="1"/>
  <c r="J38" i="50" s="1"/>
  <c r="J39" i="50" a="1"/>
  <c r="J39" i="50" s="1"/>
  <c r="J40" i="50" a="1"/>
  <c r="J40" i="50" s="1"/>
  <c r="J41" i="50" a="1"/>
  <c r="J41" i="50" s="1"/>
  <c r="J42" i="50" a="1"/>
  <c r="J42" i="50"/>
  <c r="J43" i="50" a="1"/>
  <c r="J43" i="50" s="1"/>
  <c r="J44" i="50" a="1"/>
  <c r="J44" i="50" s="1"/>
  <c r="J45" i="50" a="1"/>
  <c r="J45" i="50" s="1"/>
  <c r="J46" i="50" a="1"/>
  <c r="J46" i="50" s="1"/>
  <c r="J47" i="50" a="1"/>
  <c r="J47" i="50" s="1"/>
  <c r="J48" i="50" a="1"/>
  <c r="J48" i="50" s="1"/>
  <c r="J49" i="50" a="1"/>
  <c r="J49" i="50" s="1"/>
  <c r="J50" i="50" a="1"/>
  <c r="J50" i="50" s="1"/>
  <c r="J51" i="50" a="1"/>
  <c r="J51" i="50" s="1"/>
  <c r="J52" i="50" a="1"/>
  <c r="J52" i="50" s="1"/>
  <c r="J53" i="50" a="1"/>
  <c r="J53" i="50" s="1"/>
  <c r="J54" i="50" a="1"/>
  <c r="J54" i="50" s="1"/>
  <c r="J2" i="50" a="1"/>
  <c r="J2" i="50" s="1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 s="1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 s="1"/>
  <c r="F3" i="36" a="1"/>
  <c r="F3" i="36" s="1"/>
  <c r="G3" i="36" a="1"/>
  <c r="G3" i="36"/>
  <c r="H3" i="36" a="1"/>
  <c r="H3" i="36" s="1"/>
  <c r="I3" i="36" a="1"/>
  <c r="I3" i="36" s="1"/>
  <c r="J3" i="36" a="1"/>
  <c r="J3" i="36"/>
  <c r="K3" i="36" a="1"/>
  <c r="K3" i="36" s="1"/>
  <c r="L3" i="36" a="1"/>
  <c r="L3" i="36"/>
  <c r="M3" i="36" a="1"/>
  <c r="M3" i="36" s="1"/>
  <c r="N3" i="36" a="1"/>
  <c r="N3" i="36" s="1"/>
  <c r="O3" i="36" a="1"/>
  <c r="O3" i="36"/>
  <c r="P3" i="36" a="1"/>
  <c r="P3" i="36" s="1"/>
  <c r="Q3" i="36" a="1"/>
  <c r="Q3" i="36"/>
  <c r="R3" i="36" a="1"/>
  <c r="R3" i="36" s="1"/>
  <c r="S3" i="36" a="1"/>
  <c r="S3" i="36" s="1"/>
  <c r="F4" i="36" a="1"/>
  <c r="F4" i="36"/>
  <c r="G4" i="36" a="1"/>
  <c r="G4" i="36" s="1"/>
  <c r="H4" i="36" a="1"/>
  <c r="H4" i="36"/>
  <c r="I4" i="36" a="1"/>
  <c r="I4" i="36"/>
  <c r="J4" i="36" a="1"/>
  <c r="J4" i="36" s="1"/>
  <c r="K4" i="36" a="1"/>
  <c r="K4" i="36"/>
  <c r="L4" i="36" a="1"/>
  <c r="L4" i="36" s="1"/>
  <c r="M4" i="36" a="1"/>
  <c r="M4" i="36"/>
  <c r="N4" i="36" a="1"/>
  <c r="N4" i="36"/>
  <c r="O4" i="36" a="1"/>
  <c r="O4" i="36" s="1"/>
  <c r="P4" i="36" a="1"/>
  <c r="P4" i="36"/>
  <c r="Q4" i="36" a="1"/>
  <c r="Q4" i="36" s="1"/>
  <c r="R4" i="36" a="1"/>
  <c r="R4" i="36"/>
  <c r="S4" i="36" a="1"/>
  <c r="S4" i="36"/>
  <c r="F5" i="36" a="1"/>
  <c r="F5" i="36"/>
  <c r="G5" i="36" a="1"/>
  <c r="G5" i="36" s="1"/>
  <c r="H5" i="36" a="1"/>
  <c r="H5" i="36" s="1"/>
  <c r="I5" i="36" a="1"/>
  <c r="I5" i="36"/>
  <c r="J5" i="36" a="1"/>
  <c r="J5" i="36" s="1"/>
  <c r="K5" i="36" a="1"/>
  <c r="K5" i="36" s="1"/>
  <c r="L5" i="36" a="1"/>
  <c r="L5" i="36" s="1"/>
  <c r="M5" i="36" a="1"/>
  <c r="M5" i="36" s="1"/>
  <c r="N5" i="36" a="1"/>
  <c r="N5" i="36"/>
  <c r="O5" i="36" a="1"/>
  <c r="O5" i="36"/>
  <c r="P5" i="36" a="1"/>
  <c r="P5" i="36"/>
  <c r="Q5" i="36" a="1"/>
  <c r="Q5" i="36"/>
  <c r="R5" i="36" a="1"/>
  <c r="R5" i="36" s="1"/>
  <c r="S5" i="36" a="1"/>
  <c r="S5" i="36"/>
  <c r="F6" i="36" a="1"/>
  <c r="F6" i="36"/>
  <c r="G6" i="36" a="1"/>
  <c r="G6" i="36"/>
  <c r="H6" i="36" a="1"/>
  <c r="H6" i="36" s="1"/>
  <c r="I6" i="36" a="1"/>
  <c r="I6" i="36" s="1"/>
  <c r="J6" i="36" a="1"/>
  <c r="J6" i="36"/>
  <c r="K6" i="36" a="1"/>
  <c r="K6" i="36" s="1"/>
  <c r="L6" i="36" a="1"/>
  <c r="L6" i="36"/>
  <c r="M6" i="36" a="1"/>
  <c r="M6" i="36"/>
  <c r="N6" i="36" a="1"/>
  <c r="N6" i="36" s="1"/>
  <c r="O6" i="36" a="1"/>
  <c r="O6" i="36"/>
  <c r="P6" i="36" a="1"/>
  <c r="P6" i="36" s="1"/>
  <c r="Q6" i="36" a="1"/>
  <c r="Q6" i="36"/>
  <c r="R6" i="36" a="1"/>
  <c r="R6" i="36" s="1"/>
  <c r="S6" i="36" a="1"/>
  <c r="S6" i="36" s="1"/>
  <c r="F7" i="36" a="1"/>
  <c r="F7" i="36"/>
  <c r="G7" i="36" a="1"/>
  <c r="G7" i="36" s="1"/>
  <c r="H7" i="36" a="1"/>
  <c r="H7" i="36" s="1"/>
  <c r="I7" i="36" a="1"/>
  <c r="I7" i="36"/>
  <c r="J7" i="36" a="1"/>
  <c r="J7" i="36" s="1"/>
  <c r="K7" i="36" a="1"/>
  <c r="K7" i="36"/>
  <c r="L7" i="36" a="1"/>
  <c r="L7" i="36" s="1"/>
  <c r="M7" i="36" a="1"/>
  <c r="M7" i="36" s="1"/>
  <c r="N7" i="36" a="1"/>
  <c r="N7" i="36"/>
  <c r="O7" i="36" a="1"/>
  <c r="O7" i="36" s="1"/>
  <c r="P7" i="36" a="1"/>
  <c r="P7" i="36"/>
  <c r="Q7" i="36" a="1"/>
  <c r="Q7" i="36"/>
  <c r="R7" i="36" a="1"/>
  <c r="R7" i="36" s="1"/>
  <c r="S7" i="36" a="1"/>
  <c r="S7" i="36" s="1"/>
  <c r="F8" i="36" a="1"/>
  <c r="F8" i="36" s="1"/>
  <c r="G8" i="36" a="1"/>
  <c r="G8" i="36"/>
  <c r="H8" i="36" a="1"/>
  <c r="H8" i="36" s="1"/>
  <c r="I8" i="36" a="1"/>
  <c r="I8" i="36" s="1"/>
  <c r="J8" i="36" a="1"/>
  <c r="J8" i="36" s="1"/>
  <c r="K8" i="36" a="1"/>
  <c r="K8" i="36" s="1"/>
  <c r="L8" i="36" a="1"/>
  <c r="L8" i="36"/>
  <c r="M8" i="36" a="1"/>
  <c r="M8" i="36"/>
  <c r="N8" i="36" a="1"/>
  <c r="N8" i="36"/>
  <c r="O8" i="36" a="1"/>
  <c r="O8" i="36" s="1"/>
  <c r="P8" i="36" a="1"/>
  <c r="P8" i="36" s="1"/>
  <c r="Q8" i="36" a="1"/>
  <c r="Q8" i="36"/>
  <c r="R8" i="36" a="1"/>
  <c r="R8" i="36" s="1"/>
  <c r="S8" i="36" a="1"/>
  <c r="S8" i="36" s="1"/>
  <c r="F9" i="36" a="1"/>
  <c r="F9" i="36" s="1"/>
  <c r="G9" i="36" a="1"/>
  <c r="G9" i="36" s="1"/>
  <c r="H9" i="36" a="1"/>
  <c r="H9" i="36" s="1"/>
  <c r="I9" i="36" a="1"/>
  <c r="I9" i="36"/>
  <c r="J9" i="36" a="1"/>
  <c r="J9" i="36"/>
  <c r="K9" i="36" a="1"/>
  <c r="K9" i="36" s="1"/>
  <c r="L9" i="36" a="1"/>
  <c r="L9" i="36" s="1"/>
  <c r="M9" i="36" a="1"/>
  <c r="M9" i="36" s="1"/>
  <c r="N9" i="36" a="1"/>
  <c r="N9" i="36" s="1"/>
  <c r="O9" i="36" a="1"/>
  <c r="O9" i="36" s="1"/>
  <c r="P9" i="36" a="1"/>
  <c r="P9" i="36" s="1"/>
  <c r="Q9" i="36" a="1"/>
  <c r="Q9" i="36" s="1"/>
  <c r="R9" i="36" a="1"/>
  <c r="R9" i="36" s="1"/>
  <c r="S9" i="36" a="1"/>
  <c r="S9" i="36" s="1"/>
  <c r="F10" i="36" a="1"/>
  <c r="F10" i="36"/>
  <c r="G10" i="36" a="1"/>
  <c r="G10" i="36"/>
  <c r="H10" i="36" a="1"/>
  <c r="H10" i="36" s="1"/>
  <c r="I10" i="36" a="1"/>
  <c r="I10" i="36" s="1"/>
  <c r="J10" i="36" a="1"/>
  <c r="J10" i="36" s="1"/>
  <c r="K10" i="36" a="1"/>
  <c r="K10" i="36" s="1"/>
  <c r="L10" i="36" a="1"/>
  <c r="L10" i="36" s="1"/>
  <c r="M10" i="36" a="1"/>
  <c r="M10" i="36" s="1"/>
  <c r="N10" i="36" a="1"/>
  <c r="N10" i="36" s="1"/>
  <c r="O10" i="36" a="1"/>
  <c r="O10" i="36" s="1"/>
  <c r="P10" i="36" a="1"/>
  <c r="P10" i="36" s="1"/>
  <c r="Q10" i="36" a="1"/>
  <c r="Q10" i="36"/>
  <c r="R10" i="36" a="1"/>
  <c r="R10" i="36" s="1"/>
  <c r="S10" i="36" a="1"/>
  <c r="S10" i="36" s="1"/>
  <c r="F11" i="36" a="1"/>
  <c r="F11" i="36" s="1"/>
  <c r="G11" i="36" a="1"/>
  <c r="G11" i="36" s="1"/>
  <c r="H11" i="36" a="1"/>
  <c r="H11" i="36" s="1"/>
  <c r="I11" i="36" a="1"/>
  <c r="I11" i="36" s="1"/>
  <c r="J11" i="36" a="1"/>
  <c r="J11" i="36"/>
  <c r="K11" i="36" a="1"/>
  <c r="K11" i="36" s="1"/>
  <c r="L11" i="36" a="1"/>
  <c r="L11" i="36" s="1"/>
  <c r="M11" i="36" a="1"/>
  <c r="M11" i="36" s="1"/>
  <c r="N11" i="36" a="1"/>
  <c r="N11" i="36" s="1"/>
  <c r="O11" i="36" a="1"/>
  <c r="O11" i="36" s="1"/>
  <c r="P11" i="36" a="1"/>
  <c r="P11" i="36"/>
  <c r="Q11" i="36" a="1"/>
  <c r="Q11" i="36" s="1"/>
  <c r="R11" i="36" a="1"/>
  <c r="R11" i="36" s="1"/>
  <c r="S11" i="36" a="1"/>
  <c r="S11" i="36" s="1"/>
  <c r="F12" i="36" a="1"/>
  <c r="F12" i="36"/>
  <c r="G12" i="36" a="1"/>
  <c r="G12" i="36"/>
  <c r="H12" i="36" a="1"/>
  <c r="H12" i="36" s="1"/>
  <c r="I12" i="36" a="1"/>
  <c r="I12" i="36" s="1"/>
  <c r="J12" i="36" a="1"/>
  <c r="J12" i="36" s="1"/>
  <c r="K12" i="36" a="1"/>
  <c r="K12" i="36" s="1"/>
  <c r="L12" i="36" a="1"/>
  <c r="L12" i="36" s="1"/>
  <c r="M12" i="36" a="1"/>
  <c r="M12" i="36"/>
  <c r="N12" i="36" a="1"/>
  <c r="N12" i="36" s="1"/>
  <c r="O12" i="36" a="1"/>
  <c r="O12" i="36" s="1"/>
  <c r="P12" i="36" a="1"/>
  <c r="P12" i="36" s="1"/>
  <c r="Q12" i="36" a="1"/>
  <c r="Q12" i="36"/>
  <c r="R12" i="36" a="1"/>
  <c r="R12" i="36"/>
  <c r="S12" i="36" a="1"/>
  <c r="S12" i="36" s="1"/>
  <c r="F13" i="36" a="1"/>
  <c r="F13" i="36" s="1"/>
  <c r="G13" i="36" a="1"/>
  <c r="G13" i="36"/>
  <c r="H13" i="36" a="1"/>
  <c r="H13" i="36" s="1"/>
  <c r="I13" i="36" a="1"/>
  <c r="I13" i="36" s="1"/>
  <c r="J13" i="36" a="1"/>
  <c r="J13" i="36" s="1"/>
  <c r="K13" i="36" a="1"/>
  <c r="K13" i="36" s="1"/>
  <c r="L13" i="36" a="1"/>
  <c r="L13" i="36" s="1"/>
  <c r="M13" i="36" a="1"/>
  <c r="M13" i="36" s="1"/>
  <c r="N13" i="36" a="1"/>
  <c r="N13" i="36"/>
  <c r="O13" i="36" a="1"/>
  <c r="O13" i="36"/>
  <c r="P13" i="36" a="1"/>
  <c r="P13" i="36" s="1"/>
  <c r="Q13" i="36" a="1"/>
  <c r="Q13" i="36" s="1"/>
  <c r="R13" i="36" a="1"/>
  <c r="R13" i="36" s="1"/>
  <c r="S13" i="36" a="1"/>
  <c r="S13" i="36" s="1"/>
  <c r="F14" i="36" a="1"/>
  <c r="F14" i="36" s="1"/>
  <c r="G14" i="36" a="1"/>
  <c r="G14" i="36" s="1"/>
  <c r="H14" i="36" a="1"/>
  <c r="H14" i="36" s="1"/>
  <c r="I14" i="36" a="1"/>
  <c r="I14" i="36" s="1"/>
  <c r="J14" i="36" a="1"/>
  <c r="J14" i="36" s="1"/>
  <c r="K14" i="36" a="1"/>
  <c r="K14" i="36"/>
  <c r="L14" i="36" a="1"/>
  <c r="L14" i="36" s="1"/>
  <c r="M14" i="36" a="1"/>
  <c r="M14" i="36"/>
  <c r="N14" i="36" a="1"/>
  <c r="N14" i="36" s="1"/>
  <c r="O14" i="36" a="1"/>
  <c r="O14" i="36" s="1"/>
  <c r="P14" i="36" a="1"/>
  <c r="P14" i="36" s="1"/>
  <c r="Q14" i="36" a="1"/>
  <c r="Q14" i="36" s="1"/>
  <c r="R14" i="36" a="1"/>
  <c r="R14" i="36"/>
  <c r="S14" i="36" a="1"/>
  <c r="S14" i="36" s="1"/>
  <c r="F15" i="36" a="1"/>
  <c r="F15" i="36" s="1"/>
  <c r="G15" i="36" a="1"/>
  <c r="G15" i="36" s="1"/>
  <c r="H15" i="36" a="1"/>
  <c r="H15" i="36" s="1"/>
  <c r="I15" i="36" a="1"/>
  <c r="I15" i="36" s="1"/>
  <c r="J15" i="36" a="1"/>
  <c r="J15" i="36"/>
  <c r="K15" i="36" a="1"/>
  <c r="K15" i="36" s="1"/>
  <c r="L15" i="36" a="1"/>
  <c r="L15" i="36" s="1"/>
  <c r="M15" i="36" a="1"/>
  <c r="M15" i="36" s="1"/>
  <c r="N15" i="36" a="1"/>
  <c r="N15" i="36"/>
  <c r="O15" i="36" a="1"/>
  <c r="O15" i="36"/>
  <c r="P15" i="36" a="1"/>
  <c r="P15" i="36" s="1"/>
  <c r="Q15" i="36" a="1"/>
  <c r="Q15" i="36" s="1"/>
  <c r="R15" i="36" a="1"/>
  <c r="R15" i="36" s="1"/>
  <c r="S15" i="36" a="1"/>
  <c r="S15" i="36" s="1"/>
  <c r="F16" i="36" a="1"/>
  <c r="F16" i="36" s="1"/>
  <c r="G16" i="36" a="1"/>
  <c r="G16" i="36"/>
  <c r="H16" i="36" a="1"/>
  <c r="H16" i="36" s="1"/>
  <c r="I16" i="36" a="1"/>
  <c r="I16" i="36" s="1"/>
  <c r="J16" i="36" a="1"/>
  <c r="J16" i="36" s="1"/>
  <c r="K16" i="36" a="1"/>
  <c r="K16" i="36"/>
  <c r="L16" i="36" a="1"/>
  <c r="L16" i="36"/>
  <c r="M16" i="36" a="1"/>
  <c r="M16" i="36" s="1"/>
  <c r="N16" i="36" a="1"/>
  <c r="N16" i="36" s="1"/>
  <c r="O16" i="36" a="1"/>
  <c r="O16" i="36"/>
  <c r="P16" i="36" a="1"/>
  <c r="P16" i="36" s="1"/>
  <c r="Q16" i="36" a="1"/>
  <c r="Q16" i="36" s="1"/>
  <c r="R16" i="36" a="1"/>
  <c r="R16" i="36"/>
  <c r="S16" i="36" a="1"/>
  <c r="S16" i="36" s="1"/>
  <c r="F17" i="36" a="1"/>
  <c r="F17" i="36" s="1"/>
  <c r="G17" i="36" a="1"/>
  <c r="G17" i="36" s="1"/>
  <c r="H17" i="36" a="1"/>
  <c r="H17" i="36"/>
  <c r="I17" i="36" a="1"/>
  <c r="I17" i="36"/>
  <c r="J17" i="36" a="1"/>
  <c r="J17" i="36" s="1"/>
  <c r="K17" i="36" a="1"/>
  <c r="K17" i="36" s="1"/>
  <c r="L17" i="36" a="1"/>
  <c r="L17" i="36" s="1"/>
  <c r="M17" i="36" a="1"/>
  <c r="M17" i="36" s="1"/>
  <c r="N17" i="36" a="1"/>
  <c r="N17" i="36" s="1"/>
  <c r="O17" i="36" a="1"/>
  <c r="O17" i="36" s="1"/>
  <c r="P17" i="36" a="1"/>
  <c r="P17" i="36"/>
  <c r="Q17" i="36" a="1"/>
  <c r="Q17" i="36" s="1"/>
  <c r="R17" i="36" a="1"/>
  <c r="R17" i="36" s="1"/>
  <c r="S17" i="36" a="1"/>
  <c r="S17" i="36"/>
  <c r="F18" i="36" a="1"/>
  <c r="F18" i="36" s="1"/>
  <c r="G18" i="36" a="1"/>
  <c r="G18" i="36"/>
  <c r="H18" i="36" a="1"/>
  <c r="H18" i="36" s="1"/>
  <c r="I18" i="36" a="1"/>
  <c r="I18" i="36" s="1"/>
  <c r="J18" i="36" a="1"/>
  <c r="J18" i="36" s="1"/>
  <c r="K18" i="36" a="1"/>
  <c r="K18" i="36" s="1"/>
  <c r="L18" i="36" a="1"/>
  <c r="L18" i="36"/>
  <c r="M18" i="36" a="1"/>
  <c r="M18" i="36"/>
  <c r="N18" i="36" a="1"/>
  <c r="N18" i="36" s="1"/>
  <c r="O18" i="36" a="1"/>
  <c r="O18" i="36" s="1"/>
  <c r="P18" i="36" a="1"/>
  <c r="P18" i="36" s="1"/>
  <c r="Q18" i="36" a="1"/>
  <c r="Q18" i="36" s="1"/>
  <c r="R18" i="36" a="1"/>
  <c r="R18" i="36" s="1"/>
  <c r="S18" i="36" a="1"/>
  <c r="S18" i="36" s="1"/>
  <c r="F19" i="36" a="1"/>
  <c r="F19" i="36"/>
  <c r="G19" i="36" a="1"/>
  <c r="G19" i="36" s="1"/>
  <c r="H19" i="36" a="1"/>
  <c r="H19" i="36"/>
  <c r="I19" i="36" a="1"/>
  <c r="I19" i="36"/>
  <c r="J19" i="36" a="1"/>
  <c r="J19" i="36" s="1"/>
  <c r="K19" i="36" a="1"/>
  <c r="K19" i="36" s="1"/>
  <c r="L19" i="36" a="1"/>
  <c r="L19" i="36" s="1"/>
  <c r="M19" i="36" a="1"/>
  <c r="M19" i="36" s="1"/>
  <c r="N19" i="36" a="1"/>
  <c r="N19" i="36" s="1"/>
  <c r="O19" i="36" a="1"/>
  <c r="O19" i="36"/>
  <c r="P19" i="36" a="1"/>
  <c r="P19" i="36" s="1"/>
  <c r="Q19" i="36" a="1"/>
  <c r="Q19" i="36" s="1"/>
  <c r="R19" i="36" a="1"/>
  <c r="R19" i="36" s="1"/>
  <c r="S19" i="36" a="1"/>
  <c r="S19" i="36"/>
  <c r="F20" i="36" a="1"/>
  <c r="F20" i="36"/>
  <c r="G20" i="36" a="1"/>
  <c r="G20" i="36"/>
  <c r="H20" i="36" a="1"/>
  <c r="H20" i="36" s="1"/>
  <c r="I20" i="36" a="1"/>
  <c r="I20" i="36"/>
  <c r="J20" i="36" a="1"/>
  <c r="J20" i="36" s="1"/>
  <c r="K20" i="36" a="1"/>
  <c r="K20" i="36" s="1"/>
  <c r="L20" i="36" a="1"/>
  <c r="L20" i="36" s="1"/>
  <c r="M20" i="36" a="1"/>
  <c r="M20" i="36" s="1"/>
  <c r="N20" i="36" a="1"/>
  <c r="N20" i="36" s="1"/>
  <c r="O20" i="36" a="1"/>
  <c r="O20" i="36" s="1"/>
  <c r="P20" i="36" a="1"/>
  <c r="P20" i="36"/>
  <c r="Q20" i="36" a="1"/>
  <c r="Q20" i="36"/>
  <c r="R20" i="36" a="1"/>
  <c r="R20" i="36" s="1"/>
  <c r="S20" i="36" a="1"/>
  <c r="S20" i="36" s="1"/>
  <c r="F21" i="36" a="1"/>
  <c r="F21" i="36" s="1"/>
  <c r="G21" i="36" a="1"/>
  <c r="G21" i="36" s="1"/>
  <c r="H21" i="36" a="1"/>
  <c r="H21" i="36" s="1"/>
  <c r="I21" i="36" a="1"/>
  <c r="I21" i="36" s="1"/>
  <c r="J21" i="36" a="1"/>
  <c r="J21" i="36" s="1"/>
  <c r="K21" i="36" a="1"/>
  <c r="K21" i="36" s="1"/>
  <c r="L21" i="36" a="1"/>
  <c r="L21" i="36" s="1"/>
  <c r="M21" i="36" a="1"/>
  <c r="M21" i="36"/>
  <c r="N21" i="36" a="1"/>
  <c r="N21" i="36" s="1"/>
  <c r="O21" i="36" a="1"/>
  <c r="O21" i="36"/>
  <c r="P21" i="36" a="1"/>
  <c r="P21" i="36" s="1"/>
  <c r="Q21" i="36" a="1"/>
  <c r="Q21" i="36" s="1"/>
  <c r="R21" i="36" a="1"/>
  <c r="R21" i="36" s="1"/>
  <c r="S21" i="36" a="1"/>
  <c r="S21" i="36" s="1"/>
  <c r="F22" i="36" a="1"/>
  <c r="F22" i="36"/>
  <c r="G22" i="36" a="1"/>
  <c r="G22" i="36" s="1"/>
  <c r="H22" i="36" a="1"/>
  <c r="H22" i="36"/>
  <c r="I22" i="36" a="1"/>
  <c r="I22" i="36" s="1"/>
  <c r="J22" i="36" a="1"/>
  <c r="J22" i="36" s="1"/>
  <c r="K22" i="36" a="1"/>
  <c r="K22" i="36" s="1"/>
  <c r="L22" i="36" a="1"/>
  <c r="L22" i="36"/>
  <c r="M22" i="36" a="1"/>
  <c r="M22" i="36" s="1"/>
  <c r="N22" i="36" a="1"/>
  <c r="N22" i="36" s="1"/>
  <c r="O22" i="36" a="1"/>
  <c r="O22" i="36" s="1"/>
  <c r="P22" i="36" a="1"/>
  <c r="P22" i="36"/>
  <c r="Q22" i="36" a="1"/>
  <c r="Q22" i="36"/>
  <c r="R22" i="36" a="1"/>
  <c r="R22" i="36"/>
  <c r="S22" i="36" a="1"/>
  <c r="S22" i="36"/>
  <c r="F23" i="36" a="1"/>
  <c r="F23" i="36" s="1"/>
  <c r="G23" i="36" a="1"/>
  <c r="G23" i="36" s="1"/>
  <c r="H23" i="36" a="1"/>
  <c r="H23" i="36" s="1"/>
  <c r="I23" i="36" a="1"/>
  <c r="I23" i="36" s="1"/>
  <c r="J23" i="36" a="1"/>
  <c r="J23" i="36" s="1"/>
  <c r="K23" i="36" a="1"/>
  <c r="K23" i="36" s="1"/>
  <c r="L23" i="36" a="1"/>
  <c r="L23" i="36" s="1"/>
  <c r="M23" i="36" a="1"/>
  <c r="M23" i="36"/>
  <c r="N23" i="36" a="1"/>
  <c r="N23" i="36"/>
  <c r="O23" i="36" a="1"/>
  <c r="O23" i="36"/>
  <c r="P23" i="36" a="1"/>
  <c r="P23" i="36" s="1"/>
  <c r="Q23" i="36" a="1"/>
  <c r="Q23" i="36" s="1"/>
  <c r="R23" i="36" a="1"/>
  <c r="R23" i="36" s="1"/>
  <c r="S23" i="36" a="1"/>
  <c r="S23" i="36" s="1"/>
  <c r="F24" i="36" a="1"/>
  <c r="F24" i="36" s="1"/>
  <c r="G24" i="36" a="1"/>
  <c r="G24" i="36" s="1"/>
  <c r="H24" i="36" a="1"/>
  <c r="H24" i="36"/>
  <c r="I24" i="36" a="1"/>
  <c r="I24" i="36" s="1"/>
  <c r="J24" i="36" a="1"/>
  <c r="J24" i="36"/>
  <c r="K24" i="36" a="1"/>
  <c r="K24" i="36"/>
  <c r="L24" i="36" a="1"/>
  <c r="L24" i="36" s="1"/>
  <c r="M24" i="36" a="1"/>
  <c r="M24" i="36" s="1"/>
  <c r="N24" i="36" a="1"/>
  <c r="N24" i="36" s="1"/>
  <c r="O24" i="36" a="1"/>
  <c r="O24" i="36" s="1"/>
  <c r="P24" i="36" a="1"/>
  <c r="P24" i="36" s="1"/>
  <c r="Q24" i="36" a="1"/>
  <c r="Q24" i="36" s="1"/>
  <c r="R24" i="36" a="1"/>
  <c r="R24" i="36"/>
  <c r="S24" i="36" a="1"/>
  <c r="S24" i="36"/>
  <c r="F25" i="36" a="1"/>
  <c r="F25" i="36" s="1"/>
  <c r="G25" i="36" a="1"/>
  <c r="G25" i="36"/>
  <c r="H25" i="36" a="1"/>
  <c r="H25" i="36" s="1"/>
  <c r="I25" i="36" a="1"/>
  <c r="I25" i="36"/>
  <c r="J25" i="36" a="1"/>
  <c r="J25" i="36" s="1"/>
  <c r="K25" i="36" a="1"/>
  <c r="K25" i="36" s="1"/>
  <c r="L25" i="36" a="1"/>
  <c r="L25" i="36" s="1"/>
  <c r="M25" i="36" a="1"/>
  <c r="M25" i="36" s="1"/>
  <c r="N25" i="36" a="1"/>
  <c r="N25" i="36"/>
  <c r="O25" i="36" a="1"/>
  <c r="O25" i="36" s="1"/>
  <c r="P25" i="36" a="1"/>
  <c r="P25" i="36"/>
  <c r="Q25" i="36" a="1"/>
  <c r="Q25" i="36" s="1"/>
  <c r="R25" i="36" a="1"/>
  <c r="R25" i="36" s="1"/>
  <c r="S25" i="36" a="1"/>
  <c r="S25" i="36" s="1"/>
  <c r="F26" i="36" a="1"/>
  <c r="F26" i="36"/>
  <c r="G26" i="36" a="1"/>
  <c r="G26" i="36" s="1"/>
  <c r="H26" i="36" a="1"/>
  <c r="H26" i="36" s="1"/>
  <c r="I26" i="36" a="1"/>
  <c r="I26" i="36" s="1"/>
  <c r="J26" i="36" a="1"/>
  <c r="J26" i="36"/>
  <c r="K26" i="36" a="1"/>
  <c r="K26" i="36"/>
  <c r="L26" i="36" a="1"/>
  <c r="L26" i="36"/>
  <c r="M26" i="36" a="1"/>
  <c r="M26" i="36"/>
  <c r="N26" i="36" a="1"/>
  <c r="N26" i="36" s="1"/>
  <c r="O26" i="36" a="1"/>
  <c r="O26" i="36" s="1"/>
  <c r="P26" i="36" a="1"/>
  <c r="P26" i="36" s="1"/>
  <c r="Q26" i="36" a="1"/>
  <c r="Q26" i="36" s="1"/>
  <c r="R26" i="36" a="1"/>
  <c r="R26" i="36" s="1"/>
  <c r="S26" i="36" a="1"/>
  <c r="S26" i="36" s="1"/>
  <c r="F27" i="36" a="1"/>
  <c r="F27" i="36" s="1"/>
  <c r="G27" i="36" a="1"/>
  <c r="G27" i="36"/>
  <c r="H27" i="36" a="1"/>
  <c r="H27" i="36"/>
  <c r="I27" i="36" a="1"/>
  <c r="I27" i="36"/>
  <c r="J27" i="36" a="1"/>
  <c r="J27" i="36" s="1"/>
  <c r="K27" i="36" a="1"/>
  <c r="K27" i="36" s="1"/>
  <c r="L27" i="36" a="1"/>
  <c r="L27" i="36" s="1"/>
  <c r="M27" i="36" a="1"/>
  <c r="M27" i="36" s="1"/>
  <c r="N27" i="36" a="1"/>
  <c r="N27" i="36" s="1"/>
  <c r="O27" i="36" a="1"/>
  <c r="O27" i="36" s="1"/>
  <c r="P27" i="36" a="1"/>
  <c r="P27" i="36" s="1"/>
  <c r="Q27" i="36" a="1"/>
  <c r="Q27" i="36" s="1"/>
  <c r="R27" i="36" a="1"/>
  <c r="R27" i="36"/>
  <c r="S27" i="36" a="1"/>
  <c r="S27" i="36"/>
  <c r="F28" i="36" a="1"/>
  <c r="F28" i="36" s="1"/>
  <c r="G28" i="36" a="1"/>
  <c r="G28" i="36" s="1"/>
  <c r="H28" i="36" a="1"/>
  <c r="H28" i="36" s="1"/>
  <c r="I28" i="36" a="1"/>
  <c r="I28" i="36" s="1"/>
  <c r="J28" i="36" a="1"/>
  <c r="J28" i="36" s="1"/>
  <c r="K28" i="36" a="1"/>
  <c r="K28" i="36" s="1"/>
  <c r="L28" i="36" a="1"/>
  <c r="L28" i="36" s="1"/>
  <c r="M28" i="36" a="1"/>
  <c r="M28" i="36" s="1"/>
  <c r="N28" i="36" a="1"/>
  <c r="N28" i="36" s="1"/>
  <c r="O28" i="36" a="1"/>
  <c r="O28" i="36"/>
  <c r="P28" i="36" a="1"/>
  <c r="P28" i="36" s="1"/>
  <c r="Q28" i="36" a="1"/>
  <c r="Q28" i="36" s="1"/>
  <c r="R28" i="36" a="1"/>
  <c r="R28" i="36" s="1"/>
  <c r="S28" i="36" a="1"/>
  <c r="S28" i="36" s="1"/>
  <c r="F29" i="36" a="1"/>
  <c r="F29" i="36" s="1"/>
  <c r="G29" i="36" a="1"/>
  <c r="G29" i="36" s="1"/>
  <c r="H29" i="36" a="1"/>
  <c r="H29" i="36"/>
  <c r="I29" i="36" a="1"/>
  <c r="I29" i="36" s="1"/>
  <c r="J29" i="36" a="1"/>
  <c r="J29" i="36" s="1"/>
  <c r="K29" i="36" a="1"/>
  <c r="K29" i="36" s="1"/>
  <c r="L29" i="36" a="1"/>
  <c r="L29" i="36" s="1"/>
  <c r="M29" i="36" a="1"/>
  <c r="M29" i="36" s="1"/>
  <c r="N29" i="36" a="1"/>
  <c r="N29" i="36" s="1"/>
  <c r="O29" i="36" a="1"/>
  <c r="O29" i="36" s="1"/>
  <c r="P29" i="36" a="1"/>
  <c r="P29" i="36" s="1"/>
  <c r="Q29" i="36" a="1"/>
  <c r="Q29" i="36" s="1"/>
  <c r="R29" i="36" a="1"/>
  <c r="R29" i="36"/>
  <c r="S29" i="36" a="1"/>
  <c r="S29" i="36"/>
  <c r="F30" i="36" a="1"/>
  <c r="F30" i="36" s="1"/>
  <c r="G30" i="36" a="1"/>
  <c r="G30" i="36" s="1"/>
  <c r="H30" i="36" a="1"/>
  <c r="H30" i="36" s="1"/>
  <c r="I30" i="36" a="1"/>
  <c r="I30" i="36" s="1"/>
  <c r="J30" i="36" a="1"/>
  <c r="J30" i="36" s="1"/>
  <c r="K30" i="36" a="1"/>
  <c r="K30" i="36"/>
  <c r="L30" i="36" a="1"/>
  <c r="L30" i="36" s="1"/>
  <c r="M30" i="36" a="1"/>
  <c r="M30" i="36" s="1"/>
  <c r="N30" i="36" a="1"/>
  <c r="N30" i="36" s="1"/>
  <c r="O30" i="36" a="1"/>
  <c r="O30" i="36"/>
  <c r="P30" i="36" a="1"/>
  <c r="P30" i="36"/>
  <c r="Q30" i="36" a="1"/>
  <c r="Q30" i="36" s="1"/>
  <c r="R30" i="36" a="1"/>
  <c r="R30" i="36" s="1"/>
  <c r="S30" i="36" a="1"/>
  <c r="S30" i="36"/>
  <c r="F31" i="36" a="1"/>
  <c r="F31" i="36" s="1"/>
  <c r="G31" i="36" a="1"/>
  <c r="G31" i="36" s="1"/>
  <c r="H31" i="36" a="1"/>
  <c r="H31" i="36" s="1"/>
  <c r="I31" i="36" a="1"/>
  <c r="I31" i="36" s="1"/>
  <c r="J31" i="36" a="1"/>
  <c r="J31" i="36" s="1"/>
  <c r="K31" i="36" a="1"/>
  <c r="K31" i="36" s="1"/>
  <c r="L31" i="36" a="1"/>
  <c r="L31" i="36"/>
  <c r="M31" i="36" a="1"/>
  <c r="M31" i="36"/>
  <c r="N31" i="36" a="1"/>
  <c r="N31" i="36" s="1"/>
  <c r="O31" i="36" a="1"/>
  <c r="O31" i="36" s="1"/>
  <c r="P31" i="36" a="1"/>
  <c r="P31" i="36" s="1"/>
  <c r="Q31" i="36" a="1"/>
  <c r="Q31" i="36" s="1"/>
  <c r="R31" i="36" a="1"/>
  <c r="R31" i="36" s="1"/>
  <c r="S31" i="36" a="1"/>
  <c r="S31" i="36" s="1"/>
  <c r="F32" i="36" a="1"/>
  <c r="F32" i="36"/>
  <c r="G32" i="36" a="1"/>
  <c r="G32" i="36" s="1"/>
  <c r="H32" i="36" a="1"/>
  <c r="H32" i="36" s="1"/>
  <c r="I32" i="36" a="1"/>
  <c r="I32" i="36"/>
  <c r="J32" i="36" a="1"/>
  <c r="J32" i="36" s="1"/>
  <c r="K32" i="36" a="1"/>
  <c r="K32" i="36"/>
  <c r="L32" i="36" a="1"/>
  <c r="L32" i="36"/>
  <c r="M32" i="36" a="1"/>
  <c r="M32" i="36" s="1"/>
  <c r="N32" i="36" a="1"/>
  <c r="N32" i="36" s="1"/>
  <c r="O32" i="36" a="1"/>
  <c r="O32" i="36" s="1"/>
  <c r="P32" i="36" a="1"/>
  <c r="P32" i="36"/>
  <c r="Q32" i="36" a="1"/>
  <c r="Q32" i="36" s="1"/>
  <c r="R32" i="36" a="1"/>
  <c r="R32" i="36" s="1"/>
  <c r="S32" i="36" a="1"/>
  <c r="S32" i="36" s="1"/>
  <c r="F33" i="36" a="1"/>
  <c r="F33" i="36" s="1"/>
  <c r="G33" i="36" a="1"/>
  <c r="G33" i="36" s="1"/>
  <c r="H33" i="36" a="1"/>
  <c r="H33" i="36" s="1"/>
  <c r="I33" i="36" a="1"/>
  <c r="I33" i="36"/>
  <c r="J33" i="36" a="1"/>
  <c r="J33" i="36" s="1"/>
  <c r="K33" i="36" a="1"/>
  <c r="K33" i="36" s="1"/>
  <c r="L33" i="36" a="1"/>
  <c r="L33" i="36" s="1"/>
  <c r="M33" i="36" a="1"/>
  <c r="M33" i="36"/>
  <c r="N33" i="36" a="1"/>
  <c r="N33" i="36" s="1"/>
  <c r="O33" i="36" a="1"/>
  <c r="O33" i="36" s="1"/>
  <c r="P33" i="36" a="1"/>
  <c r="P33" i="36" s="1"/>
  <c r="Q33" i="36" a="1"/>
  <c r="Q33" i="36" s="1"/>
  <c r="R33" i="36" a="1"/>
  <c r="R33" i="36"/>
  <c r="S33" i="36" a="1"/>
  <c r="S33" i="36"/>
  <c r="F34" i="36" a="1"/>
  <c r="F34" i="36" s="1"/>
  <c r="G34" i="36" a="1"/>
  <c r="G34" i="36" s="1"/>
  <c r="H34" i="36" a="1"/>
  <c r="H34" i="36" s="1"/>
  <c r="I34" i="36" a="1"/>
  <c r="I34" i="36"/>
  <c r="J34" i="36" a="1"/>
  <c r="J34" i="36" s="1"/>
  <c r="K34" i="36" a="1"/>
  <c r="K34" i="36" s="1"/>
  <c r="L34" i="36" a="1"/>
  <c r="L34" i="36" s="1"/>
  <c r="M34" i="36" a="1"/>
  <c r="M34" i="36" s="1"/>
  <c r="N34" i="36" a="1"/>
  <c r="N34" i="36" s="1"/>
  <c r="O34" i="36" a="1"/>
  <c r="O34" i="36" s="1"/>
  <c r="P34" i="36" a="1"/>
  <c r="P34" i="36" s="1"/>
  <c r="Q34" i="36" a="1"/>
  <c r="Q34" i="36" s="1"/>
  <c r="R34" i="36" a="1"/>
  <c r="R34" i="36" s="1"/>
  <c r="S34" i="36" a="1"/>
  <c r="S34" i="36" s="1"/>
  <c r="F35" i="36" a="1"/>
  <c r="F35" i="36"/>
  <c r="G35" i="36" a="1"/>
  <c r="G35" i="36" s="1"/>
  <c r="H35" i="36" a="1"/>
  <c r="H35" i="36" s="1"/>
  <c r="I35" i="36" a="1"/>
  <c r="I35" i="36" s="1"/>
  <c r="J35" i="36" a="1"/>
  <c r="J35" i="36"/>
  <c r="K35" i="36" a="1"/>
  <c r="K35" i="36"/>
  <c r="L35" i="36" a="1"/>
  <c r="L35" i="36"/>
  <c r="M35" i="36" a="1"/>
  <c r="M35" i="36" s="1"/>
  <c r="N35" i="36" a="1"/>
  <c r="N35" i="36" s="1"/>
  <c r="O35" i="36" a="1"/>
  <c r="O35" i="36"/>
  <c r="P35" i="36" a="1"/>
  <c r="P35" i="36" s="1"/>
  <c r="Q35" i="36" a="1"/>
  <c r="Q35" i="36" s="1"/>
  <c r="R35" i="36" a="1"/>
  <c r="R35" i="36" s="1"/>
  <c r="S35" i="36" a="1"/>
  <c r="S35" i="36" s="1"/>
  <c r="F36" i="36" a="1"/>
  <c r="F36" i="36" s="1"/>
  <c r="G36" i="36" a="1"/>
  <c r="G36" i="36" s="1"/>
  <c r="H36" i="36" a="1"/>
  <c r="H36" i="36"/>
  <c r="I36" i="36" a="1"/>
  <c r="I36" i="36" s="1"/>
  <c r="J36" i="36" a="1"/>
  <c r="J36" i="36"/>
  <c r="K36" i="36" a="1"/>
  <c r="K36" i="36" s="1"/>
  <c r="L36" i="36" a="1"/>
  <c r="L36" i="36"/>
  <c r="M36" i="36" a="1"/>
  <c r="M36" i="36" s="1"/>
  <c r="N36" i="36" a="1"/>
  <c r="N36" i="36" s="1"/>
  <c r="O36" i="36" a="1"/>
  <c r="O36" i="36"/>
  <c r="P36" i="36" a="1"/>
  <c r="P36" i="36" s="1"/>
  <c r="Q36" i="36" a="1"/>
  <c r="Q36" i="36" s="1"/>
  <c r="R36" i="36" a="1"/>
  <c r="R36" i="36" s="1"/>
  <c r="S36" i="36" a="1"/>
  <c r="S36" i="36" s="1"/>
  <c r="F37" i="36" a="1"/>
  <c r="F37" i="36" s="1"/>
  <c r="G37" i="36" a="1"/>
  <c r="G37" i="36"/>
  <c r="H37" i="36" a="1"/>
  <c r="H37" i="36" s="1"/>
  <c r="I37" i="36" a="1"/>
  <c r="I37" i="36"/>
  <c r="J37" i="36" a="1"/>
  <c r="J37" i="36" s="1"/>
  <c r="K37" i="36" a="1"/>
  <c r="K37" i="36"/>
  <c r="L37" i="36" a="1"/>
  <c r="L37" i="36"/>
  <c r="M37" i="36" a="1"/>
  <c r="M37" i="36" s="1"/>
  <c r="N37" i="36" a="1"/>
  <c r="N37" i="36" s="1"/>
  <c r="O37" i="36" a="1"/>
  <c r="O37" i="36" s="1"/>
  <c r="P37" i="36" a="1"/>
  <c r="P37" i="36" s="1"/>
  <c r="Q37" i="36" a="1"/>
  <c r="Q37" i="36" s="1"/>
  <c r="R37" i="36" a="1"/>
  <c r="R37" i="36"/>
  <c r="S37" i="36" a="1"/>
  <c r="S37" i="36" s="1"/>
  <c r="F38" i="36" a="1"/>
  <c r="F38" i="36" s="1"/>
  <c r="G38" i="36" a="1"/>
  <c r="G38" i="36"/>
  <c r="H38" i="36" a="1"/>
  <c r="H38" i="36"/>
  <c r="I38" i="36" a="1"/>
  <c r="I38" i="36"/>
  <c r="J38" i="36" a="1"/>
  <c r="J38" i="36" s="1"/>
  <c r="K38" i="36" a="1"/>
  <c r="K38" i="36" s="1"/>
  <c r="L38" i="36" a="1"/>
  <c r="L38" i="36"/>
  <c r="M38" i="36" a="1"/>
  <c r="M38" i="36" s="1"/>
  <c r="N38" i="36" a="1"/>
  <c r="N38" i="36" s="1"/>
  <c r="O38" i="36" a="1"/>
  <c r="O38" i="36"/>
  <c r="P38" i="36" a="1"/>
  <c r="P38" i="36" s="1"/>
  <c r="Q38" i="36" a="1"/>
  <c r="Q38" i="36" s="1"/>
  <c r="R38" i="36" a="1"/>
  <c r="R38" i="36"/>
  <c r="S38" i="36" a="1"/>
  <c r="S38" i="36"/>
  <c r="F39" i="36" a="1"/>
  <c r="F39" i="36"/>
  <c r="G39" i="36" a="1"/>
  <c r="G39" i="36" s="1"/>
  <c r="H39" i="36" a="1"/>
  <c r="H39" i="36" s="1"/>
  <c r="I39" i="36" a="1"/>
  <c r="I39" i="36"/>
  <c r="J39" i="36" a="1"/>
  <c r="J39" i="36" s="1"/>
  <c r="K39" i="36" a="1"/>
  <c r="K39" i="36" s="1"/>
  <c r="L39" i="36" a="1"/>
  <c r="L39" i="36" s="1"/>
  <c r="M39" i="36" a="1"/>
  <c r="M39" i="36" s="1"/>
  <c r="N39" i="36" a="1"/>
  <c r="N39" i="36" s="1"/>
  <c r="O39" i="36" a="1"/>
  <c r="O39" i="36" s="1"/>
  <c r="P39" i="36" a="1"/>
  <c r="P39" i="36"/>
  <c r="Q39" i="36" a="1"/>
  <c r="Q39" i="36" s="1"/>
  <c r="R39" i="36" a="1"/>
  <c r="R39" i="36"/>
  <c r="S39" i="36" a="1"/>
  <c r="S39" i="36" s="1"/>
  <c r="F40" i="36" a="1"/>
  <c r="F40" i="36"/>
  <c r="G40" i="36" a="1"/>
  <c r="G40" i="36" s="1"/>
  <c r="H40" i="36" a="1"/>
  <c r="H40" i="36" s="1"/>
  <c r="I40" i="36" a="1"/>
  <c r="I40" i="36"/>
  <c r="J40" i="36" a="1"/>
  <c r="J40" i="36" s="1"/>
  <c r="K40" i="36" a="1"/>
  <c r="K40" i="36" s="1"/>
  <c r="L40" i="36" a="1"/>
  <c r="L40" i="36" s="1"/>
  <c r="M40" i="36" a="1"/>
  <c r="M40" i="36" s="1"/>
  <c r="N40" i="36" a="1"/>
  <c r="N40" i="36" s="1"/>
  <c r="O40" i="36" a="1"/>
  <c r="O40" i="36"/>
  <c r="P40" i="36" a="1"/>
  <c r="P40" i="36" s="1"/>
  <c r="Q40" i="36" a="1"/>
  <c r="Q40" i="36"/>
  <c r="R40" i="36" a="1"/>
  <c r="R40" i="36" s="1"/>
  <c r="S40" i="36" a="1"/>
  <c r="S40" i="36"/>
  <c r="F41" i="36" a="1"/>
  <c r="F41" i="36"/>
  <c r="G41" i="36" a="1"/>
  <c r="G41" i="36" s="1"/>
  <c r="H41" i="36" a="1"/>
  <c r="H41" i="36" s="1"/>
  <c r="I41" i="36" a="1"/>
  <c r="I41" i="36" s="1"/>
  <c r="J41" i="36" a="1"/>
  <c r="J41" i="36" s="1"/>
  <c r="K41" i="36" a="1"/>
  <c r="K41" i="36" s="1"/>
  <c r="L41" i="36" a="1"/>
  <c r="L41" i="36"/>
  <c r="M41" i="36" a="1"/>
  <c r="M41" i="36" s="1"/>
  <c r="N41" i="36" a="1"/>
  <c r="N41" i="36" s="1"/>
  <c r="O41" i="36" a="1"/>
  <c r="O41" i="36"/>
  <c r="P41" i="36" a="1"/>
  <c r="P41" i="36"/>
  <c r="Q41" i="36" a="1"/>
  <c r="Q41" i="36"/>
  <c r="R41" i="36" a="1"/>
  <c r="R41" i="36" s="1"/>
  <c r="S41" i="36" a="1"/>
  <c r="S41" i="36" s="1"/>
  <c r="F42" i="36" a="1"/>
  <c r="F42" i="36"/>
  <c r="G42" i="36" a="1"/>
  <c r="G42" i="36" s="1"/>
  <c r="H42" i="36" a="1"/>
  <c r="H42" i="36" s="1"/>
  <c r="I42" i="36" a="1"/>
  <c r="I42" i="36"/>
  <c r="J42" i="36" a="1"/>
  <c r="J42" i="36" s="1"/>
  <c r="K42" i="36" a="1"/>
  <c r="K42" i="36" s="1"/>
  <c r="L42" i="36" a="1"/>
  <c r="L42" i="36"/>
  <c r="M42" i="36" a="1"/>
  <c r="M42" i="36"/>
  <c r="N42" i="36" a="1"/>
  <c r="N42" i="36"/>
  <c r="O42" i="36" a="1"/>
  <c r="O42" i="36" s="1"/>
  <c r="P42" i="36" a="1"/>
  <c r="P42" i="36" s="1"/>
  <c r="Q42" i="36" a="1"/>
  <c r="Q42" i="36"/>
  <c r="R42" i="36" a="1"/>
  <c r="R42" i="36" s="1"/>
  <c r="S42" i="36" a="1"/>
  <c r="S42" i="36" s="1"/>
  <c r="F43" i="36" a="1"/>
  <c r="F43" i="36" s="1"/>
  <c r="G43" i="36" a="1"/>
  <c r="G43" i="36" s="1"/>
  <c r="H43" i="36" a="1"/>
  <c r="H43" i="36" s="1"/>
  <c r="I43" i="36" a="1"/>
  <c r="I43" i="36" s="1"/>
  <c r="J43" i="36" a="1"/>
  <c r="J43" i="36"/>
  <c r="K43" i="36" a="1"/>
  <c r="K43" i="36" s="1"/>
  <c r="L43" i="36" a="1"/>
  <c r="L43" i="36"/>
  <c r="M43" i="36" a="1"/>
  <c r="M43" i="36" s="1"/>
  <c r="N43" i="36" a="1"/>
  <c r="N43" i="36"/>
  <c r="O43" i="36" a="1"/>
  <c r="O43" i="36" s="1"/>
  <c r="P43" i="36" a="1"/>
  <c r="P43" i="36" s="1"/>
  <c r="Q43" i="36" a="1"/>
  <c r="Q43" i="36"/>
  <c r="R43" i="36" a="1"/>
  <c r="R43" i="36" s="1"/>
  <c r="S43" i="36" a="1"/>
  <c r="S43" i="36"/>
  <c r="F44" i="36" a="1"/>
  <c r="F44" i="36"/>
  <c r="G44" i="36" a="1"/>
  <c r="G44" i="36" s="1"/>
  <c r="H44" i="36" a="1"/>
  <c r="H44" i="36" s="1"/>
  <c r="I44" i="36" a="1"/>
  <c r="I44" i="36"/>
  <c r="J44" i="36" a="1"/>
  <c r="J44" i="36" s="1"/>
  <c r="K44" i="36" a="1"/>
  <c r="K44" i="36"/>
  <c r="L44" i="36" a="1"/>
  <c r="L44" i="36" s="1"/>
  <c r="M44" i="36" a="1"/>
  <c r="M44" i="36"/>
  <c r="N44" i="36" a="1"/>
  <c r="N44" i="36"/>
  <c r="O44" i="36" a="1"/>
  <c r="O44" i="36" s="1"/>
  <c r="P44" i="36" a="1"/>
  <c r="P44" i="36" s="1"/>
  <c r="Q44" i="36" a="1"/>
  <c r="Q44" i="36" s="1"/>
  <c r="R44" i="36" a="1"/>
  <c r="R44" i="36" s="1"/>
  <c r="S44" i="36" a="1"/>
  <c r="S44" i="36" s="1"/>
  <c r="F45" i="36" a="1"/>
  <c r="F45" i="36"/>
  <c r="G45" i="36" a="1"/>
  <c r="G45" i="36" s="1"/>
  <c r="H45" i="36" a="1"/>
  <c r="H45" i="36" s="1"/>
  <c r="I45" i="36" a="1"/>
  <c r="I45" i="36" s="1"/>
  <c r="J45" i="36" a="1"/>
  <c r="J45" i="36"/>
  <c r="K45" i="36" a="1"/>
  <c r="K45" i="36"/>
  <c r="L45" i="36" a="1"/>
  <c r="L45" i="36" s="1"/>
  <c r="M45" i="36" a="1"/>
  <c r="M45" i="36" s="1"/>
  <c r="N45" i="36" a="1"/>
  <c r="N45" i="36"/>
  <c r="O45" i="36" a="1"/>
  <c r="O45" i="36" s="1"/>
  <c r="P45" i="36" a="1"/>
  <c r="P45" i="36" s="1"/>
  <c r="Q45" i="36" a="1"/>
  <c r="Q45" i="36"/>
  <c r="R45" i="36" a="1"/>
  <c r="R45" i="36" s="1"/>
  <c r="S45" i="36" a="1"/>
  <c r="S45" i="36" s="1"/>
  <c r="F46" i="36" a="1"/>
  <c r="F46" i="36" s="1"/>
  <c r="G46" i="36" a="1"/>
  <c r="G46" i="36"/>
  <c r="H46" i="36" a="1"/>
  <c r="H46" i="36"/>
  <c r="I46" i="36" a="1"/>
  <c r="I46" i="36" s="1"/>
  <c r="J46" i="36" a="1"/>
  <c r="J46" i="36" s="1"/>
  <c r="K46" i="36" a="1"/>
  <c r="K46" i="36"/>
  <c r="L46" i="36" a="1"/>
  <c r="L46" i="36" s="1"/>
  <c r="M46" i="36" a="1"/>
  <c r="M46" i="36" s="1"/>
  <c r="N46" i="36" a="1"/>
  <c r="N46" i="36" s="1"/>
  <c r="O46" i="36" a="1"/>
  <c r="O46" i="36" s="1"/>
  <c r="P46" i="36" a="1"/>
  <c r="P46" i="36" s="1"/>
  <c r="Q46" i="36" a="1"/>
  <c r="Q46" i="36" s="1"/>
  <c r="R46" i="36" a="1"/>
  <c r="R46" i="36"/>
  <c r="S46" i="36" a="1"/>
  <c r="S46" i="36" s="1"/>
  <c r="F47" i="36" a="1"/>
  <c r="F47" i="36"/>
  <c r="G47" i="36" a="1"/>
  <c r="G47" i="36" s="1"/>
  <c r="H47" i="36" a="1"/>
  <c r="H47" i="36"/>
  <c r="I47" i="36" a="1"/>
  <c r="I47" i="36" s="1"/>
  <c r="J47" i="36" a="1"/>
  <c r="J47" i="36" s="1"/>
  <c r="K47" i="36" a="1"/>
  <c r="K47" i="36"/>
  <c r="L47" i="36" a="1"/>
  <c r="L47" i="36" s="1"/>
  <c r="M47" i="36" a="1"/>
  <c r="M47" i="36" s="1"/>
  <c r="N47" i="36" a="1"/>
  <c r="N47" i="36"/>
  <c r="O47" i="36" a="1"/>
  <c r="O47" i="36" s="1"/>
  <c r="P47" i="36" a="1"/>
  <c r="P47" i="36" s="1"/>
  <c r="Q47" i="36" a="1"/>
  <c r="Q47" i="36"/>
  <c r="R47" i="36" a="1"/>
  <c r="R47" i="36" s="1"/>
  <c r="S47" i="36" a="1"/>
  <c r="S47" i="36"/>
  <c r="F48" i="36" a="1"/>
  <c r="F48" i="36" s="1"/>
  <c r="G48" i="36" a="1"/>
  <c r="G48" i="36"/>
  <c r="H48" i="36" a="1"/>
  <c r="H48" i="36"/>
  <c r="I48" i="36" a="1"/>
  <c r="I48" i="36" s="1"/>
  <c r="J48" i="36" a="1"/>
  <c r="J48" i="36"/>
  <c r="K48" i="36" a="1"/>
  <c r="K48" i="36" s="1"/>
  <c r="L48" i="36" a="1"/>
  <c r="L48" i="36" s="1"/>
  <c r="M48" i="36" a="1"/>
  <c r="M48" i="36" s="1"/>
  <c r="N48" i="36" a="1"/>
  <c r="N48" i="36"/>
  <c r="O48" i="36" a="1"/>
  <c r="O48" i="36" s="1"/>
  <c r="P48" i="36" a="1"/>
  <c r="P48" i="36" s="1"/>
  <c r="Q48" i="36" a="1"/>
  <c r="Q48" i="36" s="1"/>
  <c r="R48" i="36" a="1"/>
  <c r="R48" i="36"/>
  <c r="S48" i="36" a="1"/>
  <c r="S48" i="36"/>
  <c r="F49" i="36" a="1"/>
  <c r="F49" i="36" s="1"/>
  <c r="G49" i="36" a="1"/>
  <c r="G49" i="36" s="1"/>
  <c r="H49" i="36" a="1"/>
  <c r="H49" i="36"/>
  <c r="I49" i="36" a="1"/>
  <c r="I49" i="36" s="1"/>
  <c r="J49" i="36" a="1"/>
  <c r="J49" i="36" s="1"/>
  <c r="K49" i="36" a="1"/>
  <c r="K49" i="36"/>
  <c r="L49" i="36" a="1"/>
  <c r="L49" i="36" s="1"/>
  <c r="M49" i="36" a="1"/>
  <c r="M49" i="36" s="1"/>
  <c r="N49" i="36" a="1"/>
  <c r="N49" i="36"/>
  <c r="O49" i="36" a="1"/>
  <c r="O49" i="36"/>
  <c r="P49" i="36" a="1"/>
  <c r="P49" i="36"/>
  <c r="Q49" i="36" a="1"/>
  <c r="Q49" i="36" s="1"/>
  <c r="R49" i="36" a="1"/>
  <c r="R49" i="36" s="1"/>
  <c r="S49" i="36" a="1"/>
  <c r="S49" i="36"/>
  <c r="F50" i="36" a="1"/>
  <c r="F50" i="36" s="1"/>
  <c r="G50" i="36" a="1"/>
  <c r="G50" i="36" s="1"/>
  <c r="H50" i="36" a="1"/>
  <c r="H50" i="36" s="1"/>
  <c r="I50" i="36" a="1"/>
  <c r="I50" i="36" s="1"/>
  <c r="J50" i="36" a="1"/>
  <c r="J50" i="36" s="1"/>
  <c r="K50" i="36" a="1"/>
  <c r="K50" i="36" s="1"/>
  <c r="L50" i="36" a="1"/>
  <c r="L50" i="36"/>
  <c r="M50" i="36" a="1"/>
  <c r="M50" i="36" s="1"/>
  <c r="N50" i="36" a="1"/>
  <c r="N50" i="36"/>
  <c r="O50" i="36" a="1"/>
  <c r="O50" i="36" s="1"/>
  <c r="P50" i="36" a="1"/>
  <c r="P50" i="36"/>
  <c r="Q50" i="36" a="1"/>
  <c r="Q50" i="36" s="1"/>
  <c r="R50" i="36" a="1"/>
  <c r="R50" i="36" s="1"/>
  <c r="S50" i="36" a="1"/>
  <c r="S50" i="36"/>
  <c r="F51" i="36" a="1"/>
  <c r="F51" i="36" s="1"/>
  <c r="G51" i="36" a="1"/>
  <c r="G51" i="36" s="1"/>
  <c r="H51" i="36" a="1"/>
  <c r="H51" i="36" s="1"/>
  <c r="I51" i="36" a="1"/>
  <c r="I51" i="36" s="1"/>
  <c r="J51" i="36" a="1"/>
  <c r="J51" i="36" s="1"/>
  <c r="K51" i="36" a="1"/>
  <c r="K51" i="36"/>
  <c r="L51" i="36" a="1"/>
  <c r="L51" i="36" s="1"/>
  <c r="M51" i="36" a="1"/>
  <c r="M51" i="36"/>
  <c r="N51" i="36" a="1"/>
  <c r="N51" i="36" s="1"/>
  <c r="O51" i="36" a="1"/>
  <c r="O51" i="36"/>
  <c r="P51" i="36" a="1"/>
  <c r="P51" i="36"/>
  <c r="Q51" i="36" a="1"/>
  <c r="Q51" i="36" s="1"/>
  <c r="R51" i="36" a="1"/>
  <c r="R51" i="36" s="1"/>
  <c r="S51" i="36" a="1"/>
  <c r="S51" i="36" s="1"/>
  <c r="F52" i="36" a="1"/>
  <c r="F52" i="36" s="1"/>
  <c r="G52" i="36" a="1"/>
  <c r="G52" i="36" s="1"/>
  <c r="H52" i="36" a="1"/>
  <c r="H52" i="36"/>
  <c r="I52" i="36" a="1"/>
  <c r="I52" i="36" s="1"/>
  <c r="J52" i="36" a="1"/>
  <c r="J52" i="36" s="1"/>
  <c r="K52" i="36" a="1"/>
  <c r="K52" i="36" s="1"/>
  <c r="L52" i="36" a="1"/>
  <c r="L52" i="36"/>
  <c r="M52" i="36" a="1"/>
  <c r="M52" i="36"/>
  <c r="N52" i="36" a="1"/>
  <c r="N52" i="36" s="1"/>
  <c r="O52" i="36" a="1"/>
  <c r="O52" i="36" s="1"/>
  <c r="P52" i="36" a="1"/>
  <c r="P52" i="36"/>
  <c r="Q52" i="36" a="1"/>
  <c r="Q52" i="36" s="1"/>
  <c r="R52" i="36" a="1"/>
  <c r="R52" i="36" s="1"/>
  <c r="S52" i="36" a="1"/>
  <c r="S52" i="36"/>
  <c r="F53" i="36" a="1"/>
  <c r="F53" i="36" s="1"/>
  <c r="G53" i="36" a="1"/>
  <c r="G53" i="36" s="1"/>
  <c r="H53" i="36" a="1"/>
  <c r="H53" i="36"/>
  <c r="I53" i="36" a="1"/>
  <c r="I53" i="36"/>
  <c r="J53" i="36" a="1"/>
  <c r="J53" i="36"/>
  <c r="K53" i="36" a="1"/>
  <c r="K53" i="36" s="1"/>
  <c r="L53" i="36" a="1"/>
  <c r="L53" i="36" s="1"/>
  <c r="M53" i="36" a="1"/>
  <c r="M53" i="36"/>
  <c r="N53" i="36" a="1"/>
  <c r="N53" i="36" s="1"/>
  <c r="O53" i="36" a="1"/>
  <c r="O53" i="36" s="1"/>
  <c r="P53" i="36" a="1"/>
  <c r="P53" i="36" s="1"/>
  <c r="Q53" i="36" a="1"/>
  <c r="Q53" i="36" s="1"/>
  <c r="R53" i="36" a="1"/>
  <c r="R53" i="36"/>
  <c r="S53" i="36" a="1"/>
  <c r="S53" i="36"/>
  <c r="F54" i="36" a="1"/>
  <c r="F54" i="36"/>
  <c r="G54" i="36" a="1"/>
  <c r="G54" i="36"/>
  <c r="H54" i="36" a="1"/>
  <c r="H54" i="36" s="1"/>
  <c r="I54" i="36" a="1"/>
  <c r="I54" i="36" s="1"/>
  <c r="J54" i="36" a="1"/>
  <c r="J54" i="36" s="1"/>
  <c r="K54" i="36" a="1"/>
  <c r="K54" i="36"/>
  <c r="L54" i="36" a="1"/>
  <c r="L54" i="36"/>
  <c r="M54" i="36" a="1"/>
  <c r="M54" i="36" s="1"/>
  <c r="N54" i="36" a="1"/>
  <c r="N54" i="36" s="1"/>
  <c r="O54" i="36" a="1"/>
  <c r="O54" i="36"/>
  <c r="P54" i="36" a="1"/>
  <c r="P54" i="36"/>
  <c r="Q54" i="36" a="1"/>
  <c r="Q54" i="36"/>
  <c r="R54" i="36" a="1"/>
  <c r="R54" i="36" s="1"/>
  <c r="S54" i="36" a="1"/>
  <c r="S54" i="36" s="1"/>
  <c r="F55" i="36" a="1"/>
  <c r="F55" i="36"/>
  <c r="G55" i="36" a="1"/>
  <c r="G55" i="36"/>
  <c r="H55" i="36" a="1"/>
  <c r="H55" i="36"/>
  <c r="I55" i="36" a="1"/>
  <c r="I55" i="36" s="1"/>
  <c r="J55" i="36" a="1"/>
  <c r="J55" i="36" s="1"/>
  <c r="K55" i="36" a="1"/>
  <c r="K55" i="36"/>
  <c r="L55" i="36" a="1"/>
  <c r="L55" i="36"/>
  <c r="M55" i="36" a="1"/>
  <c r="M55" i="36"/>
  <c r="N55" i="36" a="1"/>
  <c r="N55" i="36" s="1"/>
  <c r="O55" i="36" a="1"/>
  <c r="O55" i="36" s="1"/>
  <c r="P55" i="36" a="1"/>
  <c r="P55" i="36"/>
  <c r="Q55" i="36" a="1"/>
  <c r="Q55" i="36"/>
  <c r="R55" i="36" a="1"/>
  <c r="R55" i="36"/>
  <c r="S55" i="36" a="1"/>
  <c r="S55" i="36" s="1"/>
  <c r="F56" i="36" a="1"/>
  <c r="F56" i="36" s="1"/>
  <c r="G56" i="36" a="1"/>
  <c r="G56" i="36" s="1"/>
  <c r="H56" i="36" a="1"/>
  <c r="H56" i="36"/>
  <c r="I56" i="36" a="1"/>
  <c r="I56" i="36"/>
  <c r="J56" i="36" a="1"/>
  <c r="J56" i="36" s="1"/>
  <c r="K56" i="36" a="1"/>
  <c r="K56" i="36" s="1"/>
  <c r="L56" i="36" a="1"/>
  <c r="L56" i="36"/>
  <c r="M56" i="36" a="1"/>
  <c r="M56" i="36"/>
  <c r="N56" i="36" a="1"/>
  <c r="N56" i="36"/>
  <c r="O56" i="36" a="1"/>
  <c r="O56" i="36" s="1"/>
  <c r="P56" i="36" a="1"/>
  <c r="P56" i="36" s="1"/>
  <c r="Q56" i="36" a="1"/>
  <c r="Q56" i="36"/>
  <c r="R56" i="36" a="1"/>
  <c r="R56" i="36"/>
  <c r="S56" i="36" a="1"/>
  <c r="S56" i="36"/>
  <c r="F57" i="36" a="1"/>
  <c r="F57" i="36" s="1"/>
  <c r="G57" i="36" a="1"/>
  <c r="G57" i="36" s="1"/>
  <c r="H57" i="36" a="1"/>
  <c r="H57" i="36"/>
  <c r="I57" i="36" a="1"/>
  <c r="I57" i="36"/>
  <c r="J57" i="36" a="1"/>
  <c r="J57" i="36" s="1"/>
  <c r="K57" i="36" a="1"/>
  <c r="K57" i="36" s="1"/>
  <c r="L57" i="36" a="1"/>
  <c r="L57" i="36" s="1"/>
  <c r="M57" i="36" a="1"/>
  <c r="M57" i="36" s="1"/>
  <c r="N57" i="36" a="1"/>
  <c r="N57" i="36"/>
  <c r="O57" i="36" a="1"/>
  <c r="O57" i="36" s="1"/>
  <c r="P57" i="36" a="1"/>
  <c r="P57" i="36" s="1"/>
  <c r="Q57" i="36" a="1"/>
  <c r="Q57" i="36" s="1"/>
  <c r="R57" i="36" a="1"/>
  <c r="R57" i="36"/>
  <c r="S57" i="36" a="1"/>
  <c r="S57" i="36"/>
  <c r="F58" i="36" a="1"/>
  <c r="F58" i="36" s="1"/>
  <c r="G58" i="36" a="1"/>
  <c r="G58" i="36" s="1"/>
  <c r="H58" i="36" a="1"/>
  <c r="H58" i="36" s="1"/>
  <c r="I58" i="36" a="1"/>
  <c r="I58" i="36" s="1"/>
  <c r="J58" i="36" a="1"/>
  <c r="J58" i="36"/>
  <c r="K58" i="36" a="1"/>
  <c r="K58" i="36" s="1"/>
  <c r="L58" i="36" a="1"/>
  <c r="L58" i="36" s="1"/>
  <c r="M58" i="36" a="1"/>
  <c r="M58" i="36" s="1"/>
  <c r="N58" i="36" a="1"/>
  <c r="N58" i="36"/>
  <c r="O58" i="36" a="1"/>
  <c r="O58" i="36"/>
  <c r="P58" i="36" a="1"/>
  <c r="P58" i="36" s="1"/>
  <c r="Q58" i="36" a="1"/>
  <c r="Q58" i="36" s="1"/>
  <c r="R58" i="36" a="1"/>
  <c r="R58" i="36" s="1"/>
  <c r="S58" i="36" a="1"/>
  <c r="S58" i="36"/>
  <c r="F59" i="36" a="1"/>
  <c r="F59" i="36"/>
  <c r="G59" i="36" a="1"/>
  <c r="G59" i="36" s="1"/>
  <c r="H59" i="36" a="1"/>
  <c r="H59" i="36" s="1"/>
  <c r="I59" i="36" a="1"/>
  <c r="I59" i="36" s="1"/>
  <c r="J59" i="36" a="1"/>
  <c r="J59" i="36"/>
  <c r="K59" i="36" a="1"/>
  <c r="K59" i="36"/>
  <c r="L59" i="36" a="1"/>
  <c r="L59" i="36" s="1"/>
  <c r="M59" i="36" a="1"/>
  <c r="M59" i="36" s="1"/>
  <c r="N59" i="36" a="1"/>
  <c r="N59" i="36" s="1"/>
  <c r="O59" i="36" a="1"/>
  <c r="O59" i="36"/>
  <c r="P59" i="36" a="1"/>
  <c r="P59" i="36"/>
  <c r="Q59" i="36" a="1"/>
  <c r="Q59" i="36" s="1"/>
  <c r="R59" i="36" a="1"/>
  <c r="R59" i="36" s="1"/>
  <c r="S59" i="36" a="1"/>
  <c r="S59" i="36" s="1"/>
  <c r="F60" i="36" a="1"/>
  <c r="F60" i="36" s="1"/>
  <c r="G60" i="36" a="1"/>
  <c r="G60" i="36"/>
  <c r="H60" i="36" a="1"/>
  <c r="H60" i="36" s="1"/>
  <c r="I60" i="36" a="1"/>
  <c r="I60" i="36" s="1"/>
  <c r="J60" i="36" a="1"/>
  <c r="J60" i="36" s="1"/>
  <c r="K60" i="36" a="1"/>
  <c r="K60" i="36" s="1"/>
  <c r="L60" i="36" a="1"/>
  <c r="L60" i="36"/>
  <c r="M60" i="36" a="1"/>
  <c r="M60" i="36" s="1"/>
  <c r="N60" i="36" a="1"/>
  <c r="N60" i="36" s="1"/>
  <c r="O60" i="36" a="1"/>
  <c r="O60" i="36" s="1"/>
  <c r="P60" i="36" a="1"/>
  <c r="P60" i="36"/>
  <c r="Q60" i="36" a="1"/>
  <c r="Q60" i="36"/>
  <c r="R60" i="36" a="1"/>
  <c r="R60" i="36" s="1"/>
  <c r="S60" i="36" a="1"/>
  <c r="S60" i="36" s="1"/>
  <c r="F61" i="36" a="1"/>
  <c r="F61" i="36" s="1"/>
  <c r="G61" i="36" a="1"/>
  <c r="G61" i="36" s="1"/>
  <c r="H61" i="36" a="1"/>
  <c r="H61" i="36"/>
  <c r="I61" i="36" a="1"/>
  <c r="I61" i="36" s="1"/>
  <c r="J61" i="36" a="1"/>
  <c r="J61" i="36" s="1"/>
  <c r="K61" i="36" a="1"/>
  <c r="K61" i="36" s="1"/>
  <c r="L61" i="36" a="1"/>
  <c r="L61" i="36"/>
  <c r="M61" i="36" a="1"/>
  <c r="M61" i="36"/>
  <c r="N61" i="36" a="1"/>
  <c r="N61" i="36" s="1"/>
  <c r="O61" i="36" a="1"/>
  <c r="O61" i="36" s="1"/>
  <c r="P61" i="36" a="1"/>
  <c r="P61" i="36" s="1"/>
  <c r="Q61" i="36" a="1"/>
  <c r="Q61" i="36" s="1"/>
  <c r="R61" i="36" a="1"/>
  <c r="R61" i="36"/>
  <c r="S61" i="36" a="1"/>
  <c r="S61" i="36" s="1"/>
  <c r="F62" i="36" a="1"/>
  <c r="F62" i="36" s="1"/>
  <c r="G62" i="36" a="1"/>
  <c r="G62" i="36" s="1"/>
  <c r="H62" i="36" a="1"/>
  <c r="H62" i="36"/>
  <c r="I62" i="36" a="1"/>
  <c r="I62" i="36"/>
  <c r="J62" i="36" a="1"/>
  <c r="J62" i="36" s="1"/>
  <c r="K62" i="36" a="1"/>
  <c r="K62" i="36" s="1"/>
  <c r="L62" i="36" a="1"/>
  <c r="L62" i="36" s="1"/>
  <c r="M62" i="36" a="1"/>
  <c r="M62" i="36"/>
  <c r="N62" i="36" a="1"/>
  <c r="N62" i="36"/>
  <c r="O62" i="36" a="1"/>
  <c r="O62" i="36" s="1"/>
  <c r="P62" i="36" a="1"/>
  <c r="P62" i="36" s="1"/>
  <c r="Q62" i="36" a="1"/>
  <c r="Q62" i="36" s="1"/>
  <c r="R62" i="36" a="1"/>
  <c r="R62" i="36"/>
  <c r="S62" i="36" a="1"/>
  <c r="S62" i="36"/>
  <c r="F63" i="36" a="1"/>
  <c r="F63" i="36" s="1"/>
  <c r="G63" i="36" a="1"/>
  <c r="G63" i="36" s="1"/>
  <c r="H63" i="36" a="1"/>
  <c r="H63" i="36" s="1"/>
  <c r="I63" i="36" a="1"/>
  <c r="I63" i="36" s="1"/>
  <c r="J63" i="36" a="1"/>
  <c r="J63" i="36"/>
  <c r="K63" i="36" a="1"/>
  <c r="K63" i="36" s="1"/>
  <c r="L63" i="36" a="1"/>
  <c r="L63" i="36" s="1"/>
  <c r="M63" i="36" a="1"/>
  <c r="M63" i="36" s="1"/>
  <c r="N63" i="36" a="1"/>
  <c r="N63" i="36" s="1"/>
  <c r="O63" i="36" a="1"/>
  <c r="O63" i="36"/>
  <c r="P63" i="36" a="1"/>
  <c r="P63" i="36" s="1"/>
  <c r="Q63" i="36" a="1"/>
  <c r="Q63" i="36" s="1"/>
  <c r="R63" i="36" a="1"/>
  <c r="R63" i="36" s="1"/>
  <c r="S63" i="36" a="1"/>
  <c r="S63" i="36" s="1"/>
  <c r="F64" i="36" a="1"/>
  <c r="F64" i="36"/>
  <c r="G64" i="36" a="1"/>
  <c r="G64" i="36" s="1"/>
  <c r="H64" i="36" a="1"/>
  <c r="H64" i="36" s="1"/>
  <c r="I64" i="36" a="1"/>
  <c r="I64" i="36" s="1"/>
  <c r="J64" i="36" a="1"/>
  <c r="J64" i="36"/>
  <c r="K64" i="36" a="1"/>
  <c r="K64" i="36"/>
  <c r="L64" i="36" a="1"/>
  <c r="L64" i="36" s="1"/>
  <c r="M64" i="36" a="1"/>
  <c r="M64" i="36" s="1"/>
  <c r="N64" i="36" a="1"/>
  <c r="N64" i="36" s="1"/>
  <c r="O64" i="36" a="1"/>
  <c r="O64" i="36" s="1"/>
  <c r="P64" i="36" a="1"/>
  <c r="P64" i="36"/>
  <c r="Q64" i="36" a="1"/>
  <c r="Q64" i="36" s="1"/>
  <c r="R64" i="36" a="1"/>
  <c r="R64" i="36" s="1"/>
  <c r="S64" i="36" a="1"/>
  <c r="S64" i="36" s="1"/>
  <c r="F65" i="36" a="1"/>
  <c r="F65" i="36" s="1"/>
  <c r="G65" i="36" a="1"/>
  <c r="G65" i="36"/>
  <c r="H65" i="36" a="1"/>
  <c r="H65" i="36" s="1"/>
  <c r="I65" i="36" a="1"/>
  <c r="I65" i="36" s="1"/>
  <c r="J65" i="36" a="1"/>
  <c r="J65" i="36" s="1"/>
  <c r="K65" i="36" a="1"/>
  <c r="K65" i="36" s="1"/>
  <c r="L65" i="36" a="1"/>
  <c r="L65" i="36"/>
  <c r="M65" i="36" a="1"/>
  <c r="M65" i="36" s="1"/>
  <c r="N65" i="36" a="1"/>
  <c r="N65" i="36" s="1"/>
  <c r="O65" i="36" a="1"/>
  <c r="O65" i="36" s="1"/>
  <c r="P65" i="36" a="1"/>
  <c r="P65" i="36"/>
  <c r="Q65" i="36" a="1"/>
  <c r="Q65" i="36"/>
  <c r="R65" i="36" a="1"/>
  <c r="R65" i="36" s="1"/>
  <c r="S65" i="36" a="1"/>
  <c r="S65" i="36" s="1"/>
  <c r="F66" i="36" a="1"/>
  <c r="F66" i="36" s="1"/>
  <c r="G66" i="36" a="1"/>
  <c r="G66" i="36" s="1"/>
  <c r="H66" i="36" a="1"/>
  <c r="H66" i="36"/>
  <c r="I66" i="36" a="1"/>
  <c r="I66" i="36" s="1"/>
  <c r="J66" i="36" a="1"/>
  <c r="J66" i="36" s="1"/>
  <c r="K66" i="36" a="1"/>
  <c r="K66" i="36" s="1"/>
  <c r="L66" i="36" a="1"/>
  <c r="L66" i="36"/>
  <c r="M66" i="36" a="1"/>
  <c r="M66" i="36" s="1"/>
  <c r="N66" i="36" a="1"/>
  <c r="N66" i="36" s="1"/>
  <c r="O66" i="36" a="1"/>
  <c r="O66" i="36" s="1"/>
  <c r="P66" i="36" a="1"/>
  <c r="P66" i="36" s="1"/>
  <c r="Q66" i="36" a="1"/>
  <c r="Q66" i="36" s="1"/>
  <c r="R66" i="36" a="1"/>
  <c r="R66" i="36" s="1"/>
  <c r="S66" i="36" a="1"/>
  <c r="S66" i="36" s="1"/>
  <c r="F67" i="36" a="1"/>
  <c r="F67" i="36" s="1"/>
  <c r="G67" i="36" a="1"/>
  <c r="G67" i="36" s="1"/>
  <c r="H67" i="36" a="1"/>
  <c r="H67" i="36" s="1"/>
  <c r="I67" i="36" a="1"/>
  <c r="I67" i="36"/>
  <c r="J67" i="36" a="1"/>
  <c r="J67" i="36" s="1"/>
  <c r="K67" i="36" a="1"/>
  <c r="K67" i="36" s="1"/>
  <c r="L67" i="36" a="1"/>
  <c r="L67" i="36" s="1"/>
  <c r="M67" i="36" a="1"/>
  <c r="M67" i="36" s="1"/>
  <c r="N67" i="36" a="1"/>
  <c r="N67" i="36" s="1"/>
  <c r="O67" i="36" a="1"/>
  <c r="O67" i="36" s="1"/>
  <c r="P67" i="36" a="1"/>
  <c r="P67" i="36" s="1"/>
  <c r="Q67" i="36" a="1"/>
  <c r="Q67" i="36" s="1"/>
  <c r="R67" i="36" a="1"/>
  <c r="R67" i="36"/>
  <c r="S67" i="36" a="1"/>
  <c r="S67" i="36" s="1"/>
  <c r="F68" i="36" a="1"/>
  <c r="F68" i="36" s="1"/>
  <c r="G68" i="36" a="1"/>
  <c r="G68" i="36" s="1"/>
  <c r="H68" i="36" a="1"/>
  <c r="H68" i="36" s="1"/>
  <c r="I68" i="36" a="1"/>
  <c r="I68" i="36" s="1"/>
  <c r="J68" i="36" a="1"/>
  <c r="J68" i="36" s="1"/>
  <c r="K68" i="36" a="1"/>
  <c r="K68" i="36" s="1"/>
  <c r="L68" i="36" a="1"/>
  <c r="L68" i="36" s="1"/>
  <c r="M68" i="36" a="1"/>
  <c r="M68" i="36" s="1"/>
  <c r="N68" i="36" a="1"/>
  <c r="N68" i="36" s="1"/>
  <c r="O68" i="36" a="1"/>
  <c r="O68" i="36" s="1"/>
  <c r="P68" i="36" a="1"/>
  <c r="P68" i="36" s="1"/>
  <c r="Q68" i="36" a="1"/>
  <c r="Q68" i="36" s="1"/>
  <c r="R68" i="36" a="1"/>
  <c r="R68" i="36" s="1"/>
  <c r="S68" i="36" a="1"/>
  <c r="S68" i="36" s="1"/>
  <c r="F69" i="36" a="1"/>
  <c r="F69" i="36" s="1"/>
  <c r="G69" i="36" a="1"/>
  <c r="G69" i="36" s="1"/>
  <c r="H69" i="36" a="1"/>
  <c r="H69" i="36" s="1"/>
  <c r="I69" i="36" a="1"/>
  <c r="I69" i="36" s="1"/>
  <c r="J69" i="36" a="1"/>
  <c r="J69" i="36"/>
  <c r="K69" i="36" a="1"/>
  <c r="K69" i="36"/>
  <c r="L69" i="36" a="1"/>
  <c r="L69" i="36" s="1"/>
  <c r="M69" i="36" a="1"/>
  <c r="M69" i="36" s="1"/>
  <c r="N69" i="36" a="1"/>
  <c r="N69" i="36" s="1"/>
  <c r="O69" i="36" a="1"/>
  <c r="O69" i="36" s="1"/>
  <c r="P69" i="36" a="1"/>
  <c r="P69" i="36" s="1"/>
  <c r="Q69" i="36" a="1"/>
  <c r="Q69" i="36" s="1"/>
  <c r="R69" i="36" a="1"/>
  <c r="R69" i="36" s="1"/>
  <c r="S69" i="36" a="1"/>
  <c r="S69" i="36" s="1"/>
  <c r="F70" i="36" a="1"/>
  <c r="F70" i="36" s="1"/>
  <c r="G70" i="36" a="1"/>
  <c r="G70" i="36" s="1"/>
  <c r="H70" i="36" a="1"/>
  <c r="H70" i="36" s="1"/>
  <c r="I70" i="36" a="1"/>
  <c r="I70" i="36" s="1"/>
  <c r="J70" i="36" a="1"/>
  <c r="J70" i="36" s="1"/>
  <c r="K70" i="36" a="1"/>
  <c r="K70" i="36" s="1"/>
  <c r="L70" i="36" a="1"/>
  <c r="L70" i="36" s="1"/>
  <c r="M70" i="36" a="1"/>
  <c r="M70" i="36" s="1"/>
  <c r="N70" i="36" a="1"/>
  <c r="N70" i="36" s="1"/>
  <c r="O70" i="36" a="1"/>
  <c r="O70" i="36" s="1"/>
  <c r="P70" i="36" a="1"/>
  <c r="P70" i="36" s="1"/>
  <c r="Q70" i="36" a="1"/>
  <c r="Q70" i="36"/>
  <c r="R70" i="36" a="1"/>
  <c r="R70" i="36" s="1"/>
  <c r="S70" i="36" a="1"/>
  <c r="S70" i="36" s="1"/>
  <c r="F71" i="36" a="1"/>
  <c r="F71" i="36" s="1"/>
  <c r="G71" i="36" a="1"/>
  <c r="G71" i="36" s="1"/>
  <c r="H71" i="36" a="1"/>
  <c r="H71" i="36" s="1"/>
  <c r="I71" i="36" a="1"/>
  <c r="I71" i="36" s="1"/>
  <c r="J71" i="36" a="1"/>
  <c r="J71" i="36" s="1"/>
  <c r="K71" i="36" a="1"/>
  <c r="K71" i="36" s="1"/>
  <c r="L71" i="36" a="1"/>
  <c r="L71" i="36"/>
  <c r="M71" i="36" a="1"/>
  <c r="M71" i="36" s="1"/>
  <c r="N71" i="36" a="1"/>
  <c r="N71" i="36" s="1"/>
  <c r="O71" i="36" a="1"/>
  <c r="O71" i="36" s="1"/>
  <c r="P71" i="36" a="1"/>
  <c r="P71" i="36" s="1"/>
  <c r="Q71" i="36" a="1"/>
  <c r="Q71" i="36" s="1"/>
  <c r="R71" i="36" a="1"/>
  <c r="R71" i="36" s="1"/>
  <c r="S71" i="36" a="1"/>
  <c r="S71" i="36" s="1"/>
  <c r="F72" i="36" a="1"/>
  <c r="F72" i="36" s="1"/>
  <c r="G72" i="36" a="1"/>
  <c r="G72" i="36" s="1"/>
  <c r="H72" i="36" a="1"/>
  <c r="H72" i="36" s="1"/>
  <c r="I72" i="36" a="1"/>
  <c r="I72" i="36" s="1"/>
  <c r="J72" i="36" a="1"/>
  <c r="J72" i="36" s="1"/>
  <c r="K72" i="36" a="1"/>
  <c r="K72" i="36" s="1"/>
  <c r="L72" i="36" a="1"/>
  <c r="L72" i="36" s="1"/>
  <c r="M72" i="36" a="1"/>
  <c r="M72" i="36" s="1"/>
  <c r="N72" i="36" a="1"/>
  <c r="N72" i="36" s="1"/>
  <c r="O72" i="36" a="1"/>
  <c r="O72" i="36" s="1"/>
  <c r="P72" i="36" a="1"/>
  <c r="P72" i="36" s="1"/>
  <c r="Q72" i="36" a="1"/>
  <c r="Q72" i="36" s="1"/>
  <c r="R72" i="36" a="1"/>
  <c r="R72" i="36"/>
  <c r="S72" i="36" a="1"/>
  <c r="S72" i="36"/>
  <c r="F73" i="36" a="1"/>
  <c r="F73" i="36" s="1"/>
  <c r="G73" i="36" a="1"/>
  <c r="G73" i="36" s="1"/>
  <c r="H73" i="36" a="1"/>
  <c r="H73" i="36" s="1"/>
  <c r="I73" i="36" a="1"/>
  <c r="I73" i="36" s="1"/>
  <c r="J73" i="36" a="1"/>
  <c r="J73" i="36" s="1"/>
  <c r="K73" i="36" a="1"/>
  <c r="K73" i="36" s="1"/>
  <c r="L73" i="36" a="1"/>
  <c r="L73" i="36" s="1"/>
  <c r="M73" i="36" a="1"/>
  <c r="M73" i="36" s="1"/>
  <c r="N73" i="36" a="1"/>
  <c r="N73" i="36"/>
  <c r="O73" i="36" a="1"/>
  <c r="O73" i="36" s="1"/>
  <c r="P73" i="36" a="1"/>
  <c r="P73" i="36" s="1"/>
  <c r="Q73" i="36" a="1"/>
  <c r="Q73" i="36" s="1"/>
  <c r="R73" i="36" a="1"/>
  <c r="R73" i="36" s="1"/>
  <c r="S73" i="36" a="1"/>
  <c r="S73" i="36"/>
  <c r="F74" i="36" a="1"/>
  <c r="F74" i="36"/>
  <c r="G74" i="36" a="1"/>
  <c r="G74" i="36" s="1"/>
  <c r="H74" i="36" a="1"/>
  <c r="H74" i="36" s="1"/>
  <c r="I74" i="36" a="1"/>
  <c r="I74" i="36" s="1"/>
  <c r="J74" i="36" a="1"/>
  <c r="J74" i="36" s="1"/>
  <c r="K74" i="36" a="1"/>
  <c r="K74" i="36" s="1"/>
  <c r="L74" i="36" a="1"/>
  <c r="L74" i="36" s="1"/>
  <c r="M74" i="36" a="1"/>
  <c r="M74" i="36" s="1"/>
  <c r="N74" i="36" a="1"/>
  <c r="N74" i="36" s="1"/>
  <c r="O74" i="36" a="1"/>
  <c r="O74" i="36"/>
  <c r="P74" i="36" a="1"/>
  <c r="P74" i="36"/>
  <c r="Q74" i="36" a="1"/>
  <c r="Q74" i="36" s="1"/>
  <c r="R74" i="36" a="1"/>
  <c r="R74" i="36" s="1"/>
  <c r="S74" i="36" a="1"/>
  <c r="S74" i="36" s="1"/>
  <c r="F75" i="36" a="1"/>
  <c r="F75" i="36" s="1"/>
  <c r="G75" i="36" a="1"/>
  <c r="G75" i="36" s="1"/>
  <c r="H75" i="36" a="1"/>
  <c r="H75" i="36" s="1"/>
  <c r="I75" i="36" a="1"/>
  <c r="I75" i="36" s="1"/>
  <c r="J75" i="36" a="1"/>
  <c r="J75" i="36" s="1"/>
  <c r="K75" i="36" a="1"/>
  <c r="K75" i="36" s="1"/>
  <c r="L75" i="36" a="1"/>
  <c r="L75" i="36"/>
  <c r="M75" i="36" a="1"/>
  <c r="M75" i="36" s="1"/>
  <c r="N75" i="36" a="1"/>
  <c r="N75" i="36"/>
  <c r="O75" i="36" a="1"/>
  <c r="O75" i="36" s="1"/>
  <c r="P75" i="36" a="1"/>
  <c r="P75" i="36" s="1"/>
  <c r="Q75" i="36" a="1"/>
  <c r="Q75" i="36" s="1"/>
  <c r="R75" i="36" a="1"/>
  <c r="R75" i="36" s="1"/>
  <c r="S75" i="36" a="1"/>
  <c r="S75" i="36"/>
  <c r="F76" i="36" a="1"/>
  <c r="F76" i="36" s="1"/>
  <c r="G76" i="36" a="1"/>
  <c r="G76" i="36" s="1"/>
  <c r="H76" i="36" a="1"/>
  <c r="H76" i="36" s="1"/>
  <c r="I76" i="36" a="1"/>
  <c r="I76" i="36" s="1"/>
  <c r="J76" i="36" a="1"/>
  <c r="J76" i="36" s="1"/>
  <c r="K76" i="36" a="1"/>
  <c r="K76" i="36"/>
  <c r="L76" i="36" a="1"/>
  <c r="L76" i="36" s="1"/>
  <c r="M76" i="36" a="1"/>
  <c r="M76" i="36" s="1"/>
  <c r="N76" i="36" a="1"/>
  <c r="N76" i="36" s="1"/>
  <c r="O76" i="36" a="1"/>
  <c r="O76" i="36"/>
  <c r="P76" i="36" a="1"/>
  <c r="P76" i="36"/>
  <c r="Q76" i="36" a="1"/>
  <c r="Q76" i="36" s="1"/>
  <c r="R76" i="36" a="1"/>
  <c r="R76" i="36" s="1"/>
  <c r="S76" i="36" a="1"/>
  <c r="S76" i="36" s="1"/>
  <c r="F77" i="36" a="1"/>
  <c r="F77" i="36" s="1"/>
  <c r="G77" i="36" a="1"/>
  <c r="G77" i="36" s="1"/>
  <c r="H77" i="36" a="1"/>
  <c r="H77" i="36"/>
  <c r="I77" i="36" a="1"/>
  <c r="I77" i="36" s="1"/>
  <c r="J77" i="36" a="1"/>
  <c r="J77" i="36" s="1"/>
  <c r="K77" i="36" a="1"/>
  <c r="K77" i="36" s="1"/>
  <c r="L77" i="36" a="1"/>
  <c r="L77" i="36"/>
  <c r="M77" i="36" a="1"/>
  <c r="M77" i="36"/>
  <c r="N77" i="36" a="1"/>
  <c r="N77" i="36" s="1"/>
  <c r="O77" i="36" a="1"/>
  <c r="O77" i="36" s="1"/>
  <c r="P77" i="36" a="1"/>
  <c r="P77" i="36" s="1"/>
  <c r="Q77" i="36" a="1"/>
  <c r="Q77" i="36" s="1"/>
  <c r="R77" i="36" a="1"/>
  <c r="R77" i="36" s="1"/>
  <c r="S77" i="36" a="1"/>
  <c r="S77" i="36" s="1"/>
  <c r="F78" i="36" a="1"/>
  <c r="F78" i="36" s="1"/>
  <c r="G78" i="36" a="1"/>
  <c r="G78" i="36" s="1"/>
  <c r="H78" i="36" a="1"/>
  <c r="H78" i="36" s="1"/>
  <c r="I78" i="36" a="1"/>
  <c r="I78" i="36"/>
  <c r="J78" i="36" a="1"/>
  <c r="J78" i="36"/>
  <c r="K78" i="36" a="1"/>
  <c r="K78" i="36" s="1"/>
  <c r="L78" i="36" a="1"/>
  <c r="L78" i="36" s="1"/>
  <c r="M78" i="36" a="1"/>
  <c r="M78" i="36" s="1"/>
  <c r="N78" i="36" a="1"/>
  <c r="N78" i="36" s="1"/>
  <c r="O78" i="36" a="1"/>
  <c r="O78" i="36" s="1"/>
  <c r="P78" i="36" a="1"/>
  <c r="P78" i="36" s="1"/>
  <c r="Q78" i="36" a="1"/>
  <c r="Q78" i="36"/>
  <c r="R78" i="36" a="1"/>
  <c r="R78" i="36" s="1"/>
  <c r="S78" i="36" a="1"/>
  <c r="S78" i="36" s="1"/>
  <c r="F79" i="36" a="1"/>
  <c r="F79" i="36"/>
  <c r="G79" i="36" a="1"/>
  <c r="G79" i="36" s="1"/>
  <c r="H79" i="36" a="1"/>
  <c r="H79" i="36" s="1"/>
  <c r="I79" i="36" a="1"/>
  <c r="I79" i="36" s="1"/>
  <c r="J79" i="36" a="1"/>
  <c r="J79" i="36" s="1"/>
  <c r="K79" i="36" a="1"/>
  <c r="K79" i="36" s="1"/>
  <c r="L79" i="36" a="1"/>
  <c r="L79" i="36" s="1"/>
  <c r="M79" i="36" a="1"/>
  <c r="M79" i="36"/>
  <c r="N79" i="36" a="1"/>
  <c r="N79" i="36" s="1"/>
  <c r="O79" i="36" a="1"/>
  <c r="O79" i="36" s="1"/>
  <c r="P79" i="36" a="1"/>
  <c r="P79" i="36" s="1"/>
  <c r="Q79" i="36" a="1"/>
  <c r="Q79" i="36" s="1"/>
  <c r="R79" i="36" a="1"/>
  <c r="R79" i="36"/>
  <c r="S79" i="36" a="1"/>
  <c r="S79" i="36" s="1"/>
  <c r="F80" i="36" a="1"/>
  <c r="F80" i="36" s="1"/>
  <c r="G80" i="36" a="1"/>
  <c r="G80" i="36" s="1"/>
  <c r="H80" i="36" a="1"/>
  <c r="H80" i="36" s="1"/>
  <c r="I80" i="36" a="1"/>
  <c r="I80" i="36"/>
  <c r="J80" i="36" a="1"/>
  <c r="J80" i="36"/>
  <c r="K80" i="36" a="1"/>
  <c r="K80" i="36"/>
  <c r="L80" i="36" a="1"/>
  <c r="L80" i="36" s="1"/>
  <c r="M80" i="36" a="1"/>
  <c r="M80" i="36" s="1"/>
  <c r="N80" i="36" a="1"/>
  <c r="N80" i="36" s="1"/>
  <c r="O80" i="36" a="1"/>
  <c r="O80" i="36"/>
  <c r="P80" i="36" a="1"/>
  <c r="P80" i="36"/>
  <c r="Q80" i="36" a="1"/>
  <c r="Q80" i="36" s="1"/>
  <c r="R80" i="36" a="1"/>
  <c r="R80" i="36" s="1"/>
  <c r="S80" i="36" a="1"/>
  <c r="S80" i="36" s="1"/>
  <c r="F81" i="36" a="1"/>
  <c r="F81" i="36"/>
  <c r="G81" i="36" a="1"/>
  <c r="G81" i="36"/>
  <c r="H81" i="36" a="1"/>
  <c r="H81" i="36" s="1"/>
  <c r="I81" i="36" a="1"/>
  <c r="I81" i="36" s="1"/>
  <c r="J81" i="36" a="1"/>
  <c r="J81" i="36" s="1"/>
  <c r="K81" i="36" a="1"/>
  <c r="K81" i="36" s="1"/>
  <c r="L81" i="36" a="1"/>
  <c r="L81" i="36" s="1"/>
  <c r="M81" i="36" a="1"/>
  <c r="M81" i="36"/>
  <c r="N81" i="36" a="1"/>
  <c r="N81" i="36" s="1"/>
  <c r="O81" i="36" a="1"/>
  <c r="O81" i="36" s="1"/>
  <c r="P81" i="36" a="1"/>
  <c r="P81" i="36" s="1"/>
  <c r="Q81" i="36" a="1"/>
  <c r="Q81" i="36"/>
  <c r="R81" i="36" a="1"/>
  <c r="R81" i="36"/>
  <c r="S81" i="36" a="1"/>
  <c r="S81" i="36" s="1"/>
  <c r="F82" i="36" a="1"/>
  <c r="F82" i="36" s="1"/>
  <c r="G82" i="36" a="1"/>
  <c r="G82" i="36" s="1"/>
  <c r="H82" i="36" a="1"/>
  <c r="H82" i="36" s="1"/>
  <c r="I82" i="36" a="1"/>
  <c r="I82" i="36" s="1"/>
  <c r="J82" i="36" a="1"/>
  <c r="J82" i="36" s="1"/>
  <c r="K82" i="36" a="1"/>
  <c r="K82" i="36"/>
  <c r="L82" i="36" a="1"/>
  <c r="L82" i="36" s="1"/>
  <c r="M82" i="36" a="1"/>
  <c r="M82" i="36" s="1"/>
  <c r="N82" i="36" a="1"/>
  <c r="N82" i="36"/>
  <c r="O82" i="36" a="1"/>
  <c r="O82" i="36" s="1"/>
  <c r="P82" i="36" a="1"/>
  <c r="P82" i="36" s="1"/>
  <c r="Q82" i="36" a="1"/>
  <c r="Q82" i="36" s="1"/>
  <c r="R82" i="36" a="1"/>
  <c r="R82" i="36" s="1"/>
  <c r="S82" i="36" a="1"/>
  <c r="S82" i="36" s="1"/>
  <c r="F83" i="36" a="1"/>
  <c r="F83" i="36" s="1"/>
  <c r="G83" i="36" a="1"/>
  <c r="G83" i="36"/>
  <c r="H83" i="36" a="1"/>
  <c r="H83" i="36"/>
  <c r="I83" i="36" a="1"/>
  <c r="I83" i="36" s="1"/>
  <c r="J83" i="36" a="1"/>
  <c r="J83" i="36" s="1"/>
  <c r="K83" i="36" a="1"/>
  <c r="K83" i="36" s="1"/>
  <c r="L83" i="36" a="1"/>
  <c r="L83" i="36" s="1"/>
  <c r="M83" i="36" a="1"/>
  <c r="M83" i="36" s="1"/>
  <c r="N83" i="36" a="1"/>
  <c r="N83" i="36" s="1"/>
  <c r="O83" i="36" a="1"/>
  <c r="O83" i="36" s="1"/>
  <c r="P83" i="36" a="1"/>
  <c r="P83" i="36" s="1"/>
  <c r="Q83" i="36" a="1"/>
  <c r="Q83" i="36"/>
  <c r="R83" i="36" a="1"/>
  <c r="R83" i="36"/>
  <c r="S83" i="36" a="1"/>
  <c r="S83" i="36"/>
  <c r="F84" i="36" a="1"/>
  <c r="F84" i="36"/>
  <c r="G84" i="36" a="1"/>
  <c r="G84" i="36" s="1"/>
  <c r="H84" i="36" a="1"/>
  <c r="H84" i="36" s="1"/>
  <c r="I84" i="36" a="1"/>
  <c r="I84" i="36" s="1"/>
  <c r="J84" i="36" a="1"/>
  <c r="J84" i="36" s="1"/>
  <c r="K84" i="36" a="1"/>
  <c r="K84" i="36" s="1"/>
  <c r="L84" i="36" a="1"/>
  <c r="L84" i="36" s="1"/>
  <c r="M84" i="36" a="1"/>
  <c r="M84" i="36" s="1"/>
  <c r="N84" i="36" a="1"/>
  <c r="N84" i="36"/>
  <c r="O84" i="36" a="1"/>
  <c r="O84" i="36"/>
  <c r="P84" i="36" a="1"/>
  <c r="P84" i="36" s="1"/>
  <c r="Q84" i="36" a="1"/>
  <c r="Q84" i="36" s="1"/>
  <c r="R84" i="36" a="1"/>
  <c r="R84" i="36" s="1"/>
  <c r="S84" i="36" a="1"/>
  <c r="S84" i="36" s="1"/>
  <c r="F85" i="36" a="1"/>
  <c r="F85" i="36" s="1"/>
  <c r="G85" i="36" a="1"/>
  <c r="G85" i="36"/>
  <c r="H85" i="36" a="1"/>
  <c r="H85" i="36" s="1"/>
  <c r="I85" i="36" a="1"/>
  <c r="I85" i="36" s="1"/>
  <c r="J85" i="36" a="1"/>
  <c r="J85" i="36" s="1"/>
  <c r="K85" i="36" a="1"/>
  <c r="K85" i="36"/>
  <c r="L85" i="36" a="1"/>
  <c r="L85" i="36"/>
  <c r="M85" i="36" a="1"/>
  <c r="M85" i="36" s="1"/>
  <c r="N85" i="36" a="1"/>
  <c r="N85" i="36" s="1"/>
  <c r="O85" i="36" a="1"/>
  <c r="O85" i="36" s="1"/>
  <c r="P85" i="36" a="1"/>
  <c r="P85" i="36" s="1"/>
  <c r="Q85" i="36" a="1"/>
  <c r="Q85" i="36" s="1"/>
  <c r="R85" i="36" a="1"/>
  <c r="R85" i="36" s="1"/>
  <c r="S85" i="36" a="1"/>
  <c r="S85" i="36" s="1"/>
  <c r="F86" i="36" a="1"/>
  <c r="F86" i="36" s="1"/>
  <c r="G86" i="36" a="1"/>
  <c r="G86" i="36" s="1"/>
  <c r="H86" i="36" a="1"/>
  <c r="H86" i="36"/>
  <c r="I86" i="36" a="1"/>
  <c r="I86" i="36" s="1"/>
  <c r="J86" i="36" a="1"/>
  <c r="J86" i="36" s="1"/>
  <c r="K86" i="36" a="1"/>
  <c r="K86" i="36" s="1"/>
  <c r="L86" i="36" a="1"/>
  <c r="L86" i="36" s="1"/>
  <c r="M86" i="36" a="1"/>
  <c r="M86" i="36" s="1"/>
  <c r="N86" i="36" a="1"/>
  <c r="N86" i="36" s="1"/>
  <c r="O86" i="36" a="1"/>
  <c r="O86" i="36"/>
  <c r="P86" i="36" a="1"/>
  <c r="P86" i="36"/>
  <c r="Q86" i="36" a="1"/>
  <c r="Q86" i="36" s="1"/>
  <c r="R86" i="36" a="1"/>
  <c r="R86" i="36" s="1"/>
  <c r="S86" i="36" a="1"/>
  <c r="S86" i="36" s="1"/>
  <c r="F87" i="36" a="1"/>
  <c r="F87" i="36" s="1"/>
  <c r="G87" i="36" a="1"/>
  <c r="G87" i="36" s="1"/>
  <c r="H87" i="36" a="1"/>
  <c r="H87" i="36" s="1"/>
  <c r="I87" i="36" a="1"/>
  <c r="I87" i="36" s="1"/>
  <c r="J87" i="36" a="1"/>
  <c r="J87" i="36" s="1"/>
  <c r="K87" i="36" a="1"/>
  <c r="K87" i="36"/>
  <c r="L87" i="36" a="1"/>
  <c r="L87" i="36"/>
  <c r="M87" i="36" a="1"/>
  <c r="M87" i="36" s="1"/>
  <c r="N87" i="36" a="1"/>
  <c r="N87" i="36" s="1"/>
  <c r="O87" i="36" a="1"/>
  <c r="O87" i="36" s="1"/>
  <c r="P87" i="36" a="1"/>
  <c r="P87" i="36" s="1"/>
  <c r="Q87" i="36" a="1"/>
  <c r="Q87" i="36" s="1"/>
  <c r="R87" i="36" a="1"/>
  <c r="R87" i="36"/>
  <c r="S87" i="36" a="1"/>
  <c r="S87" i="36" s="1"/>
  <c r="F88" i="36" a="1"/>
  <c r="F88" i="36" s="1"/>
  <c r="G88" i="36" a="1"/>
  <c r="G88" i="36" s="1"/>
  <c r="H88" i="36" a="1"/>
  <c r="H88" i="36"/>
  <c r="I88" i="36" a="1"/>
  <c r="I88" i="36"/>
  <c r="J88" i="36" a="1"/>
  <c r="J88" i="36"/>
  <c r="K88" i="36" a="1"/>
  <c r="K88" i="36" s="1"/>
  <c r="L88" i="36" a="1"/>
  <c r="L88" i="36" s="1"/>
  <c r="M88" i="36" a="1"/>
  <c r="M88" i="36" s="1"/>
  <c r="N88" i="36" a="1"/>
  <c r="N88" i="36" s="1"/>
  <c r="O88" i="36" a="1"/>
  <c r="O88" i="36" s="1"/>
  <c r="P88" i="36" a="1"/>
  <c r="P88" i="36" s="1"/>
  <c r="Q88" i="36" a="1"/>
  <c r="Q88" i="36"/>
  <c r="R88" i="36" a="1"/>
  <c r="R88" i="36" s="1"/>
  <c r="S88" i="36" a="1"/>
  <c r="S88" i="36"/>
  <c r="F89" i="36" a="1"/>
  <c r="F89" i="36"/>
  <c r="G89" i="36" a="1"/>
  <c r="G89" i="36" s="1"/>
  <c r="H89" i="36" a="1"/>
  <c r="H89" i="36" s="1"/>
  <c r="I89" i="36" a="1"/>
  <c r="I89" i="36" s="1"/>
  <c r="J89" i="36" a="1"/>
  <c r="J89" i="36" s="1"/>
  <c r="K89" i="36" a="1"/>
  <c r="K89" i="36" s="1"/>
  <c r="L89" i="36" a="1"/>
  <c r="L89" i="36" s="1"/>
  <c r="M89" i="36" a="1"/>
  <c r="M89" i="36" s="1"/>
  <c r="N89" i="36" a="1"/>
  <c r="N89" i="36" s="1"/>
  <c r="O89" i="36" a="1"/>
  <c r="O89" i="36" s="1"/>
  <c r="P89" i="36" a="1"/>
  <c r="P89" i="36"/>
  <c r="Q89" i="36" a="1"/>
  <c r="Q89" i="36" s="1"/>
  <c r="R89" i="36" a="1"/>
  <c r="R89" i="36" s="1"/>
  <c r="S89" i="36" a="1"/>
  <c r="S89" i="36" s="1"/>
  <c r="F90" i="36" a="1"/>
  <c r="F90" i="36" s="1"/>
  <c r="G90" i="36" a="1"/>
  <c r="G90" i="36" s="1"/>
  <c r="H90" i="36" a="1"/>
  <c r="H90" i="36" s="1"/>
  <c r="I90" i="36" a="1"/>
  <c r="I90" i="36"/>
  <c r="J90" i="36" a="1"/>
  <c r="J90" i="36" s="1"/>
  <c r="K90" i="36" a="1"/>
  <c r="K90" i="36" s="1"/>
  <c r="L90" i="36" a="1"/>
  <c r="L90" i="36" s="1"/>
  <c r="M90" i="36" a="1"/>
  <c r="M90" i="36"/>
  <c r="N90" i="36" a="1"/>
  <c r="N90" i="36"/>
  <c r="O90" i="36" a="1"/>
  <c r="O90" i="36" s="1"/>
  <c r="P90" i="36" a="1"/>
  <c r="P90" i="36" s="1"/>
  <c r="Q90" i="36" a="1"/>
  <c r="Q90" i="36" s="1"/>
  <c r="R90" i="36" a="1"/>
  <c r="R90" i="36"/>
  <c r="S90" i="36" a="1"/>
  <c r="S90" i="36"/>
  <c r="F91" i="36" a="1"/>
  <c r="F91" i="36"/>
  <c r="G91" i="36" a="1"/>
  <c r="G91" i="36" s="1"/>
  <c r="H91" i="36" a="1"/>
  <c r="H91" i="36" s="1"/>
  <c r="I91" i="36" a="1"/>
  <c r="I91" i="36"/>
  <c r="J91" i="36" a="1"/>
  <c r="J91" i="36"/>
  <c r="K91" i="36" a="1"/>
  <c r="K91" i="36"/>
  <c r="L91" i="36" a="1"/>
  <c r="L91" i="36" s="1"/>
  <c r="M91" i="36" a="1"/>
  <c r="M91" i="36" s="1"/>
  <c r="N91" i="36" a="1"/>
  <c r="N91" i="36"/>
  <c r="O91" i="36" a="1"/>
  <c r="O91" i="36"/>
  <c r="P91" i="36" a="1"/>
  <c r="P91" i="36" s="1"/>
  <c r="Q91" i="36" a="1"/>
  <c r="Q91" i="36" s="1"/>
  <c r="R91" i="36" a="1"/>
  <c r="R91" i="36" s="1"/>
  <c r="S91" i="36" a="1"/>
  <c r="S91" i="36"/>
  <c r="F92" i="36" a="1"/>
  <c r="F92" i="36"/>
  <c r="G92" i="36" a="1"/>
  <c r="G92" i="36" s="1"/>
  <c r="H92" i="36" a="1"/>
  <c r="H92" i="36" s="1"/>
  <c r="I92" i="36" a="1"/>
  <c r="I92" i="36" s="1"/>
  <c r="J92" i="36" a="1"/>
  <c r="J92" i="36"/>
  <c r="K92" i="36" a="1"/>
  <c r="K92" i="36"/>
  <c r="L92" i="36" a="1"/>
  <c r="L92" i="36" s="1"/>
  <c r="M92" i="36" a="1"/>
  <c r="M92" i="36" s="1"/>
  <c r="N92" i="36" a="1"/>
  <c r="N92" i="36" s="1"/>
  <c r="O92" i="36" a="1"/>
  <c r="O92" i="36"/>
  <c r="P92" i="36" a="1"/>
  <c r="P92" i="36"/>
  <c r="Q92" i="36" a="1"/>
  <c r="Q92" i="36"/>
  <c r="R92" i="36" a="1"/>
  <c r="R92" i="36" s="1"/>
  <c r="S92" i="36" a="1"/>
  <c r="S92" i="36" s="1"/>
  <c r="F93" i="36" a="1"/>
  <c r="F93" i="36"/>
  <c r="G93" i="36" a="1"/>
  <c r="G93" i="36"/>
  <c r="H93" i="36" a="1"/>
  <c r="H93" i="36" s="1"/>
  <c r="I93" i="36" a="1"/>
  <c r="I93" i="36" s="1"/>
  <c r="J93" i="36" a="1"/>
  <c r="J93" i="36" s="1"/>
  <c r="K93" i="36" a="1"/>
  <c r="K93" i="36"/>
  <c r="L93" i="36" a="1"/>
  <c r="L93" i="36"/>
  <c r="M93" i="36" a="1"/>
  <c r="M93" i="36" s="1"/>
  <c r="N93" i="36" a="1"/>
  <c r="N93" i="36" s="1"/>
  <c r="O93" i="36" a="1"/>
  <c r="O93" i="36" s="1"/>
  <c r="P93" i="36" a="1"/>
  <c r="P93" i="36"/>
  <c r="Q93" i="36" a="1"/>
  <c r="Q93" i="36"/>
  <c r="R93" i="36" a="1"/>
  <c r="R93" i="36" s="1"/>
  <c r="S93" i="36" a="1"/>
  <c r="S93" i="36" s="1"/>
  <c r="F94" i="36" a="1"/>
  <c r="F94" i="36" s="1"/>
  <c r="G94" i="36" a="1"/>
  <c r="G94" i="36"/>
  <c r="H94" i="36" a="1"/>
  <c r="H94" i="36"/>
  <c r="I94" i="36" a="1"/>
  <c r="I94" i="36" s="1"/>
  <c r="J94" i="36" a="1"/>
  <c r="J94" i="36" s="1"/>
  <c r="K94" i="36" a="1"/>
  <c r="K94" i="36" s="1"/>
  <c r="L94" i="36" a="1"/>
  <c r="L94" i="36"/>
  <c r="M94" i="36" a="1"/>
  <c r="M94" i="36"/>
  <c r="N94" i="36" a="1"/>
  <c r="N94" i="36"/>
  <c r="O94" i="36" a="1"/>
  <c r="O94" i="36" s="1"/>
  <c r="P94" i="36" a="1"/>
  <c r="P94" i="36" s="1"/>
  <c r="Q94" i="36" a="1"/>
  <c r="Q94" i="36"/>
  <c r="R94" i="36" a="1"/>
  <c r="R94" i="36"/>
  <c r="S94" i="36" a="1"/>
  <c r="S94" i="36" s="1"/>
  <c r="F95" i="36" a="1"/>
  <c r="F95" i="36" s="1"/>
  <c r="G95" i="36" a="1"/>
  <c r="G95" i="36" s="1"/>
  <c r="H95" i="36" a="1"/>
  <c r="H95" i="36"/>
  <c r="I95" i="36" a="1"/>
  <c r="I95" i="36"/>
  <c r="J95" i="36" a="1"/>
  <c r="J95" i="36" s="1"/>
  <c r="K95" i="36" a="1"/>
  <c r="K95" i="36" s="1"/>
  <c r="L95" i="36" a="1"/>
  <c r="L95" i="36" s="1"/>
  <c r="M95" i="36" a="1"/>
  <c r="M95" i="36"/>
  <c r="N95" i="36" a="1"/>
  <c r="N95" i="36"/>
  <c r="O95" i="36" a="1"/>
  <c r="O95" i="36" s="1"/>
  <c r="P95" i="36" a="1"/>
  <c r="P95" i="36" s="1"/>
  <c r="Q95" i="36" a="1"/>
  <c r="Q95" i="36" s="1"/>
  <c r="R95" i="36" a="1"/>
  <c r="R95" i="36"/>
  <c r="S95" i="36" a="1"/>
  <c r="S95" i="36"/>
  <c r="F96" i="36" a="1"/>
  <c r="F96" i="36" s="1"/>
  <c r="G96" i="36" a="1"/>
  <c r="G96" i="36" s="1"/>
  <c r="H96" i="36" a="1"/>
  <c r="H96" i="36" s="1"/>
  <c r="I96" i="36" a="1"/>
  <c r="I96" i="36"/>
  <c r="J96" i="36" a="1"/>
  <c r="J96" i="36"/>
  <c r="K96" i="36" a="1"/>
  <c r="K96" i="36"/>
  <c r="L96" i="36" a="1"/>
  <c r="L96" i="36" s="1"/>
  <c r="M96" i="36" a="1"/>
  <c r="M96" i="36" s="1"/>
  <c r="N96" i="36" a="1"/>
  <c r="N96" i="36"/>
  <c r="O96" i="36" a="1"/>
  <c r="O96" i="36"/>
  <c r="P96" i="36" a="1"/>
  <c r="P96" i="36" s="1"/>
  <c r="Q96" i="36" a="1"/>
  <c r="Q96" i="36" s="1"/>
  <c r="R96" i="36" a="1"/>
  <c r="R96" i="36" s="1"/>
  <c r="S96" i="36" a="1"/>
  <c r="S96" i="36"/>
  <c r="F97" i="36" a="1"/>
  <c r="F97" i="36" s="1"/>
  <c r="G97" i="36" a="1"/>
  <c r="G97" i="36" s="1"/>
  <c r="H97" i="36" a="1"/>
  <c r="H97" i="36" s="1"/>
  <c r="I97" i="36" a="1"/>
  <c r="I97" i="36" s="1"/>
  <c r="J97" i="36" a="1"/>
  <c r="J97" i="36"/>
  <c r="K97" i="36" a="1"/>
  <c r="K97" i="36" s="1"/>
  <c r="L97" i="36" a="1"/>
  <c r="L97" i="36" s="1"/>
  <c r="M97" i="36" a="1"/>
  <c r="M97" i="36" s="1"/>
  <c r="N97" i="36" a="1"/>
  <c r="N97" i="36" s="1"/>
  <c r="O97" i="36" a="1"/>
  <c r="O97" i="36"/>
  <c r="P97" i="36" a="1"/>
  <c r="P97" i="36"/>
  <c r="Q97" i="36" a="1"/>
  <c r="Q97" i="36" s="1"/>
  <c r="R97" i="36" a="1"/>
  <c r="R97" i="36" s="1"/>
  <c r="S97" i="36" a="1"/>
  <c r="S97" i="36" s="1"/>
  <c r="F98" i="36" a="1"/>
  <c r="F98" i="36"/>
  <c r="G98" i="36" a="1"/>
  <c r="G98" i="36" s="1"/>
  <c r="H98" i="36" a="1"/>
  <c r="H98" i="36"/>
  <c r="I98" i="36" a="1"/>
  <c r="I98" i="36" s="1"/>
  <c r="J98" i="36" a="1"/>
  <c r="J98" i="36" s="1"/>
  <c r="K98" i="36" a="1"/>
  <c r="K98" i="36"/>
  <c r="L98" i="36" a="1"/>
  <c r="L98" i="36" s="1"/>
  <c r="M98" i="36" a="1"/>
  <c r="M98" i="36" s="1"/>
  <c r="N98" i="36" a="1"/>
  <c r="N98" i="36" s="1"/>
  <c r="O98" i="36" a="1"/>
  <c r="O98" i="36" s="1"/>
  <c r="P98" i="36" a="1"/>
  <c r="P98" i="36"/>
  <c r="Q98" i="36" a="1"/>
  <c r="Q98" i="36" s="1"/>
  <c r="R98" i="36" a="1"/>
  <c r="R98" i="36" s="1"/>
  <c r="S98" i="36" a="1"/>
  <c r="S98" i="36" s="1"/>
  <c r="F99" i="36" a="1"/>
  <c r="F99" i="36" s="1"/>
  <c r="G99" i="36" a="1"/>
  <c r="G99" i="36"/>
  <c r="H99" i="36" a="1"/>
  <c r="H99" i="36" s="1"/>
  <c r="I99" i="36" a="1"/>
  <c r="I99" i="36" s="1"/>
  <c r="J99" i="36" a="1"/>
  <c r="J99" i="36" s="1"/>
  <c r="K99" i="36" a="1"/>
  <c r="K99" i="36" s="1"/>
  <c r="L99" i="36" a="1"/>
  <c r="L99" i="36"/>
  <c r="M99" i="36" a="1"/>
  <c r="M99" i="36"/>
  <c r="N99" i="36" a="1"/>
  <c r="N99" i="36" s="1"/>
  <c r="O99" i="36" a="1"/>
  <c r="O99" i="36" s="1"/>
  <c r="P99" i="36" a="1"/>
  <c r="P99" i="36" s="1"/>
  <c r="Q99" i="36" a="1"/>
  <c r="Q99" i="36"/>
  <c r="R99" i="36" a="1"/>
  <c r="R99" i="36" s="1"/>
  <c r="S99" i="36" a="1"/>
  <c r="S99" i="36"/>
  <c r="F100" i="36" a="1"/>
  <c r="F100" i="36" s="1"/>
  <c r="G100" i="36" a="1"/>
  <c r="G100" i="36" s="1"/>
  <c r="H100" i="36" a="1"/>
  <c r="H100" i="36"/>
  <c r="I100" i="36" a="1"/>
  <c r="I100" i="36" s="1"/>
  <c r="J100" i="36" a="1"/>
  <c r="J100" i="36" s="1"/>
  <c r="K100" i="36" a="1"/>
  <c r="K100" i="36" s="1"/>
  <c r="L100" i="36" a="1"/>
  <c r="L100" i="36" s="1"/>
  <c r="M100" i="36" a="1"/>
  <c r="M100" i="36"/>
  <c r="N100" i="36" a="1"/>
  <c r="N100" i="36" s="1"/>
  <c r="O100" i="36" a="1"/>
  <c r="O100" i="36" s="1"/>
  <c r="P100" i="36" a="1"/>
  <c r="P100" i="36" s="1"/>
  <c r="Q100" i="36" a="1"/>
  <c r="Q100" i="36" s="1"/>
  <c r="R100" i="36" a="1"/>
  <c r="R100" i="36"/>
  <c r="S100" i="36" a="1"/>
  <c r="S100" i="36" s="1"/>
  <c r="F101" i="36" a="1"/>
  <c r="F101" i="36" s="1"/>
  <c r="G101" i="36" a="1"/>
  <c r="G101" i="36" s="1"/>
  <c r="H101" i="36" a="1"/>
  <c r="H101" i="36" s="1"/>
  <c r="I101" i="36" a="1"/>
  <c r="I101" i="36"/>
  <c r="J101" i="36" a="1"/>
  <c r="J101" i="36"/>
  <c r="K101" i="36" a="1"/>
  <c r="K101" i="36" s="1"/>
  <c r="L101" i="36" a="1"/>
  <c r="L101" i="36" s="1"/>
  <c r="M101" i="36" a="1"/>
  <c r="M101" i="36" s="1"/>
  <c r="N101" i="36" a="1"/>
  <c r="N101" i="36"/>
  <c r="O101" i="36" a="1"/>
  <c r="O101" i="36" s="1"/>
  <c r="P101" i="36" a="1"/>
  <c r="P101" i="36"/>
  <c r="Q101" i="36" a="1"/>
  <c r="Q101" i="36" s="1"/>
  <c r="R101" i="36" a="1"/>
  <c r="R101" i="36" s="1"/>
  <c r="S101" i="36" a="1"/>
  <c r="S101" i="36"/>
  <c r="F102" i="36" a="1"/>
  <c r="F102" i="36" s="1"/>
  <c r="G102" i="36" a="1"/>
  <c r="G102" i="36" s="1"/>
  <c r="H102" i="36" a="1"/>
  <c r="H102" i="36" s="1"/>
  <c r="I102" i="36" a="1"/>
  <c r="I102" i="36" s="1"/>
  <c r="J102" i="36" a="1"/>
  <c r="J102" i="36" s="1"/>
  <c r="K102" i="36" a="1"/>
  <c r="K102" i="36" s="1"/>
  <c r="L102" i="36" a="1"/>
  <c r="L102" i="36"/>
  <c r="M102" i="36" a="1"/>
  <c r="M102" i="36" s="1"/>
  <c r="N102" i="36" a="1"/>
  <c r="N102" i="36" s="1"/>
  <c r="O102" i="36" a="1"/>
  <c r="O102" i="36" s="1"/>
  <c r="P102" i="36" a="1"/>
  <c r="P102" i="36"/>
  <c r="Q102" i="36" a="1"/>
  <c r="Q102" i="36" s="1"/>
  <c r="R102" i="36" a="1"/>
  <c r="R102" i="36" s="1"/>
  <c r="S102" i="36" a="1"/>
  <c r="S102" i="36" s="1"/>
  <c r="F103" i="36" a="1"/>
  <c r="F103" i="36" s="1"/>
  <c r="G103" i="36" a="1"/>
  <c r="G103" i="36"/>
  <c r="H103" i="36" a="1"/>
  <c r="H103" i="36" s="1"/>
  <c r="I103" i="36" a="1"/>
  <c r="I103" i="36" s="1"/>
  <c r="J103" i="36" a="1"/>
  <c r="J103" i="36" s="1"/>
  <c r="K103" i="36" a="1"/>
  <c r="K103" i="36" s="1"/>
  <c r="L103" i="36" a="1"/>
  <c r="L103" i="36" s="1"/>
  <c r="M103" i="36" a="1"/>
  <c r="M103" i="36" s="1"/>
  <c r="N103" i="36" a="1"/>
  <c r="N103" i="36" s="1"/>
  <c r="O103" i="36" a="1"/>
  <c r="O103" i="36" s="1"/>
  <c r="P103" i="36" a="1"/>
  <c r="P103" i="36" s="1"/>
  <c r="Q103" i="36" a="1"/>
  <c r="Q103" i="36" s="1"/>
  <c r="R103" i="36" a="1"/>
  <c r="R103" i="36"/>
  <c r="S103" i="36" a="1"/>
  <c r="S103" i="36" s="1"/>
  <c r="F104" i="36" a="1"/>
  <c r="F104" i="36" s="1"/>
  <c r="G104" i="36" a="1"/>
  <c r="G104" i="36" s="1"/>
  <c r="H104" i="36" a="1"/>
  <c r="H104" i="36" s="1"/>
  <c r="I104" i="36" a="1"/>
  <c r="I104" i="36"/>
  <c r="J104" i="36" a="1"/>
  <c r="J104" i="36" s="1"/>
  <c r="K104" i="36" a="1"/>
  <c r="K104" i="36" s="1"/>
  <c r="L104" i="36" a="1"/>
  <c r="L104" i="36" s="1"/>
  <c r="M104" i="36" a="1"/>
  <c r="M104" i="36" s="1"/>
  <c r="N104" i="36" a="1"/>
  <c r="N104" i="36"/>
  <c r="O104" i="36" a="1"/>
  <c r="O104" i="36" s="1"/>
  <c r="P104" i="36" a="1"/>
  <c r="P104" i="36" s="1"/>
  <c r="Q104" i="36" a="1"/>
  <c r="Q104" i="36" s="1"/>
  <c r="R104" i="36" a="1"/>
  <c r="R104" i="36" s="1"/>
  <c r="S104" i="36" a="1"/>
  <c r="S104" i="36" s="1"/>
  <c r="F105" i="36" a="1"/>
  <c r="F105" i="36" s="1"/>
  <c r="G105" i="36" a="1"/>
  <c r="G105" i="36" s="1"/>
  <c r="H105" i="36" a="1"/>
  <c r="H105" i="36" s="1"/>
  <c r="I105" i="36" a="1"/>
  <c r="I105" i="36" s="1"/>
  <c r="J105" i="36" a="1"/>
  <c r="J105" i="36" s="1"/>
  <c r="K105" i="36" a="1"/>
  <c r="K105" i="36" s="1"/>
  <c r="L105" i="36" a="1"/>
  <c r="L105" i="36" s="1"/>
  <c r="M105" i="36" a="1"/>
  <c r="M105" i="36" s="1"/>
  <c r="N105" i="36" a="1"/>
  <c r="N105" i="36" s="1"/>
  <c r="O105" i="36" a="1"/>
  <c r="O105" i="36" s="1"/>
  <c r="P105" i="36" a="1"/>
  <c r="P105" i="36" s="1"/>
  <c r="Q105" i="36" a="1"/>
  <c r="Q105" i="36" s="1"/>
  <c r="R105" i="36" a="1"/>
  <c r="R105" i="36" s="1"/>
  <c r="S105" i="36" a="1"/>
  <c r="S105" i="36" s="1"/>
  <c r="F106" i="36" a="1"/>
  <c r="F106" i="36" s="1"/>
  <c r="G106" i="36" a="1"/>
  <c r="G106" i="36" s="1"/>
  <c r="H106" i="36" a="1"/>
  <c r="H106" i="36" s="1"/>
  <c r="I106" i="36" a="1"/>
  <c r="I106" i="36" s="1"/>
  <c r="J106" i="36" a="1"/>
  <c r="J106" i="36"/>
  <c r="K106" i="36" a="1"/>
  <c r="K106" i="36" s="1"/>
  <c r="L106" i="36" a="1"/>
  <c r="L106" i="36" s="1"/>
  <c r="M106" i="36" a="1"/>
  <c r="M106" i="36" s="1"/>
  <c r="N106" i="36" a="1"/>
  <c r="N106" i="36" s="1"/>
  <c r="O106" i="36" a="1"/>
  <c r="O106" i="36"/>
  <c r="P106" i="36" a="1"/>
  <c r="P106" i="36" s="1"/>
  <c r="Q106" i="36" a="1"/>
  <c r="Q106" i="36" s="1"/>
  <c r="R106" i="36" a="1"/>
  <c r="R106" i="36" s="1"/>
  <c r="S106" i="36" a="1"/>
  <c r="S106" i="36" s="1"/>
  <c r="F107" i="36" a="1"/>
  <c r="F107" i="36" s="1"/>
  <c r="G107" i="36" a="1"/>
  <c r="G107" i="36" s="1"/>
  <c r="H107" i="36" a="1"/>
  <c r="H107" i="36" s="1"/>
  <c r="I107" i="36" a="1"/>
  <c r="I107" i="36" s="1"/>
  <c r="J107" i="36" a="1"/>
  <c r="J107" i="36" s="1"/>
  <c r="K107" i="36" a="1"/>
  <c r="K107" i="36" s="1"/>
  <c r="L107" i="36" a="1"/>
  <c r="L107" i="36" s="1"/>
  <c r="M107" i="36" a="1"/>
  <c r="M107" i="36" s="1"/>
  <c r="N107" i="36" a="1"/>
  <c r="N107" i="36" s="1"/>
  <c r="O107" i="36" a="1"/>
  <c r="O107" i="36" s="1"/>
  <c r="P107" i="36" a="1"/>
  <c r="P107" i="36" s="1"/>
  <c r="Q107" i="36" a="1"/>
  <c r="Q107" i="36"/>
  <c r="R107" i="36" a="1"/>
  <c r="R107" i="36" s="1"/>
  <c r="S107" i="36" a="1"/>
  <c r="S107" i="36" s="1"/>
  <c r="F108" i="36" a="1"/>
  <c r="F108" i="36" s="1"/>
  <c r="G108" i="36" a="1"/>
  <c r="G108" i="36" s="1"/>
  <c r="H108" i="36" a="1"/>
  <c r="H108" i="36"/>
  <c r="I108" i="36" a="1"/>
  <c r="I108" i="36" s="1"/>
  <c r="J108" i="36" a="1"/>
  <c r="J108" i="36" s="1"/>
  <c r="K108" i="36" a="1"/>
  <c r="K108" i="36" s="1"/>
  <c r="L108" i="36" a="1"/>
  <c r="L108" i="36" s="1"/>
  <c r="M108" i="36" a="1"/>
  <c r="M108" i="36" s="1"/>
  <c r="N108" i="36" a="1"/>
  <c r="N108" i="36" s="1"/>
  <c r="O108" i="36" a="1"/>
  <c r="O108" i="36" s="1"/>
  <c r="P108" i="36" a="1"/>
  <c r="P108" i="36" s="1"/>
  <c r="Q108" i="36" a="1"/>
  <c r="Q108" i="36" s="1"/>
  <c r="R108" i="36" a="1"/>
  <c r="R108" i="36" s="1"/>
  <c r="S108" i="36" a="1"/>
  <c r="S108" i="36" s="1"/>
  <c r="F109" i="36" a="1"/>
  <c r="F109" i="36" s="1"/>
  <c r="G109" i="36" a="1"/>
  <c r="G109" i="36" s="1"/>
  <c r="H109" i="36" a="1"/>
  <c r="H109" i="36" s="1"/>
  <c r="I109" i="36" a="1"/>
  <c r="I109" i="36" s="1"/>
  <c r="J109" i="36" a="1"/>
  <c r="J109" i="36" s="1"/>
  <c r="K109" i="36" a="1"/>
  <c r="K109" i="36" s="1"/>
  <c r="L109" i="36" a="1"/>
  <c r="L109" i="36" s="1"/>
  <c r="M109" i="36" a="1"/>
  <c r="M109" i="36" s="1"/>
  <c r="N109" i="36" a="1"/>
  <c r="N109" i="36" s="1"/>
  <c r="O109" i="36" a="1"/>
  <c r="O109" i="36" s="1"/>
  <c r="P109" i="36" a="1"/>
  <c r="P109" i="36" s="1"/>
  <c r="Q109" i="36" a="1"/>
  <c r="Q109" i="36" s="1"/>
  <c r="R109" i="36" a="1"/>
  <c r="R109" i="36"/>
  <c r="S109" i="36" a="1"/>
  <c r="S109" i="36" s="1"/>
  <c r="F110" i="36" a="1"/>
  <c r="F110" i="36" s="1"/>
  <c r="G110" i="36" a="1"/>
  <c r="G110" i="36" s="1"/>
  <c r="H110" i="36" a="1"/>
  <c r="H110" i="36" s="1"/>
  <c r="I110" i="36" a="1"/>
  <c r="I110" i="36" s="1"/>
  <c r="J110" i="36" a="1"/>
  <c r="J110" i="36"/>
  <c r="K110" i="36" a="1"/>
  <c r="K110" i="36" s="1"/>
  <c r="L110" i="36" a="1"/>
  <c r="L110" i="36" s="1"/>
  <c r="M110" i="36" a="1"/>
  <c r="M110" i="36" s="1"/>
  <c r="N110" i="36" a="1"/>
  <c r="N110" i="36" s="1"/>
  <c r="O110" i="36" a="1"/>
  <c r="O110" i="36" s="1"/>
  <c r="P110" i="36" a="1"/>
  <c r="P110" i="36"/>
  <c r="Q110" i="36" a="1"/>
  <c r="Q110" i="36" s="1"/>
  <c r="R110" i="36" a="1"/>
  <c r="R110" i="36" s="1"/>
  <c r="S110" i="36" a="1"/>
  <c r="S110" i="36" s="1"/>
  <c r="F111" i="36" a="1"/>
  <c r="F111" i="36" s="1"/>
  <c r="G111" i="36" a="1"/>
  <c r="G111" i="36" s="1"/>
  <c r="H111" i="36" a="1"/>
  <c r="H111" i="36" s="1"/>
  <c r="I111" i="36" a="1"/>
  <c r="I111" i="36" s="1"/>
  <c r="J111" i="36" a="1"/>
  <c r="J111" i="36" s="1"/>
  <c r="K111" i="36" a="1"/>
  <c r="K111" i="36" s="1"/>
  <c r="L111" i="36" a="1"/>
  <c r="L111" i="36" s="1"/>
  <c r="M111" i="36" a="1"/>
  <c r="M111" i="36" s="1"/>
  <c r="N111" i="36" a="1"/>
  <c r="N111" i="36" s="1"/>
  <c r="O111" i="36" a="1"/>
  <c r="O111" i="36"/>
  <c r="P111" i="36" a="1"/>
  <c r="P111" i="36" s="1"/>
  <c r="Q111" i="36" a="1"/>
  <c r="Q111" i="36" s="1"/>
  <c r="R111" i="36" a="1"/>
  <c r="R111" i="36" s="1"/>
  <c r="S111" i="36" a="1"/>
  <c r="S111" i="36" s="1"/>
  <c r="F112" i="36" a="1"/>
  <c r="F112" i="36" s="1"/>
  <c r="G112" i="36" a="1"/>
  <c r="G112" i="36"/>
  <c r="H112" i="36" a="1"/>
  <c r="H112" i="36" s="1"/>
  <c r="I112" i="36" a="1"/>
  <c r="I112" i="36" s="1"/>
  <c r="J112" i="36" a="1"/>
  <c r="J112" i="36" s="1"/>
  <c r="K112" i="36" a="1"/>
  <c r="K112" i="36" s="1"/>
  <c r="L112" i="36" a="1"/>
  <c r="L112" i="36" s="1"/>
  <c r="M112" i="36" a="1"/>
  <c r="M112" i="36"/>
  <c r="N112" i="36" a="1"/>
  <c r="N112" i="36" s="1"/>
  <c r="O112" i="36" a="1"/>
  <c r="O112" i="36" s="1"/>
  <c r="P112" i="36" a="1"/>
  <c r="P112" i="36" s="1"/>
  <c r="Q112" i="36" a="1"/>
  <c r="Q112" i="36" s="1"/>
  <c r="R112" i="36" a="1"/>
  <c r="R112" i="36" s="1"/>
  <c r="S112" i="36" a="1"/>
  <c r="S112" i="36" s="1"/>
  <c r="F113" i="36" a="1"/>
  <c r="F113" i="36" s="1"/>
  <c r="G113" i="36" a="1"/>
  <c r="G113" i="36" s="1"/>
  <c r="H113" i="36" a="1"/>
  <c r="H113" i="36" s="1"/>
  <c r="I113" i="36" a="1"/>
  <c r="I113" i="36" s="1"/>
  <c r="J113" i="36" a="1"/>
  <c r="J113" i="36" s="1"/>
  <c r="K113" i="36" a="1"/>
  <c r="K113" i="36" s="1"/>
  <c r="L113" i="36" a="1"/>
  <c r="L113" i="36"/>
  <c r="M113" i="36" a="1"/>
  <c r="M113" i="36" s="1"/>
  <c r="N113" i="36" a="1"/>
  <c r="N113" i="36" s="1"/>
  <c r="O113" i="36" a="1"/>
  <c r="O113" i="36" s="1"/>
  <c r="P113" i="36" a="1"/>
  <c r="P113" i="36" s="1"/>
  <c r="Q113" i="36" a="1"/>
  <c r="Q113" i="36" s="1"/>
  <c r="R113" i="36" a="1"/>
  <c r="R113" i="36"/>
  <c r="S113" i="36" a="1"/>
  <c r="S113" i="36" s="1"/>
  <c r="F114" i="36" a="1"/>
  <c r="F114" i="36" s="1"/>
  <c r="G114" i="36" a="1"/>
  <c r="G114" i="36" s="1"/>
  <c r="H114" i="36" a="1"/>
  <c r="H114" i="36" s="1"/>
  <c r="I114" i="36" a="1"/>
  <c r="I114" i="36" s="1"/>
  <c r="J114" i="36" a="1"/>
  <c r="J114" i="36"/>
  <c r="K114" i="36" a="1"/>
  <c r="K114" i="36" s="1"/>
  <c r="L114" i="36" a="1"/>
  <c r="L114" i="36" s="1"/>
  <c r="M114" i="36" a="1"/>
  <c r="M114" i="36" s="1"/>
  <c r="N114" i="36" a="1"/>
  <c r="N114" i="36" s="1"/>
  <c r="O114" i="36" a="1"/>
  <c r="O114" i="36" s="1"/>
  <c r="P114" i="36" a="1"/>
  <c r="P114" i="36" s="1"/>
  <c r="Q114" i="36" a="1"/>
  <c r="Q114" i="36" s="1"/>
  <c r="R114" i="36" a="1"/>
  <c r="R114" i="36" s="1"/>
  <c r="S114" i="36" a="1"/>
  <c r="S114" i="36" s="1"/>
  <c r="F115" i="36" a="1"/>
  <c r="F115" i="36" s="1"/>
  <c r="G115" i="36" a="1"/>
  <c r="G115" i="36" s="1"/>
  <c r="H115" i="36" a="1"/>
  <c r="H115" i="36" s="1"/>
  <c r="I115" i="36" a="1"/>
  <c r="I115" i="36"/>
  <c r="J115" i="36" a="1"/>
  <c r="J115" i="36" s="1"/>
  <c r="K115" i="36" a="1"/>
  <c r="K115" i="36" s="1"/>
  <c r="L115" i="36" a="1"/>
  <c r="L115" i="36" s="1"/>
  <c r="M115" i="36" a="1"/>
  <c r="M115" i="36" s="1"/>
  <c r="N115" i="36" a="1"/>
  <c r="N115" i="36" s="1"/>
  <c r="O115" i="36" a="1"/>
  <c r="O115" i="36"/>
  <c r="P115" i="36" a="1"/>
  <c r="P115" i="36" s="1"/>
  <c r="Q115" i="36" a="1"/>
  <c r="Q115" i="36" s="1"/>
  <c r="R115" i="36" a="1"/>
  <c r="R115" i="36" s="1"/>
  <c r="S115" i="36" a="1"/>
  <c r="S115" i="36" s="1"/>
  <c r="F116" i="36" a="1"/>
  <c r="F116" i="36" s="1"/>
  <c r="G116" i="36" a="1"/>
  <c r="G116" i="36"/>
  <c r="H116" i="36" a="1"/>
  <c r="H116" i="36" s="1"/>
  <c r="I116" i="36" a="1"/>
  <c r="I116" i="36" s="1"/>
  <c r="J116" i="36" a="1"/>
  <c r="J116" i="36" s="1"/>
  <c r="K116" i="36" a="1"/>
  <c r="K116" i="36" s="1"/>
  <c r="L116" i="36" a="1"/>
  <c r="L116" i="36" s="1"/>
  <c r="M116" i="36" a="1"/>
  <c r="M116" i="36" s="1"/>
  <c r="N116" i="36" a="1"/>
  <c r="N116" i="36" s="1"/>
  <c r="O116" i="36" a="1"/>
  <c r="O116" i="36" s="1"/>
  <c r="P116" i="36" a="1"/>
  <c r="P116" i="36" s="1"/>
  <c r="Q116" i="36" a="1"/>
  <c r="Q116" i="36" s="1"/>
  <c r="R116" i="36" a="1"/>
  <c r="R116" i="36" s="1"/>
  <c r="S116" i="36" a="1"/>
  <c r="S116" i="36" s="1"/>
  <c r="F117" i="36" a="1"/>
  <c r="F117" i="36"/>
  <c r="G117" i="36" a="1"/>
  <c r="G117" i="36" s="1"/>
  <c r="H117" i="36" a="1"/>
  <c r="H117" i="36" s="1"/>
  <c r="I117" i="36" a="1"/>
  <c r="I117" i="36" s="1"/>
  <c r="J117" i="36" a="1"/>
  <c r="J117" i="36" s="1"/>
  <c r="K117" i="36" a="1"/>
  <c r="K117" i="36" s="1"/>
  <c r="L117" i="36" a="1"/>
  <c r="L117" i="36"/>
  <c r="M117" i="36" a="1"/>
  <c r="M117" i="36" s="1"/>
  <c r="N117" i="36" a="1"/>
  <c r="N117" i="36" s="1"/>
  <c r="O117" i="36" a="1"/>
  <c r="O117" i="36" s="1"/>
  <c r="P117" i="36" a="1"/>
  <c r="P117" i="36" s="1"/>
  <c r="Q117" i="36" a="1"/>
  <c r="Q117" i="36" s="1"/>
  <c r="R117" i="36" a="1"/>
  <c r="R117" i="36"/>
  <c r="S117" i="36" a="1"/>
  <c r="S117" i="36" s="1"/>
  <c r="F118" i="36" a="1"/>
  <c r="F118" i="36" s="1"/>
  <c r="G118" i="36" a="1"/>
  <c r="G118" i="36" s="1"/>
  <c r="H118" i="36" a="1"/>
  <c r="H118" i="36" s="1"/>
  <c r="I118" i="36" a="1"/>
  <c r="I118" i="36" s="1"/>
  <c r="J118" i="36" a="1"/>
  <c r="J118" i="36" s="1"/>
  <c r="K118" i="36" a="1"/>
  <c r="K118" i="36" s="1"/>
  <c r="L118" i="36" a="1"/>
  <c r="L118" i="36" s="1"/>
  <c r="M118" i="36" a="1"/>
  <c r="M118" i="36" s="1"/>
  <c r="N118" i="36" a="1"/>
  <c r="N118" i="36" s="1"/>
  <c r="O118" i="36" a="1"/>
  <c r="O118" i="36" s="1"/>
  <c r="P118" i="36" a="1"/>
  <c r="P118" i="36" s="1"/>
  <c r="Q118" i="36" a="1"/>
  <c r="Q118" i="36"/>
  <c r="R118" i="36" a="1"/>
  <c r="R118" i="36" s="1"/>
  <c r="S118" i="36" a="1"/>
  <c r="S118" i="36" s="1"/>
  <c r="F119" i="36" a="1"/>
  <c r="F119" i="36" s="1"/>
  <c r="G119" i="36" a="1"/>
  <c r="G119" i="36" s="1"/>
  <c r="H119" i="36" a="1"/>
  <c r="H119" i="36" s="1"/>
  <c r="I119" i="36" a="1"/>
  <c r="I119" i="36"/>
  <c r="J119" i="36" a="1"/>
  <c r="J119" i="36" s="1"/>
  <c r="K119" i="36" a="1"/>
  <c r="K119" i="36" s="1"/>
  <c r="L119" i="36" a="1"/>
  <c r="L119" i="36" s="1"/>
  <c r="M119" i="36" a="1"/>
  <c r="M119" i="36" s="1"/>
  <c r="N119" i="36" a="1"/>
  <c r="N119" i="36" s="1"/>
  <c r="O119" i="36" a="1"/>
  <c r="O119" i="36"/>
  <c r="P119" i="36" a="1"/>
  <c r="P119" i="36" s="1"/>
  <c r="Q119" i="36" a="1"/>
  <c r="Q119" i="36" s="1"/>
  <c r="R119" i="36" a="1"/>
  <c r="R119" i="36" s="1"/>
  <c r="S119" i="36" a="1"/>
  <c r="S119" i="36" s="1"/>
  <c r="F120" i="36" a="1"/>
  <c r="F120" i="36" s="1"/>
  <c r="G120" i="36" a="1"/>
  <c r="G120" i="36" s="1"/>
  <c r="H120" i="36" a="1"/>
  <c r="H120" i="36" s="1"/>
  <c r="I120" i="36" a="1"/>
  <c r="I120" i="36" s="1"/>
  <c r="J120" i="36" a="1"/>
  <c r="J120" i="36" s="1"/>
  <c r="K120" i="36" a="1"/>
  <c r="K120" i="36" s="1"/>
  <c r="L120" i="36" a="1"/>
  <c r="L120" i="36" s="1"/>
  <c r="M120" i="36" a="1"/>
  <c r="M120" i="36" s="1"/>
  <c r="N120" i="36" a="1"/>
  <c r="N120" i="36"/>
  <c r="O120" i="36" a="1"/>
  <c r="O120" i="36" s="1"/>
  <c r="P120" i="36" a="1"/>
  <c r="P120" i="36" s="1"/>
  <c r="Q120" i="36" a="1"/>
  <c r="Q120" i="36" s="1"/>
  <c r="R120" i="36" a="1"/>
  <c r="R120" i="36" s="1"/>
  <c r="S120" i="36" a="1"/>
  <c r="S120" i="36" s="1"/>
  <c r="F121" i="36" a="1"/>
  <c r="F121" i="36"/>
  <c r="G121" i="36" a="1"/>
  <c r="G121" i="36" s="1"/>
  <c r="H121" i="36" a="1"/>
  <c r="H121" i="36" s="1"/>
  <c r="I121" i="36" a="1"/>
  <c r="I121" i="36" s="1"/>
  <c r="J121" i="36" a="1"/>
  <c r="J121" i="36" s="1"/>
  <c r="K121" i="36" a="1"/>
  <c r="K121" i="36" s="1"/>
  <c r="L121" i="36" a="1"/>
  <c r="L121" i="36"/>
  <c r="M121" i="36" a="1"/>
  <c r="M121" i="36" s="1"/>
  <c r="N121" i="36" a="1"/>
  <c r="N121" i="36" s="1"/>
  <c r="O121" i="36" a="1"/>
  <c r="O121" i="36" s="1"/>
  <c r="P121" i="36" a="1"/>
  <c r="P121" i="36" s="1"/>
  <c r="Q121" i="36" a="1"/>
  <c r="Q121" i="36" s="1"/>
  <c r="R121" i="36" a="1"/>
  <c r="R121" i="36" s="1"/>
  <c r="S121" i="36" a="1"/>
  <c r="S121" i="36" s="1"/>
  <c r="F122" i="36" a="1"/>
  <c r="F122" i="36" s="1"/>
  <c r="G122" i="36" a="1"/>
  <c r="G122" i="36" s="1"/>
  <c r="H122" i="36" a="1"/>
  <c r="H122" i="36" s="1"/>
  <c r="I122" i="36" a="1"/>
  <c r="I122" i="36" s="1"/>
  <c r="J122" i="36" a="1"/>
  <c r="J122" i="36" s="1"/>
  <c r="K122" i="36" a="1"/>
  <c r="K122" i="36"/>
  <c r="L122" i="36" a="1"/>
  <c r="L122" i="36" s="1"/>
  <c r="M122" i="36" a="1"/>
  <c r="M122" i="36" s="1"/>
  <c r="N122" i="36" a="1"/>
  <c r="N122" i="36" s="1"/>
  <c r="O122" i="36" a="1"/>
  <c r="O122" i="36" s="1"/>
  <c r="P122" i="36" a="1"/>
  <c r="P122" i="36" s="1"/>
  <c r="Q122" i="36" a="1"/>
  <c r="Q122" i="36"/>
  <c r="R122" i="36" a="1"/>
  <c r="R122" i="36" s="1"/>
  <c r="S122" i="36" a="1"/>
  <c r="S122" i="36" s="1"/>
  <c r="F123" i="36" a="1"/>
  <c r="F123" i="36" s="1"/>
  <c r="G123" i="36" a="1"/>
  <c r="G123" i="36" s="1"/>
  <c r="H123" i="36" a="1"/>
  <c r="H123" i="36" s="1"/>
  <c r="I123" i="36" a="1"/>
  <c r="I123" i="36"/>
  <c r="J123" i="36" a="1"/>
  <c r="J123" i="36" s="1"/>
  <c r="K123" i="36" a="1"/>
  <c r="K123" i="36" s="1"/>
  <c r="L123" i="36" a="1"/>
  <c r="L123" i="36" s="1"/>
  <c r="M123" i="36" a="1"/>
  <c r="M123" i="36" s="1"/>
  <c r="N123" i="36" a="1"/>
  <c r="N123" i="36" s="1"/>
  <c r="O123" i="36" a="1"/>
  <c r="O123" i="36" s="1"/>
  <c r="P123" i="36" a="1"/>
  <c r="P123" i="36" s="1"/>
  <c r="Q123" i="36" a="1"/>
  <c r="Q123" i="36" s="1"/>
  <c r="R123" i="36" a="1"/>
  <c r="R123" i="36" s="1"/>
  <c r="S123" i="36" a="1"/>
  <c r="S123" i="36" s="1"/>
  <c r="F124" i="36" a="1"/>
  <c r="F124" i="36" s="1"/>
  <c r="G124" i="36" a="1"/>
  <c r="G124" i="36" s="1"/>
  <c r="H124" i="36" a="1"/>
  <c r="H124" i="36"/>
  <c r="I124" i="36" a="1"/>
  <c r="I124" i="36" s="1"/>
  <c r="J124" i="36" a="1"/>
  <c r="J124" i="36" s="1"/>
  <c r="K124" i="36" a="1"/>
  <c r="K124" i="36" s="1"/>
  <c r="L124" i="36" a="1"/>
  <c r="L124" i="36" s="1"/>
  <c r="M124" i="36" a="1"/>
  <c r="M124" i="36" s="1"/>
  <c r="N124" i="36" a="1"/>
  <c r="N124" i="36"/>
  <c r="O124" i="36" a="1"/>
  <c r="O124" i="36" s="1"/>
  <c r="P124" i="36" a="1"/>
  <c r="P124" i="36" s="1"/>
  <c r="Q124" i="36" a="1"/>
  <c r="Q124" i="36" s="1"/>
  <c r="R124" i="36" a="1"/>
  <c r="R124" i="36" s="1"/>
  <c r="S124" i="36" a="1"/>
  <c r="S124" i="36" s="1"/>
  <c r="F125" i="36" a="1"/>
  <c r="F125" i="36"/>
  <c r="G125" i="36" a="1"/>
  <c r="G125" i="36" s="1"/>
  <c r="H125" i="36" a="1"/>
  <c r="H125" i="36" s="1"/>
  <c r="I125" i="36" a="1"/>
  <c r="I125" i="36" s="1"/>
  <c r="J125" i="36" a="1"/>
  <c r="J125" i="36" s="1"/>
  <c r="K125" i="36" a="1"/>
  <c r="K125" i="36" s="1"/>
  <c r="L125" i="36" a="1"/>
  <c r="L125" i="36" s="1"/>
  <c r="M125" i="36" a="1"/>
  <c r="M125" i="36" s="1"/>
  <c r="N125" i="36" a="1"/>
  <c r="N125" i="36" s="1"/>
  <c r="O125" i="36" a="1"/>
  <c r="O125" i="36" s="1"/>
  <c r="P125" i="36" a="1"/>
  <c r="P125" i="36" s="1"/>
  <c r="Q125" i="36" a="1"/>
  <c r="Q125" i="36" s="1"/>
  <c r="R125" i="36" a="1"/>
  <c r="R125" i="36" s="1"/>
  <c r="S125" i="36" a="1"/>
  <c r="S125" i="36"/>
  <c r="F126" i="36" a="1"/>
  <c r="F126" i="36" s="1"/>
  <c r="G126" i="36" a="1"/>
  <c r="G126" i="36" s="1"/>
  <c r="H126" i="36" a="1"/>
  <c r="H126" i="36" s="1"/>
  <c r="I126" i="36" a="1"/>
  <c r="I126" i="36" s="1"/>
  <c r="J126" i="36" a="1"/>
  <c r="J126" i="36" s="1"/>
  <c r="K126" i="36" a="1"/>
  <c r="K126" i="36"/>
  <c r="L126" i="36" a="1"/>
  <c r="L126" i="36" s="1"/>
  <c r="M126" i="36" a="1"/>
  <c r="M126" i="36" s="1"/>
  <c r="N126" i="36" a="1"/>
  <c r="N126" i="36" s="1"/>
  <c r="O126" i="36" a="1"/>
  <c r="O126" i="36" s="1"/>
  <c r="P126" i="36" a="1"/>
  <c r="P126" i="36" s="1"/>
  <c r="Q126" i="36" a="1"/>
  <c r="Q126" i="36"/>
  <c r="R126" i="36" a="1"/>
  <c r="R126" i="36" s="1"/>
  <c r="S126" i="36" a="1"/>
  <c r="S126" i="36" s="1"/>
  <c r="F127" i="36" a="1"/>
  <c r="F127" i="36" s="1"/>
  <c r="G127" i="36" a="1"/>
  <c r="G127" i="36" s="1"/>
  <c r="H127" i="36" a="1"/>
  <c r="H127" i="36" s="1"/>
  <c r="I127" i="36" a="1"/>
  <c r="I127" i="36" s="1"/>
  <c r="J127" i="36" a="1"/>
  <c r="J127" i="36" s="1"/>
  <c r="K127" i="36" a="1"/>
  <c r="K127" i="36" s="1"/>
  <c r="L127" i="36" a="1"/>
  <c r="L127" i="36" s="1"/>
  <c r="M127" i="36" a="1"/>
  <c r="M127" i="36" s="1"/>
  <c r="N127" i="36" a="1"/>
  <c r="N127" i="36" s="1"/>
  <c r="O127" i="36" a="1"/>
  <c r="O127" i="36" s="1"/>
  <c r="P127" i="36" a="1"/>
  <c r="P127" i="36"/>
  <c r="Q127" i="36" a="1"/>
  <c r="Q127" i="36" s="1"/>
  <c r="R127" i="36" a="1"/>
  <c r="R127" i="36" s="1"/>
  <c r="S127" i="36" a="1"/>
  <c r="S127" i="36" s="1"/>
  <c r="F128" i="36" a="1"/>
  <c r="F128" i="36" s="1"/>
  <c r="G128" i="36" a="1"/>
  <c r="G128" i="36" s="1"/>
  <c r="H128" i="36" a="1"/>
  <c r="H128" i="36"/>
  <c r="I128" i="36" a="1"/>
  <c r="I128" i="36" s="1"/>
  <c r="J128" i="36" a="1"/>
  <c r="J128" i="36" s="1"/>
  <c r="K128" i="36" a="1"/>
  <c r="K128" i="36" s="1"/>
  <c r="L128" i="36" a="1"/>
  <c r="L128" i="36" s="1"/>
  <c r="M128" i="36" a="1"/>
  <c r="M128" i="36" s="1"/>
  <c r="N128" i="36" a="1"/>
  <c r="N128" i="36"/>
  <c r="O128" i="36" a="1"/>
  <c r="O128" i="36" s="1"/>
  <c r="P128" i="36" a="1"/>
  <c r="P128" i="36" s="1"/>
  <c r="Q128" i="36" a="1"/>
  <c r="Q128" i="36" s="1"/>
  <c r="R128" i="36" a="1"/>
  <c r="R128" i="36" s="1"/>
  <c r="S128" i="36" a="1"/>
  <c r="S128" i="36" s="1"/>
  <c r="F129" i="36" a="1"/>
  <c r="F129" i="36" s="1"/>
  <c r="G129" i="36" a="1"/>
  <c r="G129" i="36" s="1"/>
  <c r="H129" i="36" a="1"/>
  <c r="H129" i="36" s="1"/>
  <c r="I129" i="36" a="1"/>
  <c r="I129" i="36" s="1"/>
  <c r="J129" i="36" a="1"/>
  <c r="J129" i="36" s="1"/>
  <c r="K129" i="36" a="1"/>
  <c r="K129" i="36" s="1"/>
  <c r="L129" i="36" a="1"/>
  <c r="L129" i="36" s="1"/>
  <c r="M129" i="36" a="1"/>
  <c r="M129" i="36"/>
  <c r="N129" i="36" a="1"/>
  <c r="N129" i="36" s="1"/>
  <c r="O129" i="36" a="1"/>
  <c r="O129" i="36" s="1"/>
  <c r="P129" i="36" a="1"/>
  <c r="P129" i="36" s="1"/>
  <c r="Q129" i="36" a="1"/>
  <c r="Q129" i="36" s="1"/>
  <c r="R129" i="36" a="1"/>
  <c r="R129" i="36" s="1"/>
  <c r="S129" i="36" a="1"/>
  <c r="S129" i="36"/>
  <c r="F130" i="36" a="1"/>
  <c r="F130" i="36" s="1"/>
  <c r="G130" i="36" a="1"/>
  <c r="G130" i="36" s="1"/>
  <c r="H130" i="36" a="1"/>
  <c r="H130" i="36" s="1"/>
  <c r="I130" i="36" a="1"/>
  <c r="I130" i="36" s="1"/>
  <c r="J130" i="36" a="1"/>
  <c r="J130" i="36" s="1"/>
  <c r="K130" i="36" a="1"/>
  <c r="K130" i="36"/>
  <c r="L130" i="36" a="1"/>
  <c r="L130" i="36" s="1"/>
  <c r="M130" i="36" a="1"/>
  <c r="M130" i="36" s="1"/>
  <c r="N130" i="36" a="1"/>
  <c r="N130" i="36" s="1"/>
  <c r="O130" i="36" a="1"/>
  <c r="O130" i="36" s="1"/>
  <c r="P130" i="36" a="1"/>
  <c r="P130" i="36" s="1"/>
  <c r="Q130" i="36" a="1"/>
  <c r="Q130" i="36" s="1"/>
  <c r="R130" i="36" a="1"/>
  <c r="R130" i="36" s="1"/>
  <c r="S130" i="36" a="1"/>
  <c r="S130" i="36" s="1"/>
  <c r="F131" i="36" a="1"/>
  <c r="F131" i="36" s="1"/>
  <c r="G131" i="36" a="1"/>
  <c r="G131" i="36" s="1"/>
  <c r="H131" i="36" a="1"/>
  <c r="H131" i="36" s="1"/>
  <c r="I131" i="36" a="1"/>
  <c r="I131" i="36" s="1"/>
  <c r="J131" i="36" a="1"/>
  <c r="J131" i="36"/>
  <c r="K131" i="36" a="1"/>
  <c r="K131" i="36" s="1"/>
  <c r="L131" i="36" a="1"/>
  <c r="L131" i="36" s="1"/>
  <c r="M131" i="36" a="1"/>
  <c r="M131" i="36" s="1"/>
  <c r="N131" i="36" a="1"/>
  <c r="N131" i="36" s="1"/>
  <c r="O131" i="36" a="1"/>
  <c r="O131" i="36" s="1"/>
  <c r="P131" i="36" a="1"/>
  <c r="P131" i="36"/>
  <c r="Q131" i="36" a="1"/>
  <c r="Q131" i="36" s="1"/>
  <c r="R131" i="36" a="1"/>
  <c r="R131" i="36" s="1"/>
  <c r="S131" i="36" a="1"/>
  <c r="S131" i="36" s="1"/>
  <c r="F132" i="36" a="1"/>
  <c r="F132" i="36" s="1"/>
  <c r="G132" i="36" a="1"/>
  <c r="G132" i="36" s="1"/>
  <c r="H132" i="36" a="1"/>
  <c r="H132" i="36"/>
  <c r="I132" i="36" a="1"/>
  <c r="I132" i="36" s="1"/>
  <c r="J132" i="36" a="1"/>
  <c r="J132" i="36" s="1"/>
  <c r="K132" i="36" a="1"/>
  <c r="K132" i="36" s="1"/>
  <c r="L132" i="36" a="1"/>
  <c r="L132" i="36" s="1"/>
  <c r="M132" i="36" a="1"/>
  <c r="M132" i="36" s="1"/>
  <c r="N132" i="36" a="1"/>
  <c r="N132" i="36" s="1"/>
  <c r="O132" i="36" a="1"/>
  <c r="O132" i="36" s="1"/>
  <c r="P132" i="36" a="1"/>
  <c r="P132" i="36"/>
  <c r="Q132" i="36" a="1"/>
  <c r="Q132" i="36"/>
  <c r="R132" i="36" a="1"/>
  <c r="R132" i="36"/>
  <c r="S132" i="36" a="1"/>
  <c r="S132" i="36" s="1"/>
  <c r="F133" i="36" a="1"/>
  <c r="F133" i="36"/>
  <c r="G133" i="36" a="1"/>
  <c r="G133" i="36" s="1"/>
  <c r="H133" i="36" a="1"/>
  <c r="H133" i="36" s="1"/>
  <c r="I133" i="36" a="1"/>
  <c r="I133" i="36" s="1"/>
  <c r="J133" i="36" a="1"/>
  <c r="J133" i="36" s="1"/>
  <c r="K133" i="36" a="1"/>
  <c r="K133" i="36" s="1"/>
  <c r="L133" i="36" a="1"/>
  <c r="L133" i="36" s="1"/>
  <c r="M133" i="36" a="1"/>
  <c r="M133" i="36"/>
  <c r="N133" i="36" a="1"/>
  <c r="N133" i="36"/>
  <c r="O133" i="36" a="1"/>
  <c r="O133" i="36" s="1"/>
  <c r="P133" i="36" a="1"/>
  <c r="P133" i="36" s="1"/>
  <c r="Q133" i="36" a="1"/>
  <c r="Q133" i="36"/>
  <c r="R133" i="36" a="1"/>
  <c r="R133" i="36" s="1"/>
  <c r="S133" i="36" a="1"/>
  <c r="S133" i="36" s="1"/>
  <c r="F134" i="36" a="1"/>
  <c r="F134" i="36" s="1"/>
  <c r="G134" i="36" a="1"/>
  <c r="G134" i="36"/>
  <c r="H134" i="36" a="1"/>
  <c r="H134" i="36" s="1"/>
  <c r="I134" i="36" a="1"/>
  <c r="I134" i="36" s="1"/>
  <c r="J134" i="36" a="1"/>
  <c r="J134" i="36"/>
  <c r="K134" i="36" a="1"/>
  <c r="K134" i="36" s="1"/>
  <c r="L134" i="36" a="1"/>
  <c r="L134" i="36" s="1"/>
  <c r="M134" i="36" a="1"/>
  <c r="M134" i="36" s="1"/>
  <c r="N134" i="36" a="1"/>
  <c r="N134" i="36"/>
  <c r="O134" i="36" a="1"/>
  <c r="O134" i="36" s="1"/>
  <c r="P134" i="36" a="1"/>
  <c r="P134" i="36" s="1"/>
  <c r="Q134" i="36" a="1"/>
  <c r="Q134" i="36"/>
  <c r="R134" i="36" a="1"/>
  <c r="R134" i="36"/>
  <c r="S134" i="36" a="1"/>
  <c r="S134" i="36" s="1"/>
  <c r="F135" i="36" a="1"/>
  <c r="F135" i="36" s="1"/>
  <c r="G135" i="36" a="1"/>
  <c r="G135" i="36"/>
  <c r="H135" i="36" a="1"/>
  <c r="H135" i="36"/>
  <c r="I135" i="36" a="1"/>
  <c r="I135" i="36"/>
  <c r="J135" i="36" a="1"/>
  <c r="J135" i="36" s="1"/>
  <c r="K135" i="36" a="1"/>
  <c r="K135" i="36" s="1"/>
  <c r="L135" i="36" a="1"/>
  <c r="L135" i="36"/>
  <c r="M135" i="36" a="1"/>
  <c r="M135" i="36"/>
  <c r="N135" i="36" a="1"/>
  <c r="N135" i="36"/>
  <c r="O135" i="36" a="1"/>
  <c r="O135" i="36" s="1"/>
  <c r="P135" i="36" a="1"/>
  <c r="P135" i="36" s="1"/>
  <c r="Q135" i="36" a="1"/>
  <c r="Q135" i="36"/>
  <c r="R135" i="36" a="1"/>
  <c r="R135" i="36"/>
  <c r="S135" i="36" a="1"/>
  <c r="S135" i="36"/>
  <c r="F136" i="36" a="1"/>
  <c r="F136" i="36" s="1"/>
  <c r="G136" i="36" a="1"/>
  <c r="G136" i="36" s="1"/>
  <c r="H136" i="36" a="1"/>
  <c r="H136" i="36"/>
  <c r="I136" i="36" a="1"/>
  <c r="I136" i="36"/>
  <c r="J136" i="36" a="1"/>
  <c r="J136" i="36"/>
  <c r="K136" i="36" a="1"/>
  <c r="K136" i="36" s="1"/>
  <c r="L136" i="36" a="1"/>
  <c r="L136" i="36" s="1"/>
  <c r="M136" i="36" a="1"/>
  <c r="M136" i="36"/>
  <c r="N136" i="36" a="1"/>
  <c r="N136" i="36"/>
  <c r="O136" i="36" a="1"/>
  <c r="O136" i="36"/>
  <c r="P136" i="36" a="1"/>
  <c r="P136" i="36" s="1"/>
  <c r="Q136" i="36" a="1"/>
  <c r="Q136" i="36" s="1"/>
  <c r="R136" i="36" a="1"/>
  <c r="R136" i="36"/>
  <c r="S136" i="36" a="1"/>
  <c r="S136" i="36"/>
  <c r="F137" i="36" a="1"/>
  <c r="F137" i="36"/>
  <c r="G137" i="36" a="1"/>
  <c r="G137" i="36" s="1"/>
  <c r="H137" i="36" a="1"/>
  <c r="H137" i="36" s="1"/>
  <c r="I137" i="36" a="1"/>
  <c r="I137" i="36"/>
  <c r="J137" i="36" a="1"/>
  <c r="J137" i="36"/>
  <c r="K137" i="36" a="1"/>
  <c r="K137" i="36"/>
  <c r="L137" i="36" a="1"/>
  <c r="L137" i="36" s="1"/>
  <c r="M137" i="36" a="1"/>
  <c r="M137" i="36" s="1"/>
  <c r="N137" i="36" a="1"/>
  <c r="N137" i="36"/>
  <c r="O137" i="36" a="1"/>
  <c r="O137" i="36"/>
  <c r="P137" i="36" a="1"/>
  <c r="P137" i="36"/>
  <c r="Q137" i="36" a="1"/>
  <c r="Q137" i="36" s="1"/>
  <c r="R137" i="36" a="1"/>
  <c r="R137" i="36" s="1"/>
  <c r="S137" i="36" a="1"/>
  <c r="S137" i="36"/>
  <c r="F138" i="36" a="1"/>
  <c r="F138" i="36"/>
  <c r="G138" i="36" a="1"/>
  <c r="G138" i="36"/>
  <c r="H138" i="36" a="1"/>
  <c r="H138" i="36" s="1"/>
  <c r="I138" i="36" a="1"/>
  <c r="I138" i="36" s="1"/>
  <c r="J138" i="36" a="1"/>
  <c r="J138" i="36"/>
  <c r="K138" i="36" a="1"/>
  <c r="K138" i="36"/>
  <c r="L138" i="36" a="1"/>
  <c r="L138" i="36"/>
  <c r="M138" i="36" a="1"/>
  <c r="M138" i="36" s="1"/>
  <c r="N138" i="36" a="1"/>
  <c r="N138" i="36" s="1"/>
  <c r="O138" i="36" a="1"/>
  <c r="O138" i="36"/>
  <c r="P138" i="36" a="1"/>
  <c r="P138" i="36"/>
  <c r="Q138" i="36" a="1"/>
  <c r="Q138" i="36"/>
  <c r="R138" i="36" a="1"/>
  <c r="R138" i="36" s="1"/>
  <c r="S138" i="36" a="1"/>
  <c r="S138" i="36" s="1"/>
  <c r="F139" i="36" a="1"/>
  <c r="F139" i="36"/>
  <c r="G139" i="36" a="1"/>
  <c r="G139" i="36"/>
  <c r="H139" i="36" a="1"/>
  <c r="H139" i="36"/>
  <c r="I139" i="36" a="1"/>
  <c r="I139" i="36" s="1"/>
  <c r="J139" i="36" a="1"/>
  <c r="J139" i="36" s="1"/>
  <c r="K139" i="36" a="1"/>
  <c r="K139" i="36"/>
  <c r="L139" i="36" a="1"/>
  <c r="L139" i="36"/>
  <c r="M139" i="36" a="1"/>
  <c r="M139" i="36"/>
  <c r="N139" i="36" a="1"/>
  <c r="N139" i="36" s="1"/>
  <c r="O139" i="36" a="1"/>
  <c r="O139" i="36" s="1"/>
  <c r="P139" i="36" a="1"/>
  <c r="P139" i="36"/>
  <c r="Q139" i="36" a="1"/>
  <c r="Q139" i="36"/>
  <c r="R139" i="36" a="1"/>
  <c r="R139" i="36"/>
  <c r="S139" i="36" a="1"/>
  <c r="S139" i="36" s="1"/>
  <c r="F140" i="36" a="1"/>
  <c r="F140" i="36" s="1"/>
  <c r="G140" i="36" a="1"/>
  <c r="G140" i="36"/>
  <c r="H140" i="36" a="1"/>
  <c r="H140" i="36"/>
  <c r="I140" i="36" a="1"/>
  <c r="I140" i="36"/>
  <c r="J140" i="36" a="1"/>
  <c r="J140" i="36" s="1"/>
  <c r="K140" i="36" a="1"/>
  <c r="K140" i="36" s="1"/>
  <c r="L140" i="36" a="1"/>
  <c r="L140" i="36"/>
  <c r="M140" i="36" a="1"/>
  <c r="M140" i="36"/>
  <c r="N140" i="36" a="1"/>
  <c r="N140" i="36"/>
  <c r="O140" i="36" a="1"/>
  <c r="O140" i="36" s="1"/>
  <c r="P140" i="36" a="1"/>
  <c r="P140" i="36" s="1"/>
  <c r="Q140" i="36" a="1"/>
  <c r="Q140" i="36"/>
  <c r="R140" i="36" a="1"/>
  <c r="R140" i="36"/>
  <c r="S140" i="36" a="1"/>
  <c r="S140" i="36"/>
  <c r="F141" i="36" a="1"/>
  <c r="F141" i="36" s="1"/>
  <c r="G141" i="36" a="1"/>
  <c r="G141" i="36" s="1"/>
  <c r="H141" i="36" a="1"/>
  <c r="H141" i="36"/>
  <c r="I141" i="36" a="1"/>
  <c r="I141" i="36" s="1"/>
  <c r="J141" i="36" a="1"/>
  <c r="J141" i="36"/>
  <c r="K141" i="36" a="1"/>
  <c r="K141" i="36" s="1"/>
  <c r="L141" i="36" a="1"/>
  <c r="L141" i="36" s="1"/>
  <c r="M141" i="36" a="1"/>
  <c r="M141" i="36"/>
  <c r="N141" i="36" a="1"/>
  <c r="N141" i="36" s="1"/>
  <c r="O141" i="36" a="1"/>
  <c r="O141" i="36"/>
  <c r="P141" i="36" a="1"/>
  <c r="P141" i="36" s="1"/>
  <c r="Q141" i="36" a="1"/>
  <c r="Q141" i="36" s="1"/>
  <c r="R141" i="36" a="1"/>
  <c r="R141" i="36"/>
  <c r="S141" i="36" a="1"/>
  <c r="S141" i="36" s="1"/>
  <c r="F142" i="36" a="1"/>
  <c r="F142" i="36"/>
  <c r="G142" i="36" a="1"/>
  <c r="G142" i="36" s="1"/>
  <c r="H142" i="36" a="1"/>
  <c r="H142" i="36" s="1"/>
  <c r="I142" i="36" a="1"/>
  <c r="I142" i="36"/>
  <c r="J142" i="36" a="1"/>
  <c r="J142" i="36" s="1"/>
  <c r="K142" i="36" a="1"/>
  <c r="K142" i="36"/>
  <c r="L142" i="36" a="1"/>
  <c r="L142" i="36" s="1"/>
  <c r="M142" i="36" a="1"/>
  <c r="M142" i="36" s="1"/>
  <c r="N142" i="36" a="1"/>
  <c r="N142" i="36"/>
  <c r="O142" i="36" a="1"/>
  <c r="O142" i="36" s="1"/>
  <c r="P142" i="36" a="1"/>
  <c r="P142" i="36"/>
  <c r="Q142" i="36" a="1"/>
  <c r="Q142" i="36" s="1"/>
  <c r="R142" i="36" a="1"/>
  <c r="R142" i="36" s="1"/>
  <c r="S142" i="36" a="1"/>
  <c r="S142" i="36"/>
  <c r="F143" i="36" a="1"/>
  <c r="F143" i="36" s="1"/>
  <c r="G143" i="36" a="1"/>
  <c r="G143" i="36"/>
  <c r="H143" i="36" a="1"/>
  <c r="H143" i="36" s="1"/>
  <c r="I143" i="36" a="1"/>
  <c r="I143" i="36" s="1"/>
  <c r="J143" i="36" a="1"/>
  <c r="J143" i="36"/>
  <c r="K143" i="36" a="1"/>
  <c r="K143" i="36" s="1"/>
  <c r="L143" i="36" a="1"/>
  <c r="L143" i="36"/>
  <c r="M143" i="36" a="1"/>
  <c r="M143" i="36" s="1"/>
  <c r="N143" i="36" a="1"/>
  <c r="N143" i="36" s="1"/>
  <c r="O143" i="36" a="1"/>
  <c r="O143" i="36"/>
  <c r="P143" i="36" a="1"/>
  <c r="P143" i="36" s="1"/>
  <c r="Q143" i="36" a="1"/>
  <c r="Q143" i="36"/>
  <c r="R143" i="36" a="1"/>
  <c r="R143" i="36" s="1"/>
  <c r="S143" i="36" a="1"/>
  <c r="S143" i="36" s="1"/>
  <c r="F144" i="36" a="1"/>
  <c r="F144" i="36"/>
  <c r="G144" i="36" a="1"/>
  <c r="G144" i="36" s="1"/>
  <c r="H144" i="36" a="1"/>
  <c r="H144" i="36"/>
  <c r="I144" i="36" a="1"/>
  <c r="I144" i="36" s="1"/>
  <c r="J144" i="36" a="1"/>
  <c r="J144" i="36" s="1"/>
  <c r="K144" i="36" a="1"/>
  <c r="K144" i="36"/>
  <c r="L144" i="36" a="1"/>
  <c r="L144" i="36" s="1"/>
  <c r="M144" i="36" a="1"/>
  <c r="M144" i="36"/>
  <c r="N144" i="36" a="1"/>
  <c r="N144" i="36" s="1"/>
  <c r="O144" i="36" a="1"/>
  <c r="O144" i="36" s="1"/>
  <c r="P144" i="36" a="1"/>
  <c r="P144" i="36"/>
  <c r="Q144" i="36" a="1"/>
  <c r="Q144" i="36" s="1"/>
  <c r="R144" i="36" a="1"/>
  <c r="R144" i="36"/>
  <c r="S144" i="36" a="1"/>
  <c r="S144" i="36" s="1"/>
  <c r="F145" i="36" a="1"/>
  <c r="F145" i="36" s="1"/>
  <c r="G145" i="36" a="1"/>
  <c r="G145" i="36"/>
  <c r="H145" i="36" a="1"/>
  <c r="H145" i="36" s="1"/>
  <c r="I145" i="36" a="1"/>
  <c r="I145" i="36"/>
  <c r="J145" i="36" a="1"/>
  <c r="J145" i="36" s="1"/>
  <c r="K145" i="36" a="1"/>
  <c r="K145" i="36" s="1"/>
  <c r="L145" i="36" a="1"/>
  <c r="L145" i="36"/>
  <c r="M145" i="36" a="1"/>
  <c r="M145" i="36" s="1"/>
  <c r="N145" i="36" a="1"/>
  <c r="N145" i="36"/>
  <c r="O145" i="36" a="1"/>
  <c r="O145" i="36" s="1"/>
  <c r="P145" i="36" a="1"/>
  <c r="P145" i="36" s="1"/>
  <c r="Q145" i="36" a="1"/>
  <c r="Q145" i="36"/>
  <c r="R145" i="36" a="1"/>
  <c r="R145" i="36" s="1"/>
  <c r="S145" i="36" a="1"/>
  <c r="S145" i="36"/>
  <c r="F146" i="36" a="1"/>
  <c r="F146" i="36" s="1"/>
  <c r="G146" i="36" a="1"/>
  <c r="G146" i="36" s="1"/>
  <c r="H146" i="36" a="1"/>
  <c r="H146" i="36"/>
  <c r="I146" i="36" a="1"/>
  <c r="I146" i="36" s="1"/>
  <c r="J146" i="36" a="1"/>
  <c r="J146" i="36"/>
  <c r="K146" i="36" a="1"/>
  <c r="K146" i="36" s="1"/>
  <c r="L146" i="36" a="1"/>
  <c r="L146" i="36" s="1"/>
  <c r="M146" i="36" a="1"/>
  <c r="M146" i="36"/>
  <c r="N146" i="36" a="1"/>
  <c r="N146" i="36" s="1"/>
  <c r="O146" i="36" a="1"/>
  <c r="O146" i="36"/>
  <c r="P146" i="36" a="1"/>
  <c r="P146" i="36" s="1"/>
  <c r="Q146" i="36" a="1"/>
  <c r="Q146" i="36" s="1"/>
  <c r="R146" i="36" a="1"/>
  <c r="R146" i="36"/>
  <c r="S146" i="36" a="1"/>
  <c r="S146" i="36" s="1"/>
  <c r="F147" i="36" a="1"/>
  <c r="F147" i="36"/>
  <c r="G147" i="36" a="1"/>
  <c r="G147" i="36" s="1"/>
  <c r="H147" i="36" a="1"/>
  <c r="H147" i="36" s="1"/>
  <c r="I147" i="36" a="1"/>
  <c r="I147" i="36"/>
  <c r="J147" i="36" a="1"/>
  <c r="J147" i="36" s="1"/>
  <c r="K147" i="36" a="1"/>
  <c r="K147" i="36"/>
  <c r="L147" i="36" a="1"/>
  <c r="L147" i="36" s="1"/>
  <c r="M147" i="36" a="1"/>
  <c r="M147" i="36" s="1"/>
  <c r="N147" i="36" a="1"/>
  <c r="N147" i="36" s="1"/>
  <c r="O147" i="36" a="1"/>
  <c r="O147" i="36" s="1"/>
  <c r="P147" i="36" a="1"/>
  <c r="P147" i="36"/>
  <c r="Q147" i="36" a="1"/>
  <c r="Q147" i="36" s="1"/>
  <c r="R147" i="36" a="1"/>
  <c r="R147" i="36" s="1"/>
  <c r="S147" i="36" a="1"/>
  <c r="S147" i="36" s="1"/>
  <c r="F148" i="36" a="1"/>
  <c r="F148" i="36" s="1"/>
  <c r="G148" i="36" a="1"/>
  <c r="G148" i="36"/>
  <c r="H148" i="36" a="1"/>
  <c r="H148" i="36" s="1"/>
  <c r="I148" i="36" a="1"/>
  <c r="I148" i="36" s="1"/>
  <c r="J148" i="36" a="1"/>
  <c r="J148" i="36" s="1"/>
  <c r="K148" i="36" a="1"/>
  <c r="K148" i="36" s="1"/>
  <c r="L148" i="36" a="1"/>
  <c r="L148" i="36"/>
  <c r="M148" i="36" a="1"/>
  <c r="M148" i="36" s="1"/>
  <c r="N148" i="36" a="1"/>
  <c r="N148" i="36" s="1"/>
  <c r="O148" i="36" a="1"/>
  <c r="O148" i="36" s="1"/>
  <c r="P148" i="36" a="1"/>
  <c r="P148" i="36" s="1"/>
  <c r="Q148" i="36" a="1"/>
  <c r="Q148" i="36"/>
  <c r="R148" i="36" a="1"/>
  <c r="R148" i="36" s="1"/>
  <c r="S148" i="36" a="1"/>
  <c r="S148" i="36" s="1"/>
  <c r="F149" i="36" a="1"/>
  <c r="F149" i="36" s="1"/>
  <c r="G149" i="36" a="1"/>
  <c r="G149" i="36" s="1"/>
  <c r="H149" i="36" a="1"/>
  <c r="H149" i="36"/>
  <c r="I149" i="36" a="1"/>
  <c r="I149" i="36" s="1"/>
  <c r="J149" i="36" a="1"/>
  <c r="J149" i="36" s="1"/>
  <c r="K149" i="36" a="1"/>
  <c r="K149" i="36" s="1"/>
  <c r="L149" i="36" a="1"/>
  <c r="L149" i="36" s="1"/>
  <c r="M149" i="36" a="1"/>
  <c r="M149" i="36"/>
  <c r="N149" i="36" a="1"/>
  <c r="N149" i="36" s="1"/>
  <c r="O149" i="36" a="1"/>
  <c r="O149" i="36" s="1"/>
  <c r="P149" i="36" a="1"/>
  <c r="P149" i="36" s="1"/>
  <c r="Q149" i="36" a="1"/>
  <c r="Q149" i="36" s="1"/>
  <c r="R149" i="36" a="1"/>
  <c r="R149" i="36"/>
  <c r="S149" i="36" a="1"/>
  <c r="S149" i="36" s="1"/>
  <c r="F150" i="36" a="1"/>
  <c r="F150" i="36" s="1"/>
  <c r="G150" i="36" a="1"/>
  <c r="G150" i="36" s="1"/>
  <c r="H150" i="36" a="1"/>
  <c r="H150" i="36" s="1"/>
  <c r="I150" i="36" a="1"/>
  <c r="I150" i="36"/>
  <c r="J150" i="36" a="1"/>
  <c r="J150" i="36" s="1"/>
  <c r="K150" i="36" a="1"/>
  <c r="K150" i="36" s="1"/>
  <c r="L150" i="36" a="1"/>
  <c r="L150" i="36" s="1"/>
  <c r="M150" i="36" a="1"/>
  <c r="M150" i="36" s="1"/>
  <c r="N150" i="36" a="1"/>
  <c r="N150" i="36"/>
  <c r="O150" i="36" a="1"/>
  <c r="O150" i="36" s="1"/>
  <c r="P150" i="36" a="1"/>
  <c r="P150" i="36" s="1"/>
  <c r="Q150" i="36" a="1"/>
  <c r="Q150" i="36" s="1"/>
  <c r="R150" i="36" a="1"/>
  <c r="R150" i="36" s="1"/>
  <c r="S150" i="36" a="1"/>
  <c r="S150" i="36"/>
  <c r="F151" i="36" a="1"/>
  <c r="F151" i="36" s="1"/>
  <c r="G151" i="36" a="1"/>
  <c r="G151" i="36" s="1"/>
  <c r="H151" i="36" a="1"/>
  <c r="H151" i="36" s="1"/>
  <c r="I151" i="36" a="1"/>
  <c r="I151" i="36" s="1"/>
  <c r="J151" i="36" a="1"/>
  <c r="J151" i="36"/>
  <c r="K151" i="36" a="1"/>
  <c r="K151" i="36" s="1"/>
  <c r="L151" i="36" a="1"/>
  <c r="L151" i="36" s="1"/>
  <c r="M151" i="36" a="1"/>
  <c r="M151" i="36" s="1"/>
  <c r="N151" i="36" a="1"/>
  <c r="N151" i="36" s="1"/>
  <c r="O151" i="36" a="1"/>
  <c r="O151" i="36"/>
  <c r="P151" i="36" a="1"/>
  <c r="P151" i="36" s="1"/>
  <c r="Q151" i="36" a="1"/>
  <c r="Q151" i="36" s="1"/>
  <c r="R151" i="36" a="1"/>
  <c r="R151" i="36" s="1"/>
  <c r="S151" i="36" a="1"/>
  <c r="S151" i="36" s="1"/>
  <c r="G2" i="36" a="1"/>
  <c r="G2" i="36" s="1"/>
  <c r="H2" i="36" a="1"/>
  <c r="H2" i="36"/>
  <c r="I2" i="36" a="1"/>
  <c r="I2" i="36" s="1"/>
  <c r="J2" i="36" a="1"/>
  <c r="J2" i="36"/>
  <c r="K2" i="36" a="1"/>
  <c r="K2" i="36" s="1"/>
  <c r="L2" i="36" a="1"/>
  <c r="L2" i="36" s="1"/>
  <c r="M2" i="36" a="1"/>
  <c r="M2" i="36"/>
  <c r="N2" i="36" a="1"/>
  <c r="N2" i="36" s="1"/>
  <c r="O2" i="36" a="1"/>
  <c r="O2" i="36"/>
  <c r="P2" i="36" a="1"/>
  <c r="P2" i="36" s="1"/>
  <c r="Q2" i="36" a="1"/>
  <c r="Q2" i="36" s="1"/>
  <c r="R2" i="36" a="1"/>
  <c r="R2" i="36"/>
  <c r="S2" i="36" a="1"/>
  <c r="S2" i="36" s="1"/>
  <c r="F2" i="36" a="1"/>
  <c r="F2" i="36" s="1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N2" i="25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 s="1"/>
  <c r="AF29" i="43"/>
  <c r="Z29" i="43" s="1"/>
  <c r="AG29" i="43"/>
  <c r="AA29" i="43" s="1"/>
  <c r="AH29" i="43"/>
  <c r="AB29" i="43" s="1"/>
  <c r="AI29" i="43"/>
  <c r="AJ29" i="43"/>
  <c r="AD29" i="43" s="1"/>
  <c r="AE30" i="43"/>
  <c r="Y30" i="43" s="1"/>
  <c r="AF30" i="43"/>
  <c r="AG30" i="43"/>
  <c r="V30" i="43" s="1"/>
  <c r="H30" i="43" s="1"/>
  <c r="AH30" i="43"/>
  <c r="AB30" i="43" s="1"/>
  <c r="AI30" i="43"/>
  <c r="W30" i="43" s="1"/>
  <c r="AJ30" i="43"/>
  <c r="AD30" i="43" s="1"/>
  <c r="AE31" i="43"/>
  <c r="Y31" i="43" s="1"/>
  <c r="AF31" i="43"/>
  <c r="Z31" i="43" s="1"/>
  <c r="AG31" i="43"/>
  <c r="V31" i="43" s="1"/>
  <c r="AH31" i="43"/>
  <c r="AB31" i="43" s="1"/>
  <c r="AI31" i="43"/>
  <c r="W31" i="43" s="1"/>
  <c r="AJ31" i="43"/>
  <c r="AE32" i="43"/>
  <c r="X32" i="43" s="1"/>
  <c r="AF32" i="43"/>
  <c r="U32" i="43" s="1"/>
  <c r="AG32" i="43"/>
  <c r="AA32" i="43" s="1"/>
  <c r="AH32" i="43"/>
  <c r="AB32" i="43" s="1"/>
  <c r="AI32" i="43"/>
  <c r="AC32" i="43" s="1"/>
  <c r="AJ32" i="43"/>
  <c r="W32" i="43" s="1"/>
  <c r="AE33" i="43"/>
  <c r="Y33" i="43" s="1"/>
  <c r="AF33" i="43"/>
  <c r="AG33" i="43"/>
  <c r="AH33" i="43"/>
  <c r="AI33" i="43"/>
  <c r="W33" i="43" s="1"/>
  <c r="AJ33" i="43"/>
  <c r="AE34" i="43"/>
  <c r="X34" i="43" s="1"/>
  <c r="AF34" i="43"/>
  <c r="Z34" i="43" s="1"/>
  <c r="AG34" i="43"/>
  <c r="V34" i="43" s="1"/>
  <c r="R34" i="43" s="1"/>
  <c r="AH34" i="43"/>
  <c r="AB34" i="43" s="1"/>
  <c r="AI34" i="43"/>
  <c r="AC34" i="43" s="1"/>
  <c r="AJ34" i="43"/>
  <c r="AE35" i="43"/>
  <c r="Y35" i="43" s="1"/>
  <c r="AF35" i="43"/>
  <c r="X35" i="43" s="1"/>
  <c r="AG35" i="43"/>
  <c r="V35" i="43" s="1"/>
  <c r="AH35" i="43"/>
  <c r="AB35" i="43" s="1"/>
  <c r="AI35" i="43"/>
  <c r="AC35" i="43" s="1"/>
  <c r="AJ35" i="43"/>
  <c r="AE36" i="43"/>
  <c r="T36" i="43" s="1"/>
  <c r="AF36" i="43"/>
  <c r="Z36" i="43" s="1"/>
  <c r="AG36" i="43"/>
  <c r="AA36" i="43" s="1"/>
  <c r="AH36" i="43"/>
  <c r="AI36" i="43"/>
  <c r="W36" i="43" s="1"/>
  <c r="AJ36" i="43"/>
  <c r="AE37" i="43"/>
  <c r="Y37" i="43" s="1"/>
  <c r="AF37" i="43"/>
  <c r="Z37" i="43" s="1"/>
  <c r="AG37" i="43"/>
  <c r="V37" i="43" s="1"/>
  <c r="AH37" i="43"/>
  <c r="AB37" i="43" s="1"/>
  <c r="AI37" i="43"/>
  <c r="AC37" i="43" s="1"/>
  <c r="AJ37" i="43"/>
  <c r="AD37" i="43" s="1"/>
  <c r="AE38" i="43"/>
  <c r="T38" i="43" s="1"/>
  <c r="AF38" i="43"/>
  <c r="Z38" i="43" s="1"/>
  <c r="AG38" i="43"/>
  <c r="AA38" i="43" s="1"/>
  <c r="AH38" i="43"/>
  <c r="AB38" i="43" s="1"/>
  <c r="AI38" i="43"/>
  <c r="AC38" i="43" s="1"/>
  <c r="AJ38" i="43"/>
  <c r="AD38" i="43" s="1"/>
  <c r="AE39" i="43"/>
  <c r="T39" i="43" s="1"/>
  <c r="AF39" i="43"/>
  <c r="Z39" i="43" s="1"/>
  <c r="AG39" i="43"/>
  <c r="AA39" i="43" s="1"/>
  <c r="AH39" i="43"/>
  <c r="AB39" i="43" s="1"/>
  <c r="AI39" i="43"/>
  <c r="AC39" i="43" s="1"/>
  <c r="AJ39" i="43"/>
  <c r="AD39" i="43" s="1"/>
  <c r="AE40" i="43"/>
  <c r="T40" i="43" s="1"/>
  <c r="AF40" i="43"/>
  <c r="AG40" i="43"/>
  <c r="V40" i="43" s="1"/>
  <c r="H40" i="43" s="1"/>
  <c r="AH40" i="43"/>
  <c r="AB40" i="43" s="1"/>
  <c r="AI40" i="43"/>
  <c r="AJ40" i="43"/>
  <c r="AD40" i="43" s="1"/>
  <c r="AE41" i="43"/>
  <c r="Y41" i="43" s="1"/>
  <c r="AF41" i="43"/>
  <c r="Z41" i="43" s="1"/>
  <c r="AG41" i="43"/>
  <c r="V41" i="43" s="1"/>
  <c r="AH41" i="43"/>
  <c r="AB41" i="43" s="1"/>
  <c r="AI41" i="43"/>
  <c r="W41" i="43" s="1"/>
  <c r="AJ41" i="43"/>
  <c r="AE42" i="43"/>
  <c r="X42" i="43" s="1"/>
  <c r="AF42" i="43"/>
  <c r="U42" i="43" s="1"/>
  <c r="AG42" i="43"/>
  <c r="AA42" i="43" s="1"/>
  <c r="AH42" i="43"/>
  <c r="AB42" i="43" s="1"/>
  <c r="AI42" i="43"/>
  <c r="AC42" i="43" s="1"/>
  <c r="AJ42" i="43"/>
  <c r="W42" i="43" s="1"/>
  <c r="S42" i="43" s="1"/>
  <c r="AE6" i="43"/>
  <c r="Y6" i="43" s="1"/>
  <c r="AF6" i="43"/>
  <c r="AG6" i="43"/>
  <c r="AA6" i="43" s="1"/>
  <c r="AI6" i="43"/>
  <c r="W6" i="43" s="1"/>
  <c r="AE11" i="43"/>
  <c r="T11" i="43" s="1"/>
  <c r="AF11" i="43"/>
  <c r="U11" i="43" s="1"/>
  <c r="AG11" i="43"/>
  <c r="AA11" i="43" s="1"/>
  <c r="AI11" i="43"/>
  <c r="AC11" i="43" s="1"/>
  <c r="AE12" i="43"/>
  <c r="AF12" i="43"/>
  <c r="U12" i="43" s="1"/>
  <c r="AG12" i="43"/>
  <c r="AI12" i="43"/>
  <c r="AC12" i="43" s="1"/>
  <c r="AE3" i="43"/>
  <c r="T3" i="43" s="1"/>
  <c r="AF3" i="43"/>
  <c r="U3" i="43" s="1"/>
  <c r="AG3" i="43"/>
  <c r="V3" i="43" s="1"/>
  <c r="AI3" i="43"/>
  <c r="AC3" i="43" s="1"/>
  <c r="AE4" i="43"/>
  <c r="AF4" i="43"/>
  <c r="AG4" i="43"/>
  <c r="AI4" i="43"/>
  <c r="W4" i="43" s="1"/>
  <c r="AE5" i="43"/>
  <c r="AF5" i="43"/>
  <c r="AG5" i="43"/>
  <c r="V5" i="43" s="1"/>
  <c r="AI5" i="43"/>
  <c r="W5" i="43" s="1"/>
  <c r="AE24" i="43"/>
  <c r="T24" i="43" s="1"/>
  <c r="AF24" i="43"/>
  <c r="AG24" i="43"/>
  <c r="AA24" i="43" s="1"/>
  <c r="AI24" i="43"/>
  <c r="AC24" i="43" s="1"/>
  <c r="AE8" i="43"/>
  <c r="AF8" i="43"/>
  <c r="U8" i="43" s="1"/>
  <c r="AG8" i="43"/>
  <c r="AI8" i="43"/>
  <c r="AC8" i="43" s="1"/>
  <c r="AE22" i="43"/>
  <c r="AA22" i="43" s="1"/>
  <c r="AF22" i="43"/>
  <c r="U22" i="43" s="1"/>
  <c r="AG22" i="43"/>
  <c r="V22" i="43" s="1"/>
  <c r="AI22" i="43"/>
  <c r="AC22" i="43" s="1"/>
  <c r="AE23" i="43"/>
  <c r="AF23" i="43"/>
  <c r="AG23" i="43"/>
  <c r="AI23" i="43"/>
  <c r="AC23" i="43" s="1"/>
  <c r="AE28" i="43"/>
  <c r="X28" i="43" s="1"/>
  <c r="AF28" i="43"/>
  <c r="AG28" i="43"/>
  <c r="V28" i="43" s="1"/>
  <c r="AI28" i="43"/>
  <c r="AC28" i="43" s="1"/>
  <c r="AE14" i="43"/>
  <c r="T14" i="43" s="1"/>
  <c r="AF14" i="43"/>
  <c r="U14" i="43" s="1"/>
  <c r="AG14" i="43"/>
  <c r="AI14" i="43"/>
  <c r="AE15" i="43"/>
  <c r="AF15" i="43"/>
  <c r="U15" i="43" s="1"/>
  <c r="AG15" i="43"/>
  <c r="AI15" i="43"/>
  <c r="AE26" i="43"/>
  <c r="T26" i="43" s="1"/>
  <c r="AF26" i="43"/>
  <c r="U26" i="43" s="1"/>
  <c r="AG26" i="43"/>
  <c r="V26" i="43" s="1"/>
  <c r="AI26" i="43"/>
  <c r="AE18" i="43"/>
  <c r="Y18" i="43" s="1"/>
  <c r="AF18" i="43"/>
  <c r="Z18" i="43" s="1"/>
  <c r="AG18" i="43"/>
  <c r="AA18" i="43" s="1"/>
  <c r="AI18" i="43"/>
  <c r="W18" i="43" s="1"/>
  <c r="AE13" i="43"/>
  <c r="AF13" i="43"/>
  <c r="AG13" i="43"/>
  <c r="V13" i="43" s="1"/>
  <c r="AI13" i="43"/>
  <c r="W13" i="43" s="1"/>
  <c r="AE10" i="43"/>
  <c r="T10" i="43" s="1"/>
  <c r="AF10" i="43"/>
  <c r="U10" i="43" s="1"/>
  <c r="AG10" i="43"/>
  <c r="AI10" i="43"/>
  <c r="AE2" i="43"/>
  <c r="Y2" i="43" s="1"/>
  <c r="AF2" i="43"/>
  <c r="U2" i="43" s="1"/>
  <c r="AG2" i="43"/>
  <c r="AI2" i="43"/>
  <c r="AC2" i="43" s="1"/>
  <c r="AE16" i="43"/>
  <c r="X16" i="43" s="1"/>
  <c r="AF16" i="43"/>
  <c r="U16" i="43" s="1"/>
  <c r="AG16" i="43"/>
  <c r="AA16" i="43" s="1"/>
  <c r="AI16" i="43"/>
  <c r="AC16" i="43" s="1"/>
  <c r="AE17" i="43"/>
  <c r="Y17" i="43" s="1"/>
  <c r="AF17" i="43"/>
  <c r="AG17" i="43"/>
  <c r="AA17" i="43" s="1"/>
  <c r="AI17" i="43"/>
  <c r="AC17" i="43" s="1"/>
  <c r="AE27" i="43"/>
  <c r="Y27" i="43" s="1"/>
  <c r="AF27" i="43"/>
  <c r="Z27" i="43" s="1"/>
  <c r="AG27" i="43"/>
  <c r="V27" i="43" s="1"/>
  <c r="AI27" i="43"/>
  <c r="W27" i="43" s="1"/>
  <c r="AE25" i="43"/>
  <c r="Y25" i="43" s="1"/>
  <c r="AF25" i="43"/>
  <c r="U25" i="43" s="1"/>
  <c r="AG25" i="43"/>
  <c r="AI25" i="43"/>
  <c r="AC25" i="43" s="1"/>
  <c r="AE19" i="43"/>
  <c r="AF19" i="43"/>
  <c r="U19" i="43" s="1"/>
  <c r="AG19" i="43"/>
  <c r="AA19" i="43" s="1"/>
  <c r="AI19" i="43"/>
  <c r="AC19" i="43" s="1"/>
  <c r="AE20" i="43"/>
  <c r="T20" i="43" s="1"/>
  <c r="AF20" i="43"/>
  <c r="U20" i="43" s="1"/>
  <c r="AG20" i="43"/>
  <c r="V20" i="43" s="1"/>
  <c r="AI20" i="43"/>
  <c r="AC20" i="43" s="1"/>
  <c r="AE21" i="43"/>
  <c r="Y21" i="43" s="1"/>
  <c r="AF21" i="43"/>
  <c r="AG21" i="43"/>
  <c r="AA21" i="43" s="1"/>
  <c r="AI21" i="43"/>
  <c r="W21" i="43" s="1"/>
  <c r="AE9" i="43"/>
  <c r="Y9" i="43" s="1"/>
  <c r="AF9" i="43"/>
  <c r="AG9" i="43"/>
  <c r="V9" i="43" s="1"/>
  <c r="AI9" i="43"/>
  <c r="W9" i="43" s="1"/>
  <c r="AF7" i="43"/>
  <c r="U7" i="43" s="1"/>
  <c r="AG7" i="43"/>
  <c r="V7" i="43" s="1"/>
  <c r="AI7" i="43"/>
  <c r="AC7" i="43" s="1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 s="1"/>
  <c r="R4" i="46"/>
  <c r="R5" i="46"/>
  <c r="T5" i="46"/>
  <c r="P5" i="46" s="1"/>
  <c r="Q6" i="46"/>
  <c r="R6" i="46"/>
  <c r="N6" i="46" s="1"/>
  <c r="R8" i="46"/>
  <c r="S8" i="46"/>
  <c r="O8" i="46" s="1"/>
  <c r="T8" i="46"/>
  <c r="P8" i="46" s="1"/>
  <c r="R10" i="46"/>
  <c r="N10" i="46" s="1"/>
  <c r="S10" i="46"/>
  <c r="O10" i="46" s="1"/>
  <c r="T10" i="46"/>
  <c r="P10" i="46" s="1"/>
  <c r="R11" i="46"/>
  <c r="N11" i="46" s="1"/>
  <c r="S12" i="46"/>
  <c r="T12" i="46"/>
  <c r="P12" i="46" s="1"/>
  <c r="R13" i="46"/>
  <c r="T13" i="46"/>
  <c r="P13" i="46" s="1"/>
  <c r="Q15" i="46"/>
  <c r="M15" i="46" s="1"/>
  <c r="R16" i="46"/>
  <c r="N16" i="46" s="1"/>
  <c r="R18" i="46"/>
  <c r="S18" i="46"/>
  <c r="T18" i="46"/>
  <c r="P18" i="46" s="1"/>
  <c r="R20" i="46"/>
  <c r="S20" i="46"/>
  <c r="O20" i="46" s="1"/>
  <c r="T20" i="46"/>
  <c r="R21" i="46"/>
  <c r="S22" i="46"/>
  <c r="O22" i="46" s="1"/>
  <c r="T22" i="46"/>
  <c r="P22" i="46" s="1"/>
  <c r="R25" i="46"/>
  <c r="N25" i="46" s="1"/>
  <c r="R26" i="46"/>
  <c r="S27" i="46"/>
  <c r="O27" i="46" s="1"/>
  <c r="R28" i="46"/>
  <c r="S28" i="46"/>
  <c r="O28" i="46" s="1"/>
  <c r="T28" i="46"/>
  <c r="R30" i="46"/>
  <c r="S30" i="46"/>
  <c r="T30" i="46"/>
  <c r="S32" i="46"/>
  <c r="O32" i="46" s="1"/>
  <c r="T32" i="46"/>
  <c r="P32" i="46" s="1"/>
  <c r="R33" i="46"/>
  <c r="N33" i="46" s="1"/>
  <c r="R35" i="46"/>
  <c r="N35" i="46" s="1"/>
  <c r="S35" i="46"/>
  <c r="O35" i="46" s="1"/>
  <c r="R36" i="46"/>
  <c r="N36" i="46" s="1"/>
  <c r="R38" i="46"/>
  <c r="N38" i="46" s="1"/>
  <c r="S38" i="46"/>
  <c r="O38" i="46" s="1"/>
  <c r="T38" i="46"/>
  <c r="P38" i="46" s="1"/>
  <c r="Q40" i="46"/>
  <c r="M40" i="46" s="1"/>
  <c r="R40" i="46"/>
  <c r="N40" i="46" s="1"/>
  <c r="S40" i="46"/>
  <c r="O40" i="46" s="1"/>
  <c r="T40" i="46"/>
  <c r="P40" i="46" s="1"/>
  <c r="R41" i="46"/>
  <c r="N41" i="46" s="1"/>
  <c r="S42" i="46"/>
  <c r="O42" i="46" s="1"/>
  <c r="T42" i="46"/>
  <c r="P42" i="46" s="1"/>
  <c r="R43" i="46"/>
  <c r="N43" i="46" s="1"/>
  <c r="S43" i="46"/>
  <c r="O43" i="46" s="1"/>
  <c r="R45" i="46"/>
  <c r="N45" i="46" s="1"/>
  <c r="R46" i="46"/>
  <c r="T47" i="46"/>
  <c r="P47" i="46" s="1"/>
  <c r="Q48" i="46"/>
  <c r="M48" i="46" s="1"/>
  <c r="R48" i="46"/>
  <c r="N48" i="46" s="1"/>
  <c r="S48" i="46"/>
  <c r="O48" i="46" s="1"/>
  <c r="T48" i="46"/>
  <c r="P48" i="46" s="1"/>
  <c r="R50" i="46"/>
  <c r="N50" i="46" s="1"/>
  <c r="S50" i="46"/>
  <c r="O50" i="46" s="1"/>
  <c r="T50" i="46"/>
  <c r="P50" i="46" s="1"/>
  <c r="Q51" i="46"/>
  <c r="M51" i="46" s="1"/>
  <c r="S52" i="46"/>
  <c r="O52" i="46" s="1"/>
  <c r="S53" i="46"/>
  <c r="O53" i="46" s="1"/>
  <c r="T53" i="46"/>
  <c r="P53" i="46" s="1"/>
  <c r="R54" i="46"/>
  <c r="Q55" i="46"/>
  <c r="M55" i="46" s="1"/>
  <c r="S55" i="46"/>
  <c r="T55" i="46"/>
  <c r="P55" i="46" s="1"/>
  <c r="Q56" i="46"/>
  <c r="M56" i="46" s="1"/>
  <c r="R56" i="46"/>
  <c r="T56" i="46"/>
  <c r="R58" i="46"/>
  <c r="N58" i="46" s="1"/>
  <c r="S58" i="46"/>
  <c r="O58" i="46" s="1"/>
  <c r="T58" i="46"/>
  <c r="P58" i="46" s="1"/>
  <c r="R59" i="46"/>
  <c r="N59" i="46" s="1"/>
  <c r="Q61" i="46"/>
  <c r="M61" i="46" s="1"/>
  <c r="R61" i="46"/>
  <c r="N61" i="46" s="1"/>
  <c r="T61" i="46"/>
  <c r="T62" i="46"/>
  <c r="P62" i="46" s="1"/>
  <c r="Q63" i="46"/>
  <c r="M63" i="46" s="1"/>
  <c r="S63" i="46"/>
  <c r="O63" i="46" s="1"/>
  <c r="T63" i="46"/>
  <c r="P63" i="46" s="1"/>
  <c r="R64" i="46"/>
  <c r="Q66" i="46"/>
  <c r="M66" i="46" s="1"/>
  <c r="R66" i="46"/>
  <c r="N66" i="46" s="1"/>
  <c r="T66" i="46"/>
  <c r="P66" i="46" s="1"/>
  <c r="S68" i="46"/>
  <c r="O68" i="46" s="1"/>
  <c r="T68" i="46"/>
  <c r="P68" i="46" s="1"/>
  <c r="R69" i="46"/>
  <c r="Q70" i="46"/>
  <c r="M70" i="46" s="1"/>
  <c r="R70" i="46"/>
  <c r="Q71" i="46"/>
  <c r="M71" i="46" s="1"/>
  <c r="R71" i="46"/>
  <c r="N71" i="46" s="1"/>
  <c r="T71" i="46"/>
  <c r="T72" i="46"/>
  <c r="P72" i="46" s="1"/>
  <c r="R73" i="46"/>
  <c r="S73" i="46"/>
  <c r="O73" i="46" s="1"/>
  <c r="T73" i="46"/>
  <c r="R74" i="46"/>
  <c r="Q76" i="46"/>
  <c r="M76" i="46" s="1"/>
  <c r="R76" i="46"/>
  <c r="T76" i="46"/>
  <c r="P76" i="46" s="1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 s="1"/>
  <c r="AD52" i="46"/>
  <c r="X52" i="46" s="1"/>
  <c r="AF52" i="46"/>
  <c r="T52" i="46" s="1"/>
  <c r="P52" i="46" s="1"/>
  <c r="AB53" i="46"/>
  <c r="AC53" i="46"/>
  <c r="R53" i="46" s="1"/>
  <c r="AD53" i="46"/>
  <c r="AF53" i="46"/>
  <c r="Z53" i="46" s="1"/>
  <c r="AB54" i="46"/>
  <c r="V54" i="46" s="1"/>
  <c r="AC54" i="46"/>
  <c r="AD54" i="46"/>
  <c r="S54" i="46" s="1"/>
  <c r="O54" i="46" s="1"/>
  <c r="AF54" i="46"/>
  <c r="T54" i="46" s="1"/>
  <c r="AB55" i="46"/>
  <c r="AC55" i="46"/>
  <c r="R55" i="46" s="1"/>
  <c r="N55" i="46" s="1"/>
  <c r="AD55" i="46"/>
  <c r="AF55" i="46"/>
  <c r="Z55" i="46" s="1"/>
  <c r="AB56" i="46"/>
  <c r="AC56" i="46"/>
  <c r="W56" i="46" s="1"/>
  <c r="AD56" i="46"/>
  <c r="S56" i="46" s="1"/>
  <c r="O56" i="46" s="1"/>
  <c r="AF56" i="46"/>
  <c r="Z56" i="46" s="1"/>
  <c r="AB57" i="46"/>
  <c r="Q57" i="46" s="1"/>
  <c r="M57" i="46" s="1"/>
  <c r="AC57" i="46"/>
  <c r="AD57" i="46"/>
  <c r="X57" i="46" s="1"/>
  <c r="AF57" i="46"/>
  <c r="T57" i="46" s="1"/>
  <c r="P57" i="46" s="1"/>
  <c r="AB58" i="46"/>
  <c r="Q58" i="46" s="1"/>
  <c r="M58" i="46" s="1"/>
  <c r="AC58" i="46"/>
  <c r="AD58" i="46"/>
  <c r="AF58" i="46"/>
  <c r="Z58" i="46" s="1"/>
  <c r="AB59" i="46"/>
  <c r="V59" i="46" s="1"/>
  <c r="AC59" i="46"/>
  <c r="W59" i="46" s="1"/>
  <c r="AD59" i="46"/>
  <c r="S59" i="46" s="1"/>
  <c r="AF59" i="46"/>
  <c r="T59" i="46" s="1"/>
  <c r="AB60" i="46"/>
  <c r="AC60" i="46"/>
  <c r="R60" i="46" s="1"/>
  <c r="N60" i="46" s="1"/>
  <c r="AD60" i="46"/>
  <c r="X60" i="46" s="1"/>
  <c r="AF60" i="46"/>
  <c r="Z60" i="46" s="1"/>
  <c r="AB61" i="46"/>
  <c r="V61" i="46" s="1"/>
  <c r="AC61" i="46"/>
  <c r="W61" i="46" s="1"/>
  <c r="AD61" i="46"/>
  <c r="S61" i="46" s="1"/>
  <c r="O61" i="46" s="1"/>
  <c r="AF61" i="46"/>
  <c r="Z61" i="46" s="1"/>
  <c r="AB62" i="46"/>
  <c r="AC62" i="46"/>
  <c r="R62" i="46" s="1"/>
  <c r="AD62" i="46"/>
  <c r="X62" i="46" s="1"/>
  <c r="AF62" i="46"/>
  <c r="Z62" i="46" s="1"/>
  <c r="AB63" i="46"/>
  <c r="AC63" i="46"/>
  <c r="R63" i="46" s="1"/>
  <c r="N63" i="46" s="1"/>
  <c r="AD63" i="46"/>
  <c r="X63" i="46" s="1"/>
  <c r="AF63" i="46"/>
  <c r="Z63" i="46" s="1"/>
  <c r="AB64" i="46"/>
  <c r="V64" i="46" s="1"/>
  <c r="AC64" i="46"/>
  <c r="AD64" i="46"/>
  <c r="S64" i="46" s="1"/>
  <c r="O64" i="46" s="1"/>
  <c r="AF64" i="46"/>
  <c r="T64" i="46" s="1"/>
  <c r="AB65" i="46"/>
  <c r="Q65" i="46" s="1"/>
  <c r="M65" i="46" s="1"/>
  <c r="AC65" i="46"/>
  <c r="W65" i="46" s="1"/>
  <c r="AD65" i="46"/>
  <c r="X65" i="46" s="1"/>
  <c r="AF65" i="46"/>
  <c r="Z65" i="46" s="1"/>
  <c r="AB66" i="46"/>
  <c r="AC66" i="46"/>
  <c r="W66" i="46" s="1"/>
  <c r="AD66" i="46"/>
  <c r="S66" i="46" s="1"/>
  <c r="O66" i="46" s="1"/>
  <c r="AF66" i="46"/>
  <c r="Z66" i="46" s="1"/>
  <c r="AB67" i="46"/>
  <c r="Q67" i="46" s="1"/>
  <c r="AC67" i="46"/>
  <c r="R67" i="46" s="1"/>
  <c r="AD67" i="46"/>
  <c r="X67" i="46" s="1"/>
  <c r="AF67" i="46"/>
  <c r="T67" i="46" s="1"/>
  <c r="AB68" i="46"/>
  <c r="Q68" i="46" s="1"/>
  <c r="M68" i="46" s="1"/>
  <c r="AC68" i="46"/>
  <c r="R68" i="46" s="1"/>
  <c r="N68" i="46" s="1"/>
  <c r="AD68" i="46"/>
  <c r="AF68" i="46"/>
  <c r="Z68" i="46" s="1"/>
  <c r="AB69" i="46"/>
  <c r="V69" i="46" s="1"/>
  <c r="AC69" i="46"/>
  <c r="AD69" i="46"/>
  <c r="S69" i="46" s="1"/>
  <c r="O69" i="46" s="1"/>
  <c r="AF69" i="46"/>
  <c r="T69" i="46" s="1"/>
  <c r="AB70" i="46"/>
  <c r="AC70" i="46"/>
  <c r="AD70" i="46"/>
  <c r="X70" i="46" s="1"/>
  <c r="AF70" i="46"/>
  <c r="Z70" i="46" s="1"/>
  <c r="AB71" i="46"/>
  <c r="AC71" i="46"/>
  <c r="W71" i="46" s="1"/>
  <c r="AD71" i="46"/>
  <c r="S71" i="46" s="1"/>
  <c r="AF71" i="46"/>
  <c r="Z71" i="46" s="1"/>
  <c r="AB72" i="46"/>
  <c r="V72" i="46" s="1"/>
  <c r="AC72" i="46"/>
  <c r="R72" i="46" s="1"/>
  <c r="AD72" i="46"/>
  <c r="X72" i="46" s="1"/>
  <c r="AF72" i="46"/>
  <c r="AB73" i="46"/>
  <c r="AC73" i="46"/>
  <c r="AD73" i="46"/>
  <c r="AF73" i="46"/>
  <c r="Z73" i="46" s="1"/>
  <c r="AB74" i="46"/>
  <c r="V74" i="46" s="1"/>
  <c r="AC74" i="46"/>
  <c r="AD74" i="46"/>
  <c r="AF74" i="46"/>
  <c r="T74" i="46" s="1"/>
  <c r="AB75" i="46"/>
  <c r="Q75" i="46" s="1"/>
  <c r="M75" i="46" s="1"/>
  <c r="AC75" i="46"/>
  <c r="R75" i="46" s="1"/>
  <c r="AD75" i="46"/>
  <c r="W75" i="46" s="1"/>
  <c r="AF75" i="46"/>
  <c r="Z75" i="46" s="1"/>
  <c r="AB76" i="46"/>
  <c r="V76" i="46" s="1"/>
  <c r="AC76" i="46"/>
  <c r="W76" i="46" s="1"/>
  <c r="AD76" i="46"/>
  <c r="S76" i="46" s="1"/>
  <c r="O76" i="46" s="1"/>
  <c r="AF76" i="46"/>
  <c r="Z76" i="46" s="1"/>
  <c r="AB3" i="46"/>
  <c r="AC3" i="46"/>
  <c r="W3" i="46" s="1"/>
  <c r="AD3" i="46"/>
  <c r="X3" i="46" s="1"/>
  <c r="AE3" i="46"/>
  <c r="Y3" i="46" s="1"/>
  <c r="AG3" i="46"/>
  <c r="AA3" i="46" s="1"/>
  <c r="AB4" i="46"/>
  <c r="AC4" i="46"/>
  <c r="AD4" i="46"/>
  <c r="S4" i="46" s="1"/>
  <c r="O4" i="46" s="1"/>
  <c r="AE4" i="46"/>
  <c r="Y4" i="46" s="1"/>
  <c r="AG4" i="46"/>
  <c r="T4" i="46" s="1"/>
  <c r="P4" i="46" s="1"/>
  <c r="AB5" i="46"/>
  <c r="AC5" i="46"/>
  <c r="AD5" i="46"/>
  <c r="S5" i="46" s="1"/>
  <c r="O5" i="46" s="1"/>
  <c r="AE5" i="46"/>
  <c r="Y5" i="46" s="1"/>
  <c r="AG5" i="46"/>
  <c r="AB6" i="46"/>
  <c r="AC6" i="46"/>
  <c r="AD6" i="46"/>
  <c r="X6" i="46" s="1"/>
  <c r="AE6" i="46"/>
  <c r="AG6" i="46"/>
  <c r="T6" i="46" s="1"/>
  <c r="P6" i="46" s="1"/>
  <c r="AB7" i="46"/>
  <c r="AC7" i="46"/>
  <c r="R7" i="46" s="1"/>
  <c r="AD7" i="46"/>
  <c r="S7" i="46" s="1"/>
  <c r="O7" i="46" s="1"/>
  <c r="AE7" i="46"/>
  <c r="AG7" i="46"/>
  <c r="T7" i="46" s="1"/>
  <c r="P7" i="46" s="1"/>
  <c r="AB8" i="46"/>
  <c r="W8" i="46" s="1"/>
  <c r="AC8" i="46"/>
  <c r="AD8" i="46"/>
  <c r="X8" i="46" s="1"/>
  <c r="AE8" i="46"/>
  <c r="Y8" i="46" s="1"/>
  <c r="AG8" i="46"/>
  <c r="AA8" i="46" s="1"/>
  <c r="AB9" i="46"/>
  <c r="Q9" i="46" s="1"/>
  <c r="AC9" i="46"/>
  <c r="R9" i="46" s="1"/>
  <c r="AD9" i="46"/>
  <c r="AE9" i="46"/>
  <c r="AG9" i="46"/>
  <c r="AB10" i="46"/>
  <c r="V10" i="46" s="1"/>
  <c r="AC10" i="46"/>
  <c r="AD10" i="46"/>
  <c r="AE10" i="46"/>
  <c r="Y10" i="46" s="1"/>
  <c r="AG10" i="46"/>
  <c r="AA10" i="46" s="1"/>
  <c r="AB11" i="46"/>
  <c r="V11" i="46" s="1"/>
  <c r="AC11" i="46"/>
  <c r="W11" i="46" s="1"/>
  <c r="AD11" i="46"/>
  <c r="AE11" i="46"/>
  <c r="Y11" i="46" s="1"/>
  <c r="AG11" i="46"/>
  <c r="T11" i="46" s="1"/>
  <c r="P11" i="46" s="1"/>
  <c r="AB12" i="46"/>
  <c r="AC12" i="46"/>
  <c r="R12" i="46" s="1"/>
  <c r="AD12" i="46"/>
  <c r="AE12" i="46"/>
  <c r="AG12" i="46"/>
  <c r="AA12" i="46" s="1"/>
  <c r="AB13" i="46"/>
  <c r="Q13" i="46" s="1"/>
  <c r="M13" i="46" s="1"/>
  <c r="AC13" i="46"/>
  <c r="AD13" i="46"/>
  <c r="X13" i="46" s="1"/>
  <c r="AE13" i="46"/>
  <c r="Y13" i="46" s="1"/>
  <c r="AG13" i="46"/>
  <c r="AA13" i="46" s="1"/>
  <c r="AB14" i="46"/>
  <c r="AC14" i="46"/>
  <c r="R14" i="46" s="1"/>
  <c r="AD14" i="46"/>
  <c r="S14" i="46" s="1"/>
  <c r="O14" i="46" s="1"/>
  <c r="AE14" i="46"/>
  <c r="Y14" i="46" s="1"/>
  <c r="AG14" i="46"/>
  <c r="T14" i="46" s="1"/>
  <c r="P14" i="46" s="1"/>
  <c r="AB15" i="46"/>
  <c r="AC15" i="46"/>
  <c r="W15" i="46" s="1"/>
  <c r="AD15" i="46"/>
  <c r="S15" i="46" s="1"/>
  <c r="O15" i="46" s="1"/>
  <c r="AE15" i="46"/>
  <c r="Y15" i="46" s="1"/>
  <c r="AG15" i="46"/>
  <c r="T15" i="46" s="1"/>
  <c r="P15" i="46" s="1"/>
  <c r="AB16" i="46"/>
  <c r="AC16" i="46"/>
  <c r="AD16" i="46"/>
  <c r="X16" i="46" s="1"/>
  <c r="AE16" i="46"/>
  <c r="AG16" i="46"/>
  <c r="T16" i="46" s="1"/>
  <c r="P16" i="46" s="1"/>
  <c r="AB17" i="46"/>
  <c r="AC17" i="46"/>
  <c r="AD17" i="46"/>
  <c r="S17" i="46" s="1"/>
  <c r="AE17" i="46"/>
  <c r="AG17" i="46"/>
  <c r="AA17" i="46" s="1"/>
  <c r="AB18" i="46"/>
  <c r="AC18" i="46"/>
  <c r="AD18" i="46"/>
  <c r="AE18" i="46"/>
  <c r="AG18" i="46"/>
  <c r="AB19" i="46"/>
  <c r="AC19" i="46"/>
  <c r="R19" i="46" s="1"/>
  <c r="AD19" i="46"/>
  <c r="AE19" i="46"/>
  <c r="Y19" i="46" s="1"/>
  <c r="AG19" i="46"/>
  <c r="AB20" i="46"/>
  <c r="AA20" i="46" s="1"/>
  <c r="AC20" i="46"/>
  <c r="AD20" i="46"/>
  <c r="AE20" i="46"/>
  <c r="Y20" i="46" s="1"/>
  <c r="AG20" i="46"/>
  <c r="AB21" i="46"/>
  <c r="V21" i="46" s="1"/>
  <c r="AC21" i="46"/>
  <c r="AD21" i="46"/>
  <c r="AE21" i="46"/>
  <c r="Y21" i="46" s="1"/>
  <c r="AG21" i="46"/>
  <c r="AB22" i="46"/>
  <c r="AC22" i="46"/>
  <c r="R22" i="46" s="1"/>
  <c r="AD22" i="46"/>
  <c r="AE22" i="46"/>
  <c r="Y22" i="46" s="1"/>
  <c r="AG22" i="46"/>
  <c r="AA22" i="46" s="1"/>
  <c r="AB23" i="46"/>
  <c r="AC23" i="46"/>
  <c r="W23" i="46" s="1"/>
  <c r="AD23" i="46"/>
  <c r="X23" i="46" s="1"/>
  <c r="AE23" i="46"/>
  <c r="Y23" i="46" s="1"/>
  <c r="AG23" i="46"/>
  <c r="AA23" i="46" s="1"/>
  <c r="AB24" i="46"/>
  <c r="AC24" i="46"/>
  <c r="R24" i="46" s="1"/>
  <c r="AD24" i="46"/>
  <c r="S24" i="46" s="1"/>
  <c r="O24" i="46" s="1"/>
  <c r="AE24" i="46"/>
  <c r="Y24" i="46" s="1"/>
  <c r="AG24" i="46"/>
  <c r="AA24" i="46" s="1"/>
  <c r="AB25" i="46"/>
  <c r="AC25" i="46"/>
  <c r="W25" i="46" s="1"/>
  <c r="AD25" i="46"/>
  <c r="S25" i="46" s="1"/>
  <c r="O25" i="46" s="1"/>
  <c r="AE25" i="46"/>
  <c r="Y25" i="46" s="1"/>
  <c r="AG25" i="46"/>
  <c r="T25" i="46" s="1"/>
  <c r="P25" i="46" s="1"/>
  <c r="AB26" i="46"/>
  <c r="Q26" i="46" s="1"/>
  <c r="M26" i="46" s="1"/>
  <c r="AC26" i="46"/>
  <c r="AD26" i="46"/>
  <c r="S26" i="46" s="1"/>
  <c r="AE26" i="46"/>
  <c r="Y26" i="46" s="1"/>
  <c r="AG26" i="46"/>
  <c r="T26" i="46" s="1"/>
  <c r="P26" i="46" s="1"/>
  <c r="AB27" i="46"/>
  <c r="AC27" i="46"/>
  <c r="R27" i="46" s="1"/>
  <c r="AD27" i="46"/>
  <c r="AE27" i="46"/>
  <c r="AG27" i="46"/>
  <c r="T27" i="46" s="1"/>
  <c r="P27" i="46" s="1"/>
  <c r="AB28" i="46"/>
  <c r="AA28" i="46" s="1"/>
  <c r="AC28" i="46"/>
  <c r="AD28" i="46"/>
  <c r="X28" i="46" s="1"/>
  <c r="AE28" i="46"/>
  <c r="Y28" i="46" s="1"/>
  <c r="AG28" i="46"/>
  <c r="AB29" i="46"/>
  <c r="AC29" i="46"/>
  <c r="R29" i="46" s="1"/>
  <c r="AD29" i="46"/>
  <c r="AE29" i="46"/>
  <c r="AG29" i="46"/>
  <c r="T29" i="46" s="1"/>
  <c r="P29" i="46" s="1"/>
  <c r="AB30" i="46"/>
  <c r="AC30" i="46"/>
  <c r="AD30" i="46"/>
  <c r="AE30" i="46"/>
  <c r="AG30" i="46"/>
  <c r="AB31" i="46"/>
  <c r="V31" i="46" s="1"/>
  <c r="AC31" i="46"/>
  <c r="W31" i="46" s="1"/>
  <c r="AD31" i="46"/>
  <c r="AE31" i="46"/>
  <c r="Y31" i="46" s="1"/>
  <c r="AG31" i="46"/>
  <c r="T31" i="46" s="1"/>
  <c r="P31" i="46" s="1"/>
  <c r="AB32" i="46"/>
  <c r="AC32" i="46"/>
  <c r="R32" i="46" s="1"/>
  <c r="N32" i="46" s="1"/>
  <c r="AD32" i="46"/>
  <c r="AE32" i="46"/>
  <c r="Y32" i="46" s="1"/>
  <c r="AG32" i="46"/>
  <c r="AB33" i="46"/>
  <c r="AC33" i="46"/>
  <c r="W33" i="46" s="1"/>
  <c r="AD33" i="46"/>
  <c r="X33" i="46" s="1"/>
  <c r="AE33" i="46"/>
  <c r="Y33" i="46" s="1"/>
  <c r="AG33" i="46"/>
  <c r="T33" i="46" s="1"/>
  <c r="P33" i="46" s="1"/>
  <c r="AB34" i="46"/>
  <c r="AC34" i="46"/>
  <c r="R34" i="46" s="1"/>
  <c r="AD34" i="46"/>
  <c r="S34" i="46" s="1"/>
  <c r="O34" i="46" s="1"/>
  <c r="AE34" i="46"/>
  <c r="Y34" i="46" s="1"/>
  <c r="AG34" i="46"/>
  <c r="T34" i="46" s="1"/>
  <c r="P34" i="46" s="1"/>
  <c r="AB35" i="46"/>
  <c r="Q35" i="46" s="1"/>
  <c r="M35" i="46" s="1"/>
  <c r="AC35" i="46"/>
  <c r="W35" i="46" s="1"/>
  <c r="AD35" i="46"/>
  <c r="AE35" i="46"/>
  <c r="Y35" i="46" s="1"/>
  <c r="AG35" i="46"/>
  <c r="T35" i="46" s="1"/>
  <c r="P35" i="46" s="1"/>
  <c r="AB36" i="46"/>
  <c r="Q36" i="46" s="1"/>
  <c r="M36" i="46" s="1"/>
  <c r="AC36" i="46"/>
  <c r="AD36" i="46"/>
  <c r="S36" i="46" s="1"/>
  <c r="O36" i="46" s="1"/>
  <c r="AE36" i="46"/>
  <c r="Y36" i="46" s="1"/>
  <c r="AG36" i="46"/>
  <c r="T36" i="46" s="1"/>
  <c r="P36" i="46" s="1"/>
  <c r="AB37" i="46"/>
  <c r="AC37" i="46"/>
  <c r="AD37" i="46"/>
  <c r="S37" i="46" s="1"/>
  <c r="O37" i="46" s="1"/>
  <c r="AE37" i="46"/>
  <c r="AG37" i="46"/>
  <c r="AA37" i="46" s="1"/>
  <c r="AB38" i="46"/>
  <c r="V38" i="46" s="1"/>
  <c r="AC38" i="46"/>
  <c r="AD38" i="46"/>
  <c r="X38" i="46" s="1"/>
  <c r="AE38" i="46"/>
  <c r="Y38" i="46" s="1"/>
  <c r="AG38" i="46"/>
  <c r="AB39" i="46"/>
  <c r="AC39" i="46"/>
  <c r="R39" i="46" s="1"/>
  <c r="AD39" i="46"/>
  <c r="AE39" i="46"/>
  <c r="Y39" i="46" s="1"/>
  <c r="AG39" i="46"/>
  <c r="AB40" i="46"/>
  <c r="V40" i="46" s="1"/>
  <c r="AC40" i="46"/>
  <c r="AD40" i="46"/>
  <c r="AE40" i="46"/>
  <c r="Y40" i="46" s="1"/>
  <c r="AG40" i="46"/>
  <c r="AB41" i="46"/>
  <c r="V41" i="46" s="1"/>
  <c r="AC41" i="46"/>
  <c r="W41" i="46" s="1"/>
  <c r="AD41" i="46"/>
  <c r="AE41" i="46"/>
  <c r="Y41" i="46" s="1"/>
  <c r="AG41" i="46"/>
  <c r="T41" i="46" s="1"/>
  <c r="P41" i="46" s="1"/>
  <c r="AB42" i="46"/>
  <c r="AC42" i="46"/>
  <c r="R42" i="46" s="1"/>
  <c r="N42" i="46" s="1"/>
  <c r="AD42" i="46"/>
  <c r="AE42" i="46"/>
  <c r="Y42" i="46" s="1"/>
  <c r="AG42" i="46"/>
  <c r="AA42" i="46" s="1"/>
  <c r="AB43" i="46"/>
  <c r="Q43" i="46" s="1"/>
  <c r="M43" i="46" s="1"/>
  <c r="AC43" i="46"/>
  <c r="W43" i="46" s="1"/>
  <c r="AD43" i="46"/>
  <c r="X43" i="46" s="1"/>
  <c r="AE43" i="46"/>
  <c r="AG43" i="46"/>
  <c r="T43" i="46" s="1"/>
  <c r="P43" i="46" s="1"/>
  <c r="AB44" i="46"/>
  <c r="AC44" i="46"/>
  <c r="R44" i="46" s="1"/>
  <c r="AD44" i="46"/>
  <c r="S44" i="46" s="1"/>
  <c r="O44" i="46" s="1"/>
  <c r="AE44" i="46"/>
  <c r="Y44" i="46" s="1"/>
  <c r="AG44" i="46"/>
  <c r="AB45" i="46"/>
  <c r="AC45" i="46"/>
  <c r="W45" i="46" s="1"/>
  <c r="AD45" i="46"/>
  <c r="S45" i="46" s="1"/>
  <c r="O45" i="46" s="1"/>
  <c r="AE45" i="46"/>
  <c r="Y45" i="46" s="1"/>
  <c r="AG45" i="46"/>
  <c r="T45" i="46" s="1"/>
  <c r="P45" i="46" s="1"/>
  <c r="AB46" i="46"/>
  <c r="AC46" i="46"/>
  <c r="AD46" i="46"/>
  <c r="AE46" i="46"/>
  <c r="AG46" i="46"/>
  <c r="T46" i="46" s="1"/>
  <c r="AB47" i="46"/>
  <c r="AC47" i="46"/>
  <c r="AD47" i="46"/>
  <c r="S47" i="46" s="1"/>
  <c r="O47" i="46" s="1"/>
  <c r="AE47" i="46"/>
  <c r="AG47" i="46"/>
  <c r="AB48" i="46"/>
  <c r="V48" i="46" s="1"/>
  <c r="AC48" i="46"/>
  <c r="AD48" i="46"/>
  <c r="X48" i="46" s="1"/>
  <c r="AE48" i="46"/>
  <c r="Y48" i="46" s="1"/>
  <c r="AG48" i="46"/>
  <c r="AA48" i="46" s="1"/>
  <c r="AB49" i="46"/>
  <c r="AC49" i="46"/>
  <c r="R49" i="46" s="1"/>
  <c r="AD49" i="46"/>
  <c r="AE49" i="46"/>
  <c r="Y49" i="46" s="1"/>
  <c r="AG49" i="46"/>
  <c r="T49" i="46" s="1"/>
  <c r="P49" i="46" s="1"/>
  <c r="AB50" i="46"/>
  <c r="Q50" i="46" s="1"/>
  <c r="M50" i="46" s="1"/>
  <c r="AC50" i="46"/>
  <c r="W50" i="46" s="1"/>
  <c r="AD50" i="46"/>
  <c r="X50" i="46" s="1"/>
  <c r="AF50" i="46"/>
  <c r="Z50" i="46" s="1"/>
  <c r="AB51" i="46"/>
  <c r="AC51" i="46"/>
  <c r="AD51" i="46"/>
  <c r="S51" i="46" s="1"/>
  <c r="O51" i="46" s="1"/>
  <c r="AF51" i="46"/>
  <c r="T51" i="46" s="1"/>
  <c r="P51" i="46" s="1"/>
  <c r="AC2" i="46"/>
  <c r="AD2" i="46"/>
  <c r="AE2" i="46"/>
  <c r="AG2" i="46"/>
  <c r="G30" i="51" l="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 s="1"/>
  <c r="T35" i="43"/>
  <c r="K35" i="43" s="1"/>
  <c r="V32" i="43"/>
  <c r="H32" i="43" s="1"/>
  <c r="T30" i="43"/>
  <c r="K30" i="43" s="1"/>
  <c r="W39" i="43"/>
  <c r="U37" i="43"/>
  <c r="Q37" i="43" s="1"/>
  <c r="W34" i="43"/>
  <c r="W29" i="43"/>
  <c r="I29" i="43" s="1"/>
  <c r="T42" i="43"/>
  <c r="V39" i="43"/>
  <c r="T37" i="43"/>
  <c r="T32" i="43"/>
  <c r="L32" i="43" s="1"/>
  <c r="V29" i="43"/>
  <c r="K29" i="43" s="1"/>
  <c r="U39" i="43"/>
  <c r="K39" i="43" s="1"/>
  <c r="U34" i="43"/>
  <c r="M34" i="43" s="1"/>
  <c r="U29" i="43"/>
  <c r="M29" i="43" s="1"/>
  <c r="V36" i="43"/>
  <c r="T34" i="43"/>
  <c r="K34" i="43" s="1"/>
  <c r="U41" i="43"/>
  <c r="W38" i="43"/>
  <c r="I38" i="43" s="1"/>
  <c r="U36" i="43"/>
  <c r="G36" i="43" s="1"/>
  <c r="U31" i="43"/>
  <c r="Q31" i="43" s="1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 s="1"/>
  <c r="V38" i="43"/>
  <c r="R38" i="43" s="1"/>
  <c r="V33" i="43"/>
  <c r="T31" i="43"/>
  <c r="O31" i="43" s="1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 s="1"/>
  <c r="U38" i="43"/>
  <c r="K38" i="43" s="1"/>
  <c r="W35" i="43"/>
  <c r="S35" i="43" s="1"/>
  <c r="U33" i="43"/>
  <c r="Q33" i="43" s="1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 s="1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 s="1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 s="1"/>
  <c r="V19" i="43"/>
  <c r="T27" i="43"/>
  <c r="K27" i="43" s="1"/>
  <c r="V2" i="43"/>
  <c r="T13" i="43"/>
  <c r="V15" i="43"/>
  <c r="T28" i="43"/>
  <c r="V8" i="43"/>
  <c r="T5" i="43"/>
  <c r="V12" i="43"/>
  <c r="T6" i="43"/>
  <c r="K6" i="43" s="1"/>
  <c r="W17" i="43"/>
  <c r="W23" i="43"/>
  <c r="Z7" i="43"/>
  <c r="X17" i="43"/>
  <c r="X23" i="43"/>
  <c r="V21" i="43"/>
  <c r="T19" i="43"/>
  <c r="V17" i="43"/>
  <c r="T2" i="43"/>
  <c r="V18" i="43"/>
  <c r="T15" i="43"/>
  <c r="K15" i="43" s="1"/>
  <c r="V23" i="43"/>
  <c r="T8" i="43"/>
  <c r="K8" i="43" s="1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 s="1"/>
  <c r="V10" i="43"/>
  <c r="K10" i="43" s="1"/>
  <c r="T18" i="43"/>
  <c r="V14" i="43"/>
  <c r="K14" i="43" s="1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 s="1"/>
  <c r="V45" i="46"/>
  <c r="V39" i="46"/>
  <c r="Q39" i="46"/>
  <c r="M39" i="46" s="1"/>
  <c r="V25" i="46"/>
  <c r="N26" i="46"/>
  <c r="X54" i="46"/>
  <c r="Q73" i="46"/>
  <c r="M73" i="46" s="1"/>
  <c r="T65" i="46"/>
  <c r="P65" i="46" s="1"/>
  <c r="S62" i="46"/>
  <c r="O62" i="46" s="1"/>
  <c r="Q18" i="46"/>
  <c r="M18" i="46" s="1"/>
  <c r="S13" i="46"/>
  <c r="O13" i="46" s="1"/>
  <c r="Q10" i="46"/>
  <c r="M10" i="46" s="1"/>
  <c r="V49" i="46"/>
  <c r="Q49" i="46"/>
  <c r="M49" i="46" s="1"/>
  <c r="R51" i="46"/>
  <c r="N51" i="46" s="1"/>
  <c r="S65" i="46"/>
  <c r="O65" i="46" s="1"/>
  <c r="T17" i="46"/>
  <c r="P17" i="46" s="1"/>
  <c r="V43" i="46"/>
  <c r="V29" i="46"/>
  <c r="Q29" i="46"/>
  <c r="M29" i="46" s="1"/>
  <c r="V17" i="46"/>
  <c r="Q17" i="46"/>
  <c r="M17" i="46" s="1"/>
  <c r="V5" i="46"/>
  <c r="Q52" i="46"/>
  <c r="M52" i="46" s="1"/>
  <c r="V52" i="46"/>
  <c r="M6" i="46"/>
  <c r="X69" i="46"/>
  <c r="T75" i="46"/>
  <c r="P75" i="46" s="1"/>
  <c r="S72" i="46"/>
  <c r="O72" i="46" s="1"/>
  <c r="R65" i="46"/>
  <c r="N65" i="46" s="1"/>
  <c r="Q46" i="46"/>
  <c r="M46" i="46" s="1"/>
  <c r="Q38" i="46"/>
  <c r="M38" i="46" s="1"/>
  <c r="S33" i="46"/>
  <c r="O33" i="46" s="1"/>
  <c r="Q30" i="46"/>
  <c r="M30" i="46" s="1"/>
  <c r="Q21" i="46"/>
  <c r="M21" i="46" s="1"/>
  <c r="Q5" i="46"/>
  <c r="M5" i="46" s="1"/>
  <c r="V47" i="46"/>
  <c r="Q47" i="46"/>
  <c r="M47" i="46" s="1"/>
  <c r="V13" i="46"/>
  <c r="S74" i="46"/>
  <c r="O74" i="46" s="1"/>
  <c r="X74" i="46"/>
  <c r="Q44" i="46"/>
  <c r="Q34" i="46"/>
  <c r="M34" i="46" s="1"/>
  <c r="Q32" i="46"/>
  <c r="M32" i="46" s="1"/>
  <c r="V24" i="46"/>
  <c r="Q24" i="46"/>
  <c r="Q22" i="46"/>
  <c r="M22" i="46" s="1"/>
  <c r="Q14" i="46"/>
  <c r="M14" i="46" s="1"/>
  <c r="Q12" i="46"/>
  <c r="M12" i="46" s="1"/>
  <c r="Q4" i="46"/>
  <c r="M4" i="46" s="1"/>
  <c r="S75" i="46"/>
  <c r="O75" i="46" s="1"/>
  <c r="T37" i="46"/>
  <c r="P37" i="46" s="1"/>
  <c r="V35" i="46"/>
  <c r="V15" i="46"/>
  <c r="V7" i="46"/>
  <c r="Q7" i="46"/>
  <c r="M7" i="46" s="1"/>
  <c r="Q72" i="46"/>
  <c r="M72" i="46" s="1"/>
  <c r="Q23" i="46"/>
  <c r="O55" i="46"/>
  <c r="Q42" i="46"/>
  <c r="M42" i="46" s="1"/>
  <c r="W2" i="46"/>
  <c r="O2" i="46"/>
  <c r="AA9" i="46"/>
  <c r="T9" i="46"/>
  <c r="P9" i="46" s="1"/>
  <c r="T60" i="46"/>
  <c r="P60" i="46" s="1"/>
  <c r="S57" i="46"/>
  <c r="O57" i="46" s="1"/>
  <c r="Q41" i="46"/>
  <c r="M41" i="46" s="1"/>
  <c r="Q33" i="46"/>
  <c r="M33" i="46" s="1"/>
  <c r="Q25" i="46"/>
  <c r="M25" i="46" s="1"/>
  <c r="Q16" i="46"/>
  <c r="Q8" i="46"/>
  <c r="M8" i="46" s="1"/>
  <c r="T3" i="46"/>
  <c r="P3" i="46" s="1"/>
  <c r="AA39" i="46"/>
  <c r="T39" i="46"/>
  <c r="P39" i="46" s="1"/>
  <c r="AA21" i="46"/>
  <c r="T21" i="46"/>
  <c r="W70" i="46"/>
  <c r="X64" i="46"/>
  <c r="V28" i="46"/>
  <c r="S60" i="46"/>
  <c r="O60" i="46" s="1"/>
  <c r="T23" i="46"/>
  <c r="P23" i="46" s="1"/>
  <c r="S3" i="46"/>
  <c r="O3" i="46" s="1"/>
  <c r="V37" i="46"/>
  <c r="Q37" i="46"/>
  <c r="M37" i="46" s="1"/>
  <c r="V19" i="46"/>
  <c r="Q19" i="46"/>
  <c r="M19" i="46" s="1"/>
  <c r="Q31" i="46"/>
  <c r="M31" i="46" s="1"/>
  <c r="N18" i="46"/>
  <c r="AA19" i="46"/>
  <c r="T19" i="46"/>
  <c r="P19" i="46" s="1"/>
  <c r="X41" i="46"/>
  <c r="S41" i="46"/>
  <c r="O41" i="46" s="1"/>
  <c r="S29" i="46"/>
  <c r="O29" i="46" s="1"/>
  <c r="S21" i="46"/>
  <c r="X11" i="46"/>
  <c r="S11" i="46"/>
  <c r="O11" i="46" s="1"/>
  <c r="S67" i="46"/>
  <c r="O67" i="46" s="1"/>
  <c r="Q53" i="46"/>
  <c r="M53" i="46" s="1"/>
  <c r="Q45" i="46"/>
  <c r="M45" i="46" s="1"/>
  <c r="Q28" i="46"/>
  <c r="M28" i="46" s="1"/>
  <c r="S23" i="46"/>
  <c r="O23" i="46" s="1"/>
  <c r="Q20" i="46"/>
  <c r="M20" i="46" s="1"/>
  <c r="Q11" i="46"/>
  <c r="M11" i="46" s="1"/>
  <c r="V27" i="46"/>
  <c r="Q27" i="46"/>
  <c r="M27" i="46" s="1"/>
  <c r="V3" i="46"/>
  <c r="S49" i="46"/>
  <c r="O49" i="46" s="1"/>
  <c r="S39" i="46"/>
  <c r="O39" i="46" s="1"/>
  <c r="X31" i="46"/>
  <c r="S31" i="46"/>
  <c r="O31" i="46" s="1"/>
  <c r="S19" i="46"/>
  <c r="O19" i="46" s="1"/>
  <c r="S9" i="46"/>
  <c r="O9" i="46" s="1"/>
  <c r="T70" i="46"/>
  <c r="P70" i="46" s="1"/>
  <c r="W47" i="46"/>
  <c r="R47" i="46"/>
  <c r="N47" i="46" s="1"/>
  <c r="W37" i="46"/>
  <c r="R37" i="46"/>
  <c r="N37" i="46" s="1"/>
  <c r="W17" i="46"/>
  <c r="R17" i="46"/>
  <c r="N17" i="46" s="1"/>
  <c r="W57" i="46"/>
  <c r="R57" i="46"/>
  <c r="V57" i="46"/>
  <c r="S70" i="46"/>
  <c r="O70" i="46" s="1"/>
  <c r="Q60" i="46"/>
  <c r="M60" i="46" s="1"/>
  <c r="R31" i="46"/>
  <c r="N31" i="46" s="1"/>
  <c r="R23" i="46"/>
  <c r="N23" i="46" s="1"/>
  <c r="R15" i="46"/>
  <c r="N15" i="46" s="1"/>
  <c r="Q3" i="46"/>
  <c r="M3" i="46" s="1"/>
  <c r="X46" i="46"/>
  <c r="AA34" i="46"/>
  <c r="Q74" i="46"/>
  <c r="Q69" i="46"/>
  <c r="Q64" i="46"/>
  <c r="Q59" i="46"/>
  <c r="M59" i="46" s="1"/>
  <c r="Q54" i="46"/>
  <c r="S46" i="46"/>
  <c r="S16" i="46"/>
  <c r="O16" i="46" s="1"/>
  <c r="S6" i="46"/>
  <c r="O6" i="46" s="1"/>
  <c r="AA44" i="46"/>
  <c r="AA26" i="46"/>
  <c r="T44" i="46"/>
  <c r="T24" i="46"/>
  <c r="P24" i="46" s="1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 s="1"/>
  <c r="T112" i="30"/>
  <c r="U112" i="30"/>
  <c r="B68" i="47"/>
  <c r="D68" i="47" s="1"/>
  <c r="W113" i="30"/>
  <c r="U115" i="30"/>
  <c r="V115" i="30"/>
  <c r="B118" i="47"/>
  <c r="D118" i="47" s="1"/>
  <c r="W116" i="30"/>
  <c r="W2" i="30"/>
  <c r="C53" i="47"/>
  <c r="E53" i="47" s="1"/>
  <c r="C54" i="47"/>
  <c r="E54" i="47" s="1"/>
  <c r="C55" i="47"/>
  <c r="E55" i="47" s="1"/>
  <c r="C56" i="47"/>
  <c r="E56" i="47" s="1"/>
  <c r="C57" i="47"/>
  <c r="E57" i="47" s="1"/>
  <c r="C58" i="47"/>
  <c r="E58" i="47" s="1"/>
  <c r="C59" i="47"/>
  <c r="E59" i="47" s="1"/>
  <c r="C60" i="47"/>
  <c r="E60" i="47" s="1"/>
  <c r="C61" i="47"/>
  <c r="E61" i="47" s="1"/>
  <c r="C62" i="47"/>
  <c r="E62" i="47" s="1"/>
  <c r="C63" i="47"/>
  <c r="E63" i="47" s="1"/>
  <c r="C64" i="47"/>
  <c r="E64" i="47" s="1"/>
  <c r="C65" i="47"/>
  <c r="E65" i="47" s="1"/>
  <c r="C66" i="47"/>
  <c r="E66" i="47" s="1"/>
  <c r="C67" i="47"/>
  <c r="E67" i="47" s="1"/>
  <c r="C68" i="47"/>
  <c r="E68" i="47" s="1"/>
  <c r="C69" i="47"/>
  <c r="E69" i="47" s="1"/>
  <c r="C70" i="47"/>
  <c r="E70" i="47" s="1"/>
  <c r="C71" i="47"/>
  <c r="E71" i="47" s="1"/>
  <c r="C72" i="47"/>
  <c r="E72" i="47" s="1"/>
  <c r="C73" i="47"/>
  <c r="E73" i="47" s="1"/>
  <c r="C74" i="47"/>
  <c r="E74" i="47" s="1"/>
  <c r="C75" i="47"/>
  <c r="E75" i="47" s="1"/>
  <c r="C76" i="47"/>
  <c r="E76" i="47" s="1"/>
  <c r="C77" i="47"/>
  <c r="E77" i="47" s="1"/>
  <c r="C78" i="47"/>
  <c r="E78" i="47" s="1"/>
  <c r="C79" i="47"/>
  <c r="E79" i="47" s="1"/>
  <c r="C80" i="47"/>
  <c r="E80" i="47" s="1"/>
  <c r="C81" i="47"/>
  <c r="E81" i="47" s="1"/>
  <c r="C82" i="47"/>
  <c r="E82" i="47" s="1"/>
  <c r="C83" i="47"/>
  <c r="E83" i="47" s="1"/>
  <c r="C84" i="47"/>
  <c r="E84" i="47" s="1"/>
  <c r="C85" i="47"/>
  <c r="E85" i="47" s="1"/>
  <c r="C86" i="47"/>
  <c r="E86" i="47" s="1"/>
  <c r="C87" i="47"/>
  <c r="E87" i="47" s="1"/>
  <c r="C88" i="47"/>
  <c r="E88" i="47" s="1"/>
  <c r="C105" i="47"/>
  <c r="E105" i="47" s="1"/>
  <c r="C106" i="47"/>
  <c r="E106" i="47" s="1"/>
  <c r="C107" i="47"/>
  <c r="E107" i="47" s="1"/>
  <c r="C108" i="47"/>
  <c r="E108" i="47" s="1"/>
  <c r="C109" i="47"/>
  <c r="E109" i="47" s="1"/>
  <c r="C110" i="47"/>
  <c r="E110" i="47" s="1"/>
  <c r="C111" i="47"/>
  <c r="E111" i="47" s="1"/>
  <c r="C112" i="47"/>
  <c r="E112" i="47" s="1"/>
  <c r="C113" i="47"/>
  <c r="E113" i="47" s="1"/>
  <c r="C114" i="47"/>
  <c r="E114" i="47" s="1"/>
  <c r="C115" i="47"/>
  <c r="E115" i="47" s="1"/>
  <c r="C116" i="47"/>
  <c r="E116" i="47" s="1"/>
  <c r="C117" i="47"/>
  <c r="E117" i="47" s="1"/>
  <c r="C118" i="47"/>
  <c r="E118" i="47" s="1"/>
  <c r="B3" i="47"/>
  <c r="D3" i="47" s="1"/>
  <c r="B4" i="47"/>
  <c r="D4" i="47" s="1"/>
  <c r="B5" i="47"/>
  <c r="D5" i="47" s="1"/>
  <c r="B6" i="47"/>
  <c r="D6" i="47" s="1"/>
  <c r="B7" i="47"/>
  <c r="D7" i="47" s="1"/>
  <c r="B8" i="47"/>
  <c r="D8" i="47" s="1"/>
  <c r="B9" i="47"/>
  <c r="D9" i="47" s="1"/>
  <c r="B10" i="47"/>
  <c r="D10" i="47" s="1"/>
  <c r="B53" i="47"/>
  <c r="D53" i="47" s="1"/>
  <c r="B54" i="47"/>
  <c r="D54" i="47" s="1"/>
  <c r="B55" i="47"/>
  <c r="D55" i="47" s="1"/>
  <c r="B56" i="47"/>
  <c r="D56" i="47" s="1"/>
  <c r="B57" i="47"/>
  <c r="D57" i="47" s="1"/>
  <c r="B58" i="47"/>
  <c r="D58" i="47" s="1"/>
  <c r="B59" i="47"/>
  <c r="D59" i="47" s="1"/>
  <c r="B60" i="47"/>
  <c r="D60" i="47" s="1"/>
  <c r="B61" i="47"/>
  <c r="D61" i="47" s="1"/>
  <c r="B19" i="47"/>
  <c r="B62" i="47"/>
  <c r="D62" i="47" s="1"/>
  <c r="B16" i="47"/>
  <c r="D16" i="47" s="1"/>
  <c r="B37" i="47"/>
  <c r="D37" i="47" s="1"/>
  <c r="B39" i="47"/>
  <c r="D39" i="47" s="1"/>
  <c r="B23" i="47"/>
  <c r="D23" i="47" s="1"/>
  <c r="B63" i="47"/>
  <c r="D63" i="47" s="1"/>
  <c r="B17" i="47"/>
  <c r="D17" i="47" s="1"/>
  <c r="B64" i="47"/>
  <c r="D64" i="47" s="1"/>
  <c r="B25" i="47"/>
  <c r="D25" i="47" s="1"/>
  <c r="B65" i="47"/>
  <c r="D65" i="47" s="1"/>
  <c r="B12" i="47"/>
  <c r="D12" i="47" s="1"/>
  <c r="B27" i="47"/>
  <c r="D27" i="47" s="1"/>
  <c r="B32" i="47"/>
  <c r="D32" i="47" s="1"/>
  <c r="B30" i="47"/>
  <c r="D30" i="47" s="1"/>
  <c r="B26" i="47"/>
  <c r="D26" i="47" s="1"/>
  <c r="B35" i="47"/>
  <c r="D35" i="47" s="1"/>
  <c r="B41" i="47"/>
  <c r="D41" i="47" s="1"/>
  <c r="B22" i="47"/>
  <c r="D22" i="47" s="1"/>
  <c r="B66" i="47"/>
  <c r="D66" i="47" s="1"/>
  <c r="B29" i="47"/>
  <c r="D29" i="47" s="1"/>
  <c r="B36" i="47"/>
  <c r="D36" i="47" s="1"/>
  <c r="B67" i="47"/>
  <c r="D67" i="47" s="1"/>
  <c r="B33" i="47"/>
  <c r="D33" i="47" s="1"/>
  <c r="B15" i="47"/>
  <c r="D15" i="47" s="1"/>
  <c r="B69" i="47"/>
  <c r="D69" i="47" s="1"/>
  <c r="B70" i="47"/>
  <c r="D70" i="47" s="1"/>
  <c r="B18" i="47"/>
  <c r="D18" i="47" s="1"/>
  <c r="B13" i="47"/>
  <c r="D13" i="47" s="1"/>
  <c r="B71" i="47"/>
  <c r="D71" i="47" s="1"/>
  <c r="B14" i="47"/>
  <c r="D14" i="47" s="1"/>
  <c r="B38" i="47"/>
  <c r="D38" i="47" s="1"/>
  <c r="B31" i="47"/>
  <c r="D31" i="47" s="1"/>
  <c r="B46" i="47"/>
  <c r="D46" i="47" s="1"/>
  <c r="B73" i="47"/>
  <c r="D73" i="47" s="1"/>
  <c r="B28" i="47"/>
  <c r="D28" i="47" s="1"/>
  <c r="B44" i="47"/>
  <c r="D44" i="47" s="1"/>
  <c r="B74" i="47"/>
  <c r="D74" i="47" s="1"/>
  <c r="B45" i="47"/>
  <c r="D45" i="47" s="1"/>
  <c r="B24" i="47"/>
  <c r="D24" i="47" s="1"/>
  <c r="B75" i="47"/>
  <c r="D75" i="47" s="1"/>
  <c r="B48" i="47"/>
  <c r="D48" i="47" s="1"/>
  <c r="B76" i="47"/>
  <c r="D76" i="47" s="1"/>
  <c r="B20" i="47"/>
  <c r="D20" i="47" s="1"/>
  <c r="B50" i="47"/>
  <c r="D50" i="47" s="1"/>
  <c r="B78" i="47"/>
  <c r="D78" i="47" s="1"/>
  <c r="B43" i="47"/>
  <c r="D43" i="47" s="1"/>
  <c r="B79" i="47"/>
  <c r="D79" i="47" s="1"/>
  <c r="B80" i="47"/>
  <c r="D80" i="47" s="1"/>
  <c r="B81" i="47"/>
  <c r="D81" i="47" s="1"/>
  <c r="B21" i="47"/>
  <c r="D21" i="47" s="1"/>
  <c r="B82" i="47"/>
  <c r="D82" i="47" s="1"/>
  <c r="B83" i="47"/>
  <c r="D83" i="47" s="1"/>
  <c r="B40" i="47"/>
  <c r="D40" i="47" s="1"/>
  <c r="B47" i="47"/>
  <c r="D47" i="47" s="1"/>
  <c r="B84" i="47"/>
  <c r="D84" i="47" s="1"/>
  <c r="B86" i="47"/>
  <c r="D86" i="47" s="1"/>
  <c r="B49" i="47"/>
  <c r="D49" i="47" s="1"/>
  <c r="B42" i="47"/>
  <c r="D42" i="47" s="1"/>
  <c r="B87" i="47"/>
  <c r="D87" i="47" s="1"/>
  <c r="B88" i="47"/>
  <c r="D88" i="47" s="1"/>
  <c r="B89" i="47"/>
  <c r="D89" i="47" s="1"/>
  <c r="B90" i="47"/>
  <c r="D90" i="47" s="1"/>
  <c r="B92" i="47"/>
  <c r="D92" i="47" s="1"/>
  <c r="B93" i="47"/>
  <c r="D93" i="47" s="1"/>
  <c r="B94" i="47"/>
  <c r="D94" i="47" s="1"/>
  <c r="B95" i="47"/>
  <c r="D95" i="47" s="1"/>
  <c r="B97" i="47"/>
  <c r="D97" i="47" s="1"/>
  <c r="B98" i="47"/>
  <c r="D98" i="47" s="1"/>
  <c r="B99" i="47"/>
  <c r="D99" i="47" s="1"/>
  <c r="B100" i="47"/>
  <c r="D100" i="47" s="1"/>
  <c r="B101" i="47"/>
  <c r="D101" i="47" s="1"/>
  <c r="B102" i="47"/>
  <c r="D102" i="47" s="1"/>
  <c r="B103" i="47"/>
  <c r="D103" i="47" s="1"/>
  <c r="B104" i="47"/>
  <c r="D104" i="47" s="1"/>
  <c r="B105" i="47"/>
  <c r="D105" i="47" s="1"/>
  <c r="B106" i="47"/>
  <c r="D106" i="47" s="1"/>
  <c r="B108" i="47"/>
  <c r="D108" i="47" s="1"/>
  <c r="B109" i="47"/>
  <c r="D109" i="47" s="1"/>
  <c r="B110" i="47"/>
  <c r="D110" i="47" s="1"/>
  <c r="B111" i="47"/>
  <c r="D111" i="47" s="1"/>
  <c r="B112" i="47"/>
  <c r="D112" i="47" s="1"/>
  <c r="B113" i="47"/>
  <c r="D113" i="47" s="1"/>
  <c r="B114" i="47"/>
  <c r="D114" i="47" s="1"/>
  <c r="B115" i="47"/>
  <c r="D115" i="47" s="1"/>
  <c r="B116" i="47"/>
  <c r="D116" i="47" s="1"/>
  <c r="B117" i="47"/>
  <c r="D117" i="47" s="1"/>
  <c r="B2" i="47"/>
  <c r="D2" i="47" s="1"/>
  <c r="J88" i="47"/>
  <c r="I88" i="47"/>
  <c r="H88" i="47"/>
  <c r="F88" i="47" s="1"/>
  <c r="K118" i="47"/>
  <c r="J118" i="47"/>
  <c r="I118" i="47"/>
  <c r="H118" i="47"/>
  <c r="F118" i="47" s="1"/>
  <c r="K117" i="47"/>
  <c r="J117" i="47"/>
  <c r="I117" i="47"/>
  <c r="H117" i="47"/>
  <c r="F117" i="47" s="1"/>
  <c r="J87" i="47"/>
  <c r="I87" i="47"/>
  <c r="H87" i="47"/>
  <c r="F87" i="47" s="1"/>
  <c r="K116" i="47"/>
  <c r="J116" i="47"/>
  <c r="I116" i="47"/>
  <c r="H116" i="47"/>
  <c r="F116" i="47" s="1"/>
  <c r="G116" i="47" s="1" a="1"/>
  <c r="G116" i="47" s="1"/>
  <c r="J73" i="47"/>
  <c r="I73" i="47"/>
  <c r="H73" i="47"/>
  <c r="F73" i="47" s="1"/>
  <c r="J76" i="47"/>
  <c r="I76" i="47"/>
  <c r="H76" i="47"/>
  <c r="F76" i="47" s="1"/>
  <c r="J81" i="47"/>
  <c r="I81" i="47"/>
  <c r="H81" i="47"/>
  <c r="F81" i="47" s="1"/>
  <c r="J61" i="47"/>
  <c r="I61" i="47"/>
  <c r="H61" i="47"/>
  <c r="F61" i="47" s="1"/>
  <c r="J62" i="47"/>
  <c r="I62" i="47"/>
  <c r="H62" i="47"/>
  <c r="F62" i="47" s="1"/>
  <c r="J60" i="47"/>
  <c r="I60" i="47"/>
  <c r="H60" i="47"/>
  <c r="F60" i="47" s="1"/>
  <c r="J78" i="47"/>
  <c r="I78" i="47"/>
  <c r="H78" i="47"/>
  <c r="F78" i="47" s="1"/>
  <c r="J79" i="47"/>
  <c r="I79" i="47"/>
  <c r="H79" i="47"/>
  <c r="F79" i="47" s="1"/>
  <c r="J82" i="47"/>
  <c r="I82" i="47"/>
  <c r="H82" i="47"/>
  <c r="F82" i="47" s="1"/>
  <c r="J80" i="47"/>
  <c r="I80" i="47"/>
  <c r="H80" i="47"/>
  <c r="F80" i="47" s="1"/>
  <c r="J77" i="47"/>
  <c r="I77" i="47"/>
  <c r="H77" i="47"/>
  <c r="F77" i="47" s="1"/>
  <c r="J84" i="47"/>
  <c r="I84" i="47"/>
  <c r="H84" i="47"/>
  <c r="F84" i="47" s="1"/>
  <c r="J63" i="47"/>
  <c r="I63" i="47"/>
  <c r="H63" i="47"/>
  <c r="F63" i="47" s="1"/>
  <c r="J86" i="47"/>
  <c r="I86" i="47"/>
  <c r="H86" i="47"/>
  <c r="F86" i="47" s="1"/>
  <c r="J67" i="47"/>
  <c r="I67" i="47"/>
  <c r="H67" i="47"/>
  <c r="F67" i="47" s="1"/>
  <c r="J85" i="47"/>
  <c r="I85" i="47"/>
  <c r="H85" i="47"/>
  <c r="F85" i="47" s="1"/>
  <c r="J74" i="47"/>
  <c r="I74" i="47"/>
  <c r="H74" i="47"/>
  <c r="F74" i="47" s="1"/>
  <c r="J66" i="47"/>
  <c r="I66" i="47"/>
  <c r="H66" i="47"/>
  <c r="F66" i="47" s="1"/>
  <c r="J64" i="47"/>
  <c r="I64" i="47"/>
  <c r="H64" i="47"/>
  <c r="F64" i="47" s="1"/>
  <c r="K115" i="47"/>
  <c r="J115" i="47"/>
  <c r="I115" i="47"/>
  <c r="H115" i="47"/>
  <c r="F115" i="47" s="1"/>
  <c r="J69" i="47"/>
  <c r="I69" i="47"/>
  <c r="H69" i="47"/>
  <c r="F69" i="47" s="1"/>
  <c r="J59" i="47"/>
  <c r="I59" i="47"/>
  <c r="H59" i="47"/>
  <c r="F59" i="47" s="1"/>
  <c r="J58" i="47"/>
  <c r="I58" i="47"/>
  <c r="H58" i="47"/>
  <c r="F58" i="47" s="1"/>
  <c r="J57" i="47"/>
  <c r="I57" i="47"/>
  <c r="H57" i="47"/>
  <c r="F57" i="47" s="1"/>
  <c r="K114" i="47"/>
  <c r="J114" i="47"/>
  <c r="I114" i="47"/>
  <c r="H114" i="47"/>
  <c r="F114" i="47" s="1"/>
  <c r="G114" i="47" s="1" a="1"/>
  <c r="G114" i="47" s="1"/>
  <c r="J65" i="47"/>
  <c r="I65" i="47"/>
  <c r="H65" i="47"/>
  <c r="F65" i="47" s="1"/>
  <c r="K113" i="47"/>
  <c r="J113" i="47"/>
  <c r="I113" i="47"/>
  <c r="H113" i="47"/>
  <c r="F113" i="47" s="1"/>
  <c r="G113" i="47" s="1" a="1"/>
  <c r="G113" i="47" s="1"/>
  <c r="K112" i="47"/>
  <c r="J112" i="47"/>
  <c r="I112" i="47"/>
  <c r="H112" i="47"/>
  <c r="F112" i="47" s="1"/>
  <c r="K111" i="47"/>
  <c r="J111" i="47"/>
  <c r="I111" i="47"/>
  <c r="H111" i="47"/>
  <c r="F111" i="47" s="1"/>
  <c r="K110" i="47"/>
  <c r="J110" i="47"/>
  <c r="I110" i="47"/>
  <c r="H110" i="47"/>
  <c r="F110" i="47" s="1"/>
  <c r="K109" i="47"/>
  <c r="J109" i="47"/>
  <c r="I109" i="47"/>
  <c r="H109" i="47"/>
  <c r="F109" i="47" s="1"/>
  <c r="G109" i="47" s="1" a="1"/>
  <c r="G109" i="47" s="1"/>
  <c r="J68" i="47"/>
  <c r="I68" i="47"/>
  <c r="H68" i="47"/>
  <c r="F68" i="47" s="1"/>
  <c r="K108" i="47"/>
  <c r="J108" i="47"/>
  <c r="I108" i="47"/>
  <c r="H108" i="47"/>
  <c r="F108" i="47" s="1"/>
  <c r="K107" i="47"/>
  <c r="J107" i="47"/>
  <c r="I107" i="47"/>
  <c r="H107" i="47"/>
  <c r="F107" i="47" s="1"/>
  <c r="J70" i="47"/>
  <c r="I70" i="47"/>
  <c r="H70" i="47"/>
  <c r="F70" i="47" s="1"/>
  <c r="K106" i="47"/>
  <c r="J106" i="47"/>
  <c r="I106" i="47"/>
  <c r="H106" i="47"/>
  <c r="F106" i="47" s="1"/>
  <c r="J56" i="47"/>
  <c r="I56" i="47"/>
  <c r="H56" i="47"/>
  <c r="F56" i="47" s="1"/>
  <c r="J71" i="47"/>
  <c r="I71" i="47"/>
  <c r="H71" i="47"/>
  <c r="F71" i="47" s="1"/>
  <c r="K105" i="47"/>
  <c r="J105" i="47"/>
  <c r="I105" i="47"/>
  <c r="H105" i="47"/>
  <c r="F105" i="47" s="1"/>
  <c r="J83" i="47"/>
  <c r="I83" i="47"/>
  <c r="H83" i="47"/>
  <c r="F83" i="47" s="1"/>
  <c r="J75" i="47"/>
  <c r="I75" i="47"/>
  <c r="H75" i="47"/>
  <c r="F75" i="47" s="1"/>
  <c r="J55" i="47"/>
  <c r="I55" i="47"/>
  <c r="H55" i="47"/>
  <c r="F55" i="47" s="1"/>
  <c r="J54" i="47"/>
  <c r="I54" i="47"/>
  <c r="H54" i="47"/>
  <c r="F54" i="47" s="1"/>
  <c r="J53" i="47"/>
  <c r="I53" i="47"/>
  <c r="H53" i="47"/>
  <c r="F53" i="47" s="1"/>
  <c r="J72" i="47"/>
  <c r="I72" i="47"/>
  <c r="H72" i="47"/>
  <c r="F72" i="47" s="1"/>
  <c r="K104" i="47"/>
  <c r="J104" i="47"/>
  <c r="I104" i="47"/>
  <c r="H104" i="47"/>
  <c r="F104" i="47" s="1"/>
  <c r="G104" i="47" s="1" a="1"/>
  <c r="G104" i="47" s="1"/>
  <c r="K103" i="47"/>
  <c r="J103" i="47"/>
  <c r="I103" i="47"/>
  <c r="H103" i="47"/>
  <c r="F103" i="47" s="1"/>
  <c r="G103" i="47" s="1" a="1"/>
  <c r="G103" i="47" s="1"/>
  <c r="K102" i="47"/>
  <c r="J102" i="47"/>
  <c r="I102" i="47"/>
  <c r="H102" i="47"/>
  <c r="F102" i="47" s="1"/>
  <c r="K101" i="47"/>
  <c r="J101" i="47"/>
  <c r="I101" i="47"/>
  <c r="H101" i="47"/>
  <c r="F101" i="47" s="1"/>
  <c r="K100" i="47"/>
  <c r="J100" i="47"/>
  <c r="I100" i="47"/>
  <c r="H100" i="47"/>
  <c r="F100" i="47" s="1"/>
  <c r="K99" i="47"/>
  <c r="J99" i="47"/>
  <c r="I99" i="47"/>
  <c r="H99" i="47"/>
  <c r="F99" i="47" s="1"/>
  <c r="K98" i="47"/>
  <c r="J98" i="47"/>
  <c r="I98" i="47"/>
  <c r="H98" i="47"/>
  <c r="F98" i="47" s="1"/>
  <c r="K97" i="47"/>
  <c r="J97" i="47"/>
  <c r="I97" i="47"/>
  <c r="H97" i="47"/>
  <c r="F97" i="47" s="1"/>
  <c r="G97" i="47" s="1" a="1"/>
  <c r="G97" i="47" s="1"/>
  <c r="K96" i="47"/>
  <c r="J96" i="47"/>
  <c r="I96" i="47"/>
  <c r="H96" i="47"/>
  <c r="F96" i="47" s="1"/>
  <c r="K95" i="47"/>
  <c r="J95" i="47"/>
  <c r="I95" i="47"/>
  <c r="H95" i="47"/>
  <c r="F95" i="47" s="1"/>
  <c r="K94" i="47"/>
  <c r="J94" i="47"/>
  <c r="I94" i="47"/>
  <c r="H94" i="47"/>
  <c r="F94" i="47" s="1"/>
  <c r="K93" i="47"/>
  <c r="J93" i="47"/>
  <c r="I93" i="47"/>
  <c r="H93" i="47"/>
  <c r="F93" i="47" s="1"/>
  <c r="K92" i="47"/>
  <c r="J92" i="47"/>
  <c r="I92" i="47"/>
  <c r="H92" i="47"/>
  <c r="F92" i="47" s="1"/>
  <c r="K91" i="47"/>
  <c r="J91" i="47"/>
  <c r="I91" i="47"/>
  <c r="H91" i="47"/>
  <c r="F91" i="47" s="1"/>
  <c r="G91" i="47" s="1" a="1"/>
  <c r="G91" i="47" s="1"/>
  <c r="K90" i="47"/>
  <c r="J90" i="47"/>
  <c r="I90" i="47"/>
  <c r="H90" i="47"/>
  <c r="F90" i="47" s="1"/>
  <c r="G90" i="47" s="1" a="1"/>
  <c r="G90" i="47" s="1"/>
  <c r="K89" i="47"/>
  <c r="J89" i="47"/>
  <c r="I89" i="47"/>
  <c r="H89" i="47"/>
  <c r="F89" i="47" s="1"/>
  <c r="G89" i="47" s="1" a="1"/>
  <c r="G89" i="47" s="1"/>
  <c r="J51" i="47"/>
  <c r="I51" i="47"/>
  <c r="H51" i="47"/>
  <c r="F51" i="47" s="1"/>
  <c r="J50" i="47"/>
  <c r="I50" i="47"/>
  <c r="H50" i="47"/>
  <c r="F50" i="47" s="1"/>
  <c r="J49" i="47"/>
  <c r="I49" i="47"/>
  <c r="H49" i="47"/>
  <c r="F49" i="47" s="1"/>
  <c r="J48" i="47"/>
  <c r="I48" i="47"/>
  <c r="H48" i="47"/>
  <c r="F48" i="47" s="1"/>
  <c r="J46" i="47"/>
  <c r="I46" i="47"/>
  <c r="H46" i="47"/>
  <c r="F46" i="47" s="1"/>
  <c r="J47" i="47"/>
  <c r="I47" i="47"/>
  <c r="H47" i="47"/>
  <c r="F47" i="47" s="1"/>
  <c r="J39" i="47"/>
  <c r="I39" i="47"/>
  <c r="H39" i="47"/>
  <c r="F39" i="47" s="1"/>
  <c r="J45" i="47"/>
  <c r="I45" i="47"/>
  <c r="H45" i="47"/>
  <c r="F45" i="47" s="1"/>
  <c r="J37" i="47"/>
  <c r="I37" i="47"/>
  <c r="H37" i="47"/>
  <c r="F37" i="47" s="1"/>
  <c r="J41" i="47"/>
  <c r="I41" i="47"/>
  <c r="H41" i="47"/>
  <c r="F41" i="47" s="1"/>
  <c r="J44" i="47"/>
  <c r="I44" i="47"/>
  <c r="H44" i="47"/>
  <c r="F44" i="47" s="1"/>
  <c r="J43" i="47"/>
  <c r="I43" i="47"/>
  <c r="H43" i="47"/>
  <c r="F43" i="47" s="1"/>
  <c r="J42" i="47"/>
  <c r="I42" i="47"/>
  <c r="H42" i="47"/>
  <c r="F42" i="47" s="1"/>
  <c r="J35" i="47"/>
  <c r="I35" i="47"/>
  <c r="H35" i="47"/>
  <c r="F35" i="47" s="1"/>
  <c r="J38" i="47"/>
  <c r="I38" i="47"/>
  <c r="H38" i="47"/>
  <c r="F38" i="47" s="1"/>
  <c r="J36" i="47"/>
  <c r="I36" i="47"/>
  <c r="H36" i="47"/>
  <c r="F36" i="47" s="1"/>
  <c r="J40" i="47"/>
  <c r="I40" i="47"/>
  <c r="H40" i="47"/>
  <c r="F40" i="47" s="1"/>
  <c r="J34" i="47"/>
  <c r="I34" i="47"/>
  <c r="H34" i="47"/>
  <c r="F34" i="47" s="1"/>
  <c r="J32" i="47"/>
  <c r="I32" i="47"/>
  <c r="H32" i="47"/>
  <c r="F32" i="47" s="1"/>
  <c r="J30" i="47"/>
  <c r="I30" i="47"/>
  <c r="H30" i="47"/>
  <c r="F30" i="47" s="1"/>
  <c r="J33" i="47"/>
  <c r="I33" i="47"/>
  <c r="H33" i="47"/>
  <c r="F33" i="47" s="1"/>
  <c r="J29" i="47"/>
  <c r="I29" i="47"/>
  <c r="H29" i="47"/>
  <c r="F29" i="47" s="1"/>
  <c r="J31" i="47"/>
  <c r="I31" i="47"/>
  <c r="H31" i="47"/>
  <c r="F31" i="47" s="1"/>
  <c r="J27" i="47"/>
  <c r="I27" i="47"/>
  <c r="H27" i="47"/>
  <c r="F27" i="47" s="1"/>
  <c r="J25" i="47"/>
  <c r="I25" i="47"/>
  <c r="H25" i="47"/>
  <c r="F25" i="47" s="1"/>
  <c r="J26" i="47"/>
  <c r="I26" i="47"/>
  <c r="H26" i="47"/>
  <c r="F26" i="47" s="1"/>
  <c r="J23" i="47"/>
  <c r="I23" i="47"/>
  <c r="H23" i="47"/>
  <c r="F23" i="47" s="1"/>
  <c r="J19" i="47"/>
  <c r="I19" i="47"/>
  <c r="H19" i="47"/>
  <c r="F19" i="47" s="1"/>
  <c r="D19" i="47"/>
  <c r="J28" i="47"/>
  <c r="I28" i="47"/>
  <c r="H28" i="47"/>
  <c r="F28" i="47" s="1"/>
  <c r="J22" i="47"/>
  <c r="I22" i="47"/>
  <c r="H22" i="47"/>
  <c r="F22" i="47" s="1"/>
  <c r="J24" i="47"/>
  <c r="I24" i="47"/>
  <c r="H24" i="47"/>
  <c r="F24" i="47" s="1"/>
  <c r="J17" i="47"/>
  <c r="I17" i="47"/>
  <c r="H17" i="47"/>
  <c r="F17" i="47" s="1"/>
  <c r="J16" i="47"/>
  <c r="I16" i="47"/>
  <c r="H16" i="47"/>
  <c r="F16" i="47" s="1"/>
  <c r="J21" i="47"/>
  <c r="I21" i="47"/>
  <c r="H21" i="47"/>
  <c r="F21" i="47" s="1"/>
  <c r="J18" i="47"/>
  <c r="I18" i="47"/>
  <c r="H18" i="47"/>
  <c r="F18" i="47" s="1"/>
  <c r="J20" i="47"/>
  <c r="I20" i="47"/>
  <c r="H20" i="47"/>
  <c r="F20" i="47" s="1"/>
  <c r="J15" i="47"/>
  <c r="I15" i="47"/>
  <c r="H15" i="47"/>
  <c r="F15" i="47" s="1"/>
  <c r="J12" i="47"/>
  <c r="I12" i="47"/>
  <c r="H12" i="47"/>
  <c r="F12" i="47" s="1"/>
  <c r="J13" i="47"/>
  <c r="I13" i="47"/>
  <c r="H13" i="47"/>
  <c r="F13" i="47" s="1"/>
  <c r="J14" i="47"/>
  <c r="I14" i="47"/>
  <c r="H14" i="47"/>
  <c r="F14" i="47" s="1"/>
  <c r="J10" i="47"/>
  <c r="I10" i="47"/>
  <c r="H10" i="47"/>
  <c r="F10" i="47" s="1"/>
  <c r="J11" i="47"/>
  <c r="I11" i="47"/>
  <c r="H11" i="47"/>
  <c r="F11" i="47" s="1"/>
  <c r="J9" i="47"/>
  <c r="I9" i="47"/>
  <c r="H9" i="47"/>
  <c r="F9" i="47" s="1"/>
  <c r="J8" i="47"/>
  <c r="I8" i="47"/>
  <c r="H8" i="47"/>
  <c r="F8" i="47" s="1"/>
  <c r="J7" i="47"/>
  <c r="I7" i="47"/>
  <c r="H7" i="47"/>
  <c r="F7" i="47" s="1"/>
  <c r="J6" i="47"/>
  <c r="I6" i="47"/>
  <c r="H6" i="47"/>
  <c r="F6" i="47" s="1"/>
  <c r="J5" i="47"/>
  <c r="I5" i="47"/>
  <c r="H5" i="47"/>
  <c r="F5" i="47" s="1"/>
  <c r="J4" i="47"/>
  <c r="I4" i="47"/>
  <c r="H4" i="47"/>
  <c r="F4" i="47" s="1"/>
  <c r="J3" i="47"/>
  <c r="I3" i="47"/>
  <c r="H3" i="47"/>
  <c r="F3" i="47" s="1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 l="1"/>
  <c r="M31" i="43"/>
  <c r="J31" i="43" s="1"/>
  <c r="K31" i="43"/>
  <c r="R33" i="43"/>
  <c r="K37" i="43"/>
  <c r="Q32" i="43"/>
  <c r="N33" i="43"/>
  <c r="J33" i="43" s="1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 s="1"/>
  <c r="V42" i="30"/>
  <c r="V40" i="30"/>
  <c r="V34" i="30"/>
  <c r="V32" i="30"/>
  <c r="V20" i="30"/>
  <c r="V18" i="30"/>
  <c r="K18" i="30" s="1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 s="1"/>
  <c r="H36" i="43"/>
  <c r="O37" i="43"/>
  <c r="I37" i="43"/>
  <c r="J32" i="43"/>
  <c r="F37" i="43"/>
  <c r="L37" i="43"/>
  <c r="L34" i="43"/>
  <c r="J34" i="43" s="1"/>
  <c r="F34" i="43"/>
  <c r="H29" i="43"/>
  <c r="N29" i="43"/>
  <c r="J29" i="43" s="1"/>
  <c r="G38" i="43"/>
  <c r="M38" i="43"/>
  <c r="J38" i="43" s="1"/>
  <c r="I39" i="43"/>
  <c r="O39" i="43"/>
  <c r="I30" i="43"/>
  <c r="O30" i="43"/>
  <c r="H39" i="43"/>
  <c r="N39" i="43"/>
  <c r="M35" i="43"/>
  <c r="J35" i="43" s="1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 s="1"/>
  <c r="G77" i="47" s="1" a="1"/>
  <c r="G77" i="47" s="1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 s="1"/>
  <c r="T3" i="30"/>
  <c r="Y3" i="30"/>
  <c r="X3" i="30"/>
  <c r="AA3" i="30"/>
  <c r="X87" i="30"/>
  <c r="Y117" i="30"/>
  <c r="Z78" i="30"/>
  <c r="Y50" i="30"/>
  <c r="AB39" i="30"/>
  <c r="B107" i="47"/>
  <c r="D107" i="47" s="1"/>
  <c r="B91" i="47"/>
  <c r="D91" i="47" s="1"/>
  <c r="B11" i="47"/>
  <c r="D11" i="47" s="1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 s="1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 s="1"/>
  <c r="G85" i="47" s="1" a="1"/>
  <c r="G85" i="47" s="1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 s="1"/>
  <c r="B51" i="47"/>
  <c r="D51" i="47" s="1"/>
  <c r="B72" i="47"/>
  <c r="D72" i="47" s="1"/>
  <c r="G72" i="47" s="1" a="1"/>
  <c r="G72" i="47" s="1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 s="1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 s="1"/>
  <c r="G98" i="47" a="1"/>
  <c r="G98" i="47" s="1"/>
  <c r="G108" i="47" a="1"/>
  <c r="G108" i="47" s="1"/>
  <c r="G75" i="47" a="1"/>
  <c r="G75" i="47" s="1"/>
  <c r="G96" i="47" a="1"/>
  <c r="G96" i="47" s="1"/>
  <c r="G74" i="47" a="1"/>
  <c r="G74" i="47" s="1"/>
  <c r="G81" i="47" a="1"/>
  <c r="G81" i="47" s="1"/>
  <c r="G71" i="47" a="1"/>
  <c r="G71" i="47" s="1"/>
  <c r="G78" i="47" a="1"/>
  <c r="G78" i="47" s="1"/>
  <c r="G56" i="47" a="1"/>
  <c r="G56" i="47" s="1"/>
  <c r="G54" i="47" a="1"/>
  <c r="G54" i="47" s="1"/>
  <c r="G83" i="47" a="1"/>
  <c r="G83" i="47" s="1"/>
  <c r="G70" i="47" a="1"/>
  <c r="G70" i="47" s="1"/>
  <c r="G60" i="47" a="1"/>
  <c r="G60" i="47" s="1"/>
  <c r="G65" i="47" a="1"/>
  <c r="G65" i="47" s="1"/>
  <c r="G88" i="47" a="1"/>
  <c r="G88" i="47" s="1"/>
  <c r="G64" i="47" a="1"/>
  <c r="G64" i="47" s="1"/>
  <c r="G59" i="47" a="1"/>
  <c r="G59" i="47" s="1"/>
  <c r="G67" i="47" a="1"/>
  <c r="G67" i="47" s="1"/>
  <c r="G101" i="47" a="1"/>
  <c r="G101" i="47" s="1"/>
  <c r="G105" i="47" a="1"/>
  <c r="G105" i="47" s="1"/>
  <c r="G62" i="47" a="1"/>
  <c r="G62" i="47" s="1"/>
  <c r="G82" i="47" a="1"/>
  <c r="G82" i="47" s="1"/>
  <c r="G118" i="47" a="1"/>
  <c r="G118" i="47" s="1"/>
  <c r="G93" i="47" a="1"/>
  <c r="G93" i="47" s="1"/>
  <c r="G58" i="47" a="1"/>
  <c r="G58" i="47" s="1"/>
  <c r="G92" i="47" a="1"/>
  <c r="G92" i="47" s="1"/>
  <c r="G102" i="47" a="1"/>
  <c r="G102" i="47" s="1"/>
  <c r="G110" i="47" a="1"/>
  <c r="G110" i="47" s="1"/>
  <c r="G57" i="47" a="1"/>
  <c r="G57" i="47" s="1"/>
  <c r="G86" i="47" a="1"/>
  <c r="G86" i="47" s="1"/>
  <c r="G61" i="47" a="1"/>
  <c r="G61" i="47" s="1"/>
  <c r="G117" i="47" a="1"/>
  <c r="G117" i="47" s="1"/>
  <c r="G100" i="47" a="1"/>
  <c r="G100" i="47" s="1"/>
  <c r="G107" i="47" a="1"/>
  <c r="G107" i="47" s="1"/>
  <c r="G112" i="47" a="1"/>
  <c r="G112" i="47" s="1"/>
  <c r="G53" i="47" a="1"/>
  <c r="G53" i="47" s="1"/>
  <c r="G84" i="47" a="1"/>
  <c r="G84" i="47" s="1"/>
  <c r="G73" i="47" a="1"/>
  <c r="G73" i="47" s="1"/>
  <c r="G99" i="47" a="1"/>
  <c r="G99" i="47" s="1"/>
  <c r="G106" i="47" a="1"/>
  <c r="G106" i="47" s="1"/>
  <c r="G115" i="47" a="1"/>
  <c r="G115" i="47" s="1"/>
  <c r="G87" i="47" a="1"/>
  <c r="G87" i="47" s="1"/>
  <c r="G95" i="47" a="1"/>
  <c r="G95" i="47" s="1"/>
  <c r="G68" i="47" a="1"/>
  <c r="G68" i="47" s="1"/>
  <c r="G111" i="47" a="1"/>
  <c r="G111" i="47" s="1"/>
  <c r="G80" i="47" a="1"/>
  <c r="G80" i="47" s="1"/>
  <c r="G76" i="47" a="1"/>
  <c r="G76" i="47" s="1"/>
  <c r="G94" i="47" a="1"/>
  <c r="G94" i="47" s="1"/>
  <c r="G55" i="47" a="1"/>
  <c r="G55" i="47" s="1"/>
  <c r="G66" i="47" a="1"/>
  <c r="G66" i="47" s="1"/>
  <c r="G69" i="47" a="1"/>
  <c r="G69" i="47" s="1"/>
  <c r="G79" i="47" a="1"/>
  <c r="G79" i="47" s="1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 l="1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K6" i="42" l="1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 s="1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 s="1"/>
  <c r="K63" i="46"/>
  <c r="I40" i="46"/>
  <c r="N19" i="43"/>
  <c r="N21" i="43"/>
  <c r="T7" i="43"/>
  <c r="K7" i="43" s="1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 l="1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 l="1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 l="1"/>
  <c r="K20" i="41"/>
  <c r="I20" i="41"/>
  <c r="G16" i="41"/>
  <c r="K16" i="41" s="1"/>
  <c r="G15" i="41"/>
  <c r="K15" i="41" s="1"/>
  <c r="G14" i="41"/>
  <c r="K14" i="41" s="1"/>
  <c r="G13" i="41"/>
  <c r="K13" i="41" s="1"/>
  <c r="G12" i="41"/>
  <c r="K12" i="41" s="1"/>
  <c r="G11" i="41"/>
  <c r="K11" i="41" s="1"/>
  <c r="G51" i="41"/>
  <c r="G10" i="41"/>
  <c r="K10" i="41" s="1"/>
  <c r="G17" i="41"/>
  <c r="G9" i="41"/>
  <c r="K9" i="41" s="1"/>
  <c r="G8" i="41"/>
  <c r="K8" i="41" s="1"/>
  <c r="G7" i="41"/>
  <c r="K7" i="41" s="1"/>
  <c r="G6" i="41"/>
  <c r="K6" i="41" s="1"/>
  <c r="G5" i="41"/>
  <c r="K5" i="41" s="1"/>
  <c r="G50" i="41"/>
  <c r="G4" i="41"/>
  <c r="K4" i="41" s="1"/>
  <c r="G3" i="41"/>
  <c r="K3" i="41" s="1"/>
  <c r="G2" i="41"/>
  <c r="K2" i="41" s="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 l="1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 s="1"/>
  <c r="AM2" i="25"/>
  <c r="AC2" i="25"/>
  <c r="AG5" i="25"/>
  <c r="AL4" i="25"/>
  <c r="U4" i="25"/>
  <c r="G4" i="25" s="1"/>
  <c r="AG3" i="25"/>
  <c r="W4" i="25"/>
  <c r="I4" i="25" s="1"/>
  <c r="AL2" i="25"/>
  <c r="U2" i="25"/>
  <c r="G2" i="25" s="1"/>
  <c r="AF5" i="25"/>
  <c r="AK4" i="25"/>
  <c r="AA4" i="25"/>
  <c r="AF3" i="25"/>
  <c r="W3" i="25"/>
  <c r="I3" i="25" s="1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 s="1"/>
  <c r="W5" i="25"/>
  <c r="U3" i="25"/>
  <c r="G3" i="25" s="1"/>
  <c r="AB5" i="25"/>
  <c r="V5" i="25"/>
  <c r="Z5" i="25"/>
  <c r="Z3" i="25"/>
  <c r="AB4" i="25"/>
  <c r="AE2" i="25"/>
  <c r="AI5" i="25"/>
  <c r="AD4" i="25"/>
  <c r="AI3" i="25"/>
  <c r="AB2" i="25"/>
  <c r="F7" i="43" l="1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T2" i="25"/>
  <c r="T3" i="25"/>
  <c r="T4" i="25"/>
  <c r="K4" i="25" s="1"/>
  <c r="T5" i="25"/>
  <c r="K5" i="25" s="1"/>
  <c r="AZ3" i="22"/>
  <c r="AK3" i="22" s="1" a="1"/>
  <c r="AK3" i="22" s="1"/>
  <c r="S3" i="25" l="1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 l="1"/>
  <c r="J2" i="25"/>
  <c r="J3" i="25"/>
  <c r="J4" i="25"/>
  <c r="T3" i="22" l="1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 l="1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 s="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 s="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 s="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 s="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 s="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 s="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 s="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 s="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 s="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 s="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 s="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 s="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 s="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 s="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 s="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 s="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 s="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 s="1"/>
  <c r="V110" i="31"/>
  <c r="W110" i="31"/>
  <c r="X110" i="31"/>
  <c r="AD110" i="31" s="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 s="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 s="1"/>
  <c r="V120" i="31"/>
  <c r="W120" i="31"/>
  <c r="X120" i="31"/>
  <c r="AD120" i="31" s="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 s="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 s="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 s="1"/>
  <c r="V130" i="31"/>
  <c r="W130" i="31"/>
  <c r="X130" i="31"/>
  <c r="AD130" i="31" s="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 s="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 s="1"/>
  <c r="V142" i="31"/>
  <c r="AD142" i="31" s="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 s="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 s="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 s="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 s="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 s="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 s="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 s="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 s="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 s="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 s="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 s="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 s="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 s="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 s="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 s="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 s="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 s="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 s="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 s="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 s="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 s="1"/>
  <c r="W362" i="31"/>
  <c r="X362" i="31"/>
  <c r="Q363" i="31"/>
  <c r="R363" i="31"/>
  <c r="S363" i="31"/>
  <c r="T363" i="31"/>
  <c r="U363" i="31"/>
  <c r="AD363" i="31" s="1"/>
  <c r="V363" i="31"/>
  <c r="W363" i="31"/>
  <c r="X363" i="31"/>
  <c r="Q364" i="31"/>
  <c r="R364" i="31"/>
  <c r="S364" i="31"/>
  <c r="T364" i="31"/>
  <c r="U364" i="31"/>
  <c r="V364" i="31"/>
  <c r="W364" i="31"/>
  <c r="X364" i="31"/>
  <c r="AD364" i="31" s="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 s="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 s="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 s="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 s="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 s="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 s="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 s="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 s="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 s="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 s="1"/>
  <c r="V386" i="31"/>
  <c r="W386" i="31"/>
  <c r="X386" i="31"/>
  <c r="Q387" i="31"/>
  <c r="R387" i="31"/>
  <c r="S387" i="31"/>
  <c r="T387" i="31"/>
  <c r="U387" i="31"/>
  <c r="AD387" i="31" s="1"/>
  <c r="V387" i="31"/>
  <c r="W387" i="31"/>
  <c r="X387" i="31"/>
  <c r="AC387" i="31"/>
  <c r="Q388" i="31"/>
  <c r="R388" i="31"/>
  <c r="S388" i="31"/>
  <c r="T388" i="31"/>
  <c r="U388" i="31"/>
  <c r="AC388" i="31" s="1"/>
  <c r="V388" i="31"/>
  <c r="W388" i="31"/>
  <c r="X388" i="31"/>
  <c r="Q389" i="31"/>
  <c r="R389" i="31"/>
  <c r="S389" i="31"/>
  <c r="T389" i="31"/>
  <c r="U389" i="31"/>
  <c r="AD389" i="31" s="1"/>
  <c r="V389" i="31"/>
  <c r="W389" i="31"/>
  <c r="X389" i="31"/>
  <c r="AC389" i="31"/>
  <c r="Q390" i="31"/>
  <c r="R390" i="31"/>
  <c r="S390" i="31"/>
  <c r="T390" i="31"/>
  <c r="U390" i="31"/>
  <c r="AC390" i="31" s="1"/>
  <c r="V390" i="31"/>
  <c r="W390" i="31"/>
  <c r="X390" i="31"/>
  <c r="Q391" i="31"/>
  <c r="R391" i="31"/>
  <c r="S391" i="31"/>
  <c r="T391" i="31"/>
  <c r="U391" i="31"/>
  <c r="AD391" i="31" s="1"/>
  <c r="V391" i="31"/>
  <c r="W391" i="31"/>
  <c r="X391" i="31"/>
  <c r="AC391" i="31"/>
  <c r="Q392" i="31"/>
  <c r="R392" i="31"/>
  <c r="S392" i="31"/>
  <c r="T392" i="31"/>
  <c r="U392" i="31"/>
  <c r="AC392" i="31" s="1"/>
  <c r="V392" i="31"/>
  <c r="W392" i="31"/>
  <c r="X392" i="31"/>
  <c r="Q393" i="31"/>
  <c r="R393" i="31"/>
  <c r="S393" i="31"/>
  <c r="T393" i="31"/>
  <c r="U393" i="31"/>
  <c r="AD393" i="31" s="1"/>
  <c r="V393" i="31"/>
  <c r="W393" i="31"/>
  <c r="X393" i="31"/>
  <c r="AC393" i="31"/>
  <c r="Q394" i="31"/>
  <c r="R394" i="31"/>
  <c r="S394" i="31"/>
  <c r="T394" i="31"/>
  <c r="U394" i="31"/>
  <c r="AC394" i="31" s="1"/>
  <c r="V394" i="31"/>
  <c r="W394" i="31"/>
  <c r="X394" i="31"/>
  <c r="Q395" i="31"/>
  <c r="R395" i="31"/>
  <c r="S395" i="31"/>
  <c r="T395" i="31"/>
  <c r="U395" i="31"/>
  <c r="AD395" i="31" s="1"/>
  <c r="V395" i="31"/>
  <c r="W395" i="31"/>
  <c r="X395" i="31"/>
  <c r="AC395" i="31"/>
  <c r="Q396" i="31"/>
  <c r="R396" i="31"/>
  <c r="S396" i="31"/>
  <c r="T396" i="31"/>
  <c r="U396" i="31"/>
  <c r="AC396" i="31" s="1"/>
  <c r="V396" i="31"/>
  <c r="W396" i="31"/>
  <c r="X396" i="31"/>
  <c r="Q397" i="31"/>
  <c r="R397" i="31"/>
  <c r="S397" i="31"/>
  <c r="T397" i="31"/>
  <c r="U397" i="31"/>
  <c r="AD397" i="31" s="1"/>
  <c r="V397" i="31"/>
  <c r="W397" i="31"/>
  <c r="X397" i="31"/>
  <c r="AC397" i="31"/>
  <c r="Q398" i="31"/>
  <c r="R398" i="31"/>
  <c r="S398" i="31"/>
  <c r="T398" i="31"/>
  <c r="U398" i="31"/>
  <c r="AC398" i="31" s="1"/>
  <c r="V398" i="31"/>
  <c r="W398" i="31"/>
  <c r="X398" i="31"/>
  <c r="Q399" i="31"/>
  <c r="R399" i="31"/>
  <c r="S399" i="31"/>
  <c r="T399" i="31"/>
  <c r="U399" i="31"/>
  <c r="AD399" i="31" s="1"/>
  <c r="V399" i="31"/>
  <c r="W399" i="31"/>
  <c r="X399" i="31"/>
  <c r="AC399" i="31"/>
  <c r="Q400" i="31"/>
  <c r="R400" i="31"/>
  <c r="S400" i="31"/>
  <c r="T400" i="31"/>
  <c r="U400" i="31"/>
  <c r="AC400" i="31" s="1"/>
  <c r="V400" i="31"/>
  <c r="W400" i="31"/>
  <c r="X400" i="31"/>
  <c r="Q401" i="31"/>
  <c r="R401" i="31"/>
  <c r="S401" i="31"/>
  <c r="T401" i="31"/>
  <c r="U401" i="31"/>
  <c r="AC401" i="31" s="1"/>
  <c r="V401" i="31"/>
  <c r="W401" i="31"/>
  <c r="X401" i="31"/>
  <c r="AD401" i="31"/>
  <c r="AD162" i="31" l="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 l="1"/>
  <c r="DK11" i="22" l="1"/>
  <c r="E95" i="22"/>
  <c r="D95" i="22"/>
  <c r="C95" i="22"/>
  <c r="CT95" i="22"/>
  <c r="CS95" i="22"/>
  <c r="E16" i="22"/>
  <c r="D16" i="22"/>
  <c r="C16" i="22"/>
  <c r="CA66" i="36" s="1"/>
  <c r="CT16" i="22"/>
  <c r="CS16" i="22"/>
  <c r="E9" i="22"/>
  <c r="D9" i="22"/>
  <c r="C9" i="22"/>
  <c r="CA82" i="36" s="1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 s="1"/>
  <c r="CT33" i="22"/>
  <c r="CS33" i="22"/>
  <c r="E99" i="22"/>
  <c r="D99" i="22"/>
  <c r="C99" i="22"/>
  <c r="CT99" i="22"/>
  <c r="CS99" i="22"/>
  <c r="E48" i="22"/>
  <c r="D48" i="22"/>
  <c r="C48" i="22"/>
  <c r="CA98" i="36" s="1"/>
  <c r="CT48" i="22"/>
  <c r="CS48" i="22"/>
  <c r="E26" i="22"/>
  <c r="D26" i="22"/>
  <c r="C26" i="22"/>
  <c r="CT26" i="22"/>
  <c r="CS26" i="22"/>
  <c r="E38" i="22"/>
  <c r="D38" i="22"/>
  <c r="C38" i="22"/>
  <c r="CA71" i="36" s="1"/>
  <c r="CT38" i="22"/>
  <c r="CS38" i="22"/>
  <c r="E74" i="22"/>
  <c r="D74" i="22"/>
  <c r="C74" i="22"/>
  <c r="CT74" i="22"/>
  <c r="CS74" i="22"/>
  <c r="E12" i="22"/>
  <c r="D12" i="22"/>
  <c r="C12" i="22"/>
  <c r="CA79" i="36" s="1"/>
  <c r="CT12" i="22"/>
  <c r="CS12" i="22"/>
  <c r="E42" i="22"/>
  <c r="D42" i="22"/>
  <c r="C42" i="22"/>
  <c r="CA97" i="36" s="1"/>
  <c r="CT42" i="22"/>
  <c r="CS42" i="22"/>
  <c r="E54" i="22"/>
  <c r="D54" i="22"/>
  <c r="C54" i="22"/>
  <c r="CA99" i="36" s="1"/>
  <c r="CT54" i="22"/>
  <c r="CS54" i="22"/>
  <c r="E62" i="22"/>
  <c r="D62" i="22"/>
  <c r="C62" i="22"/>
  <c r="CT62" i="22"/>
  <c r="CS62" i="22"/>
  <c r="E63" i="22"/>
  <c r="D63" i="22"/>
  <c r="C63" i="22"/>
  <c r="CA64" i="36" s="1"/>
  <c r="CT63" i="22"/>
  <c r="CS63" i="22"/>
  <c r="E50" i="22"/>
  <c r="D50" i="22"/>
  <c r="C50" i="22"/>
  <c r="CA85" i="36" s="1"/>
  <c r="CT50" i="22"/>
  <c r="CS50" i="22"/>
  <c r="E18" i="22"/>
  <c r="D18" i="22"/>
  <c r="C18" i="22"/>
  <c r="CA67" i="36" s="1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 s="1"/>
  <c r="CT27" i="22"/>
  <c r="CS27" i="22"/>
  <c r="E37" i="22"/>
  <c r="D37" i="22"/>
  <c r="C37" i="22"/>
  <c r="CT37" i="22"/>
  <c r="CS37" i="22"/>
  <c r="E89" i="22"/>
  <c r="D89" i="22"/>
  <c r="C89" i="22"/>
  <c r="CA89" i="36" s="1"/>
  <c r="CT89" i="22"/>
  <c r="CS89" i="22"/>
  <c r="E19" i="22"/>
  <c r="D19" i="22"/>
  <c r="C19" i="22"/>
  <c r="CA88" i="36" s="1"/>
  <c r="CT19" i="22"/>
  <c r="CS19" i="22"/>
  <c r="E44" i="22"/>
  <c r="D44" i="22"/>
  <c r="C44" i="22"/>
  <c r="CA92" i="36" s="1"/>
  <c r="CT44" i="22"/>
  <c r="CS44" i="22"/>
  <c r="E55" i="22"/>
  <c r="D55" i="22"/>
  <c r="C55" i="22"/>
  <c r="CA96" i="36" s="1"/>
  <c r="CT55" i="22"/>
  <c r="CS55" i="22"/>
  <c r="E24" i="22"/>
  <c r="D24" i="22"/>
  <c r="C24" i="22"/>
  <c r="CT24" i="22"/>
  <c r="CS24" i="22"/>
  <c r="E53" i="22"/>
  <c r="D53" i="22"/>
  <c r="C53" i="22"/>
  <c r="CA56" i="36" s="1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 s="1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 s="1"/>
  <c r="CT69" i="22"/>
  <c r="CS69" i="22"/>
  <c r="E45" i="22"/>
  <c r="D45" i="22"/>
  <c r="C45" i="22"/>
  <c r="CA91" i="36" s="1"/>
  <c r="CT45" i="22"/>
  <c r="CS45" i="22"/>
  <c r="E91" i="22"/>
  <c r="D91" i="22"/>
  <c r="C91" i="22"/>
  <c r="CT91" i="22"/>
  <c r="CS91" i="22"/>
  <c r="E86" i="22"/>
  <c r="D86" i="22"/>
  <c r="C86" i="22"/>
  <c r="CA87" i="36" s="1"/>
  <c r="CT86" i="22"/>
  <c r="CS86" i="22"/>
  <c r="E51" i="22"/>
  <c r="D51" i="22"/>
  <c r="C51" i="22"/>
  <c r="CA77" i="36" s="1"/>
  <c r="CT51" i="22"/>
  <c r="CS51" i="22"/>
  <c r="E14" i="22"/>
  <c r="D14" i="22"/>
  <c r="C14" i="22"/>
  <c r="CA69" i="36" s="1"/>
  <c r="CT14" i="22"/>
  <c r="CS14" i="22"/>
  <c r="E82" i="22"/>
  <c r="D82" i="22"/>
  <c r="C82" i="22"/>
  <c r="CT82" i="22"/>
  <c r="CS82" i="22"/>
  <c r="E31" i="22"/>
  <c r="D31" i="22"/>
  <c r="C31" i="22"/>
  <c r="CA73" i="36" s="1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 s="1"/>
  <c r="CT41" i="22"/>
  <c r="CS41" i="22"/>
  <c r="E15" i="22"/>
  <c r="D15" i="22"/>
  <c r="C15" i="22"/>
  <c r="CA93" i="36" s="1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 s="1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 s="1"/>
  <c r="CT3" i="22"/>
  <c r="CS3" i="22"/>
  <c r="E76" i="22"/>
  <c r="D76" i="22"/>
  <c r="C76" i="22"/>
  <c r="CT76" i="22"/>
  <c r="CS76" i="22"/>
  <c r="E79" i="22"/>
  <c r="D79" i="22"/>
  <c r="C79" i="22"/>
  <c r="CA58" i="36" s="1"/>
  <c r="CT79" i="22"/>
  <c r="CS79" i="22"/>
  <c r="E61" i="22"/>
  <c r="D61" i="22"/>
  <c r="C61" i="22"/>
  <c r="CA100" i="36" s="1"/>
  <c r="CT61" i="22"/>
  <c r="CS61" i="22"/>
  <c r="E17" i="22"/>
  <c r="D17" i="22"/>
  <c r="C17" i="22"/>
  <c r="CT17" i="22"/>
  <c r="CS17" i="22"/>
  <c r="E23" i="22"/>
  <c r="D23" i="22"/>
  <c r="C23" i="22"/>
  <c r="CA78" i="36" s="1"/>
  <c r="CT23" i="22"/>
  <c r="CS23" i="22"/>
  <c r="E67" i="22"/>
  <c r="D67" i="22"/>
  <c r="C67" i="22"/>
  <c r="CT67" i="22"/>
  <c r="CS67" i="22"/>
  <c r="E58" i="22"/>
  <c r="D58" i="22"/>
  <c r="C58" i="22"/>
  <c r="CA72" i="36" s="1"/>
  <c r="CT58" i="22"/>
  <c r="CS58" i="22"/>
  <c r="E7" i="22"/>
  <c r="D7" i="22"/>
  <c r="C7" i="22"/>
  <c r="CA74" i="36" s="1"/>
  <c r="CT7" i="22"/>
  <c r="CS7" i="22"/>
  <c r="E4" i="22"/>
  <c r="D4" i="22"/>
  <c r="C4" i="22"/>
  <c r="CA75" i="36" s="1"/>
  <c r="CT4" i="22"/>
  <c r="CS4" i="22"/>
  <c r="E8" i="22"/>
  <c r="D8" i="22"/>
  <c r="C8" i="22"/>
  <c r="CA62" i="36" s="1"/>
  <c r="CT8" i="22"/>
  <c r="CS8" i="22"/>
  <c r="E2" i="22"/>
  <c r="D2" i="22"/>
  <c r="C2" i="22"/>
  <c r="CA84" i="36" s="1"/>
  <c r="CT2" i="22"/>
  <c r="CS2" i="22"/>
  <c r="E5" i="22"/>
  <c r="D5" i="22"/>
  <c r="C5" i="22"/>
  <c r="CA70" i="36" s="1"/>
  <c r="CT5" i="22"/>
  <c r="CS5" i="22"/>
  <c r="E6" i="22"/>
  <c r="D6" i="22"/>
  <c r="C6" i="22"/>
  <c r="CA68" i="36" s="1"/>
  <c r="CT6" i="22"/>
  <c r="CS6" i="22"/>
  <c r="E78" i="22"/>
  <c r="D78" i="22"/>
  <c r="C78" i="22"/>
  <c r="CT78" i="22"/>
  <c r="CS78" i="22"/>
  <c r="E25" i="22"/>
  <c r="D25" i="22"/>
  <c r="C25" i="22"/>
  <c r="CA63" i="36" s="1"/>
  <c r="CT25" i="22"/>
  <c r="CS25" i="22"/>
  <c r="E73" i="22"/>
  <c r="D73" i="22"/>
  <c r="C73" i="22"/>
  <c r="CA55" i="36" s="1"/>
  <c r="CT73" i="22"/>
  <c r="CS73" i="22"/>
  <c r="E75" i="22"/>
  <c r="D75" i="22"/>
  <c r="C75" i="22"/>
  <c r="CA57" i="36" s="1"/>
  <c r="CT75" i="22"/>
  <c r="CS75" i="22"/>
  <c r="E28" i="22"/>
  <c r="D28" i="22"/>
  <c r="C28" i="22"/>
  <c r="CA65" i="36" s="1"/>
  <c r="CT28" i="22"/>
  <c r="CS28" i="22"/>
  <c r="E71" i="22"/>
  <c r="D71" i="22"/>
  <c r="C71" i="22"/>
  <c r="CA81" i="36" s="1"/>
  <c r="CT71" i="22"/>
  <c r="CS71" i="22"/>
  <c r="E13" i="22"/>
  <c r="D13" i="22"/>
  <c r="C13" i="22"/>
  <c r="CA59" i="36" s="1"/>
  <c r="CT13" i="22"/>
  <c r="CS13" i="22"/>
  <c r="E98" i="22"/>
  <c r="D98" i="22"/>
  <c r="C98" i="22"/>
  <c r="CT98" i="22"/>
  <c r="CS98" i="22"/>
  <c r="E68" i="22"/>
  <c r="D68" i="22"/>
  <c r="C68" i="22"/>
  <c r="CA60" i="36" s="1"/>
  <c r="CT68" i="22"/>
  <c r="CS68" i="22"/>
  <c r="E11" i="22"/>
  <c r="D11" i="22"/>
  <c r="C11" i="22"/>
  <c r="CA76" i="36" s="1"/>
  <c r="CT11" i="22"/>
  <c r="CS11" i="22"/>
  <c r="AZ11" i="22"/>
  <c r="AK11" i="22" s="1" a="1"/>
  <c r="AK11" i="22" s="1"/>
  <c r="AL11" i="22" a="1"/>
  <c r="AL11" i="22" s="1"/>
  <c r="DJ68" i="22" l="1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s="1" a="1"/>
  <c r="AK68" i="22" s="1"/>
  <c r="AL68" i="22" a="1"/>
  <c r="AL68" i="22" s="1"/>
  <c r="AM68" i="22" a="1"/>
  <c r="AM68" i="22" s="1"/>
  <c r="AN68" i="22" a="1"/>
  <c r="AN68" i="22" s="1"/>
  <c r="AO68" i="22" a="1"/>
  <c r="AO68" i="22" s="1"/>
  <c r="AP68" i="22" a="1"/>
  <c r="AP68" i="22" s="1"/>
  <c r="AQ68" i="22" a="1"/>
  <c r="AQ68" i="22" s="1"/>
  <c r="AR68" i="22" a="1"/>
  <c r="AR68" i="22" s="1"/>
  <c r="AS68" i="22" a="1"/>
  <c r="AS68" i="22" s="1"/>
  <c r="AT68" i="22" a="1"/>
  <c r="AT68" i="22" s="1"/>
  <c r="AU68" i="22" a="1"/>
  <c r="AU68" i="22" s="1"/>
  <c r="AV68" i="22" a="1"/>
  <c r="AV68" i="22" s="1"/>
  <c r="AW68" i="22" a="1"/>
  <c r="AW68" i="22" s="1"/>
  <c r="AX68" i="22" a="1"/>
  <c r="AX68" i="22" s="1"/>
  <c r="AY68" i="22" a="1"/>
  <c r="AY68" i="22" s="1"/>
  <c r="AZ98" i="22"/>
  <c r="AK98" i="22" s="1" a="1"/>
  <c r="AK98" i="22" s="1"/>
  <c r="AL98" i="22" a="1"/>
  <c r="AL98" i="22" s="1"/>
  <c r="AM98" i="22" a="1"/>
  <c r="AM98" i="22" s="1"/>
  <c r="AN98" i="22" a="1"/>
  <c r="AN98" i="22" s="1"/>
  <c r="AO98" i="22" a="1"/>
  <c r="AO98" i="22" s="1"/>
  <c r="AP98" i="22" a="1"/>
  <c r="AP98" i="22" s="1"/>
  <c r="AQ98" i="22" a="1"/>
  <c r="AQ98" i="22" s="1"/>
  <c r="AR98" i="22" a="1"/>
  <c r="AR98" i="22" s="1"/>
  <c r="AS98" i="22" a="1"/>
  <c r="AS98" i="22" s="1"/>
  <c r="AT98" i="22" a="1"/>
  <c r="AT98" i="22" s="1"/>
  <c r="AU98" i="22" a="1"/>
  <c r="AU98" i="22" s="1"/>
  <c r="AV98" i="22" a="1"/>
  <c r="AV98" i="22" s="1"/>
  <c r="AW98" i="22" a="1"/>
  <c r="AW98" i="22" s="1"/>
  <c r="AX98" i="22" a="1"/>
  <c r="AX98" i="22" s="1"/>
  <c r="AY98" i="22" a="1"/>
  <c r="AY98" i="22" s="1"/>
  <c r="AZ13" i="22"/>
  <c r="AK13" i="22" s="1" a="1"/>
  <c r="AK13" i="22" s="1"/>
  <c r="AL13" i="22" a="1"/>
  <c r="AL13" i="22" s="1"/>
  <c r="AM13" i="22" a="1"/>
  <c r="AM13" i="22" s="1"/>
  <c r="AN13" i="22" a="1"/>
  <c r="AN13" i="22" s="1"/>
  <c r="AO13" i="22" a="1"/>
  <c r="AO13" i="22" s="1"/>
  <c r="AP13" i="22" a="1"/>
  <c r="AP13" i="22" s="1"/>
  <c r="AQ13" i="22" a="1"/>
  <c r="AQ13" i="22" s="1"/>
  <c r="AR13" i="22" a="1"/>
  <c r="AR13" i="22" s="1"/>
  <c r="AS13" i="22" a="1"/>
  <c r="AS13" i="22" s="1"/>
  <c r="AT13" i="22" a="1"/>
  <c r="AT13" i="22" s="1"/>
  <c r="AU13" i="22" a="1"/>
  <c r="AU13" i="22" s="1"/>
  <c r="AV13" i="22" a="1"/>
  <c r="AV13" i="22" s="1"/>
  <c r="AW13" i="22" a="1"/>
  <c r="AW13" i="22" s="1"/>
  <c r="AX13" i="22" a="1"/>
  <c r="AX13" i="22" s="1"/>
  <c r="AY13" i="22" a="1"/>
  <c r="AY13" i="22" s="1"/>
  <c r="AZ71" i="22"/>
  <c r="AK71" i="22" s="1" a="1"/>
  <c r="AK71" i="22" s="1"/>
  <c r="AL71" i="22" a="1"/>
  <c r="AL71" i="22" s="1"/>
  <c r="AM71" i="22" a="1"/>
  <c r="AM71" i="22" s="1"/>
  <c r="AN71" i="22" a="1"/>
  <c r="AN71" i="22" s="1"/>
  <c r="AO71" i="22" a="1"/>
  <c r="AO71" i="22" s="1"/>
  <c r="AP71" i="22" a="1"/>
  <c r="AP71" i="22" s="1"/>
  <c r="AQ71" i="22" a="1"/>
  <c r="AQ71" i="22" s="1"/>
  <c r="AR71" i="22" a="1"/>
  <c r="AR71" i="22" s="1"/>
  <c r="AS71" i="22" a="1"/>
  <c r="AS71" i="22" s="1"/>
  <c r="AT71" i="22" a="1"/>
  <c r="AT71" i="22" s="1"/>
  <c r="AU71" i="22" a="1"/>
  <c r="AU71" i="22" s="1"/>
  <c r="AV71" i="22" a="1"/>
  <c r="AV71" i="22" s="1"/>
  <c r="AW71" i="22" a="1"/>
  <c r="AW71" i="22" s="1"/>
  <c r="AX71" i="22" a="1"/>
  <c r="AX71" i="22" s="1"/>
  <c r="AY71" i="22" a="1"/>
  <c r="AY71" i="22" s="1"/>
  <c r="AZ28" i="22"/>
  <c r="AK28" i="22" s="1" a="1"/>
  <c r="AK28" i="22" s="1"/>
  <c r="AL28" i="22" a="1"/>
  <c r="AL28" i="22" s="1"/>
  <c r="AM28" i="22" a="1"/>
  <c r="AM28" i="22" s="1"/>
  <c r="AN28" i="22" a="1"/>
  <c r="AN28" i="22" s="1"/>
  <c r="AO28" i="22" a="1"/>
  <c r="AO28" i="22" s="1"/>
  <c r="AP28" i="22" a="1"/>
  <c r="AP28" i="22" s="1"/>
  <c r="AQ28" i="22" a="1"/>
  <c r="AQ28" i="22" s="1"/>
  <c r="AR28" i="22" a="1"/>
  <c r="AR28" i="22" s="1"/>
  <c r="AS28" i="22" a="1"/>
  <c r="AS28" i="22" s="1"/>
  <c r="AT28" i="22" a="1"/>
  <c r="AT28" i="22" s="1"/>
  <c r="AU28" i="22" a="1"/>
  <c r="AU28" i="22" s="1"/>
  <c r="AV28" i="22" a="1"/>
  <c r="AV28" i="22" s="1"/>
  <c r="AW28" i="22" a="1"/>
  <c r="AW28" i="22" s="1"/>
  <c r="AX28" i="22" a="1"/>
  <c r="AX28" i="22" s="1"/>
  <c r="AY28" i="22" a="1"/>
  <c r="AY28" i="22" s="1"/>
  <c r="AZ75" i="22"/>
  <c r="AK75" i="22" s="1" a="1"/>
  <c r="AK75" i="22" s="1"/>
  <c r="AL75" i="22" a="1"/>
  <c r="AL75" i="22" s="1"/>
  <c r="AM75" i="22" a="1"/>
  <c r="AM75" i="22" s="1"/>
  <c r="AN75" i="22" a="1"/>
  <c r="AN75" i="22" s="1"/>
  <c r="AO75" i="22" a="1"/>
  <c r="AO75" i="22" s="1"/>
  <c r="AP75" i="22" a="1"/>
  <c r="AP75" i="22" s="1"/>
  <c r="AQ75" i="22" a="1"/>
  <c r="AQ75" i="22" s="1"/>
  <c r="AR75" i="22" a="1"/>
  <c r="AR75" i="22" s="1"/>
  <c r="AS75" i="22" a="1"/>
  <c r="AS75" i="22" s="1"/>
  <c r="AT75" i="22" a="1"/>
  <c r="AT75" i="22" s="1"/>
  <c r="AU75" i="22" a="1"/>
  <c r="AU75" i="22" s="1"/>
  <c r="AV75" i="22" a="1"/>
  <c r="AV75" i="22" s="1"/>
  <c r="AW75" i="22" a="1"/>
  <c r="AW75" i="22" s="1"/>
  <c r="AX75" i="22" a="1"/>
  <c r="AX75" i="22" s="1"/>
  <c r="AY75" i="22" a="1"/>
  <c r="AY75" i="22" s="1"/>
  <c r="AZ73" i="22"/>
  <c r="AK73" i="22" s="1" a="1"/>
  <c r="AK73" i="22" s="1"/>
  <c r="AL73" i="22" a="1"/>
  <c r="AL73" i="22" s="1"/>
  <c r="AM73" i="22" a="1"/>
  <c r="AM73" i="22" s="1"/>
  <c r="AN73" i="22" a="1"/>
  <c r="AN73" i="22" s="1"/>
  <c r="AO73" i="22" a="1"/>
  <c r="AO73" i="22" s="1"/>
  <c r="AP73" i="22" a="1"/>
  <c r="AP73" i="22" s="1"/>
  <c r="AQ73" i="22" a="1"/>
  <c r="AQ73" i="22" s="1"/>
  <c r="AR73" i="22" a="1"/>
  <c r="AR73" i="22" s="1"/>
  <c r="AS73" i="22" a="1"/>
  <c r="AS73" i="22" s="1"/>
  <c r="AT73" i="22" a="1"/>
  <c r="AT73" i="22" s="1"/>
  <c r="AU73" i="22" a="1"/>
  <c r="AU73" i="22" s="1"/>
  <c r="AV73" i="22" a="1"/>
  <c r="AV73" i="22" s="1"/>
  <c r="AW73" i="22" a="1"/>
  <c r="AW73" i="22" s="1"/>
  <c r="AX73" i="22" a="1"/>
  <c r="AX73" i="22" s="1"/>
  <c r="AY73" i="22" a="1"/>
  <c r="AY73" i="22" s="1"/>
  <c r="AZ25" i="22"/>
  <c r="AK25" i="22" s="1" a="1"/>
  <c r="AK25" i="22" s="1"/>
  <c r="AL25" i="22" a="1"/>
  <c r="AL25" i="22" s="1"/>
  <c r="AM25" i="22" a="1"/>
  <c r="AM25" i="22" s="1"/>
  <c r="AN25" i="22" a="1"/>
  <c r="AN25" i="22" s="1"/>
  <c r="AO25" i="22" a="1"/>
  <c r="AO25" i="22" s="1"/>
  <c r="AP25" i="22" a="1"/>
  <c r="AP25" i="22" s="1"/>
  <c r="AQ25" i="22" a="1"/>
  <c r="AQ25" i="22" s="1"/>
  <c r="AR25" i="22" a="1"/>
  <c r="AR25" i="22" s="1"/>
  <c r="AS25" i="22" a="1"/>
  <c r="AS25" i="22" s="1"/>
  <c r="AT25" i="22" a="1"/>
  <c r="AT25" i="22" s="1"/>
  <c r="AU25" i="22" a="1"/>
  <c r="AU25" i="22" s="1"/>
  <c r="AV25" i="22" a="1"/>
  <c r="AV25" i="22" s="1"/>
  <c r="AW25" i="22" a="1"/>
  <c r="AW25" i="22" s="1"/>
  <c r="AX25" i="22" a="1"/>
  <c r="AX25" i="22" s="1"/>
  <c r="AY25" i="22" a="1"/>
  <c r="AY25" i="22" s="1"/>
  <c r="AZ78" i="22"/>
  <c r="AK78" i="22" s="1" a="1"/>
  <c r="AK78" i="22" s="1"/>
  <c r="AL78" i="22" a="1"/>
  <c r="AL78" i="22" s="1"/>
  <c r="AM78" i="22" a="1"/>
  <c r="AM78" i="22" s="1"/>
  <c r="AN78" i="22" a="1"/>
  <c r="AN78" i="22" s="1"/>
  <c r="AO78" i="22" a="1"/>
  <c r="AO78" i="22" s="1"/>
  <c r="AP78" i="22" a="1"/>
  <c r="AP78" i="22" s="1"/>
  <c r="AQ78" i="22" a="1"/>
  <c r="AQ78" i="22" s="1"/>
  <c r="AR78" i="22" a="1"/>
  <c r="AR78" i="22" s="1"/>
  <c r="AS78" i="22" a="1"/>
  <c r="AS78" i="22" s="1"/>
  <c r="AT78" i="22" a="1"/>
  <c r="AT78" i="22" s="1"/>
  <c r="AU78" i="22" a="1"/>
  <c r="AU78" i="22" s="1"/>
  <c r="AV78" i="22" a="1"/>
  <c r="AV78" i="22" s="1"/>
  <c r="AW78" i="22" a="1"/>
  <c r="AW78" i="22" s="1"/>
  <c r="AX78" i="22" a="1"/>
  <c r="AX78" i="22" s="1"/>
  <c r="AY78" i="22" a="1"/>
  <c r="AY78" i="22" s="1"/>
  <c r="AZ6" i="22"/>
  <c r="AK6" i="22" s="1" a="1"/>
  <c r="AK6" i="22" s="1"/>
  <c r="AL6" i="22" a="1"/>
  <c r="AL6" i="22" s="1"/>
  <c r="AM6" i="22" a="1"/>
  <c r="AM6" i="22" s="1"/>
  <c r="AN6" i="22" a="1"/>
  <c r="AN6" i="22" s="1"/>
  <c r="AO6" i="22" a="1"/>
  <c r="AO6" i="22" s="1"/>
  <c r="AP6" i="22" a="1"/>
  <c r="AP6" i="22" s="1"/>
  <c r="AQ6" i="22" a="1"/>
  <c r="AQ6" i="22" s="1"/>
  <c r="AR6" i="22" a="1"/>
  <c r="AR6" i="22" s="1"/>
  <c r="AS6" i="22" a="1"/>
  <c r="AS6" i="22" s="1"/>
  <c r="AT6" i="22" a="1"/>
  <c r="AT6" i="22" s="1"/>
  <c r="AU6" i="22" a="1"/>
  <c r="AU6" i="22" s="1"/>
  <c r="AV6" i="22" a="1"/>
  <c r="AV6" i="22" s="1"/>
  <c r="AW6" i="22" a="1"/>
  <c r="AW6" i="22" s="1"/>
  <c r="AX6" i="22" a="1"/>
  <c r="AX6" i="22" s="1"/>
  <c r="AY6" i="22" a="1"/>
  <c r="AY6" i="22" s="1"/>
  <c r="AZ5" i="22"/>
  <c r="AK5" i="22" s="1" a="1"/>
  <c r="AK5" i="22" s="1"/>
  <c r="AL5" i="22" a="1"/>
  <c r="AL5" i="22" s="1"/>
  <c r="AM5" i="22" a="1"/>
  <c r="AM5" i="22" s="1"/>
  <c r="AN5" i="22" a="1"/>
  <c r="AN5" i="22" s="1"/>
  <c r="AO5" i="22" a="1"/>
  <c r="AO5" i="22" s="1"/>
  <c r="AP5" i="22" a="1"/>
  <c r="AP5" i="22" s="1"/>
  <c r="AQ5" i="22" a="1"/>
  <c r="AQ5" i="22" s="1"/>
  <c r="AR5" i="22" a="1"/>
  <c r="AR5" i="22" s="1"/>
  <c r="AS5" i="22" a="1"/>
  <c r="AS5" i="22" s="1"/>
  <c r="AT5" i="22" a="1"/>
  <c r="AT5" i="22" s="1"/>
  <c r="AU5" i="22" a="1"/>
  <c r="AU5" i="22" s="1"/>
  <c r="AV5" i="22" a="1"/>
  <c r="AV5" i="22" s="1"/>
  <c r="AW5" i="22" a="1"/>
  <c r="AW5" i="22" s="1"/>
  <c r="AX5" i="22" a="1"/>
  <c r="AX5" i="22" s="1"/>
  <c r="AY5" i="22" a="1"/>
  <c r="AY5" i="22" s="1"/>
  <c r="AL2" i="22" a="1"/>
  <c r="AL2" i="22" s="1"/>
  <c r="AM2" i="22" a="1"/>
  <c r="AM2" i="22" s="1"/>
  <c r="AN2" i="22" a="1"/>
  <c r="AN2" i="22" s="1"/>
  <c r="AO2" i="22" a="1"/>
  <c r="AO2" i="22" s="1"/>
  <c r="AP2" i="22" a="1"/>
  <c r="AP2" i="22" s="1"/>
  <c r="AQ2" i="22" a="1"/>
  <c r="AQ2" i="22" s="1"/>
  <c r="AR2" i="22" a="1"/>
  <c r="AR2" i="22" s="1"/>
  <c r="AS2" i="22" a="1"/>
  <c r="AS2" i="22" s="1"/>
  <c r="AT2" i="22" a="1"/>
  <c r="AT2" i="22" s="1"/>
  <c r="AU2" i="22" a="1"/>
  <c r="AU2" i="22" s="1"/>
  <c r="AV2" i="22" a="1"/>
  <c r="AV2" i="22" s="1"/>
  <c r="AX2" i="22" a="1"/>
  <c r="AX2" i="22" s="1"/>
  <c r="AY2" i="22" a="1"/>
  <c r="AY2" i="22" s="1"/>
  <c r="AZ8" i="22"/>
  <c r="AK8" i="22" s="1" a="1"/>
  <c r="AK8" i="22" s="1"/>
  <c r="AL8" i="22" a="1"/>
  <c r="AL8" i="22" s="1"/>
  <c r="AM8" i="22" a="1"/>
  <c r="AM8" i="22" s="1"/>
  <c r="AN8" i="22" a="1"/>
  <c r="AN8" i="22" s="1"/>
  <c r="AO8" i="22" a="1"/>
  <c r="AO8" i="22" s="1"/>
  <c r="AP8" i="22" a="1"/>
  <c r="AP8" i="22" s="1"/>
  <c r="AQ8" i="22" a="1"/>
  <c r="AQ8" i="22" s="1"/>
  <c r="AR8" i="22" a="1"/>
  <c r="AR8" i="22" s="1"/>
  <c r="AS8" i="22" a="1"/>
  <c r="AS8" i="22" s="1"/>
  <c r="AT8" i="22" a="1"/>
  <c r="AT8" i="22" s="1"/>
  <c r="AU8" i="22" a="1"/>
  <c r="AU8" i="22" s="1"/>
  <c r="AV8" i="22" a="1"/>
  <c r="AV8" i="22" s="1"/>
  <c r="AW8" i="22" a="1"/>
  <c r="AW8" i="22" s="1"/>
  <c r="AX8" i="22" a="1"/>
  <c r="AX8" i="22" s="1"/>
  <c r="AY8" i="22" a="1"/>
  <c r="AY8" i="22" s="1"/>
  <c r="AZ4" i="22"/>
  <c r="AK4" i="22" s="1" a="1"/>
  <c r="AK4" i="22" s="1"/>
  <c r="AL4" i="22" a="1"/>
  <c r="AL4" i="22" s="1"/>
  <c r="AM4" i="22" a="1"/>
  <c r="AM4" i="22" s="1"/>
  <c r="AN4" i="22" a="1"/>
  <c r="AN4" i="22" s="1"/>
  <c r="AO4" i="22" a="1"/>
  <c r="AO4" i="22" s="1"/>
  <c r="AP4" i="22" a="1"/>
  <c r="AP4" i="22" s="1"/>
  <c r="AQ4" i="22" a="1"/>
  <c r="AQ4" i="22" s="1"/>
  <c r="AR4" i="22" a="1"/>
  <c r="AR4" i="22" s="1"/>
  <c r="AS4" i="22" a="1"/>
  <c r="AS4" i="22" s="1"/>
  <c r="AT4" i="22" a="1"/>
  <c r="AT4" i="22" s="1"/>
  <c r="AU4" i="22" a="1"/>
  <c r="AU4" i="22" s="1"/>
  <c r="AV4" i="22" a="1"/>
  <c r="AV4" i="22" s="1"/>
  <c r="AW4" i="22" a="1"/>
  <c r="AW4" i="22" s="1"/>
  <c r="AX4" i="22" a="1"/>
  <c r="AX4" i="22" s="1"/>
  <c r="AY4" i="22" a="1"/>
  <c r="AY4" i="22" s="1"/>
  <c r="AZ7" i="22"/>
  <c r="AK7" i="22" s="1" a="1"/>
  <c r="AK7" i="22" s="1"/>
  <c r="AL7" i="22" a="1"/>
  <c r="AL7" i="22" s="1"/>
  <c r="AM7" i="22" a="1"/>
  <c r="AM7" i="22" s="1"/>
  <c r="AN7" i="22" a="1"/>
  <c r="AN7" i="22" s="1"/>
  <c r="AO7" i="22" a="1"/>
  <c r="AO7" i="22" s="1"/>
  <c r="AP7" i="22" a="1"/>
  <c r="AP7" i="22" s="1"/>
  <c r="AQ7" i="22" a="1"/>
  <c r="AQ7" i="22" s="1"/>
  <c r="AR7" i="22" a="1"/>
  <c r="AR7" i="22" s="1"/>
  <c r="AS7" i="22" a="1"/>
  <c r="AS7" i="22" s="1"/>
  <c r="AT7" i="22" a="1"/>
  <c r="AT7" i="22" s="1"/>
  <c r="AU7" i="22" a="1"/>
  <c r="AU7" i="22" s="1"/>
  <c r="AV7" i="22" a="1"/>
  <c r="AV7" i="22" s="1"/>
  <c r="AW7" i="22" a="1"/>
  <c r="AW7" i="22" s="1"/>
  <c r="AX7" i="22" a="1"/>
  <c r="AX7" i="22" s="1"/>
  <c r="AY7" i="22" a="1"/>
  <c r="AY7" i="22" s="1"/>
  <c r="AZ58" i="22"/>
  <c r="AK58" i="22" s="1" a="1"/>
  <c r="AK58" i="22" s="1"/>
  <c r="AL58" i="22" a="1"/>
  <c r="AL58" i="22" s="1"/>
  <c r="AM58" i="22" a="1"/>
  <c r="AM58" i="22" s="1"/>
  <c r="AN58" i="22" a="1"/>
  <c r="AN58" i="22" s="1"/>
  <c r="AO58" i="22" a="1"/>
  <c r="AO58" i="22" s="1"/>
  <c r="AP58" i="22" a="1"/>
  <c r="AP58" i="22" s="1"/>
  <c r="AQ58" i="22" a="1"/>
  <c r="AQ58" i="22" s="1"/>
  <c r="AR58" i="22" a="1"/>
  <c r="AR58" i="22" s="1"/>
  <c r="AS58" i="22" a="1"/>
  <c r="AS58" i="22" s="1"/>
  <c r="AT58" i="22" a="1"/>
  <c r="AT58" i="22" s="1"/>
  <c r="AU58" i="22" a="1"/>
  <c r="AU58" i="22" s="1"/>
  <c r="AV58" i="22" a="1"/>
  <c r="AV58" i="22" s="1"/>
  <c r="AW58" i="22" a="1"/>
  <c r="AW58" i="22" s="1"/>
  <c r="AX58" i="22" a="1"/>
  <c r="AX58" i="22" s="1"/>
  <c r="AY58" i="22" a="1"/>
  <c r="AY58" i="22" s="1"/>
  <c r="AZ67" i="22"/>
  <c r="AK67" i="22" s="1" a="1"/>
  <c r="AK67" i="22" s="1"/>
  <c r="AL67" i="22" a="1"/>
  <c r="AL67" i="22" s="1"/>
  <c r="AM67" i="22" a="1"/>
  <c r="AM67" i="22" s="1"/>
  <c r="AN67" i="22" a="1"/>
  <c r="AN67" i="22" s="1"/>
  <c r="AO67" i="22" a="1"/>
  <c r="AO67" i="22" s="1"/>
  <c r="AP67" i="22" a="1"/>
  <c r="AP67" i="22" s="1"/>
  <c r="AQ67" i="22" a="1"/>
  <c r="AQ67" i="22" s="1"/>
  <c r="AR67" i="22" a="1"/>
  <c r="AR67" i="22" s="1"/>
  <c r="AS67" i="22" a="1"/>
  <c r="AS67" i="22" s="1"/>
  <c r="AT67" i="22" a="1"/>
  <c r="AT67" i="22" s="1"/>
  <c r="AU67" i="22" a="1"/>
  <c r="AU67" i="22" s="1"/>
  <c r="AV67" i="22" a="1"/>
  <c r="AV67" i="22" s="1"/>
  <c r="AW67" i="22" a="1"/>
  <c r="AW67" i="22" s="1"/>
  <c r="AX67" i="22" a="1"/>
  <c r="AX67" i="22" s="1"/>
  <c r="AY67" i="22" a="1"/>
  <c r="AY67" i="22" s="1"/>
  <c r="AZ23" i="22"/>
  <c r="AK23" i="22" s="1" a="1"/>
  <c r="AK23" i="22" s="1"/>
  <c r="AL23" i="22" a="1"/>
  <c r="AL23" i="22" s="1"/>
  <c r="AM23" i="22" a="1"/>
  <c r="AM23" i="22" s="1"/>
  <c r="AN23" i="22" a="1"/>
  <c r="AN23" i="22" s="1"/>
  <c r="AO23" i="22" a="1"/>
  <c r="AO23" i="22" s="1"/>
  <c r="AP23" i="22" a="1"/>
  <c r="AP23" i="22" s="1"/>
  <c r="AQ23" i="22" a="1"/>
  <c r="AQ23" i="22" s="1"/>
  <c r="AR23" i="22" a="1"/>
  <c r="AR23" i="22" s="1"/>
  <c r="AS23" i="22" a="1"/>
  <c r="AS23" i="22" s="1"/>
  <c r="AT23" i="22" a="1"/>
  <c r="AT23" i="22" s="1"/>
  <c r="AU23" i="22" a="1"/>
  <c r="AU23" i="22" s="1"/>
  <c r="AV23" i="22" a="1"/>
  <c r="AV23" i="22" s="1"/>
  <c r="AW23" i="22" a="1"/>
  <c r="AW23" i="22" s="1"/>
  <c r="AX23" i="22" a="1"/>
  <c r="AX23" i="22" s="1"/>
  <c r="AY23" i="22" a="1"/>
  <c r="AY23" i="22" s="1"/>
  <c r="AZ17" i="22"/>
  <c r="AK17" i="22" s="1" a="1"/>
  <c r="AK17" i="22" s="1"/>
  <c r="AL17" i="22" a="1"/>
  <c r="AL17" i="22" s="1"/>
  <c r="AM17" i="22" a="1"/>
  <c r="AM17" i="22" s="1"/>
  <c r="AN17" i="22" a="1"/>
  <c r="AN17" i="22" s="1"/>
  <c r="AO17" i="22" a="1"/>
  <c r="AO17" i="22" s="1"/>
  <c r="AP17" i="22" a="1"/>
  <c r="AP17" i="22" s="1"/>
  <c r="AQ17" i="22" a="1"/>
  <c r="AQ17" i="22" s="1"/>
  <c r="AR17" i="22" a="1"/>
  <c r="AR17" i="22" s="1"/>
  <c r="AS17" i="22" a="1"/>
  <c r="AS17" i="22" s="1"/>
  <c r="AT17" i="22" a="1"/>
  <c r="AT17" i="22" s="1"/>
  <c r="AU17" i="22" a="1"/>
  <c r="AU17" i="22" s="1"/>
  <c r="AV17" i="22" a="1"/>
  <c r="AV17" i="22" s="1"/>
  <c r="AW17" i="22" a="1"/>
  <c r="AW17" i="22" s="1"/>
  <c r="AX17" i="22" a="1"/>
  <c r="AX17" i="22" s="1"/>
  <c r="AY17" i="22" a="1"/>
  <c r="AY17" i="22" s="1"/>
  <c r="AZ61" i="22"/>
  <c r="AK61" i="22" s="1" a="1"/>
  <c r="AK61" i="22" s="1"/>
  <c r="AL61" i="22" a="1"/>
  <c r="AL61" i="22" s="1"/>
  <c r="AM61" i="22" a="1"/>
  <c r="AM61" i="22" s="1"/>
  <c r="AN61" i="22" a="1"/>
  <c r="AN61" i="22" s="1"/>
  <c r="AO61" i="22" a="1"/>
  <c r="AO61" i="22" s="1"/>
  <c r="AP61" i="22" a="1"/>
  <c r="AP61" i="22" s="1"/>
  <c r="AQ61" i="22" a="1"/>
  <c r="AQ61" i="22" s="1"/>
  <c r="AR61" i="22" a="1"/>
  <c r="AR61" i="22" s="1"/>
  <c r="AS61" i="22" a="1"/>
  <c r="AS61" i="22" s="1"/>
  <c r="AT61" i="22" a="1"/>
  <c r="AT61" i="22" s="1"/>
  <c r="AU61" i="22" a="1"/>
  <c r="AU61" i="22" s="1"/>
  <c r="AV61" i="22" a="1"/>
  <c r="AV61" i="22" s="1"/>
  <c r="AW61" i="22" a="1"/>
  <c r="AW61" i="22" s="1"/>
  <c r="AX61" i="22" a="1"/>
  <c r="AX61" i="22" s="1"/>
  <c r="AY61" i="22" a="1"/>
  <c r="AY61" i="22" s="1"/>
  <c r="AZ79" i="22"/>
  <c r="AK79" i="22" s="1" a="1"/>
  <c r="AK79" i="22" s="1"/>
  <c r="AL79" i="22" a="1"/>
  <c r="AL79" i="22" s="1"/>
  <c r="AM79" i="22" a="1"/>
  <c r="AM79" i="22" s="1"/>
  <c r="AN79" i="22" a="1"/>
  <c r="AN79" i="22" s="1"/>
  <c r="AO79" i="22" a="1"/>
  <c r="AO79" i="22" s="1"/>
  <c r="AP79" i="22" a="1"/>
  <c r="AP79" i="22" s="1"/>
  <c r="AQ79" i="22" a="1"/>
  <c r="AQ79" i="22" s="1"/>
  <c r="AR79" i="22" a="1"/>
  <c r="AR79" i="22" s="1"/>
  <c r="AS79" i="22" a="1"/>
  <c r="AS79" i="22" s="1"/>
  <c r="AT79" i="22" a="1"/>
  <c r="AT79" i="22" s="1"/>
  <c r="AU79" i="22" a="1"/>
  <c r="AU79" i="22" s="1"/>
  <c r="AV79" i="22" a="1"/>
  <c r="AV79" i="22" s="1"/>
  <c r="AW79" i="22" a="1"/>
  <c r="AW79" i="22" s="1"/>
  <c r="AX79" i="22" a="1"/>
  <c r="AX79" i="22" s="1"/>
  <c r="AY79" i="22" a="1"/>
  <c r="AY79" i="22" s="1"/>
  <c r="AZ76" i="22"/>
  <c r="AK76" i="22" s="1" a="1"/>
  <c r="AK76" i="22" s="1"/>
  <c r="AL76" i="22" a="1"/>
  <c r="AL76" i="22" s="1"/>
  <c r="AM76" i="22" a="1"/>
  <c r="AM76" i="22" s="1"/>
  <c r="AN76" i="22" a="1"/>
  <c r="AN76" i="22" s="1"/>
  <c r="AO76" i="22" a="1"/>
  <c r="AO76" i="22" s="1"/>
  <c r="AP76" i="22" a="1"/>
  <c r="AP76" i="22" s="1"/>
  <c r="AQ76" i="22" a="1"/>
  <c r="AQ76" i="22" s="1"/>
  <c r="AR76" i="22" a="1"/>
  <c r="AR76" i="22" s="1"/>
  <c r="AS76" i="22" a="1"/>
  <c r="AS76" i="22" s="1"/>
  <c r="AT76" i="22" a="1"/>
  <c r="AT76" i="22" s="1"/>
  <c r="AU76" i="22" a="1"/>
  <c r="AU76" i="22" s="1"/>
  <c r="AV76" i="22" a="1"/>
  <c r="AV76" i="22" s="1"/>
  <c r="AW76" i="22" a="1"/>
  <c r="AW76" i="22" s="1"/>
  <c r="AX76" i="22" a="1"/>
  <c r="AX76" i="22" s="1"/>
  <c r="AY76" i="22" a="1"/>
  <c r="AY76" i="22" s="1"/>
  <c r="AL3" i="22" a="1"/>
  <c r="AL3" i="22" s="1"/>
  <c r="AM3" i="22" a="1"/>
  <c r="AM3" i="22" s="1"/>
  <c r="AN3" i="22" a="1"/>
  <c r="AN3" i="22" s="1"/>
  <c r="AO3" i="22" a="1"/>
  <c r="AO3" i="22" s="1"/>
  <c r="AP3" i="22" a="1"/>
  <c r="AP3" i="22" s="1"/>
  <c r="AQ3" i="22" a="1"/>
  <c r="AQ3" i="22" s="1"/>
  <c r="AR3" i="22" a="1"/>
  <c r="AR3" i="22" s="1"/>
  <c r="AS3" i="22" a="1"/>
  <c r="AS3" i="22" s="1"/>
  <c r="AT3" i="22" a="1"/>
  <c r="AT3" i="22" s="1"/>
  <c r="AU3" i="22" a="1"/>
  <c r="AU3" i="22" s="1"/>
  <c r="AV3" i="22" a="1"/>
  <c r="AV3" i="22" s="1"/>
  <c r="AW3" i="22" a="1"/>
  <c r="AW3" i="22" s="1"/>
  <c r="AX3" i="22" a="1"/>
  <c r="AX3" i="22" s="1"/>
  <c r="AY3" i="22" a="1"/>
  <c r="AY3" i="22" s="1"/>
  <c r="AZ22" i="22"/>
  <c r="AK22" i="22" s="1" a="1"/>
  <c r="AK22" i="22" s="1"/>
  <c r="AL22" i="22" a="1"/>
  <c r="AL22" i="22" s="1"/>
  <c r="AM22" i="22" a="1"/>
  <c r="AM22" i="22" s="1"/>
  <c r="AN22" i="22" a="1"/>
  <c r="AN22" i="22" s="1"/>
  <c r="AO22" i="22" a="1"/>
  <c r="AO22" i="22" s="1"/>
  <c r="AP22" i="22" a="1"/>
  <c r="AP22" i="22" s="1"/>
  <c r="AQ22" i="22" a="1"/>
  <c r="AQ22" i="22" s="1"/>
  <c r="AR22" i="22" a="1"/>
  <c r="AR22" i="22" s="1"/>
  <c r="AS22" i="22" a="1"/>
  <c r="AS22" i="22" s="1"/>
  <c r="AT22" i="22" a="1"/>
  <c r="AT22" i="22" s="1"/>
  <c r="AU22" i="22" a="1"/>
  <c r="AU22" i="22" s="1"/>
  <c r="AV22" i="22" a="1"/>
  <c r="AV22" i="22" s="1"/>
  <c r="AW22" i="22" a="1"/>
  <c r="AW22" i="22" s="1"/>
  <c r="AX22" i="22" a="1"/>
  <c r="AX22" i="22" s="1"/>
  <c r="AY22" i="22" a="1"/>
  <c r="AY22" i="22" s="1"/>
  <c r="AZ30" i="22"/>
  <c r="AK30" i="22" s="1" a="1"/>
  <c r="AK30" i="22" s="1"/>
  <c r="AL30" i="22" a="1"/>
  <c r="AL30" i="22" s="1"/>
  <c r="AM30" i="22" a="1"/>
  <c r="AM30" i="22" s="1"/>
  <c r="AN30" i="22" a="1"/>
  <c r="AN30" i="22" s="1"/>
  <c r="AO30" i="22" a="1"/>
  <c r="AO30" i="22" s="1"/>
  <c r="AP30" i="22" a="1"/>
  <c r="AP30" i="22" s="1"/>
  <c r="AQ30" i="22" a="1"/>
  <c r="AQ30" i="22" s="1"/>
  <c r="AR30" i="22" a="1"/>
  <c r="AR30" i="22" s="1"/>
  <c r="AS30" i="22" a="1"/>
  <c r="AS30" i="22" s="1"/>
  <c r="AT30" i="22" a="1"/>
  <c r="AT30" i="22" s="1"/>
  <c r="AU30" i="22" a="1"/>
  <c r="AU30" i="22" s="1"/>
  <c r="AV30" i="22" a="1"/>
  <c r="AV30" i="22" s="1"/>
  <c r="AW30" i="22" a="1"/>
  <c r="AW30" i="22" s="1"/>
  <c r="AX30" i="22" a="1"/>
  <c r="AX30" i="22" s="1"/>
  <c r="AY30" i="22" a="1"/>
  <c r="AY30" i="22" s="1"/>
  <c r="AZ70" i="22"/>
  <c r="AK70" i="22" s="1" a="1"/>
  <c r="AK70" i="22" s="1"/>
  <c r="AL70" i="22" a="1"/>
  <c r="AL70" i="22" s="1"/>
  <c r="AM70" i="22" a="1"/>
  <c r="AM70" i="22" s="1"/>
  <c r="AN70" i="22" a="1"/>
  <c r="AN70" i="22" s="1"/>
  <c r="AO70" i="22" a="1"/>
  <c r="AO70" i="22" s="1"/>
  <c r="AP70" i="22" a="1"/>
  <c r="AP70" i="22" s="1"/>
  <c r="AQ70" i="22" a="1"/>
  <c r="AQ70" i="22" s="1"/>
  <c r="AR70" i="22" a="1"/>
  <c r="AR70" i="22" s="1"/>
  <c r="AS70" i="22" a="1"/>
  <c r="AS70" i="22" s="1"/>
  <c r="AT70" i="22" a="1"/>
  <c r="AT70" i="22" s="1"/>
  <c r="AU70" i="22" a="1"/>
  <c r="AU70" i="22" s="1"/>
  <c r="AV70" i="22" a="1"/>
  <c r="AV70" i="22" s="1"/>
  <c r="AW70" i="22" a="1"/>
  <c r="AW70" i="22" s="1"/>
  <c r="AX70" i="22" a="1"/>
  <c r="AX70" i="22" s="1"/>
  <c r="AY70" i="22" a="1"/>
  <c r="AY70" i="22" s="1"/>
  <c r="AZ10" i="22"/>
  <c r="AK10" i="22" s="1" a="1"/>
  <c r="AK10" i="22" s="1"/>
  <c r="AL10" i="22" a="1"/>
  <c r="AL10" i="22" s="1"/>
  <c r="AM10" i="22" a="1"/>
  <c r="AM10" i="22" s="1"/>
  <c r="AN10" i="22" a="1"/>
  <c r="AN10" i="22" s="1"/>
  <c r="AO10" i="22" a="1"/>
  <c r="AO10" i="22" s="1"/>
  <c r="AP10" i="22" a="1"/>
  <c r="AP10" i="22" s="1"/>
  <c r="AQ10" i="22" a="1"/>
  <c r="AQ10" i="22" s="1"/>
  <c r="AR10" i="22" a="1"/>
  <c r="AR10" i="22" s="1"/>
  <c r="AS10" i="22" a="1"/>
  <c r="AS10" i="22" s="1"/>
  <c r="AT10" i="22" a="1"/>
  <c r="AT10" i="22" s="1"/>
  <c r="AU10" i="22" a="1"/>
  <c r="AU10" i="22" s="1"/>
  <c r="AV10" i="22" a="1"/>
  <c r="AV10" i="22" s="1"/>
  <c r="AW10" i="22" a="1"/>
  <c r="AW10" i="22" s="1"/>
  <c r="AX10" i="22" a="1"/>
  <c r="AX10" i="22" s="1"/>
  <c r="AY10" i="22" a="1"/>
  <c r="AY10" i="22" s="1"/>
  <c r="AZ77" i="22"/>
  <c r="AK77" i="22" s="1" a="1"/>
  <c r="AK77" i="22" s="1"/>
  <c r="AL77" i="22" a="1"/>
  <c r="AL77" i="22" s="1"/>
  <c r="AM77" i="22" a="1"/>
  <c r="AM77" i="22" s="1"/>
  <c r="AN77" i="22" a="1"/>
  <c r="AN77" i="22" s="1"/>
  <c r="AO77" i="22" a="1"/>
  <c r="AO77" i="22" s="1"/>
  <c r="AP77" i="22" a="1"/>
  <c r="AP77" i="22" s="1"/>
  <c r="AQ77" i="22" a="1"/>
  <c r="AQ77" i="22" s="1"/>
  <c r="AR77" i="22" a="1"/>
  <c r="AR77" i="22" s="1"/>
  <c r="AS77" i="22" a="1"/>
  <c r="AS77" i="22" s="1"/>
  <c r="AT77" i="22" a="1"/>
  <c r="AT77" i="22" s="1"/>
  <c r="AU77" i="22" a="1"/>
  <c r="AU77" i="22" s="1"/>
  <c r="AV77" i="22" a="1"/>
  <c r="AV77" i="22" s="1"/>
  <c r="AW77" i="22" a="1"/>
  <c r="AW77" i="22" s="1"/>
  <c r="AX77" i="22" a="1"/>
  <c r="AX77" i="22" s="1"/>
  <c r="AY77" i="22" a="1"/>
  <c r="AY77" i="22" s="1"/>
  <c r="AZ66" i="22"/>
  <c r="AK66" i="22" s="1" a="1"/>
  <c r="AK66" i="22" s="1"/>
  <c r="AL66" i="22" a="1"/>
  <c r="AL66" i="22" s="1"/>
  <c r="AM66" i="22" a="1"/>
  <c r="AM66" i="22" s="1"/>
  <c r="AN66" i="22" a="1"/>
  <c r="AN66" i="22" s="1"/>
  <c r="AO66" i="22" a="1"/>
  <c r="AO66" i="22" s="1"/>
  <c r="AP66" i="22" a="1"/>
  <c r="AP66" i="22" s="1"/>
  <c r="AQ66" i="22" a="1"/>
  <c r="AQ66" i="22" s="1"/>
  <c r="AR66" i="22" a="1"/>
  <c r="AR66" i="22" s="1"/>
  <c r="AS66" i="22" a="1"/>
  <c r="AS66" i="22" s="1"/>
  <c r="AT66" i="22" a="1"/>
  <c r="AT66" i="22" s="1"/>
  <c r="AU66" i="22" a="1"/>
  <c r="AU66" i="22" s="1"/>
  <c r="AV66" i="22" a="1"/>
  <c r="AV66" i="22" s="1"/>
  <c r="AW66" i="22" a="1"/>
  <c r="AW66" i="22" s="1"/>
  <c r="AX66" i="22" a="1"/>
  <c r="AX66" i="22" s="1"/>
  <c r="AY66" i="22" a="1"/>
  <c r="AY66" i="22" s="1"/>
  <c r="AZ15" i="22"/>
  <c r="AK15" i="22" s="1" a="1"/>
  <c r="AK15" i="22" s="1"/>
  <c r="AL15" i="22" a="1"/>
  <c r="AL15" i="22" s="1"/>
  <c r="AM15" i="22" a="1"/>
  <c r="AM15" i="22" s="1"/>
  <c r="AN15" i="22" a="1"/>
  <c r="AN15" i="22" s="1"/>
  <c r="AO15" i="22" a="1"/>
  <c r="AO15" i="22" s="1"/>
  <c r="AP15" i="22" a="1"/>
  <c r="AP15" i="22" s="1"/>
  <c r="AQ15" i="22" a="1"/>
  <c r="AQ15" i="22" s="1"/>
  <c r="AR15" i="22" a="1"/>
  <c r="AR15" i="22" s="1"/>
  <c r="AS15" i="22" a="1"/>
  <c r="AS15" i="22" s="1"/>
  <c r="AT15" i="22" a="1"/>
  <c r="AT15" i="22" s="1"/>
  <c r="AU15" i="22" a="1"/>
  <c r="AU15" i="22" s="1"/>
  <c r="AV15" i="22" a="1"/>
  <c r="AV15" i="22" s="1"/>
  <c r="AW15" i="22" a="1"/>
  <c r="AW15" i="22" s="1"/>
  <c r="AX15" i="22" a="1"/>
  <c r="AX15" i="22" s="1"/>
  <c r="AY15" i="22" a="1"/>
  <c r="AY15" i="22" s="1"/>
  <c r="AZ41" i="22"/>
  <c r="AK41" i="22" s="1" a="1"/>
  <c r="AK41" i="22" s="1"/>
  <c r="AL41" i="22" a="1"/>
  <c r="AL41" i="22" s="1"/>
  <c r="AM41" i="22" a="1"/>
  <c r="AM41" i="22" s="1"/>
  <c r="AN41" i="22" a="1"/>
  <c r="AN41" i="22" s="1"/>
  <c r="AO41" i="22" a="1"/>
  <c r="AO41" i="22" s="1"/>
  <c r="AP41" i="22" a="1"/>
  <c r="AP41" i="22" s="1"/>
  <c r="AQ41" i="22" a="1"/>
  <c r="AQ41" i="22" s="1"/>
  <c r="AR41" i="22" a="1"/>
  <c r="AR41" i="22" s="1"/>
  <c r="AS41" i="22" a="1"/>
  <c r="AS41" i="22" s="1"/>
  <c r="AT41" i="22" a="1"/>
  <c r="AT41" i="22" s="1"/>
  <c r="AU41" i="22" a="1"/>
  <c r="AU41" i="22" s="1"/>
  <c r="AV41" i="22" a="1"/>
  <c r="AV41" i="22" s="1"/>
  <c r="AW41" i="22" a="1"/>
  <c r="AW41" i="22" s="1"/>
  <c r="AX41" i="22" a="1"/>
  <c r="AX41" i="22" s="1"/>
  <c r="AY41" i="22" a="1"/>
  <c r="AY41" i="22" s="1"/>
  <c r="AZ49" i="22"/>
  <c r="AK49" i="22" s="1" a="1"/>
  <c r="AK49" i="22" s="1"/>
  <c r="AL49" i="22" a="1"/>
  <c r="AL49" i="22" s="1"/>
  <c r="AM49" i="22" a="1"/>
  <c r="AM49" i="22" s="1"/>
  <c r="AN49" i="22" a="1"/>
  <c r="AN49" i="22" s="1"/>
  <c r="AO49" i="22" a="1"/>
  <c r="AO49" i="22" s="1"/>
  <c r="AP49" i="22" a="1"/>
  <c r="AP49" i="22" s="1"/>
  <c r="AQ49" i="22" a="1"/>
  <c r="AQ49" i="22" s="1"/>
  <c r="AR49" i="22" a="1"/>
  <c r="AR49" i="22" s="1"/>
  <c r="AS49" i="22" a="1"/>
  <c r="AS49" i="22" s="1"/>
  <c r="AT49" i="22" a="1"/>
  <c r="AT49" i="22" s="1"/>
  <c r="AU49" i="22" a="1"/>
  <c r="AU49" i="22" s="1"/>
  <c r="AV49" i="22" a="1"/>
  <c r="AV49" i="22" s="1"/>
  <c r="AW49" i="22" a="1"/>
  <c r="AW49" i="22" s="1"/>
  <c r="AX49" i="22" a="1"/>
  <c r="AX49" i="22" s="1"/>
  <c r="AY49" i="22" a="1"/>
  <c r="AY49" i="22" s="1"/>
  <c r="AZ84" i="22"/>
  <c r="AK84" i="22" s="1" a="1"/>
  <c r="AK84" i="22" s="1"/>
  <c r="AL84" i="22" a="1"/>
  <c r="AL84" i="22" s="1"/>
  <c r="AM84" i="22" a="1"/>
  <c r="AM84" i="22" s="1"/>
  <c r="AN84" i="22" a="1"/>
  <c r="AN84" i="22" s="1"/>
  <c r="AO84" i="22" a="1"/>
  <c r="AO84" i="22" s="1"/>
  <c r="AP84" i="22" a="1"/>
  <c r="AP84" i="22" s="1"/>
  <c r="AQ84" i="22" a="1"/>
  <c r="AQ84" i="22" s="1"/>
  <c r="AR84" i="22" a="1"/>
  <c r="AR84" i="22" s="1"/>
  <c r="AS84" i="22" a="1"/>
  <c r="AS84" i="22" s="1"/>
  <c r="AT84" i="22" a="1"/>
  <c r="AT84" i="22" s="1"/>
  <c r="AU84" i="22" a="1"/>
  <c r="AU84" i="22" s="1"/>
  <c r="AV84" i="22" a="1"/>
  <c r="AV84" i="22" s="1"/>
  <c r="AW84" i="22" a="1"/>
  <c r="AW84" i="22" s="1"/>
  <c r="AX84" i="22" a="1"/>
  <c r="AX84" i="22" s="1"/>
  <c r="AY84" i="22" a="1"/>
  <c r="AY84" i="22" s="1"/>
  <c r="AZ20" i="22"/>
  <c r="AK20" i="22" s="1" a="1"/>
  <c r="AK20" i="22" s="1"/>
  <c r="AL20" i="22" a="1"/>
  <c r="AL20" i="22" s="1"/>
  <c r="AM20" i="22" a="1"/>
  <c r="AM20" i="22" s="1"/>
  <c r="AN20" i="22" a="1"/>
  <c r="AN20" i="22" s="1"/>
  <c r="AO20" i="22" a="1"/>
  <c r="AO20" i="22" s="1"/>
  <c r="AP20" i="22" a="1"/>
  <c r="AP20" i="22" s="1"/>
  <c r="AQ20" i="22" a="1"/>
  <c r="AQ20" i="22" s="1"/>
  <c r="AR20" i="22" a="1"/>
  <c r="AR20" i="22" s="1"/>
  <c r="AS20" i="22" a="1"/>
  <c r="AS20" i="22" s="1"/>
  <c r="AT20" i="22" a="1"/>
  <c r="AT20" i="22" s="1"/>
  <c r="AU20" i="22" a="1"/>
  <c r="AU20" i="22" s="1"/>
  <c r="AV20" i="22" a="1"/>
  <c r="AV20" i="22" s="1"/>
  <c r="AW20" i="22" a="1"/>
  <c r="AW20" i="22" s="1"/>
  <c r="AX20" i="22" a="1"/>
  <c r="AX20" i="22" s="1"/>
  <c r="AY20" i="22" a="1"/>
  <c r="AY20" i="22" s="1"/>
  <c r="AZ65" i="22"/>
  <c r="AK65" i="22" s="1" a="1"/>
  <c r="AK65" i="22" s="1"/>
  <c r="AL65" i="22" a="1"/>
  <c r="AL65" i="22" s="1"/>
  <c r="AM65" i="22" a="1"/>
  <c r="AM65" i="22" s="1"/>
  <c r="AN65" i="22" a="1"/>
  <c r="AN65" i="22" s="1"/>
  <c r="AO65" i="22" a="1"/>
  <c r="AO65" i="22" s="1"/>
  <c r="AP65" i="22" a="1"/>
  <c r="AP65" i="22" s="1"/>
  <c r="AQ65" i="22" a="1"/>
  <c r="AQ65" i="22" s="1"/>
  <c r="AR65" i="22" a="1"/>
  <c r="AR65" i="22" s="1"/>
  <c r="AS65" i="22" a="1"/>
  <c r="AS65" i="22" s="1"/>
  <c r="AT65" i="22" a="1"/>
  <c r="AT65" i="22" s="1"/>
  <c r="AU65" i="22" a="1"/>
  <c r="AU65" i="22" s="1"/>
  <c r="AV65" i="22" a="1"/>
  <c r="AV65" i="22" s="1"/>
  <c r="AW65" i="22" a="1"/>
  <c r="AW65" i="22" s="1"/>
  <c r="AX65" i="22" a="1"/>
  <c r="AX65" i="22" s="1"/>
  <c r="AY65" i="22" a="1"/>
  <c r="AY65" i="22" s="1"/>
  <c r="AZ40" i="22"/>
  <c r="AK40" i="22" s="1" a="1"/>
  <c r="AK40" i="22" s="1"/>
  <c r="AL40" i="22" a="1"/>
  <c r="AL40" i="22" s="1"/>
  <c r="AM40" i="22" a="1"/>
  <c r="AM40" i="22" s="1"/>
  <c r="AN40" i="22" a="1"/>
  <c r="AN40" i="22" s="1"/>
  <c r="AO40" i="22" a="1"/>
  <c r="AO40" i="22" s="1"/>
  <c r="AP40" i="22" a="1"/>
  <c r="AP40" i="22" s="1"/>
  <c r="AQ40" i="22" a="1"/>
  <c r="AQ40" i="22" s="1"/>
  <c r="AR40" i="22" a="1"/>
  <c r="AR40" i="22" s="1"/>
  <c r="AS40" i="22" a="1"/>
  <c r="AS40" i="22" s="1"/>
  <c r="AT40" i="22" a="1"/>
  <c r="AT40" i="22" s="1"/>
  <c r="AU40" i="22" a="1"/>
  <c r="AU40" i="22" s="1"/>
  <c r="AV40" i="22" a="1"/>
  <c r="AV40" i="22" s="1"/>
  <c r="AW40" i="22" a="1"/>
  <c r="AW40" i="22" s="1"/>
  <c r="AX40" i="22" a="1"/>
  <c r="AX40" i="22" s="1"/>
  <c r="AY40" i="22" a="1"/>
  <c r="AY40" i="22" s="1"/>
  <c r="AZ97" i="22"/>
  <c r="AK97" i="22" s="1" a="1"/>
  <c r="AK97" i="22" s="1"/>
  <c r="AL97" i="22" a="1"/>
  <c r="AL97" i="22" s="1"/>
  <c r="AM97" i="22" a="1"/>
  <c r="AM97" i="22" s="1"/>
  <c r="AN97" i="22" a="1"/>
  <c r="AN97" i="22" s="1"/>
  <c r="AO97" i="22" a="1"/>
  <c r="AO97" i="22" s="1"/>
  <c r="AP97" i="22" a="1"/>
  <c r="AP97" i="22" s="1"/>
  <c r="AQ97" i="22" a="1"/>
  <c r="AQ97" i="22" s="1"/>
  <c r="AR97" i="22" a="1"/>
  <c r="AR97" i="22" s="1"/>
  <c r="AS97" i="22" a="1"/>
  <c r="AS97" i="22" s="1"/>
  <c r="AT97" i="22" a="1"/>
  <c r="AT97" i="22" s="1"/>
  <c r="AU97" i="22" a="1"/>
  <c r="AU97" i="22" s="1"/>
  <c r="AV97" i="22" a="1"/>
  <c r="AV97" i="22" s="1"/>
  <c r="AW97" i="22" a="1"/>
  <c r="AW97" i="22" s="1"/>
  <c r="AX97" i="22" a="1"/>
  <c r="AX97" i="22" s="1"/>
  <c r="AY97" i="22" a="1"/>
  <c r="AY97" i="22" s="1"/>
  <c r="AZ85" i="22"/>
  <c r="AK85" i="22" s="1" a="1"/>
  <c r="AK85" i="22" s="1"/>
  <c r="AL85" i="22" a="1"/>
  <c r="AL85" i="22" s="1"/>
  <c r="AM85" i="22" a="1"/>
  <c r="AM85" i="22" s="1"/>
  <c r="AN85" i="22" a="1"/>
  <c r="AN85" i="22" s="1"/>
  <c r="AO85" i="22" a="1"/>
  <c r="AO85" i="22" s="1"/>
  <c r="AP85" i="22" a="1"/>
  <c r="AP85" i="22" s="1"/>
  <c r="AQ85" i="22" a="1"/>
  <c r="AQ85" i="22" s="1"/>
  <c r="AR85" i="22" a="1"/>
  <c r="AR85" i="22" s="1"/>
  <c r="AS85" i="22" a="1"/>
  <c r="AS85" i="22" s="1"/>
  <c r="AT85" i="22" a="1"/>
  <c r="AT85" i="22" s="1"/>
  <c r="AU85" i="22" a="1"/>
  <c r="AU85" i="22" s="1"/>
  <c r="AV85" i="22" a="1"/>
  <c r="AV85" i="22" s="1"/>
  <c r="AW85" i="22" a="1"/>
  <c r="AW85" i="22" s="1"/>
  <c r="AX85" i="22" a="1"/>
  <c r="AX85" i="22" s="1"/>
  <c r="AY85" i="22" a="1"/>
  <c r="AY85" i="22" s="1"/>
  <c r="AZ31" i="22"/>
  <c r="AK31" i="22" s="1" a="1"/>
  <c r="AK31" i="22" s="1"/>
  <c r="AL31" i="22" a="1"/>
  <c r="AL31" i="22" s="1"/>
  <c r="AM31" i="22" a="1"/>
  <c r="AM31" i="22" s="1"/>
  <c r="AN31" i="22" a="1"/>
  <c r="AN31" i="22" s="1"/>
  <c r="AO31" i="22" a="1"/>
  <c r="AO31" i="22" s="1"/>
  <c r="AP31" i="22" a="1"/>
  <c r="AP31" i="22" s="1"/>
  <c r="AQ31" i="22" a="1"/>
  <c r="AQ31" i="22" s="1"/>
  <c r="AR31" i="22" a="1"/>
  <c r="AR31" i="22" s="1"/>
  <c r="AS31" i="22" a="1"/>
  <c r="AS31" i="22" s="1"/>
  <c r="AT31" i="22" a="1"/>
  <c r="AT31" i="22" s="1"/>
  <c r="AU31" i="22" a="1"/>
  <c r="AU31" i="22" s="1"/>
  <c r="AV31" i="22" a="1"/>
  <c r="AV31" i="22" s="1"/>
  <c r="AW31" i="22" a="1"/>
  <c r="AW31" i="22" s="1"/>
  <c r="AX31" i="22" a="1"/>
  <c r="AX31" i="22" s="1"/>
  <c r="AY31" i="22" a="1"/>
  <c r="AY31" i="22" s="1"/>
  <c r="AZ82" i="22"/>
  <c r="AK82" i="22" s="1" a="1"/>
  <c r="AK82" i="22" s="1"/>
  <c r="AL82" i="22" a="1"/>
  <c r="AL82" i="22" s="1"/>
  <c r="AM82" i="22" a="1"/>
  <c r="AM82" i="22" s="1"/>
  <c r="AN82" i="22" a="1"/>
  <c r="AN82" i="22" s="1"/>
  <c r="AO82" i="22" a="1"/>
  <c r="AO82" i="22" s="1"/>
  <c r="AP82" i="22" a="1"/>
  <c r="AP82" i="22" s="1"/>
  <c r="AQ82" i="22" a="1"/>
  <c r="AQ82" i="22" s="1"/>
  <c r="AR82" i="22" a="1"/>
  <c r="AR82" i="22" s="1"/>
  <c r="AS82" i="22" a="1"/>
  <c r="AS82" i="22" s="1"/>
  <c r="AT82" i="22" a="1"/>
  <c r="AT82" i="22" s="1"/>
  <c r="AU82" i="22" a="1"/>
  <c r="AU82" i="22" s="1"/>
  <c r="AV82" i="22" a="1"/>
  <c r="AV82" i="22" s="1"/>
  <c r="AW82" i="22" a="1"/>
  <c r="AW82" i="22" s="1"/>
  <c r="AX82" i="22" a="1"/>
  <c r="AX82" i="22" s="1"/>
  <c r="AY82" i="22" a="1"/>
  <c r="AY82" i="22" s="1"/>
  <c r="AZ14" i="22"/>
  <c r="AK14" i="22" s="1" a="1"/>
  <c r="AK14" i="22" s="1"/>
  <c r="AL14" i="22" a="1"/>
  <c r="AL14" i="22" s="1"/>
  <c r="AM14" i="22" a="1"/>
  <c r="AM14" i="22" s="1"/>
  <c r="AN14" i="22" a="1"/>
  <c r="AN14" i="22" s="1"/>
  <c r="AO14" i="22" a="1"/>
  <c r="AO14" i="22" s="1"/>
  <c r="AP14" i="22" a="1"/>
  <c r="AP14" i="22" s="1"/>
  <c r="AQ14" i="22" a="1"/>
  <c r="AQ14" i="22" s="1"/>
  <c r="AR14" i="22" a="1"/>
  <c r="AR14" i="22" s="1"/>
  <c r="AS14" i="22" a="1"/>
  <c r="AS14" i="22" s="1"/>
  <c r="AT14" i="22" a="1"/>
  <c r="AT14" i="22" s="1"/>
  <c r="AU14" i="22" a="1"/>
  <c r="AU14" i="22" s="1"/>
  <c r="AV14" i="22" a="1"/>
  <c r="AV14" i="22" s="1"/>
  <c r="AW14" i="22" a="1"/>
  <c r="AW14" i="22" s="1"/>
  <c r="AX14" i="22" a="1"/>
  <c r="AX14" i="22" s="1"/>
  <c r="AY14" i="22" a="1"/>
  <c r="AY14" i="22" s="1"/>
  <c r="AZ51" i="22"/>
  <c r="AK51" i="22" s="1" a="1"/>
  <c r="AK51" i="22" s="1"/>
  <c r="AL51" i="22" a="1"/>
  <c r="AL51" i="22" s="1"/>
  <c r="AM51" i="22" a="1"/>
  <c r="AM51" i="22" s="1"/>
  <c r="AN51" i="22" a="1"/>
  <c r="AN51" i="22" s="1"/>
  <c r="AO51" i="22" a="1"/>
  <c r="AO51" i="22" s="1"/>
  <c r="AP51" i="22" a="1"/>
  <c r="AP51" i="22" s="1"/>
  <c r="AQ51" i="22" a="1"/>
  <c r="AQ51" i="22" s="1"/>
  <c r="AR51" i="22" a="1"/>
  <c r="AR51" i="22" s="1"/>
  <c r="AS51" i="22" a="1"/>
  <c r="AS51" i="22" s="1"/>
  <c r="AT51" i="22" a="1"/>
  <c r="AT51" i="22" s="1"/>
  <c r="AU51" i="22" a="1"/>
  <c r="AU51" i="22" s="1"/>
  <c r="AV51" i="22" a="1"/>
  <c r="AV51" i="22" s="1"/>
  <c r="AW51" i="22" a="1"/>
  <c r="AW51" i="22" s="1"/>
  <c r="AX51" i="22" a="1"/>
  <c r="AX51" i="22" s="1"/>
  <c r="AY51" i="22" a="1"/>
  <c r="AY51" i="22" s="1"/>
  <c r="AZ86" i="22"/>
  <c r="AK86" i="22" s="1" a="1"/>
  <c r="AK86" i="22" s="1"/>
  <c r="AL86" i="22" a="1"/>
  <c r="AL86" i="22" s="1"/>
  <c r="AM86" i="22" a="1"/>
  <c r="AM86" i="22" s="1"/>
  <c r="AN86" i="22" a="1"/>
  <c r="AN86" i="22" s="1"/>
  <c r="AO86" i="22" a="1"/>
  <c r="AO86" i="22" s="1"/>
  <c r="AP86" i="22" a="1"/>
  <c r="AP86" i="22" s="1"/>
  <c r="AQ86" i="22" a="1"/>
  <c r="AQ86" i="22" s="1"/>
  <c r="AR86" i="22" a="1"/>
  <c r="AR86" i="22" s="1"/>
  <c r="AS86" i="22" a="1"/>
  <c r="AS86" i="22" s="1"/>
  <c r="AT86" i="22" a="1"/>
  <c r="AT86" i="22" s="1"/>
  <c r="AU86" i="22" a="1"/>
  <c r="AU86" i="22" s="1"/>
  <c r="AV86" i="22" a="1"/>
  <c r="AV86" i="22" s="1"/>
  <c r="AW86" i="22" a="1"/>
  <c r="AW86" i="22" s="1"/>
  <c r="AX86" i="22" a="1"/>
  <c r="AX86" i="22" s="1"/>
  <c r="AY86" i="22" a="1"/>
  <c r="AY86" i="22" s="1"/>
  <c r="AZ91" i="22"/>
  <c r="AK91" i="22" s="1" a="1"/>
  <c r="AK91" i="22" s="1"/>
  <c r="AL91" i="22" a="1"/>
  <c r="AL91" i="22" s="1"/>
  <c r="AM91" i="22" a="1"/>
  <c r="AM91" i="22" s="1"/>
  <c r="AN91" i="22" a="1"/>
  <c r="AN91" i="22" s="1"/>
  <c r="AO91" i="22" a="1"/>
  <c r="AO91" i="22" s="1"/>
  <c r="AP91" i="22" a="1"/>
  <c r="AP91" i="22" s="1"/>
  <c r="AQ91" i="22" a="1"/>
  <c r="AQ91" i="22" s="1"/>
  <c r="AR91" i="22" a="1"/>
  <c r="AR91" i="22" s="1"/>
  <c r="AS91" i="22" a="1"/>
  <c r="AS91" i="22" s="1"/>
  <c r="AT91" i="22" a="1"/>
  <c r="AT91" i="22" s="1"/>
  <c r="AU91" i="22" a="1"/>
  <c r="AU91" i="22" s="1"/>
  <c r="AV91" i="22" a="1"/>
  <c r="AV91" i="22" s="1"/>
  <c r="AW91" i="22" a="1"/>
  <c r="AW91" i="22" s="1"/>
  <c r="AX91" i="22" a="1"/>
  <c r="AX91" i="22" s="1"/>
  <c r="AY91" i="22" a="1"/>
  <c r="AY91" i="22" s="1"/>
  <c r="AZ45" i="22"/>
  <c r="AK45" i="22" s="1" a="1"/>
  <c r="AK45" i="22" s="1"/>
  <c r="AL45" i="22" a="1"/>
  <c r="AL45" i="22" s="1"/>
  <c r="AM45" i="22" a="1"/>
  <c r="AM45" i="22" s="1"/>
  <c r="AN45" i="22" a="1"/>
  <c r="AN45" i="22" s="1"/>
  <c r="AO45" i="22" a="1"/>
  <c r="AO45" i="22" s="1"/>
  <c r="AP45" i="22" a="1"/>
  <c r="AP45" i="22" s="1"/>
  <c r="AQ45" i="22" a="1"/>
  <c r="AQ45" i="22" s="1"/>
  <c r="AR45" i="22" a="1"/>
  <c r="AR45" i="22" s="1"/>
  <c r="AS45" i="22" a="1"/>
  <c r="AS45" i="22" s="1"/>
  <c r="AT45" i="22" a="1"/>
  <c r="AT45" i="22" s="1"/>
  <c r="AU45" i="22" a="1"/>
  <c r="AU45" i="22" s="1"/>
  <c r="AV45" i="22" a="1"/>
  <c r="AV45" i="22" s="1"/>
  <c r="AW45" i="22" a="1"/>
  <c r="AW45" i="22" s="1"/>
  <c r="AX45" i="22" a="1"/>
  <c r="AX45" i="22" s="1"/>
  <c r="AY45" i="22" a="1"/>
  <c r="AY45" i="22" s="1"/>
  <c r="AZ69" i="22"/>
  <c r="AK69" i="22" s="1" a="1"/>
  <c r="AK69" i="22" s="1"/>
  <c r="AL69" i="22" a="1"/>
  <c r="AL69" i="22" s="1"/>
  <c r="AM69" i="22" a="1"/>
  <c r="AM69" i="22" s="1"/>
  <c r="AN69" i="22" a="1"/>
  <c r="AN69" i="22" s="1"/>
  <c r="AO69" i="22" a="1"/>
  <c r="AO69" i="22" s="1"/>
  <c r="AP69" i="22" a="1"/>
  <c r="AP69" i="22" s="1"/>
  <c r="AQ69" i="22" a="1"/>
  <c r="AQ69" i="22" s="1"/>
  <c r="AR69" i="22" a="1"/>
  <c r="AR69" i="22" s="1"/>
  <c r="AS69" i="22" a="1"/>
  <c r="AS69" i="22" s="1"/>
  <c r="AT69" i="22" a="1"/>
  <c r="AT69" i="22" s="1"/>
  <c r="AU69" i="22" a="1"/>
  <c r="AU69" i="22" s="1"/>
  <c r="AV69" i="22" a="1"/>
  <c r="AV69" i="22" s="1"/>
  <c r="AW69" i="22" a="1"/>
  <c r="AW69" i="22" s="1"/>
  <c r="AX69" i="22" a="1"/>
  <c r="AX69" i="22" s="1"/>
  <c r="AY69" i="22" a="1"/>
  <c r="AY69" i="22" s="1"/>
  <c r="AZ36" i="22"/>
  <c r="AK36" i="22" s="1" a="1"/>
  <c r="AK36" i="22" s="1"/>
  <c r="AL36" i="22" a="1"/>
  <c r="AL36" i="22" s="1"/>
  <c r="AM36" i="22" a="1"/>
  <c r="AM36" i="22" s="1"/>
  <c r="AN36" i="22" a="1"/>
  <c r="AN36" i="22" s="1"/>
  <c r="AO36" i="22" a="1"/>
  <c r="AO36" i="22" s="1"/>
  <c r="AP36" i="22" a="1"/>
  <c r="AP36" i="22" s="1"/>
  <c r="AQ36" i="22" a="1"/>
  <c r="AQ36" i="22" s="1"/>
  <c r="AR36" i="22" a="1"/>
  <c r="AR36" i="22" s="1"/>
  <c r="AS36" i="22" a="1"/>
  <c r="AS36" i="22" s="1"/>
  <c r="AT36" i="22" a="1"/>
  <c r="AT36" i="22" s="1"/>
  <c r="AU36" i="22" a="1"/>
  <c r="AU36" i="22" s="1"/>
  <c r="AV36" i="22" a="1"/>
  <c r="AV36" i="22" s="1"/>
  <c r="AW36" i="22" a="1"/>
  <c r="AW36" i="22" s="1"/>
  <c r="AX36" i="22" a="1"/>
  <c r="AX36" i="22" s="1"/>
  <c r="AY36" i="22" a="1"/>
  <c r="AY36" i="22" s="1"/>
  <c r="AZ46" i="22"/>
  <c r="AK46" i="22" s="1" a="1"/>
  <c r="AK46" i="22" s="1"/>
  <c r="AL46" i="22" a="1"/>
  <c r="AL46" i="22" s="1"/>
  <c r="AM46" i="22" a="1"/>
  <c r="AM46" i="22" s="1"/>
  <c r="AN46" i="22" a="1"/>
  <c r="AN46" i="22" s="1"/>
  <c r="AO46" i="22" a="1"/>
  <c r="AO46" i="22" s="1"/>
  <c r="AP46" i="22" a="1"/>
  <c r="AP46" i="22" s="1"/>
  <c r="AQ46" i="22" a="1"/>
  <c r="AQ46" i="22" s="1"/>
  <c r="AR46" i="22" a="1"/>
  <c r="AR46" i="22" s="1"/>
  <c r="AS46" i="22" a="1"/>
  <c r="AS46" i="22" s="1"/>
  <c r="AT46" i="22" a="1"/>
  <c r="AT46" i="22" s="1"/>
  <c r="AU46" i="22" a="1"/>
  <c r="AU46" i="22" s="1"/>
  <c r="AV46" i="22" a="1"/>
  <c r="AV46" i="22" s="1"/>
  <c r="AW46" i="22" a="1"/>
  <c r="AW46" i="22" s="1"/>
  <c r="AX46" i="22" a="1"/>
  <c r="AX46" i="22" s="1"/>
  <c r="AY46" i="22" a="1"/>
  <c r="AY46" i="22" s="1"/>
  <c r="AZ59" i="22"/>
  <c r="AK59" i="22" s="1" a="1"/>
  <c r="AK59" i="22" s="1"/>
  <c r="AL59" i="22" a="1"/>
  <c r="AL59" i="22" s="1"/>
  <c r="AM59" i="22" a="1"/>
  <c r="AM59" i="22" s="1"/>
  <c r="AN59" i="22" a="1"/>
  <c r="AN59" i="22" s="1"/>
  <c r="AO59" i="22" a="1"/>
  <c r="AO59" i="22" s="1"/>
  <c r="AP59" i="22" a="1"/>
  <c r="AP59" i="22" s="1"/>
  <c r="AQ59" i="22" a="1"/>
  <c r="AQ59" i="22" s="1"/>
  <c r="AR59" i="22" a="1"/>
  <c r="AR59" i="22" s="1"/>
  <c r="AS59" i="22" a="1"/>
  <c r="AS59" i="22" s="1"/>
  <c r="AT59" i="22" a="1"/>
  <c r="AT59" i="22" s="1"/>
  <c r="AU59" i="22" a="1"/>
  <c r="AU59" i="22" s="1"/>
  <c r="AV59" i="22" a="1"/>
  <c r="AV59" i="22" s="1"/>
  <c r="AW59" i="22" a="1"/>
  <c r="AW59" i="22" s="1"/>
  <c r="AX59" i="22" a="1"/>
  <c r="AX59" i="22" s="1"/>
  <c r="AY59" i="22" a="1"/>
  <c r="AY59" i="22" s="1"/>
  <c r="AZ35" i="22"/>
  <c r="AK35" i="22" s="1" a="1"/>
  <c r="AK35" i="22" s="1"/>
  <c r="AL35" i="22" a="1"/>
  <c r="AL35" i="22" s="1"/>
  <c r="AM35" i="22" a="1"/>
  <c r="AM35" i="22" s="1"/>
  <c r="AN35" i="22" a="1"/>
  <c r="AN35" i="22" s="1"/>
  <c r="AO35" i="22" a="1"/>
  <c r="AO35" i="22" s="1"/>
  <c r="AP35" i="22" a="1"/>
  <c r="AP35" i="22" s="1"/>
  <c r="AQ35" i="22" a="1"/>
  <c r="AQ35" i="22" s="1"/>
  <c r="AR35" i="22" a="1"/>
  <c r="AR35" i="22" s="1"/>
  <c r="AS35" i="22" a="1"/>
  <c r="AS35" i="22" s="1"/>
  <c r="AT35" i="22" a="1"/>
  <c r="AT35" i="22" s="1"/>
  <c r="AU35" i="22" a="1"/>
  <c r="AU35" i="22" s="1"/>
  <c r="AV35" i="22" a="1"/>
  <c r="AV35" i="22" s="1"/>
  <c r="AW35" i="22" a="1"/>
  <c r="AW35" i="22" s="1"/>
  <c r="AX35" i="22" a="1"/>
  <c r="AX35" i="22" s="1"/>
  <c r="AY35" i="22" a="1"/>
  <c r="AY35" i="22" s="1"/>
  <c r="AZ57" i="22"/>
  <c r="AK57" i="22" s="1" a="1"/>
  <c r="AK57" i="22" s="1"/>
  <c r="AL57" i="22" a="1"/>
  <c r="AL57" i="22" s="1"/>
  <c r="AM57" i="22" a="1"/>
  <c r="AM57" i="22" s="1"/>
  <c r="AN57" i="22" a="1"/>
  <c r="AN57" i="22" s="1"/>
  <c r="AO57" i="22" a="1"/>
  <c r="AO57" i="22" s="1"/>
  <c r="AP57" i="22" a="1"/>
  <c r="AP57" i="22" s="1"/>
  <c r="AQ57" i="22" a="1"/>
  <c r="AQ57" i="22" s="1"/>
  <c r="AR57" i="22" a="1"/>
  <c r="AR57" i="22" s="1"/>
  <c r="AS57" i="22" a="1"/>
  <c r="AS57" i="22" s="1"/>
  <c r="AT57" i="22" a="1"/>
  <c r="AT57" i="22" s="1"/>
  <c r="AU57" i="22" a="1"/>
  <c r="AU57" i="22" s="1"/>
  <c r="AV57" i="22" a="1"/>
  <c r="AV57" i="22" s="1"/>
  <c r="AW57" i="22" a="1"/>
  <c r="AW57" i="22" s="1"/>
  <c r="AX57" i="22" a="1"/>
  <c r="AX57" i="22" s="1"/>
  <c r="AY57" i="22" a="1"/>
  <c r="AY57" i="22" s="1"/>
  <c r="AZ80" i="22"/>
  <c r="AK80" i="22" s="1" a="1"/>
  <c r="AK80" i="22" s="1"/>
  <c r="AL80" i="22" a="1"/>
  <c r="AL80" i="22" s="1"/>
  <c r="AM80" i="22" a="1"/>
  <c r="AM80" i="22" s="1"/>
  <c r="AN80" i="22" a="1"/>
  <c r="AN80" i="22" s="1"/>
  <c r="AO80" i="22" a="1"/>
  <c r="AO80" i="22" s="1"/>
  <c r="AP80" i="22" a="1"/>
  <c r="AP80" i="22" s="1"/>
  <c r="AQ80" i="22" a="1"/>
  <c r="AQ80" i="22" s="1"/>
  <c r="AR80" i="22" a="1"/>
  <c r="AR80" i="22" s="1"/>
  <c r="AS80" i="22" a="1"/>
  <c r="AS80" i="22" s="1"/>
  <c r="AT80" i="22" a="1"/>
  <c r="AT80" i="22" s="1"/>
  <c r="AU80" i="22" a="1"/>
  <c r="AU80" i="22" s="1"/>
  <c r="AV80" i="22" a="1"/>
  <c r="AV80" i="22" s="1"/>
  <c r="AW80" i="22" a="1"/>
  <c r="AW80" i="22" s="1"/>
  <c r="AX80" i="22" a="1"/>
  <c r="AX80" i="22" s="1"/>
  <c r="AY80" i="22" a="1"/>
  <c r="AY80" i="22" s="1"/>
  <c r="AZ101" i="22"/>
  <c r="AK101" i="22" s="1" a="1"/>
  <c r="AK101" i="22" s="1"/>
  <c r="AL101" i="22" a="1"/>
  <c r="AL101" i="22" s="1"/>
  <c r="AM101" i="22" a="1"/>
  <c r="AM101" i="22" s="1"/>
  <c r="AN101" i="22" a="1"/>
  <c r="AN101" i="22" s="1"/>
  <c r="AO101" i="22" a="1"/>
  <c r="AO101" i="22" s="1"/>
  <c r="AP101" i="22" a="1"/>
  <c r="AP101" i="22" s="1"/>
  <c r="AQ101" i="22" a="1"/>
  <c r="AQ101" i="22" s="1"/>
  <c r="AR101" i="22" a="1"/>
  <c r="AR101" i="22" s="1"/>
  <c r="AS101" i="22" a="1"/>
  <c r="AS101" i="22" s="1"/>
  <c r="AT101" i="22" a="1"/>
  <c r="AT101" i="22" s="1"/>
  <c r="AU101" i="22" a="1"/>
  <c r="AU101" i="22" s="1"/>
  <c r="AV101" i="22" a="1"/>
  <c r="AV101" i="22" s="1"/>
  <c r="AW101" i="22" a="1"/>
  <c r="AW101" i="22" s="1"/>
  <c r="AX101" i="22" a="1"/>
  <c r="AX101" i="22" s="1"/>
  <c r="AY101" i="22" a="1"/>
  <c r="AY101" i="22" s="1"/>
  <c r="AZ81" i="22"/>
  <c r="AK81" i="22" s="1" a="1"/>
  <c r="AK81" i="22" s="1"/>
  <c r="AL81" i="22" a="1"/>
  <c r="AL81" i="22" s="1"/>
  <c r="AM81" i="22" a="1"/>
  <c r="AM81" i="22" s="1"/>
  <c r="AN81" i="22" a="1"/>
  <c r="AN81" i="22" s="1"/>
  <c r="AO81" i="22" a="1"/>
  <c r="AO81" i="22" s="1"/>
  <c r="AP81" i="22" a="1"/>
  <c r="AP81" i="22" s="1"/>
  <c r="AQ81" i="22" a="1"/>
  <c r="AQ81" i="22" s="1"/>
  <c r="AR81" i="22" a="1"/>
  <c r="AR81" i="22" s="1"/>
  <c r="AS81" i="22" a="1"/>
  <c r="AS81" i="22" s="1"/>
  <c r="AT81" i="22" a="1"/>
  <c r="AT81" i="22" s="1"/>
  <c r="AU81" i="22" a="1"/>
  <c r="AU81" i="22" s="1"/>
  <c r="AV81" i="22" a="1"/>
  <c r="AV81" i="22" s="1"/>
  <c r="AW81" i="22" a="1"/>
  <c r="AW81" i="22" s="1"/>
  <c r="AX81" i="22" a="1"/>
  <c r="AX81" i="22" s="1"/>
  <c r="AY81" i="22" a="1"/>
  <c r="AY81" i="22" s="1"/>
  <c r="AZ72" i="22"/>
  <c r="AK72" i="22" s="1" a="1"/>
  <c r="AK72" i="22" s="1"/>
  <c r="AL72" i="22" a="1"/>
  <c r="AL72" i="22" s="1"/>
  <c r="AM72" i="22" a="1"/>
  <c r="AM72" i="22" s="1"/>
  <c r="AN72" i="22" a="1"/>
  <c r="AN72" i="22" s="1"/>
  <c r="AO72" i="22" a="1"/>
  <c r="AO72" i="22" s="1"/>
  <c r="AP72" i="22" a="1"/>
  <c r="AP72" i="22" s="1"/>
  <c r="AQ72" i="22" a="1"/>
  <c r="AQ72" i="22" s="1"/>
  <c r="AR72" i="22" a="1"/>
  <c r="AR72" i="22" s="1"/>
  <c r="AS72" i="22" a="1"/>
  <c r="AS72" i="22" s="1"/>
  <c r="AT72" i="22" a="1"/>
  <c r="AT72" i="22" s="1"/>
  <c r="AU72" i="22" a="1"/>
  <c r="AU72" i="22" s="1"/>
  <c r="AV72" i="22" a="1"/>
  <c r="AV72" i="22" s="1"/>
  <c r="AW72" i="22" a="1"/>
  <c r="AW72" i="22" s="1"/>
  <c r="AX72" i="22" a="1"/>
  <c r="AX72" i="22" s="1"/>
  <c r="AY72" i="22" a="1"/>
  <c r="AY72" i="22" s="1"/>
  <c r="AZ96" i="22"/>
  <c r="AK96" i="22" s="1" a="1"/>
  <c r="AK96" i="22" s="1"/>
  <c r="AL96" i="22" a="1"/>
  <c r="AL96" i="22" s="1"/>
  <c r="AM96" i="22" a="1"/>
  <c r="AM96" i="22" s="1"/>
  <c r="AN96" i="22" a="1"/>
  <c r="AN96" i="22" s="1"/>
  <c r="AO96" i="22" a="1"/>
  <c r="AO96" i="22" s="1"/>
  <c r="AP96" i="22" a="1"/>
  <c r="AP96" i="22" s="1"/>
  <c r="AQ96" i="22" a="1"/>
  <c r="AQ96" i="22" s="1"/>
  <c r="AR96" i="22" a="1"/>
  <c r="AR96" i="22" s="1"/>
  <c r="AS96" i="22" a="1"/>
  <c r="AS96" i="22" s="1"/>
  <c r="AT96" i="22" a="1"/>
  <c r="AT96" i="22" s="1"/>
  <c r="AU96" i="22" a="1"/>
  <c r="AU96" i="22" s="1"/>
  <c r="AV96" i="22" a="1"/>
  <c r="AV96" i="22" s="1"/>
  <c r="AW96" i="22" a="1"/>
  <c r="AW96" i="22" s="1"/>
  <c r="AX96" i="22" a="1"/>
  <c r="AX96" i="22" s="1"/>
  <c r="AY96" i="22" a="1"/>
  <c r="AY96" i="22" s="1"/>
  <c r="AZ29" i="22"/>
  <c r="AK29" i="22" s="1" a="1"/>
  <c r="AK29" i="22" s="1"/>
  <c r="AL29" i="22" a="1"/>
  <c r="AL29" i="22" s="1"/>
  <c r="AM29" i="22" a="1"/>
  <c r="AM29" i="22" s="1"/>
  <c r="AN29" i="22" a="1"/>
  <c r="AN29" i="22" s="1"/>
  <c r="AO29" i="22" a="1"/>
  <c r="AO29" i="22" s="1"/>
  <c r="AP29" i="22" a="1"/>
  <c r="AP29" i="22" s="1"/>
  <c r="AQ29" i="22" a="1"/>
  <c r="AQ29" i="22" s="1"/>
  <c r="AR29" i="22" a="1"/>
  <c r="AR29" i="22" s="1"/>
  <c r="AS29" i="22" a="1"/>
  <c r="AS29" i="22" s="1"/>
  <c r="AT29" i="22" a="1"/>
  <c r="AT29" i="22" s="1"/>
  <c r="AU29" i="22" a="1"/>
  <c r="AU29" i="22" s="1"/>
  <c r="AV29" i="22" a="1"/>
  <c r="AV29" i="22" s="1"/>
  <c r="AW29" i="22" a="1"/>
  <c r="AW29" i="22" s="1"/>
  <c r="AX29" i="22" a="1"/>
  <c r="AX29" i="22" s="1"/>
  <c r="AY29" i="22" a="1"/>
  <c r="AY29" i="22" s="1"/>
  <c r="AZ100" i="22"/>
  <c r="AK100" i="22" s="1" a="1"/>
  <c r="AK100" i="22" s="1"/>
  <c r="AL100" i="22" a="1"/>
  <c r="AL100" i="22" s="1"/>
  <c r="AM100" i="22" a="1"/>
  <c r="AM100" i="22" s="1"/>
  <c r="AN100" i="22" a="1"/>
  <c r="AN100" i="22" s="1"/>
  <c r="AO100" i="22" a="1"/>
  <c r="AO100" i="22" s="1"/>
  <c r="AP100" i="22" a="1"/>
  <c r="AP100" i="22" s="1"/>
  <c r="AQ100" i="22" a="1"/>
  <c r="AQ100" i="22" s="1"/>
  <c r="AR100" i="22" a="1"/>
  <c r="AR100" i="22" s="1"/>
  <c r="AS100" i="22" a="1"/>
  <c r="AS100" i="22" s="1"/>
  <c r="AT100" i="22" a="1"/>
  <c r="AT100" i="22" s="1"/>
  <c r="AU100" i="22" a="1"/>
  <c r="AU100" i="22" s="1"/>
  <c r="AV100" i="22" a="1"/>
  <c r="AV100" i="22" s="1"/>
  <c r="AW100" i="22" a="1"/>
  <c r="AW100" i="22" s="1"/>
  <c r="AX100" i="22" a="1"/>
  <c r="AX100" i="22" s="1"/>
  <c r="AY100" i="22" a="1"/>
  <c r="AY100" i="22" s="1"/>
  <c r="AZ43" i="22"/>
  <c r="AK43" i="22" s="1" a="1"/>
  <c r="AK43" i="22" s="1"/>
  <c r="AL43" i="22" a="1"/>
  <c r="AL43" i="22" s="1"/>
  <c r="AM43" i="22" a="1"/>
  <c r="AM43" i="22" s="1"/>
  <c r="AN43" i="22" a="1"/>
  <c r="AN43" i="22" s="1"/>
  <c r="AO43" i="22" a="1"/>
  <c r="AO43" i="22" s="1"/>
  <c r="AP43" i="22" a="1"/>
  <c r="AP43" i="22" s="1"/>
  <c r="AQ43" i="22" a="1"/>
  <c r="AQ43" i="22" s="1"/>
  <c r="AR43" i="22" a="1"/>
  <c r="AR43" i="22" s="1"/>
  <c r="AS43" i="22" a="1"/>
  <c r="AS43" i="22" s="1"/>
  <c r="AT43" i="22" a="1"/>
  <c r="AT43" i="22" s="1"/>
  <c r="AU43" i="22" a="1"/>
  <c r="AU43" i="22" s="1"/>
  <c r="AV43" i="22" a="1"/>
  <c r="AV43" i="22" s="1"/>
  <c r="AW43" i="22" a="1"/>
  <c r="AW43" i="22" s="1"/>
  <c r="AX43" i="22" a="1"/>
  <c r="AX43" i="22" s="1"/>
  <c r="AY43" i="22" a="1"/>
  <c r="AY43" i="22" s="1"/>
  <c r="AZ94" i="22"/>
  <c r="AK94" i="22" s="1" a="1"/>
  <c r="AK94" i="22" s="1"/>
  <c r="AL94" i="22" a="1"/>
  <c r="AL94" i="22" s="1"/>
  <c r="AM94" i="22" a="1"/>
  <c r="AM94" i="22" s="1"/>
  <c r="AN94" i="22" a="1"/>
  <c r="AN94" i="22" s="1"/>
  <c r="AO94" i="22" a="1"/>
  <c r="AO94" i="22" s="1"/>
  <c r="AP94" i="22" a="1"/>
  <c r="AP94" i="22" s="1"/>
  <c r="AQ94" i="22" a="1"/>
  <c r="AQ94" i="22" s="1"/>
  <c r="AR94" i="22" a="1"/>
  <c r="AR94" i="22" s="1"/>
  <c r="AS94" i="22" a="1"/>
  <c r="AS94" i="22" s="1"/>
  <c r="AT94" i="22" a="1"/>
  <c r="AT94" i="22" s="1"/>
  <c r="AU94" i="22" a="1"/>
  <c r="AU94" i="22" s="1"/>
  <c r="AV94" i="22" a="1"/>
  <c r="AV94" i="22" s="1"/>
  <c r="AW94" i="22" a="1"/>
  <c r="AW94" i="22" s="1"/>
  <c r="AX94" i="22" a="1"/>
  <c r="AX94" i="22" s="1"/>
  <c r="AY94" i="22" a="1"/>
  <c r="AY94" i="22" s="1"/>
  <c r="AZ92" i="22"/>
  <c r="AK92" i="22" s="1" a="1"/>
  <c r="AK92" i="22" s="1"/>
  <c r="AL92" i="22" a="1"/>
  <c r="AL92" i="22" s="1"/>
  <c r="AM92" i="22" a="1"/>
  <c r="AM92" i="22" s="1"/>
  <c r="AN92" i="22" a="1"/>
  <c r="AN92" i="22" s="1"/>
  <c r="AO92" i="22" a="1"/>
  <c r="AO92" i="22" s="1"/>
  <c r="AP92" i="22" a="1"/>
  <c r="AP92" i="22" s="1"/>
  <c r="AQ92" i="22" a="1"/>
  <c r="AQ92" i="22" s="1"/>
  <c r="AR92" i="22" a="1"/>
  <c r="AR92" i="22" s="1"/>
  <c r="AS92" i="22" a="1"/>
  <c r="AS92" i="22" s="1"/>
  <c r="AT92" i="22" a="1"/>
  <c r="AT92" i="22" s="1"/>
  <c r="AU92" i="22" a="1"/>
  <c r="AU92" i="22" s="1"/>
  <c r="AV92" i="22" a="1"/>
  <c r="AV92" i="22" s="1"/>
  <c r="AW92" i="22" a="1"/>
  <c r="AW92" i="22" s="1"/>
  <c r="AX92" i="22" a="1"/>
  <c r="AX92" i="22" s="1"/>
  <c r="AY92" i="22" a="1"/>
  <c r="AY92" i="22" s="1"/>
  <c r="AZ87" i="22"/>
  <c r="AK87" i="22" s="1" a="1"/>
  <c r="AK87" i="22" s="1"/>
  <c r="AL87" i="22" a="1"/>
  <c r="AL87" i="22" s="1"/>
  <c r="AM87" i="22" a="1"/>
  <c r="AM87" i="22" s="1"/>
  <c r="AN87" i="22" a="1"/>
  <c r="AN87" i="22" s="1"/>
  <c r="AO87" i="22" a="1"/>
  <c r="AO87" i="22" s="1"/>
  <c r="AP87" i="22" a="1"/>
  <c r="AP87" i="22" s="1"/>
  <c r="AQ87" i="22" a="1"/>
  <c r="AQ87" i="22" s="1"/>
  <c r="AR87" i="22" a="1"/>
  <c r="AR87" i="22" s="1"/>
  <c r="AS87" i="22" a="1"/>
  <c r="AS87" i="22" s="1"/>
  <c r="AT87" i="22" a="1"/>
  <c r="AT87" i="22" s="1"/>
  <c r="AU87" i="22" a="1"/>
  <c r="AU87" i="22" s="1"/>
  <c r="AV87" i="22" a="1"/>
  <c r="AV87" i="22" s="1"/>
  <c r="AW87" i="22" a="1"/>
  <c r="AW87" i="22" s="1"/>
  <c r="AX87" i="22" a="1"/>
  <c r="AX87" i="22" s="1"/>
  <c r="AY87" i="22" a="1"/>
  <c r="AY87" i="22" s="1"/>
  <c r="AZ93" i="22"/>
  <c r="AK93" i="22" s="1" a="1"/>
  <c r="AK93" i="22" s="1"/>
  <c r="AL93" i="22" a="1"/>
  <c r="AL93" i="22" s="1"/>
  <c r="AM93" i="22" a="1"/>
  <c r="AM93" i="22" s="1"/>
  <c r="AN93" i="22" a="1"/>
  <c r="AN93" i="22" s="1"/>
  <c r="AO93" i="22" a="1"/>
  <c r="AO93" i="22" s="1"/>
  <c r="AP93" i="22" a="1"/>
  <c r="AP93" i="22" s="1"/>
  <c r="AQ93" i="22" a="1"/>
  <c r="AQ93" i="22" s="1"/>
  <c r="AR93" i="22" a="1"/>
  <c r="AR93" i="22" s="1"/>
  <c r="AS93" i="22" a="1"/>
  <c r="AS93" i="22" s="1"/>
  <c r="AT93" i="22" a="1"/>
  <c r="AT93" i="22" s="1"/>
  <c r="AU93" i="22" a="1"/>
  <c r="AU93" i="22" s="1"/>
  <c r="AV93" i="22" a="1"/>
  <c r="AV93" i="22" s="1"/>
  <c r="AW93" i="22" a="1"/>
  <c r="AW93" i="22" s="1"/>
  <c r="AX93" i="22" a="1"/>
  <c r="AX93" i="22" s="1"/>
  <c r="AY93" i="22" a="1"/>
  <c r="AY93" i="22" s="1"/>
  <c r="AZ53" i="22"/>
  <c r="AK53" i="22" s="1" a="1"/>
  <c r="AK53" i="22" s="1"/>
  <c r="AL53" i="22" a="1"/>
  <c r="AL53" i="22" s="1"/>
  <c r="AM53" i="22" a="1"/>
  <c r="AM53" i="22" s="1"/>
  <c r="AN53" i="22" a="1"/>
  <c r="AN53" i="22" s="1"/>
  <c r="AO53" i="22" a="1"/>
  <c r="AO53" i="22" s="1"/>
  <c r="AP53" i="22" a="1"/>
  <c r="AP53" i="22" s="1"/>
  <c r="AQ53" i="22" a="1"/>
  <c r="AQ53" i="22" s="1"/>
  <c r="AR53" i="22" a="1"/>
  <c r="AR53" i="22" s="1"/>
  <c r="AS53" i="22" a="1"/>
  <c r="AS53" i="22" s="1"/>
  <c r="AT53" i="22" a="1"/>
  <c r="AT53" i="22" s="1"/>
  <c r="AU53" i="22" a="1"/>
  <c r="AU53" i="22" s="1"/>
  <c r="AV53" i="22" a="1"/>
  <c r="AV53" i="22" s="1"/>
  <c r="AW53" i="22" a="1"/>
  <c r="AW53" i="22" s="1"/>
  <c r="AX53" i="22" a="1"/>
  <c r="AX53" i="22" s="1"/>
  <c r="AY53" i="22" a="1"/>
  <c r="AY53" i="22" s="1"/>
  <c r="AZ24" i="22"/>
  <c r="AK24" i="22" s="1" a="1"/>
  <c r="AK24" i="22" s="1"/>
  <c r="AL24" i="22" a="1"/>
  <c r="AL24" i="22" s="1"/>
  <c r="AM24" i="22" a="1"/>
  <c r="AM24" i="22" s="1"/>
  <c r="AN24" i="22" a="1"/>
  <c r="AN24" i="22" s="1"/>
  <c r="AO24" i="22" a="1"/>
  <c r="AO24" i="22" s="1"/>
  <c r="AP24" i="22" a="1"/>
  <c r="AP24" i="22" s="1"/>
  <c r="AQ24" i="22" a="1"/>
  <c r="AQ24" i="22" s="1"/>
  <c r="AR24" i="22" a="1"/>
  <c r="AR24" i="22" s="1"/>
  <c r="AS24" i="22" a="1"/>
  <c r="AS24" i="22" s="1"/>
  <c r="AT24" i="22" a="1"/>
  <c r="AT24" i="22" s="1"/>
  <c r="AU24" i="22" a="1"/>
  <c r="AU24" i="22" s="1"/>
  <c r="AV24" i="22" a="1"/>
  <c r="AV24" i="22" s="1"/>
  <c r="AW24" i="22" a="1"/>
  <c r="AW24" i="22" s="1"/>
  <c r="AX24" i="22" a="1"/>
  <c r="AX24" i="22" s="1"/>
  <c r="AY24" i="22" a="1"/>
  <c r="AY24" i="22" s="1"/>
  <c r="AZ55" i="22"/>
  <c r="AK55" i="22" s="1" a="1"/>
  <c r="AK55" i="22" s="1"/>
  <c r="AL55" i="22" a="1"/>
  <c r="AL55" i="22" s="1"/>
  <c r="AM55" i="22" a="1"/>
  <c r="AM55" i="22" s="1"/>
  <c r="AN55" i="22" a="1"/>
  <c r="AN55" i="22" s="1"/>
  <c r="AO55" i="22" a="1"/>
  <c r="AO55" i="22" s="1"/>
  <c r="AP55" i="22" a="1"/>
  <c r="AP55" i="22" s="1"/>
  <c r="AQ55" i="22" a="1"/>
  <c r="AQ55" i="22" s="1"/>
  <c r="AR55" i="22" a="1"/>
  <c r="AR55" i="22" s="1"/>
  <c r="AS55" i="22" a="1"/>
  <c r="AS55" i="22" s="1"/>
  <c r="AT55" i="22" a="1"/>
  <c r="AT55" i="22" s="1"/>
  <c r="AU55" i="22" a="1"/>
  <c r="AU55" i="22" s="1"/>
  <c r="AV55" i="22" a="1"/>
  <c r="AV55" i="22" s="1"/>
  <c r="AW55" i="22" a="1"/>
  <c r="AW55" i="22" s="1"/>
  <c r="AX55" i="22" a="1"/>
  <c r="AX55" i="22" s="1"/>
  <c r="AY55" i="22" a="1"/>
  <c r="AY55" i="22" s="1"/>
  <c r="AZ44" i="22"/>
  <c r="AK44" i="22" s="1" a="1"/>
  <c r="AK44" i="22" s="1"/>
  <c r="AL44" i="22" a="1"/>
  <c r="AL44" i="22" s="1"/>
  <c r="AM44" i="22" a="1"/>
  <c r="AM44" i="22" s="1"/>
  <c r="AN44" i="22" a="1"/>
  <c r="AN44" i="22" s="1"/>
  <c r="AO44" i="22" a="1"/>
  <c r="AO44" i="22" s="1"/>
  <c r="AP44" i="22" a="1"/>
  <c r="AP44" i="22" s="1"/>
  <c r="AQ44" i="22" a="1"/>
  <c r="AQ44" i="22" s="1"/>
  <c r="AR44" i="22" a="1"/>
  <c r="AR44" i="22" s="1"/>
  <c r="AS44" i="22" a="1"/>
  <c r="AS44" i="22" s="1"/>
  <c r="AT44" i="22" a="1"/>
  <c r="AT44" i="22" s="1"/>
  <c r="AU44" i="22" a="1"/>
  <c r="AU44" i="22" s="1"/>
  <c r="AV44" i="22" a="1"/>
  <c r="AV44" i="22" s="1"/>
  <c r="AW44" i="22" a="1"/>
  <c r="AW44" i="22" s="1"/>
  <c r="AX44" i="22" a="1"/>
  <c r="AX44" i="22" s="1"/>
  <c r="AY44" i="22" a="1"/>
  <c r="AY44" i="22" s="1"/>
  <c r="AZ19" i="22"/>
  <c r="AK19" i="22" s="1" a="1"/>
  <c r="AK19" i="22" s="1"/>
  <c r="AL19" i="22" a="1"/>
  <c r="AL19" i="22" s="1"/>
  <c r="AM19" i="22" a="1"/>
  <c r="AM19" i="22" s="1"/>
  <c r="AN19" i="22" a="1"/>
  <c r="AN19" i="22" s="1"/>
  <c r="AO19" i="22" a="1"/>
  <c r="AO19" i="22" s="1"/>
  <c r="AP19" i="22" a="1"/>
  <c r="AP19" i="22" s="1"/>
  <c r="AQ19" i="22" a="1"/>
  <c r="AQ19" i="22" s="1"/>
  <c r="AR19" i="22" a="1"/>
  <c r="AR19" i="22" s="1"/>
  <c r="AS19" i="22" a="1"/>
  <c r="AS19" i="22" s="1"/>
  <c r="AT19" i="22" a="1"/>
  <c r="AT19" i="22" s="1"/>
  <c r="AU19" i="22" a="1"/>
  <c r="AU19" i="22" s="1"/>
  <c r="AV19" i="22" a="1"/>
  <c r="AV19" i="22" s="1"/>
  <c r="AW19" i="22" a="1"/>
  <c r="AW19" i="22" s="1"/>
  <c r="AX19" i="22" a="1"/>
  <c r="AX19" i="22" s="1"/>
  <c r="AY19" i="22" a="1"/>
  <c r="AY19" i="22" s="1"/>
  <c r="AZ89" i="22"/>
  <c r="AK89" i="22" s="1" a="1"/>
  <c r="AK89" i="22" s="1"/>
  <c r="AL89" i="22" a="1"/>
  <c r="AL89" i="22" s="1"/>
  <c r="AM89" i="22" a="1"/>
  <c r="AM89" i="22" s="1"/>
  <c r="AN89" i="22" a="1"/>
  <c r="AN89" i="22" s="1"/>
  <c r="AO89" i="22" a="1"/>
  <c r="AO89" i="22" s="1"/>
  <c r="AP89" i="22" a="1"/>
  <c r="AP89" i="22" s="1"/>
  <c r="AQ89" i="22" a="1"/>
  <c r="AQ89" i="22" s="1"/>
  <c r="AR89" i="22" a="1"/>
  <c r="AR89" i="22" s="1"/>
  <c r="AS89" i="22" a="1"/>
  <c r="AS89" i="22" s="1"/>
  <c r="AT89" i="22" a="1"/>
  <c r="AT89" i="22" s="1"/>
  <c r="AU89" i="22" a="1"/>
  <c r="AU89" i="22" s="1"/>
  <c r="AV89" i="22" a="1"/>
  <c r="AV89" i="22" s="1"/>
  <c r="AW89" i="22" a="1"/>
  <c r="AW89" i="22" s="1"/>
  <c r="AX89" i="22" a="1"/>
  <c r="AX89" i="22" s="1"/>
  <c r="AY89" i="22" a="1"/>
  <c r="AY89" i="22" s="1"/>
  <c r="AZ37" i="22"/>
  <c r="AK37" i="22" s="1" a="1"/>
  <c r="AK37" i="22" s="1"/>
  <c r="AL37" i="22" a="1"/>
  <c r="AL37" i="22" s="1"/>
  <c r="AM37" i="22" a="1"/>
  <c r="AM37" i="22" s="1"/>
  <c r="AN37" i="22" a="1"/>
  <c r="AN37" i="22" s="1"/>
  <c r="AO37" i="22" a="1"/>
  <c r="AO37" i="22" s="1"/>
  <c r="AP37" i="22" a="1"/>
  <c r="AP37" i="22" s="1"/>
  <c r="AQ37" i="22" a="1"/>
  <c r="AQ37" i="22" s="1"/>
  <c r="AR37" i="22" a="1"/>
  <c r="AR37" i="22" s="1"/>
  <c r="AS37" i="22" a="1"/>
  <c r="AS37" i="22" s="1"/>
  <c r="AT37" i="22" a="1"/>
  <c r="AT37" i="22" s="1"/>
  <c r="AU37" i="22" a="1"/>
  <c r="AU37" i="22" s="1"/>
  <c r="AV37" i="22" a="1"/>
  <c r="AV37" i="22" s="1"/>
  <c r="AW37" i="22" a="1"/>
  <c r="AW37" i="22" s="1"/>
  <c r="AX37" i="22" a="1"/>
  <c r="AX37" i="22" s="1"/>
  <c r="AY37" i="22" a="1"/>
  <c r="AY37" i="22" s="1"/>
  <c r="AZ27" i="22"/>
  <c r="AK27" i="22" s="1" a="1"/>
  <c r="AK27" i="22" s="1"/>
  <c r="AL27" i="22" a="1"/>
  <c r="AL27" i="22" s="1"/>
  <c r="AM27" i="22" a="1"/>
  <c r="AM27" i="22" s="1"/>
  <c r="AN27" i="22" a="1"/>
  <c r="AN27" i="22" s="1"/>
  <c r="AO27" i="22" a="1"/>
  <c r="AO27" i="22" s="1"/>
  <c r="AP27" i="22" a="1"/>
  <c r="AP27" i="22" s="1"/>
  <c r="AQ27" i="22" a="1"/>
  <c r="AQ27" i="22" s="1"/>
  <c r="AR27" i="22" a="1"/>
  <c r="AR27" i="22" s="1"/>
  <c r="AS27" i="22" a="1"/>
  <c r="AS27" i="22" s="1"/>
  <c r="AT27" i="22" a="1"/>
  <c r="AT27" i="22" s="1"/>
  <c r="AU27" i="22" a="1"/>
  <c r="AU27" i="22" s="1"/>
  <c r="AV27" i="22" a="1"/>
  <c r="AV27" i="22" s="1"/>
  <c r="AW27" i="22" a="1"/>
  <c r="AW27" i="22" s="1"/>
  <c r="AX27" i="22" a="1"/>
  <c r="AX27" i="22" s="1"/>
  <c r="AY27" i="22" a="1"/>
  <c r="AY27" i="22" s="1"/>
  <c r="AZ21" i="22"/>
  <c r="AK21" i="22" s="1" a="1"/>
  <c r="AK21" i="22" s="1"/>
  <c r="AL21" i="22" a="1"/>
  <c r="AL21" i="22" s="1"/>
  <c r="AM21" i="22" a="1"/>
  <c r="AM21" i="22" s="1"/>
  <c r="AN21" i="22" a="1"/>
  <c r="AN21" i="22" s="1"/>
  <c r="AO21" i="22" a="1"/>
  <c r="AO21" i="22" s="1"/>
  <c r="AP21" i="22" a="1"/>
  <c r="AP21" i="22" s="1"/>
  <c r="AQ21" i="22" a="1"/>
  <c r="AQ21" i="22" s="1"/>
  <c r="AR21" i="22" a="1"/>
  <c r="AR21" i="22" s="1"/>
  <c r="AS21" i="22" a="1"/>
  <c r="AS21" i="22" s="1"/>
  <c r="AT21" i="22" a="1"/>
  <c r="AT21" i="22" s="1"/>
  <c r="AU21" i="22" a="1"/>
  <c r="AU21" i="22" s="1"/>
  <c r="AV21" i="22" a="1"/>
  <c r="AV21" i="22" s="1"/>
  <c r="AW21" i="22" a="1"/>
  <c r="AW21" i="22" s="1"/>
  <c r="AX21" i="22" a="1"/>
  <c r="AX21" i="22" s="1"/>
  <c r="AY21" i="22" a="1"/>
  <c r="AY21" i="22" s="1"/>
  <c r="AZ83" i="22"/>
  <c r="AK83" i="22" s="1" a="1"/>
  <c r="AK83" i="22" s="1"/>
  <c r="AL83" i="22" a="1"/>
  <c r="AL83" i="22" s="1"/>
  <c r="AM83" i="22" a="1"/>
  <c r="AM83" i="22" s="1"/>
  <c r="AN83" i="22" a="1"/>
  <c r="AN83" i="22" s="1"/>
  <c r="AO83" i="22" a="1"/>
  <c r="AO83" i="22" s="1"/>
  <c r="AP83" i="22" a="1"/>
  <c r="AP83" i="22" s="1"/>
  <c r="AQ83" i="22" a="1"/>
  <c r="AQ83" i="22" s="1"/>
  <c r="AR83" i="22" a="1"/>
  <c r="AR83" i="22" s="1"/>
  <c r="AS83" i="22" a="1"/>
  <c r="AS83" i="22" s="1"/>
  <c r="AT83" i="22" a="1"/>
  <c r="AT83" i="22" s="1"/>
  <c r="AU83" i="22" a="1"/>
  <c r="AU83" i="22" s="1"/>
  <c r="AV83" i="22" a="1"/>
  <c r="AV83" i="22" s="1"/>
  <c r="AW83" i="22" a="1"/>
  <c r="AW83" i="22" s="1"/>
  <c r="AX83" i="22" a="1"/>
  <c r="AX83" i="22" s="1"/>
  <c r="AY83" i="22" a="1"/>
  <c r="AY83" i="22" s="1"/>
  <c r="AZ39" i="22"/>
  <c r="AK39" i="22" s="1" a="1"/>
  <c r="AK39" i="22" s="1"/>
  <c r="AL39" i="22" a="1"/>
  <c r="AL39" i="22" s="1"/>
  <c r="AM39" i="22" a="1"/>
  <c r="AM39" i="22" s="1"/>
  <c r="AN39" i="22" a="1"/>
  <c r="AN39" i="22" s="1"/>
  <c r="AO39" i="22" a="1"/>
  <c r="AO39" i="22" s="1"/>
  <c r="AP39" i="22" a="1"/>
  <c r="AP39" i="22" s="1"/>
  <c r="AQ39" i="22" a="1"/>
  <c r="AQ39" i="22" s="1"/>
  <c r="AR39" i="22" a="1"/>
  <c r="AR39" i="22" s="1"/>
  <c r="AS39" i="22" a="1"/>
  <c r="AS39" i="22" s="1"/>
  <c r="AT39" i="22" a="1"/>
  <c r="AT39" i="22" s="1"/>
  <c r="AU39" i="22" a="1"/>
  <c r="AU39" i="22" s="1"/>
  <c r="AV39" i="22" a="1"/>
  <c r="AV39" i="22" s="1"/>
  <c r="AW39" i="22" a="1"/>
  <c r="AW39" i="22" s="1"/>
  <c r="AX39" i="22" a="1"/>
  <c r="AX39" i="22" s="1"/>
  <c r="AY39" i="22" a="1"/>
  <c r="AY39" i="22" s="1"/>
  <c r="AZ90" i="22"/>
  <c r="AK90" i="22" s="1" a="1"/>
  <c r="AK90" i="22" s="1"/>
  <c r="AL90" i="22" a="1"/>
  <c r="AL90" i="22" s="1"/>
  <c r="AM90" i="22" a="1"/>
  <c r="AM90" i="22" s="1"/>
  <c r="AN90" i="22" a="1"/>
  <c r="AN90" i="22" s="1"/>
  <c r="AO90" i="22" a="1"/>
  <c r="AO90" i="22" s="1"/>
  <c r="AP90" i="22" a="1"/>
  <c r="AP90" i="22" s="1"/>
  <c r="AQ90" i="22" a="1"/>
  <c r="AQ90" i="22" s="1"/>
  <c r="AR90" i="22" a="1"/>
  <c r="AR90" i="22" s="1"/>
  <c r="AS90" i="22" a="1"/>
  <c r="AS90" i="22" s="1"/>
  <c r="AT90" i="22" a="1"/>
  <c r="AT90" i="22" s="1"/>
  <c r="AU90" i="22" a="1"/>
  <c r="AU90" i="22" s="1"/>
  <c r="AV90" i="22" a="1"/>
  <c r="AV90" i="22" s="1"/>
  <c r="AW90" i="22" a="1"/>
  <c r="AW90" i="22" s="1"/>
  <c r="AX90" i="22" a="1"/>
  <c r="AX90" i="22" s="1"/>
  <c r="AY90" i="22" a="1"/>
  <c r="AY90" i="22" s="1"/>
  <c r="AZ34" i="22"/>
  <c r="AK34" i="22" s="1" a="1"/>
  <c r="AK34" i="22" s="1"/>
  <c r="AL34" i="22" a="1"/>
  <c r="AL34" i="22" s="1"/>
  <c r="AM34" i="22" a="1"/>
  <c r="AM34" i="22" s="1"/>
  <c r="AN34" i="22" a="1"/>
  <c r="AN34" i="22" s="1"/>
  <c r="AO34" i="22" a="1"/>
  <c r="AO34" i="22" s="1"/>
  <c r="AP34" i="22" a="1"/>
  <c r="AP34" i="22" s="1"/>
  <c r="AQ34" i="22" a="1"/>
  <c r="AQ34" i="22" s="1"/>
  <c r="AR34" i="22" a="1"/>
  <c r="AR34" i="22" s="1"/>
  <c r="AS34" i="22" a="1"/>
  <c r="AS34" i="22" s="1"/>
  <c r="AT34" i="22" a="1"/>
  <c r="AT34" i="22" s="1"/>
  <c r="AU34" i="22" a="1"/>
  <c r="AU34" i="22" s="1"/>
  <c r="AV34" i="22" a="1"/>
  <c r="AV34" i="22" s="1"/>
  <c r="AW34" i="22" a="1"/>
  <c r="AW34" i="22" s="1"/>
  <c r="AX34" i="22" a="1"/>
  <c r="AX34" i="22" s="1"/>
  <c r="AY34" i="22" a="1"/>
  <c r="AY34" i="22" s="1"/>
  <c r="AZ88" i="22"/>
  <c r="AK88" i="22" s="1" a="1"/>
  <c r="AK88" i="22" s="1"/>
  <c r="AL88" i="22" a="1"/>
  <c r="AL88" i="22" s="1"/>
  <c r="AM88" i="22" a="1"/>
  <c r="AM88" i="22" s="1"/>
  <c r="AN88" i="22" a="1"/>
  <c r="AN88" i="22" s="1"/>
  <c r="AO88" i="22" a="1"/>
  <c r="AO88" i="22" s="1"/>
  <c r="AP88" i="22" a="1"/>
  <c r="AP88" i="22" s="1"/>
  <c r="AQ88" i="22" a="1"/>
  <c r="AQ88" i="22" s="1"/>
  <c r="AR88" i="22" a="1"/>
  <c r="AR88" i="22" s="1"/>
  <c r="AS88" i="22" a="1"/>
  <c r="AS88" i="22" s="1"/>
  <c r="AT88" i="22" a="1"/>
  <c r="AT88" i="22" s="1"/>
  <c r="AU88" i="22" a="1"/>
  <c r="AU88" i="22" s="1"/>
  <c r="AV88" i="22" a="1"/>
  <c r="AV88" i="22" s="1"/>
  <c r="AW88" i="22" a="1"/>
  <c r="AW88" i="22" s="1"/>
  <c r="AX88" i="22" a="1"/>
  <c r="AX88" i="22" s="1"/>
  <c r="AY88" i="22" a="1"/>
  <c r="AY88" i="22" s="1"/>
  <c r="AZ47" i="22"/>
  <c r="AK47" i="22" s="1" a="1"/>
  <c r="AK47" i="22" s="1"/>
  <c r="AL47" i="22" a="1"/>
  <c r="AL47" i="22" s="1"/>
  <c r="AM47" i="22" a="1"/>
  <c r="AM47" i="22" s="1"/>
  <c r="AN47" i="22" a="1"/>
  <c r="AN47" i="22" s="1"/>
  <c r="AO47" i="22" a="1"/>
  <c r="AO47" i="22" s="1"/>
  <c r="AP47" i="22" a="1"/>
  <c r="AP47" i="22" s="1"/>
  <c r="AQ47" i="22" a="1"/>
  <c r="AQ47" i="22" s="1"/>
  <c r="AR47" i="22" a="1"/>
  <c r="AR47" i="22" s="1"/>
  <c r="AS47" i="22" a="1"/>
  <c r="AS47" i="22" s="1"/>
  <c r="AT47" i="22" a="1"/>
  <c r="AT47" i="22" s="1"/>
  <c r="AU47" i="22" a="1"/>
  <c r="AU47" i="22" s="1"/>
  <c r="AV47" i="22" a="1"/>
  <c r="AV47" i="22" s="1"/>
  <c r="AW47" i="22" a="1"/>
  <c r="AW47" i="22" s="1"/>
  <c r="AX47" i="22" a="1"/>
  <c r="AX47" i="22" s="1"/>
  <c r="AY47" i="22" a="1"/>
  <c r="AY47" i="22" s="1"/>
  <c r="AZ56" i="22"/>
  <c r="AK56" i="22" s="1" a="1"/>
  <c r="AK56" i="22" s="1"/>
  <c r="AL56" i="22" a="1"/>
  <c r="AL56" i="22" s="1"/>
  <c r="AM56" i="22" a="1"/>
  <c r="AM56" i="22" s="1"/>
  <c r="AN56" i="22" a="1"/>
  <c r="AN56" i="22" s="1"/>
  <c r="AO56" i="22" a="1"/>
  <c r="AO56" i="22" s="1"/>
  <c r="AP56" i="22" a="1"/>
  <c r="AP56" i="22" s="1"/>
  <c r="AQ56" i="22" a="1"/>
  <c r="AQ56" i="22" s="1"/>
  <c r="AR56" i="22" a="1"/>
  <c r="AR56" i="22" s="1"/>
  <c r="AS56" i="22" a="1"/>
  <c r="AS56" i="22" s="1"/>
  <c r="AT56" i="22" a="1"/>
  <c r="AT56" i="22" s="1"/>
  <c r="AU56" i="22" a="1"/>
  <c r="AU56" i="22" s="1"/>
  <c r="AV56" i="22" a="1"/>
  <c r="AV56" i="22" s="1"/>
  <c r="AW56" i="22" a="1"/>
  <c r="AW56" i="22" s="1"/>
  <c r="AX56" i="22" a="1"/>
  <c r="AX56" i="22" s="1"/>
  <c r="AY56" i="22" a="1"/>
  <c r="AY56" i="22" s="1"/>
  <c r="AZ64" i="22"/>
  <c r="AK64" i="22" s="1" a="1"/>
  <c r="AK64" i="22" s="1"/>
  <c r="AL64" i="22" a="1"/>
  <c r="AL64" i="22" s="1"/>
  <c r="AM64" i="22" a="1"/>
  <c r="AM64" i="22" s="1"/>
  <c r="AN64" i="22" a="1"/>
  <c r="AN64" i="22" s="1"/>
  <c r="AO64" i="22" a="1"/>
  <c r="AO64" i="22" s="1"/>
  <c r="AP64" i="22" a="1"/>
  <c r="AP64" i="22" s="1"/>
  <c r="AQ64" i="22" a="1"/>
  <c r="AQ64" i="22" s="1"/>
  <c r="AR64" i="22" a="1"/>
  <c r="AR64" i="22" s="1"/>
  <c r="AS64" i="22" a="1"/>
  <c r="AS64" i="22" s="1"/>
  <c r="AT64" i="22" a="1"/>
  <c r="AT64" i="22" s="1"/>
  <c r="AU64" i="22" a="1"/>
  <c r="AU64" i="22" s="1"/>
  <c r="AV64" i="22" a="1"/>
  <c r="AV64" i="22" s="1"/>
  <c r="AW64" i="22" a="1"/>
  <c r="AW64" i="22" s="1"/>
  <c r="AX64" i="22" a="1"/>
  <c r="AX64" i="22" s="1"/>
  <c r="AY64" i="22" a="1"/>
  <c r="AY64" i="22" s="1"/>
  <c r="AZ60" i="22"/>
  <c r="AK60" i="22" s="1" a="1"/>
  <c r="AK60" i="22" s="1"/>
  <c r="AL60" i="22" a="1"/>
  <c r="AL60" i="22" s="1"/>
  <c r="AM60" i="22" a="1"/>
  <c r="AM60" i="22" s="1"/>
  <c r="AN60" i="22" a="1"/>
  <c r="AN60" i="22" s="1"/>
  <c r="AO60" i="22" a="1"/>
  <c r="AO60" i="22" s="1"/>
  <c r="AP60" i="22" a="1"/>
  <c r="AP60" i="22" s="1"/>
  <c r="AQ60" i="22" a="1"/>
  <c r="AQ60" i="22" s="1"/>
  <c r="AR60" i="22" a="1"/>
  <c r="AR60" i="22" s="1"/>
  <c r="AS60" i="22" a="1"/>
  <c r="AS60" i="22" s="1"/>
  <c r="AT60" i="22" a="1"/>
  <c r="AT60" i="22" s="1"/>
  <c r="AU60" i="22" a="1"/>
  <c r="AU60" i="22" s="1"/>
  <c r="AV60" i="22" a="1"/>
  <c r="AV60" i="22" s="1"/>
  <c r="AW60" i="22" a="1"/>
  <c r="AW60" i="22" s="1"/>
  <c r="AX60" i="22" a="1"/>
  <c r="AX60" i="22" s="1"/>
  <c r="AY60" i="22" a="1"/>
  <c r="AY60" i="22" s="1"/>
  <c r="AZ18" i="22"/>
  <c r="AK18" i="22" s="1" a="1"/>
  <c r="AK18" i="22" s="1"/>
  <c r="AL18" i="22" a="1"/>
  <c r="AL18" i="22" s="1"/>
  <c r="AM18" i="22" a="1"/>
  <c r="AM18" i="22" s="1"/>
  <c r="AN18" i="22" a="1"/>
  <c r="AN18" i="22" s="1"/>
  <c r="AO18" i="22" a="1"/>
  <c r="AO18" i="22" s="1"/>
  <c r="AP18" i="22" a="1"/>
  <c r="AP18" i="22" s="1"/>
  <c r="AQ18" i="22" a="1"/>
  <c r="AQ18" i="22" s="1"/>
  <c r="AR18" i="22" a="1"/>
  <c r="AR18" i="22" s="1"/>
  <c r="AS18" i="22" a="1"/>
  <c r="AS18" i="22" s="1"/>
  <c r="AT18" i="22" a="1"/>
  <c r="AT18" i="22" s="1"/>
  <c r="AU18" i="22" a="1"/>
  <c r="AU18" i="22" s="1"/>
  <c r="AV18" i="22" a="1"/>
  <c r="AV18" i="22" s="1"/>
  <c r="AW18" i="22" a="1"/>
  <c r="AW18" i="22" s="1"/>
  <c r="AX18" i="22" a="1"/>
  <c r="AX18" i="22" s="1"/>
  <c r="AY18" i="22" a="1"/>
  <c r="AY18" i="22" s="1"/>
  <c r="AZ50" i="22"/>
  <c r="AK50" i="22" s="1" a="1"/>
  <c r="AK50" i="22" s="1"/>
  <c r="AL50" i="22" a="1"/>
  <c r="AL50" i="22" s="1"/>
  <c r="AM50" i="22" a="1"/>
  <c r="AM50" i="22" s="1"/>
  <c r="AN50" i="22" a="1"/>
  <c r="AN50" i="22" s="1"/>
  <c r="AO50" i="22" a="1"/>
  <c r="AO50" i="22" s="1"/>
  <c r="AP50" i="22" a="1"/>
  <c r="AP50" i="22" s="1"/>
  <c r="AQ50" i="22" a="1"/>
  <c r="AQ50" i="22" s="1"/>
  <c r="AR50" i="22" a="1"/>
  <c r="AR50" i="22" s="1"/>
  <c r="AS50" i="22" a="1"/>
  <c r="AS50" i="22" s="1"/>
  <c r="AT50" i="22" a="1"/>
  <c r="AT50" i="22" s="1"/>
  <c r="AU50" i="22" a="1"/>
  <c r="AU50" i="22" s="1"/>
  <c r="AV50" i="22" a="1"/>
  <c r="AV50" i="22" s="1"/>
  <c r="AW50" i="22" a="1"/>
  <c r="AW50" i="22" s="1"/>
  <c r="AX50" i="22" a="1"/>
  <c r="AX50" i="22" s="1"/>
  <c r="AY50" i="22" a="1"/>
  <c r="AY50" i="22" s="1"/>
  <c r="AZ63" i="22"/>
  <c r="AK63" i="22" s="1" a="1"/>
  <c r="AK63" i="22" s="1"/>
  <c r="AL63" i="22" a="1"/>
  <c r="AL63" i="22" s="1"/>
  <c r="AM63" i="22" a="1"/>
  <c r="AM63" i="22" s="1"/>
  <c r="AN63" i="22" a="1"/>
  <c r="AN63" i="22" s="1"/>
  <c r="AO63" i="22" a="1"/>
  <c r="AO63" i="22" s="1"/>
  <c r="AP63" i="22" a="1"/>
  <c r="AP63" i="22" s="1"/>
  <c r="AQ63" i="22" a="1"/>
  <c r="AQ63" i="22" s="1"/>
  <c r="AR63" i="22" a="1"/>
  <c r="AR63" i="22" s="1"/>
  <c r="AS63" i="22" a="1"/>
  <c r="AS63" i="22" s="1"/>
  <c r="AT63" i="22" a="1"/>
  <c r="AT63" i="22" s="1"/>
  <c r="AU63" i="22" a="1"/>
  <c r="AU63" i="22" s="1"/>
  <c r="AV63" i="22" a="1"/>
  <c r="AV63" i="22" s="1"/>
  <c r="AW63" i="22" a="1"/>
  <c r="AW63" i="22" s="1"/>
  <c r="AX63" i="22" a="1"/>
  <c r="AX63" i="22" s="1"/>
  <c r="AY63" i="22" a="1"/>
  <c r="AY63" i="22" s="1"/>
  <c r="AZ62" i="22"/>
  <c r="AK62" i="22" s="1" a="1"/>
  <c r="AK62" i="22" s="1"/>
  <c r="AL62" i="22" a="1"/>
  <c r="AL62" i="22" s="1"/>
  <c r="AM62" i="22" a="1"/>
  <c r="AM62" i="22" s="1"/>
  <c r="AN62" i="22" a="1"/>
  <c r="AN62" i="22" s="1"/>
  <c r="AO62" i="22" a="1"/>
  <c r="AO62" i="22" s="1"/>
  <c r="AP62" i="22" a="1"/>
  <c r="AP62" i="22" s="1"/>
  <c r="AQ62" i="22" a="1"/>
  <c r="AQ62" i="22" s="1"/>
  <c r="AR62" i="22" a="1"/>
  <c r="AR62" i="22" s="1"/>
  <c r="AS62" i="22" a="1"/>
  <c r="AS62" i="22" s="1"/>
  <c r="AT62" i="22" a="1"/>
  <c r="AT62" i="22" s="1"/>
  <c r="AU62" i="22" a="1"/>
  <c r="AU62" i="22" s="1"/>
  <c r="AV62" i="22" a="1"/>
  <c r="AV62" i="22" s="1"/>
  <c r="AW62" i="22" a="1"/>
  <c r="AW62" i="22" s="1"/>
  <c r="AX62" i="22" a="1"/>
  <c r="AX62" i="22" s="1"/>
  <c r="AY62" i="22" a="1"/>
  <c r="AY62" i="22" s="1"/>
  <c r="AZ54" i="22"/>
  <c r="AK54" i="22" s="1" a="1"/>
  <c r="AK54" i="22" s="1"/>
  <c r="AL54" i="22" a="1"/>
  <c r="AL54" i="22" s="1"/>
  <c r="AM54" i="22" a="1"/>
  <c r="AM54" i="22" s="1"/>
  <c r="AN54" i="22" a="1"/>
  <c r="AN54" i="22" s="1"/>
  <c r="AO54" i="22" a="1"/>
  <c r="AO54" i="22" s="1"/>
  <c r="AP54" i="22" a="1"/>
  <c r="AP54" i="22" s="1"/>
  <c r="AQ54" i="22" a="1"/>
  <c r="AQ54" i="22" s="1"/>
  <c r="AR54" i="22" a="1"/>
  <c r="AR54" i="22" s="1"/>
  <c r="AS54" i="22" a="1"/>
  <c r="AS54" i="22" s="1"/>
  <c r="AT54" i="22" a="1"/>
  <c r="AT54" i="22" s="1"/>
  <c r="AU54" i="22" a="1"/>
  <c r="AU54" i="22" s="1"/>
  <c r="AV54" i="22" a="1"/>
  <c r="AV54" i="22" s="1"/>
  <c r="AW54" i="22" a="1"/>
  <c r="AW54" i="22" s="1"/>
  <c r="AX54" i="22" a="1"/>
  <c r="AX54" i="22" s="1"/>
  <c r="AY54" i="22" a="1"/>
  <c r="AY54" i="22" s="1"/>
  <c r="AZ42" i="22"/>
  <c r="AK42" i="22" s="1" a="1"/>
  <c r="AK42" i="22" s="1"/>
  <c r="AL42" i="22" a="1"/>
  <c r="AL42" i="22" s="1"/>
  <c r="AM42" i="22" a="1"/>
  <c r="AM42" i="22" s="1"/>
  <c r="AN42" i="22" a="1"/>
  <c r="AN42" i="22" s="1"/>
  <c r="AO42" i="22" a="1"/>
  <c r="AO42" i="22" s="1"/>
  <c r="AP42" i="22" a="1"/>
  <c r="AP42" i="22" s="1"/>
  <c r="AQ42" i="22" a="1"/>
  <c r="AQ42" i="22" s="1"/>
  <c r="AR42" i="22" a="1"/>
  <c r="AR42" i="22" s="1"/>
  <c r="AS42" i="22" a="1"/>
  <c r="AS42" i="22" s="1"/>
  <c r="AT42" i="22" a="1"/>
  <c r="AT42" i="22" s="1"/>
  <c r="AU42" i="22" a="1"/>
  <c r="AU42" i="22" s="1"/>
  <c r="AV42" i="22" a="1"/>
  <c r="AV42" i="22" s="1"/>
  <c r="AW42" i="22" a="1"/>
  <c r="AW42" i="22" s="1"/>
  <c r="AX42" i="22" a="1"/>
  <c r="AX42" i="22" s="1"/>
  <c r="AY42" i="22" a="1"/>
  <c r="AY42" i="22" s="1"/>
  <c r="AZ12" i="22"/>
  <c r="AK12" i="22" s="1" a="1"/>
  <c r="AK12" i="22" s="1"/>
  <c r="AL12" i="22" a="1"/>
  <c r="AL12" i="22" s="1"/>
  <c r="AM12" i="22" a="1"/>
  <c r="AM12" i="22" s="1"/>
  <c r="AN12" i="22" a="1"/>
  <c r="AN12" i="22" s="1"/>
  <c r="AO12" i="22" a="1"/>
  <c r="AO12" i="22" s="1"/>
  <c r="AP12" i="22" a="1"/>
  <c r="AP12" i="22" s="1"/>
  <c r="AQ12" i="22" a="1"/>
  <c r="AQ12" i="22" s="1"/>
  <c r="AR12" i="22" a="1"/>
  <c r="AR12" i="22" s="1"/>
  <c r="AS12" i="22" a="1"/>
  <c r="AS12" i="22" s="1"/>
  <c r="AT12" i="22" a="1"/>
  <c r="AT12" i="22" s="1"/>
  <c r="AU12" i="22" a="1"/>
  <c r="AU12" i="22" s="1"/>
  <c r="AV12" i="22" a="1"/>
  <c r="AV12" i="22" s="1"/>
  <c r="AW12" i="22" a="1"/>
  <c r="AW12" i="22" s="1"/>
  <c r="AX12" i="22" a="1"/>
  <c r="AX12" i="22" s="1"/>
  <c r="AY12" i="22" a="1"/>
  <c r="AY12" i="22" s="1"/>
  <c r="AZ74" i="22"/>
  <c r="AK74" i="22" s="1" a="1"/>
  <c r="AK74" i="22" s="1"/>
  <c r="AL74" i="22" a="1"/>
  <c r="AL74" i="22" s="1"/>
  <c r="AM74" i="22" a="1"/>
  <c r="AM74" i="22" s="1"/>
  <c r="AN74" i="22" a="1"/>
  <c r="AN74" i="22" s="1"/>
  <c r="AO74" i="22" a="1"/>
  <c r="AO74" i="22" s="1"/>
  <c r="AP74" i="22" a="1"/>
  <c r="AP74" i="22" s="1"/>
  <c r="AQ74" i="22" a="1"/>
  <c r="AQ74" i="22" s="1"/>
  <c r="AR74" i="22" a="1"/>
  <c r="AR74" i="22" s="1"/>
  <c r="AS74" i="22" a="1"/>
  <c r="AS74" i="22" s="1"/>
  <c r="AT74" i="22" a="1"/>
  <c r="AT74" i="22" s="1"/>
  <c r="AU74" i="22" a="1"/>
  <c r="AU74" i="22" s="1"/>
  <c r="AV74" i="22" a="1"/>
  <c r="AV74" i="22" s="1"/>
  <c r="AW74" i="22" a="1"/>
  <c r="AW74" i="22" s="1"/>
  <c r="AX74" i="22" a="1"/>
  <c r="AX74" i="22" s="1"/>
  <c r="AY74" i="22" a="1"/>
  <c r="AY74" i="22" s="1"/>
  <c r="AZ38" i="22"/>
  <c r="AK38" i="22" s="1" a="1"/>
  <c r="AK38" i="22" s="1"/>
  <c r="AL38" i="22" a="1"/>
  <c r="AL38" i="22" s="1"/>
  <c r="AM38" i="22" a="1"/>
  <c r="AM38" i="22" s="1"/>
  <c r="AN38" i="22" a="1"/>
  <c r="AN38" i="22" s="1"/>
  <c r="AO38" i="22" a="1"/>
  <c r="AO38" i="22" s="1"/>
  <c r="AP38" i="22" a="1"/>
  <c r="AP38" i="22" s="1"/>
  <c r="AQ38" i="22" a="1"/>
  <c r="AQ38" i="22" s="1"/>
  <c r="AR38" i="22" a="1"/>
  <c r="AR38" i="22" s="1"/>
  <c r="AS38" i="22" a="1"/>
  <c r="AS38" i="22" s="1"/>
  <c r="AT38" i="22" a="1"/>
  <c r="AT38" i="22" s="1"/>
  <c r="AU38" i="22" a="1"/>
  <c r="AU38" i="22" s="1"/>
  <c r="AV38" i="22" a="1"/>
  <c r="AV38" i="22" s="1"/>
  <c r="AW38" i="22" a="1"/>
  <c r="AW38" i="22" s="1"/>
  <c r="AX38" i="22" a="1"/>
  <c r="AX38" i="22" s="1"/>
  <c r="AY38" i="22" a="1"/>
  <c r="AY38" i="22" s="1"/>
  <c r="AZ26" i="22"/>
  <c r="AK26" i="22" s="1" a="1"/>
  <c r="AK26" i="22" s="1"/>
  <c r="AL26" i="22" a="1"/>
  <c r="AL26" i="22" s="1"/>
  <c r="AM26" i="22" a="1"/>
  <c r="AM26" i="22" s="1"/>
  <c r="AN26" i="22" a="1"/>
  <c r="AN26" i="22" s="1"/>
  <c r="AO26" i="22" a="1"/>
  <c r="AO26" i="22" s="1"/>
  <c r="AP26" i="22" a="1"/>
  <c r="AP26" i="22" s="1"/>
  <c r="AQ26" i="22" a="1"/>
  <c r="AQ26" i="22" s="1"/>
  <c r="AR26" i="22" a="1"/>
  <c r="AR26" i="22" s="1"/>
  <c r="AS26" i="22" a="1"/>
  <c r="AS26" i="22" s="1"/>
  <c r="AT26" i="22" a="1"/>
  <c r="AT26" i="22" s="1"/>
  <c r="AU26" i="22" a="1"/>
  <c r="AU26" i="22" s="1"/>
  <c r="AV26" i="22" a="1"/>
  <c r="AV26" i="22" s="1"/>
  <c r="AW26" i="22" a="1"/>
  <c r="AW26" i="22" s="1"/>
  <c r="AX26" i="22" a="1"/>
  <c r="AX26" i="22" s="1"/>
  <c r="AY26" i="22" a="1"/>
  <c r="AY26" i="22" s="1"/>
  <c r="AZ48" i="22"/>
  <c r="AK48" i="22" s="1" a="1"/>
  <c r="AK48" i="22" s="1"/>
  <c r="AL48" i="22" a="1"/>
  <c r="AL48" i="22" s="1"/>
  <c r="AM48" i="22" a="1"/>
  <c r="AM48" i="22" s="1"/>
  <c r="AN48" i="22" a="1"/>
  <c r="AN48" i="22" s="1"/>
  <c r="AO48" i="22" a="1"/>
  <c r="AO48" i="22" s="1"/>
  <c r="AP48" i="22" a="1"/>
  <c r="AP48" i="22" s="1"/>
  <c r="AQ48" i="22" a="1"/>
  <c r="AQ48" i="22" s="1"/>
  <c r="AR48" i="22" a="1"/>
  <c r="AR48" i="22" s="1"/>
  <c r="AS48" i="22" a="1"/>
  <c r="AS48" i="22" s="1"/>
  <c r="AT48" i="22" a="1"/>
  <c r="AT48" i="22" s="1"/>
  <c r="AU48" i="22" a="1"/>
  <c r="AU48" i="22" s="1"/>
  <c r="AV48" i="22" a="1"/>
  <c r="AV48" i="22" s="1"/>
  <c r="AW48" i="22" a="1"/>
  <c r="AW48" i="22" s="1"/>
  <c r="AX48" i="22" a="1"/>
  <c r="AX48" i="22" s="1"/>
  <c r="AY48" i="22" a="1"/>
  <c r="AY48" i="22" s="1"/>
  <c r="AZ99" i="22"/>
  <c r="AK99" i="22" s="1" a="1"/>
  <c r="AK99" i="22" s="1"/>
  <c r="AL99" i="22" a="1"/>
  <c r="AL99" i="22" s="1"/>
  <c r="AM99" i="22" a="1"/>
  <c r="AM99" i="22" s="1"/>
  <c r="AN99" i="22" a="1"/>
  <c r="AN99" i="22" s="1"/>
  <c r="AO99" i="22" a="1"/>
  <c r="AO99" i="22" s="1"/>
  <c r="AP99" i="22" a="1"/>
  <c r="AP99" i="22" s="1"/>
  <c r="AQ99" i="22" a="1"/>
  <c r="AQ99" i="22" s="1"/>
  <c r="AR99" i="22" a="1"/>
  <c r="AR99" i="22" s="1"/>
  <c r="AS99" i="22" a="1"/>
  <c r="AS99" i="22" s="1"/>
  <c r="AT99" i="22" a="1"/>
  <c r="AT99" i="22" s="1"/>
  <c r="AU99" i="22" a="1"/>
  <c r="AU99" i="22" s="1"/>
  <c r="AV99" i="22" a="1"/>
  <c r="AV99" i="22" s="1"/>
  <c r="AW99" i="22" a="1"/>
  <c r="AW99" i="22" s="1"/>
  <c r="AX99" i="22" a="1"/>
  <c r="AX99" i="22" s="1"/>
  <c r="AY99" i="22" a="1"/>
  <c r="AY99" i="22" s="1"/>
  <c r="AZ33" i="22"/>
  <c r="AK33" i="22" s="1" a="1"/>
  <c r="AK33" i="22" s="1"/>
  <c r="AL33" i="22" a="1"/>
  <c r="AL33" i="22" s="1"/>
  <c r="AM33" i="22" a="1"/>
  <c r="AM33" i="22" s="1"/>
  <c r="AN33" i="22" a="1"/>
  <c r="AN33" i="22" s="1"/>
  <c r="AO33" i="22" a="1"/>
  <c r="AO33" i="22" s="1"/>
  <c r="AP33" i="22" a="1"/>
  <c r="AP33" i="22" s="1"/>
  <c r="AQ33" i="22" a="1"/>
  <c r="AQ33" i="22" s="1"/>
  <c r="AR33" i="22" a="1"/>
  <c r="AR33" i="22" s="1"/>
  <c r="AS33" i="22" a="1"/>
  <c r="AS33" i="22" s="1"/>
  <c r="AT33" i="22" a="1"/>
  <c r="AT33" i="22" s="1"/>
  <c r="AU33" i="22" a="1"/>
  <c r="AU33" i="22" s="1"/>
  <c r="AV33" i="22" a="1"/>
  <c r="AV33" i="22" s="1"/>
  <c r="AW33" i="22" a="1"/>
  <c r="AW33" i="22" s="1"/>
  <c r="AX33" i="22" a="1"/>
  <c r="AX33" i="22" s="1"/>
  <c r="AY33" i="22" a="1"/>
  <c r="AY33" i="22" s="1"/>
  <c r="AZ52" i="22"/>
  <c r="AK52" i="22" s="1" a="1"/>
  <c r="AK52" i="22" s="1"/>
  <c r="AL52" i="22" a="1"/>
  <c r="AL52" i="22" s="1"/>
  <c r="AM52" i="22" a="1"/>
  <c r="AM52" i="22" s="1"/>
  <c r="AN52" i="22" a="1"/>
  <c r="AN52" i="22" s="1"/>
  <c r="AO52" i="22" a="1"/>
  <c r="AO52" i="22" s="1"/>
  <c r="AP52" i="22" a="1"/>
  <c r="AP52" i="22" s="1"/>
  <c r="AQ52" i="22" a="1"/>
  <c r="AQ52" i="22" s="1"/>
  <c r="AR52" i="22" a="1"/>
  <c r="AR52" i="22" s="1"/>
  <c r="AS52" i="22" a="1"/>
  <c r="AS52" i="22" s="1"/>
  <c r="AT52" i="22" a="1"/>
  <c r="AT52" i="22" s="1"/>
  <c r="AU52" i="22" a="1"/>
  <c r="AU52" i="22" s="1"/>
  <c r="AV52" i="22" a="1"/>
  <c r="AV52" i="22" s="1"/>
  <c r="AW52" i="22" a="1"/>
  <c r="AW52" i="22" s="1"/>
  <c r="AX52" i="22" a="1"/>
  <c r="AX52" i="22" s="1"/>
  <c r="AY52" i="22" a="1"/>
  <c r="AY52" i="22" s="1"/>
  <c r="AZ32" i="22"/>
  <c r="AK32" i="22" s="1" a="1"/>
  <c r="AK32" i="22" s="1"/>
  <c r="AL32" i="22" a="1"/>
  <c r="AL32" i="22" s="1"/>
  <c r="AM32" i="22" a="1"/>
  <c r="AM32" i="22" s="1"/>
  <c r="AN32" i="22" a="1"/>
  <c r="AN32" i="22" s="1"/>
  <c r="AO32" i="22" a="1"/>
  <c r="AO32" i="22" s="1"/>
  <c r="AP32" i="22" a="1"/>
  <c r="AP32" i="22" s="1"/>
  <c r="AQ32" i="22" a="1"/>
  <c r="AQ32" i="22" s="1"/>
  <c r="AR32" i="22" a="1"/>
  <c r="AR32" i="22" s="1"/>
  <c r="AS32" i="22" a="1"/>
  <c r="AS32" i="22" s="1"/>
  <c r="AT32" i="22" a="1"/>
  <c r="AT32" i="22" s="1"/>
  <c r="AU32" i="22" a="1"/>
  <c r="AU32" i="22" s="1"/>
  <c r="AV32" i="22" a="1"/>
  <c r="AV32" i="22" s="1"/>
  <c r="AW32" i="22" a="1"/>
  <c r="AW32" i="22" s="1"/>
  <c r="AX32" i="22" a="1"/>
  <c r="AX32" i="22" s="1"/>
  <c r="AY32" i="22" a="1"/>
  <c r="AY32" i="22" s="1"/>
  <c r="AZ9" i="22"/>
  <c r="AK9" i="22" s="1" a="1"/>
  <c r="AK9" i="22" s="1"/>
  <c r="AL9" i="22" a="1"/>
  <c r="AL9" i="22" s="1"/>
  <c r="AM9" i="22" a="1"/>
  <c r="AM9" i="22" s="1"/>
  <c r="AN9" i="22" a="1"/>
  <c r="AN9" i="22" s="1"/>
  <c r="AO9" i="22" a="1"/>
  <c r="AO9" i="22" s="1"/>
  <c r="AP9" i="22" a="1"/>
  <c r="AP9" i="22" s="1"/>
  <c r="AQ9" i="22" a="1"/>
  <c r="AQ9" i="22" s="1"/>
  <c r="AR9" i="22" a="1"/>
  <c r="AR9" i="22" s="1"/>
  <c r="AS9" i="22" a="1"/>
  <c r="AS9" i="22" s="1"/>
  <c r="AT9" i="22" a="1"/>
  <c r="AT9" i="22" s="1"/>
  <c r="AU9" i="22" a="1"/>
  <c r="AU9" i="22" s="1"/>
  <c r="AV9" i="22" a="1"/>
  <c r="AV9" i="22" s="1"/>
  <c r="AW9" i="22" a="1"/>
  <c r="AW9" i="22" s="1"/>
  <c r="AX9" i="22" a="1"/>
  <c r="AX9" i="22" s="1"/>
  <c r="AY9" i="22" a="1"/>
  <c r="AY9" i="22" s="1"/>
  <c r="AZ16" i="22"/>
  <c r="AK16" i="22" s="1" a="1"/>
  <c r="AK16" i="22" s="1"/>
  <c r="AL16" i="22" a="1"/>
  <c r="AL16" i="22" s="1"/>
  <c r="AM16" i="22" a="1"/>
  <c r="AM16" i="22" s="1"/>
  <c r="AN16" i="22" a="1"/>
  <c r="AN16" i="22" s="1"/>
  <c r="AO16" i="22" a="1"/>
  <c r="AO16" i="22" s="1"/>
  <c r="AP16" i="22" a="1"/>
  <c r="AP16" i="22" s="1"/>
  <c r="AQ16" i="22" a="1"/>
  <c r="AQ16" i="22" s="1"/>
  <c r="AR16" i="22" a="1"/>
  <c r="AR16" i="22" s="1"/>
  <c r="AS16" i="22" a="1"/>
  <c r="AS16" i="22" s="1"/>
  <c r="AT16" i="22" a="1"/>
  <c r="AT16" i="22" s="1"/>
  <c r="AU16" i="22" a="1"/>
  <c r="AU16" i="22" s="1"/>
  <c r="AV16" i="22" a="1"/>
  <c r="AV16" i="22" s="1"/>
  <c r="AW16" i="22" a="1"/>
  <c r="AW16" i="22" s="1"/>
  <c r="AX16" i="22" a="1"/>
  <c r="AX16" i="22" s="1"/>
  <c r="AY16" i="22" a="1"/>
  <c r="AY16" i="22" s="1"/>
  <c r="AZ95" i="22"/>
  <c r="AK95" i="22" s="1" a="1"/>
  <c r="AK95" i="22" s="1"/>
  <c r="AL95" i="22" a="1"/>
  <c r="AL95" i="22" s="1"/>
  <c r="AM95" i="22" a="1"/>
  <c r="AM95" i="22" s="1"/>
  <c r="AN95" i="22" a="1"/>
  <c r="AN95" i="22" s="1"/>
  <c r="AO95" i="22" a="1"/>
  <c r="AO95" i="22" s="1"/>
  <c r="AP95" i="22" a="1"/>
  <c r="AP95" i="22" s="1"/>
  <c r="AQ95" i="22" a="1"/>
  <c r="AQ95" i="22" s="1"/>
  <c r="AR95" i="22" a="1"/>
  <c r="AR95" i="22" s="1"/>
  <c r="AS95" i="22" a="1"/>
  <c r="AS95" i="22" s="1"/>
  <c r="AT95" i="22" a="1"/>
  <c r="AT95" i="22" s="1"/>
  <c r="AU95" i="22" a="1"/>
  <c r="AU95" i="22" s="1"/>
  <c r="AV95" i="22" a="1"/>
  <c r="AV95" i="22" s="1"/>
  <c r="AW95" i="22" a="1"/>
  <c r="AW95" i="22" s="1"/>
  <c r="AX95" i="22" a="1"/>
  <c r="AX95" i="22" s="1"/>
  <c r="AY95" i="22" a="1"/>
  <c r="AY95" i="22" s="1"/>
  <c r="AM11" i="22" a="1"/>
  <c r="AM11" i="22" s="1"/>
  <c r="AN11" i="22" a="1"/>
  <c r="AN11" i="22" s="1"/>
  <c r="AO11" i="22" a="1"/>
  <c r="AO11" i="22" s="1"/>
  <c r="AP11" i="22" a="1"/>
  <c r="AP11" i="22" s="1"/>
  <c r="AQ11" i="22" a="1"/>
  <c r="AQ11" i="22" s="1"/>
  <c r="AR11" i="22" a="1"/>
  <c r="AR11" i="22" s="1"/>
  <c r="AS11" i="22" a="1"/>
  <c r="AS11" i="22" s="1"/>
  <c r="AT11" i="22" a="1"/>
  <c r="AT11" i="22" s="1"/>
  <c r="AU11" i="22" a="1"/>
  <c r="AU11" i="22" s="1"/>
  <c r="AV11" i="22" a="1"/>
  <c r="AV11" i="22" s="1"/>
  <c r="AW11" i="22" a="1"/>
  <c r="AW11" i="22" s="1"/>
  <c r="AX11" i="22" a="1"/>
  <c r="AX11" i="22" s="1"/>
  <c r="AY11" i="22" a="1"/>
  <c r="AY11" i="22" s="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 l="1"/>
  <c r="C95" i="47" l="1"/>
  <c r="E95" i="47" s="1"/>
  <c r="C103" i="47"/>
  <c r="E103" i="47" s="1"/>
  <c r="E46" i="41"/>
  <c r="H46" i="41" s="1"/>
  <c r="C29" i="47"/>
  <c r="E29" i="47" s="1"/>
  <c r="G29" i="47" s="1" a="1"/>
  <c r="G29" i="47" s="1"/>
  <c r="E40" i="41"/>
  <c r="H40" i="41" s="1"/>
  <c r="C19" i="47"/>
  <c r="E19" i="47" s="1"/>
  <c r="G19" i="47" s="1" a="1"/>
  <c r="G19" i="47" s="1"/>
  <c r="E36" i="41"/>
  <c r="H36" i="41" s="1"/>
  <c r="C17" i="47"/>
  <c r="E17" i="47" s="1"/>
  <c r="G17" i="47" s="1" a="1"/>
  <c r="G17" i="47" s="1"/>
  <c r="E23" i="41"/>
  <c r="H23" i="41" s="1"/>
  <c r="C5" i="47"/>
  <c r="E5" i="47" s="1"/>
  <c r="G5" i="47" s="1" a="1"/>
  <c r="G5" i="47" s="1"/>
  <c r="E18" i="41"/>
  <c r="C11" i="47"/>
  <c r="E11" i="47" s="1"/>
  <c r="G11" i="47" s="1" a="1"/>
  <c r="G11" i="47" s="1"/>
  <c r="E20" i="41"/>
  <c r="H20" i="41" s="1"/>
  <c r="C2" i="47"/>
  <c r="E2" i="47" s="1"/>
  <c r="G2" i="47" s="1" a="1"/>
  <c r="G2" i="47" s="1"/>
  <c r="E24" i="41"/>
  <c r="H24" i="41" s="1"/>
  <c r="C6" i="47"/>
  <c r="E6" i="47" s="1"/>
  <c r="G6" i="47" s="1" a="1"/>
  <c r="G6" i="47" s="1"/>
  <c r="E35" i="41"/>
  <c r="H35" i="41" s="1"/>
  <c r="C16" i="47"/>
  <c r="E16" i="47" s="1"/>
  <c r="G16" i="47" s="1" a="1"/>
  <c r="G16" i="47" s="1"/>
  <c r="C93" i="47"/>
  <c r="E93" i="47" s="1"/>
  <c r="E22" i="41"/>
  <c r="H22" i="41" s="1"/>
  <c r="C4" i="47"/>
  <c r="E4" i="47" s="1"/>
  <c r="G4" i="47" s="1" a="1"/>
  <c r="G4" i="47" s="1"/>
  <c r="E44" i="41"/>
  <c r="H44" i="41" s="1"/>
  <c r="C27" i="47"/>
  <c r="E27" i="47" s="1"/>
  <c r="G27" i="47" s="1" a="1"/>
  <c r="G27" i="47" s="1"/>
  <c r="E38" i="41"/>
  <c r="H38" i="41" s="1"/>
  <c r="C22" i="47"/>
  <c r="E22" i="47" s="1"/>
  <c r="G22" i="47" s="1" a="1"/>
  <c r="G22" i="47" s="1"/>
  <c r="E6" i="41"/>
  <c r="H6" i="41" s="1"/>
  <c r="C42" i="47"/>
  <c r="E42" i="47" s="1"/>
  <c r="G42" i="47" s="1" a="1"/>
  <c r="G42" i="47" s="1"/>
  <c r="C102" i="47"/>
  <c r="E102" i="47" s="1"/>
  <c r="E28" i="41"/>
  <c r="H28" i="41" s="1"/>
  <c r="C10" i="47"/>
  <c r="E10" i="47" s="1"/>
  <c r="G10" i="47" s="1" a="1"/>
  <c r="G10" i="47" s="1"/>
  <c r="C91" i="47"/>
  <c r="E91" i="47" s="1"/>
  <c r="C90" i="47"/>
  <c r="E90" i="47" s="1"/>
  <c r="E32" i="41"/>
  <c r="H32" i="41" s="1"/>
  <c r="C15" i="47"/>
  <c r="E15" i="47" s="1"/>
  <c r="G15" i="47" s="1" a="1"/>
  <c r="G15" i="47" s="1"/>
  <c r="E51" i="41"/>
  <c r="H51" i="41" s="1"/>
  <c r="C39" i="47"/>
  <c r="E39" i="47" s="1"/>
  <c r="G39" i="47" s="1" a="1"/>
  <c r="G39" i="47" s="1"/>
  <c r="E11" i="41"/>
  <c r="I11" i="41" s="1"/>
  <c r="C47" i="47"/>
  <c r="E47" i="47" s="1"/>
  <c r="G47" i="47" s="1" a="1"/>
  <c r="G47" i="47" s="1"/>
  <c r="C98" i="47"/>
  <c r="E98" i="47" s="1"/>
  <c r="E2" i="41"/>
  <c r="H2" i="41" s="1"/>
  <c r="C34" i="47"/>
  <c r="E34" i="47" s="1"/>
  <c r="G34" i="47" s="1" a="1"/>
  <c r="G34" i="47" s="1"/>
  <c r="E34" i="41"/>
  <c r="H34" i="41" s="1"/>
  <c r="C21" i="47"/>
  <c r="E21" i="47" s="1"/>
  <c r="G21" i="47" s="1" a="1"/>
  <c r="G21" i="47" s="1"/>
  <c r="C96" i="47"/>
  <c r="E96" i="47" s="1"/>
  <c r="E43" i="41"/>
  <c r="H43" i="41" s="1"/>
  <c r="C25" i="47"/>
  <c r="E25" i="47" s="1"/>
  <c r="G25" i="47" s="1" a="1"/>
  <c r="G25" i="47" s="1"/>
  <c r="E33" i="41"/>
  <c r="H33" i="41" s="1"/>
  <c r="C18" i="47"/>
  <c r="E18" i="47" s="1"/>
  <c r="G18" i="47" s="1" a="1"/>
  <c r="G18" i="47" s="1"/>
  <c r="E49" i="41"/>
  <c r="H49" i="41" s="1"/>
  <c r="C32" i="47"/>
  <c r="E32" i="47" s="1"/>
  <c r="G32" i="47" s="1" a="1"/>
  <c r="G32" i="47" s="1"/>
  <c r="X90" i="22"/>
  <c r="E21" i="41"/>
  <c r="H21" i="41" s="1"/>
  <c r="C3" i="47"/>
  <c r="E3" i="47" s="1"/>
  <c r="G3" i="47" s="1" a="1"/>
  <c r="G3" i="47" s="1"/>
  <c r="E25" i="41"/>
  <c r="H25" i="41" s="1"/>
  <c r="C7" i="47"/>
  <c r="E7" i="47" s="1"/>
  <c r="G7" i="47" s="1" a="1"/>
  <c r="G7" i="47" s="1"/>
  <c r="E45" i="41"/>
  <c r="H45" i="41" s="1"/>
  <c r="C31" i="47"/>
  <c r="E31" i="47" s="1"/>
  <c r="G31" i="47" s="1" a="1"/>
  <c r="G31" i="47" s="1"/>
  <c r="C100" i="47"/>
  <c r="E100" i="47" s="1"/>
  <c r="E27" i="41"/>
  <c r="H27" i="41" s="1"/>
  <c r="C9" i="47"/>
  <c r="E9" i="47" s="1"/>
  <c r="G9" i="47" s="1" a="1"/>
  <c r="G9" i="47" s="1"/>
  <c r="E8" i="41"/>
  <c r="I8" i="41" s="1"/>
  <c r="C44" i="47"/>
  <c r="E44" i="47" s="1"/>
  <c r="G44" i="47" s="1" a="1"/>
  <c r="G44" i="47" s="1"/>
  <c r="E31" i="41"/>
  <c r="H31" i="41" s="1"/>
  <c r="C12" i="47"/>
  <c r="E12" i="47" s="1"/>
  <c r="G12" i="47" s="1" a="1"/>
  <c r="G12" i="47" s="1"/>
  <c r="E13" i="41"/>
  <c r="I13" i="41" s="1"/>
  <c r="C48" i="47"/>
  <c r="E48" i="47" s="1"/>
  <c r="G48" i="47" s="1" a="1"/>
  <c r="G48" i="47" s="1"/>
  <c r="E39" i="41"/>
  <c r="H39" i="41" s="1"/>
  <c r="C28" i="47"/>
  <c r="E28" i="47" s="1"/>
  <c r="G28" i="47" s="1" a="1"/>
  <c r="G28" i="47" s="1"/>
  <c r="E47" i="41"/>
  <c r="H47" i="41" s="1"/>
  <c r="C33" i="47"/>
  <c r="E33" i="47" s="1"/>
  <c r="G33" i="47" s="1" a="1"/>
  <c r="G33" i="47" s="1"/>
  <c r="C97" i="47"/>
  <c r="E97" i="47" s="1"/>
  <c r="E41" i="41"/>
  <c r="H41" i="41" s="1"/>
  <c r="C23" i="47"/>
  <c r="E23" i="47" s="1"/>
  <c r="G23" i="47" s="1" a="1"/>
  <c r="G23" i="47" s="1"/>
  <c r="C101" i="47"/>
  <c r="E101" i="47" s="1"/>
  <c r="E50" i="41"/>
  <c r="H50" i="41" s="1"/>
  <c r="C38" i="47"/>
  <c r="E38" i="47" s="1"/>
  <c r="G38" i="47" s="1" a="1"/>
  <c r="G38" i="47" s="1"/>
  <c r="E29" i="41"/>
  <c r="H29" i="41" s="1"/>
  <c r="C14" i="47"/>
  <c r="E14" i="47" s="1"/>
  <c r="G14" i="47" s="1" a="1"/>
  <c r="G14" i="47" s="1"/>
  <c r="E9" i="41"/>
  <c r="H9" i="41" s="1"/>
  <c r="C41" i="47"/>
  <c r="E41" i="47" s="1"/>
  <c r="G41" i="47" s="1" a="1"/>
  <c r="G41" i="47" s="1"/>
  <c r="E42" i="41"/>
  <c r="H42" i="41" s="1"/>
  <c r="C26" i="47"/>
  <c r="E26" i="47" s="1"/>
  <c r="G26" i="47" s="1" a="1"/>
  <c r="G26" i="47" s="1"/>
  <c r="E37" i="41"/>
  <c r="H37" i="41" s="1"/>
  <c r="C24" i="47"/>
  <c r="E24" i="47" s="1"/>
  <c r="G24" i="47" s="1" a="1"/>
  <c r="G24" i="47" s="1"/>
  <c r="C104" i="47"/>
  <c r="E104" i="47" s="1"/>
  <c r="C89" i="47"/>
  <c r="E89" i="47" s="1"/>
  <c r="C94" i="47"/>
  <c r="E94" i="47" s="1"/>
  <c r="E15" i="41"/>
  <c r="I15" i="41" s="1"/>
  <c r="C50" i="47"/>
  <c r="E50" i="47" s="1"/>
  <c r="G50" i="47" s="1" a="1"/>
  <c r="G50" i="47" s="1"/>
  <c r="E26" i="41"/>
  <c r="H26" i="41" s="1"/>
  <c r="C8" i="47"/>
  <c r="E8" i="47" s="1"/>
  <c r="G8" i="47" s="1" a="1"/>
  <c r="G8" i="47" s="1"/>
  <c r="E16" i="41"/>
  <c r="I16" i="41" s="1"/>
  <c r="C51" i="47"/>
  <c r="E51" i="47" s="1"/>
  <c r="G51" i="47" s="1" a="1"/>
  <c r="G51" i="47" s="1"/>
  <c r="E5" i="41"/>
  <c r="I5" i="41" s="1"/>
  <c r="C35" i="47"/>
  <c r="E35" i="47" s="1"/>
  <c r="G35" i="47" s="1" a="1"/>
  <c r="G35" i="47" s="1"/>
  <c r="E14" i="41"/>
  <c r="I14" i="41" s="1"/>
  <c r="C49" i="47"/>
  <c r="E49" i="47" s="1"/>
  <c r="G49" i="47" s="1" a="1"/>
  <c r="G49" i="47" s="1"/>
  <c r="E4" i="41"/>
  <c r="I4" i="41" s="1"/>
  <c r="C36" i="47"/>
  <c r="E36" i="47" s="1"/>
  <c r="G36" i="47" s="1" a="1"/>
  <c r="G36" i="47" s="1"/>
  <c r="C99" i="47"/>
  <c r="E99" i="47" s="1"/>
  <c r="E12" i="41"/>
  <c r="I12" i="41" s="1"/>
  <c r="C46" i="47"/>
  <c r="E46" i="47" s="1"/>
  <c r="G46" i="47" s="1" a="1"/>
  <c r="G46" i="47" s="1"/>
  <c r="E30" i="41"/>
  <c r="H30" i="41" s="1"/>
  <c r="C13" i="47"/>
  <c r="E13" i="47" s="1"/>
  <c r="G13" i="47" s="1" a="1"/>
  <c r="G13" i="47" s="1"/>
  <c r="E17" i="41"/>
  <c r="I17" i="41" s="1"/>
  <c r="C37" i="47"/>
  <c r="E37" i="47" s="1"/>
  <c r="G37" i="47" s="1" a="1"/>
  <c r="G37" i="47" s="1"/>
  <c r="C92" i="47"/>
  <c r="E92" i="47" s="1"/>
  <c r="E48" i="41"/>
  <c r="H48" i="41" s="1"/>
  <c r="C30" i="47"/>
  <c r="E30" i="47" s="1"/>
  <c r="G30" i="47" s="1" a="1"/>
  <c r="G30" i="47" s="1"/>
  <c r="E10" i="41"/>
  <c r="I10" i="41" s="1"/>
  <c r="C45" i="47"/>
  <c r="E45" i="47" s="1"/>
  <c r="G45" i="47" s="1" a="1"/>
  <c r="G45" i="47" s="1"/>
  <c r="E3" i="41"/>
  <c r="H3" i="41" s="1"/>
  <c r="C40" i="47"/>
  <c r="E40" i="47" s="1"/>
  <c r="G40" i="47" s="1" a="1"/>
  <c r="G40" i="47" s="1"/>
  <c r="E7" i="41"/>
  <c r="H7" i="41" s="1"/>
  <c r="C43" i="47"/>
  <c r="E43" i="47" s="1"/>
  <c r="G43" i="47" s="1" a="1"/>
  <c r="G43" i="47" s="1"/>
  <c r="E19" i="41"/>
  <c r="C20" i="47"/>
  <c r="E20" i="47" s="1"/>
  <c r="G20" i="47" s="1" a="1"/>
  <c r="G20" i="47" s="1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 s="1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 s="1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 s="1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 s="1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 s="1"/>
  <c r="AI3" i="22"/>
  <c r="Y84" i="22"/>
  <c r="AD51" i="22"/>
  <c r="AI72" i="22"/>
  <c r="W24" i="22"/>
  <c r="I24" i="22" s="1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 s="1"/>
  <c r="AI7" i="22"/>
  <c r="AE2" i="22"/>
  <c r="U97" i="22"/>
  <c r="G97" i="22" s="1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 s="1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 s="1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 s="1"/>
  <c r="W15" i="22"/>
  <c r="T20" i="22"/>
  <c r="T81" i="22"/>
  <c r="T34" i="22"/>
  <c r="T42" i="22"/>
  <c r="T96" i="22"/>
  <c r="T25" i="22"/>
  <c r="U12" i="22"/>
  <c r="G12" i="22" s="1"/>
  <c r="W10" i="22"/>
  <c r="I10" i="22" s="1"/>
  <c r="W95" i="22"/>
  <c r="U20" i="22"/>
  <c r="G20" i="22" s="1"/>
  <c r="W21" i="22"/>
  <c r="U75" i="22"/>
  <c r="G75" i="22" s="1"/>
  <c r="U21" i="22"/>
  <c r="G21" i="22" s="1"/>
  <c r="W70" i="22"/>
  <c r="I70" i="22" s="1"/>
  <c r="W57" i="22"/>
  <c r="W100" i="22"/>
  <c r="W32" i="22"/>
  <c r="I32" i="22" s="1"/>
  <c r="W5" i="22"/>
  <c r="W68" i="22"/>
  <c r="U58" i="22"/>
  <c r="G58" i="22" s="1"/>
  <c r="U81" i="22"/>
  <c r="G81" i="22" s="1"/>
  <c r="U10" i="22"/>
  <c r="G10" i="22" s="1"/>
  <c r="W93" i="22"/>
  <c r="I93" i="22" s="1"/>
  <c r="W59" i="22"/>
  <c r="W94" i="22"/>
  <c r="W17" i="22"/>
  <c r="U68" i="22"/>
  <c r="G68" i="22" s="1"/>
  <c r="U93" i="22"/>
  <c r="G93" i="22" s="1"/>
  <c r="W61" i="22"/>
  <c r="I61" i="22" s="1"/>
  <c r="W54" i="22"/>
  <c r="I54" i="22" s="1"/>
  <c r="W41" i="22"/>
  <c r="I41" i="22" s="1"/>
  <c r="W53" i="22"/>
  <c r="I53" i="22" s="1"/>
  <c r="W36" i="22"/>
  <c r="W22" i="22"/>
  <c r="W87" i="22"/>
  <c r="I87" i="22" s="1"/>
  <c r="W101" i="22"/>
  <c r="W77" i="22"/>
  <c r="W97" i="22"/>
  <c r="W72" i="22"/>
  <c r="W33" i="22"/>
  <c r="I33" i="22" s="1"/>
  <c r="T82" i="22"/>
  <c r="U57" i="22"/>
  <c r="W69" i="22"/>
  <c r="I69" i="22" s="1"/>
  <c r="W47" i="22"/>
  <c r="I47" i="22" s="1"/>
  <c r="V68" i="22"/>
  <c r="H68" i="22" s="1"/>
  <c r="U96" i="22"/>
  <c r="G96" i="22" s="1"/>
  <c r="V88" i="22"/>
  <c r="W8" i="22"/>
  <c r="U5" i="22"/>
  <c r="G5" i="22" s="1"/>
  <c r="V15" i="22"/>
  <c r="H15" i="22" s="1"/>
  <c r="U73" i="22"/>
  <c r="V69" i="22"/>
  <c r="H69" i="22" s="1"/>
  <c r="U43" i="22"/>
  <c r="G43" i="22" s="1"/>
  <c r="V61" i="22"/>
  <c r="H61" i="22" s="1"/>
  <c r="V20" i="22"/>
  <c r="H20" i="22" s="1"/>
  <c r="V80" i="22"/>
  <c r="H80" i="22" s="1"/>
  <c r="U89" i="22"/>
  <c r="G89" i="22" s="1"/>
  <c r="V18" i="22"/>
  <c r="H18" i="22" s="1"/>
  <c r="U71" i="22"/>
  <c r="G71" i="22" s="1"/>
  <c r="U2" i="22"/>
  <c r="V66" i="22"/>
  <c r="H66" i="22" s="1"/>
  <c r="V83" i="22"/>
  <c r="H83" i="22" s="1"/>
  <c r="W75" i="22"/>
  <c r="I75" i="22" s="1"/>
  <c r="U63" i="22"/>
  <c r="U35" i="22"/>
  <c r="G35" i="22" s="1"/>
  <c r="V11" i="22"/>
  <c r="H11" i="22" s="1"/>
  <c r="W26" i="22"/>
  <c r="I26" i="22" s="1"/>
  <c r="U26" i="22"/>
  <c r="G26" i="22" s="1"/>
  <c r="U27" i="22"/>
  <c r="G27" i="22" s="1"/>
  <c r="U87" i="22"/>
  <c r="G87" i="22" s="1"/>
  <c r="U34" i="22"/>
  <c r="G34" i="22" s="1"/>
  <c r="V86" i="22"/>
  <c r="H86" i="22" s="1"/>
  <c r="V13" i="22"/>
  <c r="H13" i="22" s="1"/>
  <c r="V65" i="22"/>
  <c r="H65" i="22" s="1"/>
  <c r="V60" i="22"/>
  <c r="H60" i="22" s="1"/>
  <c r="W86" i="22"/>
  <c r="U7" i="22"/>
  <c r="G7" i="22" s="1"/>
  <c r="U86" i="22"/>
  <c r="G86" i="22" s="1"/>
  <c r="U88" i="22"/>
  <c r="G88" i="22" s="1"/>
  <c r="W30" i="22"/>
  <c r="I30" i="22" s="1"/>
  <c r="W45" i="22"/>
  <c r="I45" i="22" s="1"/>
  <c r="W9" i="22"/>
  <c r="U78" i="22"/>
  <c r="G78" i="22" s="1"/>
  <c r="V48" i="22"/>
  <c r="H48" i="22" s="1"/>
  <c r="U3" i="22"/>
  <c r="V21" i="22"/>
  <c r="H21" i="22" s="1"/>
  <c r="V63" i="22"/>
  <c r="H63" i="22" s="1"/>
  <c r="V16" i="22"/>
  <c r="H16" i="22" s="1"/>
  <c r="W39" i="22"/>
  <c r="I39" i="22" s="1"/>
  <c r="V73" i="22"/>
  <c r="H73" i="22" s="1"/>
  <c r="U70" i="22"/>
  <c r="V24" i="22"/>
  <c r="H24" i="22" s="1"/>
  <c r="W40" i="22"/>
  <c r="U98" i="22"/>
  <c r="G98" i="22" s="1"/>
  <c r="U49" i="22"/>
  <c r="G49" i="22" s="1"/>
  <c r="V50" i="22"/>
  <c r="H50" i="22" s="1"/>
  <c r="W76" i="22"/>
  <c r="U69" i="22"/>
  <c r="G69" i="22" s="1"/>
  <c r="V74" i="22"/>
  <c r="H74" i="22" s="1"/>
  <c r="V99" i="22"/>
  <c r="V37" i="22"/>
  <c r="H37" i="22" s="1"/>
  <c r="U72" i="22"/>
  <c r="G72" i="22" s="1"/>
  <c r="V8" i="22"/>
  <c r="H8" i="22" s="1"/>
  <c r="W85" i="22"/>
  <c r="U80" i="22"/>
  <c r="G80" i="22" s="1"/>
  <c r="W98" i="22"/>
  <c r="W49" i="22"/>
  <c r="I49" i="22" s="1"/>
  <c r="W19" i="22"/>
  <c r="I19" i="22" s="1"/>
  <c r="U6" i="22"/>
  <c r="G6" i="22" s="1"/>
  <c r="U40" i="22"/>
  <c r="G40" i="22" s="1"/>
  <c r="V93" i="22"/>
  <c r="W90" i="22"/>
  <c r="V47" i="22"/>
  <c r="H47" i="22" s="1"/>
  <c r="W28" i="22"/>
  <c r="I28" i="22" s="1"/>
  <c r="W56" i="22"/>
  <c r="I56" i="22" s="1"/>
  <c r="W42" i="22"/>
  <c r="I42" i="22" s="1"/>
  <c r="V6" i="22"/>
  <c r="H6" i="22" s="1"/>
  <c r="U84" i="22"/>
  <c r="G84" i="22" s="1"/>
  <c r="V35" i="22"/>
  <c r="H35" i="22" s="1"/>
  <c r="U24" i="22"/>
  <c r="G24" i="22" s="1"/>
  <c r="U30" i="22"/>
  <c r="G30" i="22" s="1"/>
  <c r="V85" i="22"/>
  <c r="U83" i="22"/>
  <c r="G83" i="22" s="1"/>
  <c r="U62" i="22"/>
  <c r="G62" i="22" s="1"/>
  <c r="U19" i="22"/>
  <c r="G19" i="22" s="1"/>
  <c r="V7" i="22"/>
  <c r="H7" i="22" s="1"/>
  <c r="V97" i="22"/>
  <c r="V42" i="22"/>
  <c r="H42" i="22" s="1"/>
  <c r="W64" i="22"/>
  <c r="I64" i="22" s="1"/>
  <c r="V92" i="22"/>
  <c r="W25" i="22"/>
  <c r="V59" i="22"/>
  <c r="H59" i="22" s="1"/>
  <c r="U33" i="22"/>
  <c r="G33" i="22" s="1"/>
  <c r="U100" i="22"/>
  <c r="G100" i="22" s="1"/>
  <c r="V30" i="22"/>
  <c r="H30" i="22" s="1"/>
  <c r="V75" i="22"/>
  <c r="H75" i="22" s="1"/>
  <c r="W55" i="22"/>
  <c r="I55" i="22" s="1"/>
  <c r="V84" i="22"/>
  <c r="H84" i="22" s="1"/>
  <c r="V56" i="22"/>
  <c r="H56" i="22" s="1"/>
  <c r="V2" i="22"/>
  <c r="H2" i="22" s="1"/>
  <c r="V38" i="22"/>
  <c r="H38" i="22" s="1"/>
  <c r="W88" i="22"/>
  <c r="V25" i="22"/>
  <c r="H25" i="22" s="1"/>
  <c r="U92" i="22"/>
  <c r="G92" i="22" s="1"/>
  <c r="U50" i="22"/>
  <c r="G50" i="22" s="1"/>
  <c r="U22" i="22"/>
  <c r="G22" i="22" s="1"/>
  <c r="U15" i="22"/>
  <c r="G15" i="22" s="1"/>
  <c r="U91" i="22"/>
  <c r="G91" i="22" s="1"/>
  <c r="W71" i="22"/>
  <c r="T40" i="22"/>
  <c r="W80" i="22"/>
  <c r="I80" i="22" s="1"/>
  <c r="W37" i="22"/>
  <c r="I37" i="22" s="1"/>
  <c r="W63" i="22"/>
  <c r="V44" i="22"/>
  <c r="H44" i="22" s="1"/>
  <c r="V62" i="22"/>
  <c r="H62" i="22" s="1"/>
  <c r="T30" i="22"/>
  <c r="T45" i="22"/>
  <c r="W43" i="22"/>
  <c r="W79" i="22"/>
  <c r="I79" i="22" s="1"/>
  <c r="V91" i="22"/>
  <c r="U56" i="22"/>
  <c r="G56" i="22" s="1"/>
  <c r="W73" i="22"/>
  <c r="I73" i="22" s="1"/>
  <c r="W67" i="22"/>
  <c r="I67" i="22" s="1"/>
  <c r="T10" i="22"/>
  <c r="T36" i="22"/>
  <c r="T27" i="22"/>
  <c r="T95" i="22"/>
  <c r="U65" i="22"/>
  <c r="G65" i="22" s="1"/>
  <c r="U44" i="22"/>
  <c r="G44" i="22" s="1"/>
  <c r="U52" i="22"/>
  <c r="G52" i="22" s="1"/>
  <c r="U13" i="22"/>
  <c r="G13" i="22" s="1"/>
  <c r="V70" i="22"/>
  <c r="H70" i="22" s="1"/>
  <c r="U31" i="22"/>
  <c r="G31" i="22" s="1"/>
  <c r="V94" i="22"/>
  <c r="V39" i="22"/>
  <c r="H39" i="22" s="1"/>
  <c r="V54" i="22"/>
  <c r="H54" i="22" s="1"/>
  <c r="U4" i="22"/>
  <c r="G4" i="22" s="1"/>
  <c r="V41" i="22"/>
  <c r="H41" i="22" s="1"/>
  <c r="V28" i="22"/>
  <c r="H28" i="22" s="1"/>
  <c r="V14" i="22"/>
  <c r="H14" i="22" s="1"/>
  <c r="U32" i="22"/>
  <c r="G32" i="22" s="1"/>
  <c r="W38" i="22"/>
  <c r="I38" i="22" s="1"/>
  <c r="U53" i="22"/>
  <c r="G53" i="22" s="1"/>
  <c r="W81" i="22"/>
  <c r="I81" i="22" s="1"/>
  <c r="V57" i="22"/>
  <c r="H57" i="22" s="1"/>
  <c r="V9" i="22"/>
  <c r="H9" i="22" s="1"/>
  <c r="V98" i="22"/>
  <c r="V76" i="22"/>
  <c r="H76" i="22" s="1"/>
  <c r="V40" i="22"/>
  <c r="H40" i="22" s="1"/>
  <c r="V19" i="22"/>
  <c r="H19" i="22" s="1"/>
  <c r="W48" i="22"/>
  <c r="I48" i="22" s="1"/>
  <c r="V46" i="22"/>
  <c r="H46" i="22" s="1"/>
  <c r="T99" i="22"/>
  <c r="V81" i="22"/>
  <c r="H81" i="22" s="1"/>
  <c r="V32" i="22"/>
  <c r="H32" i="22" s="1"/>
  <c r="V71" i="22"/>
  <c r="H71" i="22" s="1"/>
  <c r="V82" i="22"/>
  <c r="H82" i="22" s="1"/>
  <c r="U42" i="22"/>
  <c r="G42" i="22" s="1"/>
  <c r="V67" i="22"/>
  <c r="H67" i="22" s="1"/>
  <c r="W82" i="22"/>
  <c r="U51" i="22"/>
  <c r="G51" i="22" s="1"/>
  <c r="U37" i="22"/>
  <c r="G37" i="22" s="1"/>
  <c r="U38" i="22"/>
  <c r="G38" i="22" s="1"/>
  <c r="W62" i="22"/>
  <c r="V22" i="22"/>
  <c r="H22" i="22" s="1"/>
  <c r="U59" i="22"/>
  <c r="G59" i="22" s="1"/>
  <c r="W78" i="22"/>
  <c r="W66" i="22"/>
  <c r="I66" i="22" s="1"/>
  <c r="W92" i="22"/>
  <c r="W60" i="22"/>
  <c r="W99" i="22"/>
  <c r="I99" i="22" s="1"/>
  <c r="V58" i="22"/>
  <c r="H58" i="22" s="1"/>
  <c r="U95" i="22"/>
  <c r="G95" i="22" s="1"/>
  <c r="U8" i="22"/>
  <c r="G8" i="22" s="1"/>
  <c r="U66" i="22"/>
  <c r="G66" i="22" s="1"/>
  <c r="U14" i="22"/>
  <c r="G14" i="22" s="1"/>
  <c r="V87" i="22"/>
  <c r="V34" i="22"/>
  <c r="H34" i="22" s="1"/>
  <c r="U74" i="22"/>
  <c r="G74" i="22" s="1"/>
  <c r="U23" i="22"/>
  <c r="G23" i="22" s="1"/>
  <c r="V31" i="22"/>
  <c r="H31" i="22" s="1"/>
  <c r="U18" i="22"/>
  <c r="G18" i="22" s="1"/>
  <c r="U25" i="22"/>
  <c r="V79" i="22"/>
  <c r="H79" i="22" s="1"/>
  <c r="W6" i="22"/>
  <c r="V29" i="22"/>
  <c r="H29" i="22" s="1"/>
  <c r="V89" i="22"/>
  <c r="U46" i="22"/>
  <c r="G46" i="22" s="1"/>
  <c r="U67" i="22"/>
  <c r="G67" i="22" s="1"/>
  <c r="V96" i="22"/>
  <c r="V4" i="22"/>
  <c r="H4" i="22" s="1"/>
  <c r="U41" i="22"/>
  <c r="G41" i="22" s="1"/>
  <c r="V17" i="22"/>
  <c r="H17" i="22" s="1"/>
  <c r="U54" i="22"/>
  <c r="G54" i="22" s="1"/>
  <c r="V78" i="22"/>
  <c r="H78" i="22" s="1"/>
  <c r="U76" i="22"/>
  <c r="G76" i="22" s="1"/>
  <c r="V101" i="22"/>
  <c r="V43" i="22"/>
  <c r="H43" i="22" s="1"/>
  <c r="U82" i="22"/>
  <c r="G82" i="22" s="1"/>
  <c r="V10" i="22"/>
  <c r="H10" i="22" s="1"/>
  <c r="V27" i="22"/>
  <c r="H27" i="22" s="1"/>
  <c r="V26" i="22"/>
  <c r="H26" i="22" s="1"/>
  <c r="W44" i="22"/>
  <c r="I44" i="22" s="1"/>
  <c r="U101" i="22"/>
  <c r="V23" i="22"/>
  <c r="H23" i="22" s="1"/>
  <c r="V51" i="22"/>
  <c r="H51" i="22" s="1"/>
  <c r="U29" i="22"/>
  <c r="G29" i="22" s="1"/>
  <c r="V49" i="22"/>
  <c r="H49" i="22" s="1"/>
  <c r="U36" i="22"/>
  <c r="G36" i="22" s="1"/>
  <c r="V53" i="22"/>
  <c r="H53" i="22" s="1"/>
  <c r="V64" i="22"/>
  <c r="H64" i="22" s="1"/>
  <c r="U99" i="22"/>
  <c r="G99" i="22" s="1"/>
  <c r="W23" i="22"/>
  <c r="I23" i="22" s="1"/>
  <c r="U61" i="22"/>
  <c r="G61" i="22" s="1"/>
  <c r="V45" i="22"/>
  <c r="H45" i="22" s="1"/>
  <c r="V52" i="22"/>
  <c r="H52" i="22" s="1"/>
  <c r="W11" i="22"/>
  <c r="W46" i="22"/>
  <c r="I46" i="22" s="1"/>
  <c r="V3" i="22"/>
  <c r="H3" i="22" s="1"/>
  <c r="U94" i="22"/>
  <c r="G94" i="22" s="1"/>
  <c r="W2" i="22"/>
  <c r="W16" i="22"/>
  <c r="I16" i="22" s="1"/>
  <c r="U39" i="22"/>
  <c r="G39" i="22" s="1"/>
  <c r="U47" i="22"/>
  <c r="G47" i="22" s="1"/>
  <c r="U77" i="22"/>
  <c r="G77" i="22" s="1"/>
  <c r="V90" i="22"/>
  <c r="U48" i="22"/>
  <c r="G48" i="22" s="1"/>
  <c r="W65" i="22"/>
  <c r="I65" i="22" s="1"/>
  <c r="W74" i="22"/>
  <c r="I74" i="22" s="1"/>
  <c r="V77" i="22"/>
  <c r="H77" i="22" s="1"/>
  <c r="V55" i="22"/>
  <c r="H55" i="22" s="1"/>
  <c r="V12" i="22"/>
  <c r="H12" i="22" s="1"/>
  <c r="W14" i="22"/>
  <c r="W50" i="22"/>
  <c r="I50" i="22" s="1"/>
  <c r="W52" i="22"/>
  <c r="I52" i="22" s="1"/>
  <c r="U28" i="22"/>
  <c r="G28" i="22" s="1"/>
  <c r="U79" i="22"/>
  <c r="G79" i="22" s="1"/>
  <c r="U45" i="22"/>
  <c r="G45" i="22" s="1"/>
  <c r="V100" i="22"/>
  <c r="U90" i="22"/>
  <c r="G90" i="22" s="1"/>
  <c r="U17" i="22"/>
  <c r="U60" i="22"/>
  <c r="G60" i="22" s="1"/>
  <c r="V33" i="22"/>
  <c r="H33" i="22" s="1"/>
  <c r="V72" i="22"/>
  <c r="H72" i="22" s="1"/>
  <c r="U16" i="22"/>
  <c r="G16" i="22" s="1"/>
  <c r="V5" i="22"/>
  <c r="H5" i="22" s="1"/>
  <c r="U55" i="22"/>
  <c r="G55" i="22" s="1"/>
  <c r="U11" i="22"/>
  <c r="G11" i="22" s="1"/>
  <c r="V95" i="22"/>
  <c r="W20" i="22"/>
  <c r="U85" i="22"/>
  <c r="G85" i="22" s="1"/>
  <c r="U64" i="22"/>
  <c r="G64" i="22" s="1"/>
  <c r="V36" i="22"/>
  <c r="H36" i="22" s="1"/>
  <c r="H19" i="41" l="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 l="1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2DC52-C1A3-304B-B66A-4DC11C2C7E48}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<sst xmlns="http://schemas.openxmlformats.org/spreadsheetml/2006/main" count="20828" uniqueCount="5924">
  <si>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</si>
  <si>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</si>
  <si>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</si>
  <si>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</si>
  <si>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</si>
  <si>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</si>
  <si>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</si>
  <si>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</si>
  <si>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</si>
  <si>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</si>
  <si>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</si>
  <si>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</si>
  <si>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</si>
  <si>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</si>
  <si>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</si>
  <si>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</si>
  <si>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</si>
  <si>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</si>
  <si>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</si>
  <si>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</si>
  <si>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</si>
  <si>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</si>
  <si>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</si>
  <si>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</si>
  <si>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</si>
  <si>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</si>
  <si>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</si>
  <si>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</si>
  <si>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</si>
  <si>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</si>
  <si>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</si>
  <si>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</si>
  <si>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</si>
  <si>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</si>
  <si>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</si>
  <si>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</si>
  <si>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</si>
  <si>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</si>
  <si>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</si>
  <si>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</si>
  <si>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</si>
  <si>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</si>
  <si>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</si>
  <si>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</si>
  <si>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</si>
  <si>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</si>
  <si>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</si>
  <si>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</si>
  <si>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</si>
  <si>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</si>
  <si>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</si>
  <si>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</si>
  <si>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</si>
  <si>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</si>
  <si>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</si>
  <si>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</si>
  <si>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</si>
  <si>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</si>
  <si>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</si>
  <si>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</si>
  <si>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</si>
  <si>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</si>
  <si>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</si>
  <si>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</si>
  <si>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</si>
  <si>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</si>
  <si>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</si>
  <si>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</si>
  <si>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</si>
  <si>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</si>
  <si>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</si>
  <si>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</si>
  <si>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</si>
  <si>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</si>
  <si>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</si>
  <si>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</si>
  <si>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</si>
  <si>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</si>
  <si>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</si>
  <si>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</si>
  <si>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</si>
  <si>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</si>
  <si>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</si>
  <si>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</si>
  <si>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</si>
  <si>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</si>
  <si>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</si>
  <si>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</si>
  <si>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</si>
  <si>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</si>
  <si>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</si>
  <si>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</si>
  <si>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</si>
  <si>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</si>
  <si>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</si>
  <si>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</si>
  <si>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</si>
  <si>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</si>
  <si>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</si>
  <si>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</si>
  <si>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</si>
  <si>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</si>
  <si>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</si>
  <si>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</si>
  <si>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</si>
  <si>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</si>
  <si>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</si>
  <si>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</si>
  <si>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</si>
  <si>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</si>
  <si>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</si>
  <si>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</si>
  <si>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</si>
  <si>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</si>
  <si>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</si>
  <si>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</si>
  <si>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</si>
  <si>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</si>
  <si>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</si>
  <si>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</si>
  <si>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</si>
  <si>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</si>
  <si>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</si>
  <si>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</si>
  <si>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</si>
  <si>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</si>
  <si>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</si>
  <si>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</si>
  <si>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</si>
  <si>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</si>
  <si>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</si>
  <si>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</si>
  <si>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</si>
  <si>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</si>
  <si>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</si>
  <si>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</si>
  <si>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</si>
  <si>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</si>
  <si>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</si>
  <si>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</si>
  <si>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</si>
  <si>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</si>
  <si>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</si>
  <si>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</si>
  <si>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</si>
  <si>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</si>
  <si>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</si>
  <si>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</si>
  <si>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</si>
  <si>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</si>
  <si>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</si>
  <si>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</si>
  <si>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</si>
  <si>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</si>
  <si>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</si>
  <si>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</si>
  <si>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</si>
  <si>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</si>
  <si>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</si>
  <si>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</si>
  <si>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</si>
  <si>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</si>
  <si>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</si>
  <si>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</si>
  <si>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</si>
  <si>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</si>
  <si>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</si>
  <si>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</si>
  <si>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</si>
  <si>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</si>
  <si>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</si>
  <si>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</si>
  <si>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</si>
  <si>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</si>
  <si>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</si>
  <si>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</si>
  <si>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</si>
  <si>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</si>
  <si>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</si>
  <si>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</si>
  <si>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</si>
  <si>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</si>
  <si>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</si>
  <si>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</si>
  <si>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</si>
  <si>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</si>
  <si>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</si>
  <si>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</si>
  <si>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</si>
  <si>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</si>
  <si>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</si>
  <si>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</si>
  <si>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</si>
  <si>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</si>
  <si>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</si>
  <si>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</si>
  <si>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</si>
  <si>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</si>
  <si>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</si>
  <si>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</si>
  <si>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</si>
  <si>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</si>
  <si>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</si>
  <si>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</si>
  <si>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</si>
  <si>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</si>
  <si>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</si>
  <si>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</si>
  <si>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</si>
  <si>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</si>
  <si>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</si>
  <si>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</si>
  <si>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</si>
  <si>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</si>
  <si>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</si>
  <si>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</si>
  <si>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</si>
  <si>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</si>
  <si>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</si>
  <si>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</si>
  <si>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</si>
  <si>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</si>
  <si>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</si>
  <si>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</si>
  <si>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</si>
  <si>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</si>
  <si>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</si>
  <si>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</si>
  <si>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</si>
  <si>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</si>
  <si>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</si>
  <si>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</si>
  <si>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</si>
  <si>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</si>
  <si>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</si>
  <si>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</si>
  <si>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</si>
  <si>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</si>
  <si>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</si>
  <si>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</si>
  <si>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</si>
  <si>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</si>
  <si>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</si>
  <si>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</si>
  <si>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</si>
  <si>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</si>
  <si>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</si>
  <si>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</si>
  <si>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</si>
  <si>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</si>
  <si>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</si>
  <si>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</si>
  <si>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</si>
  <si>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</si>
  <si>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</si>
  <si>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</si>
  <si>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</si>
  <si>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</si>
  <si>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</si>
  <si>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</si>
  <si>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</si>
  <si>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</si>
  <si>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</si>
  <si>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</si>
  <si>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</si>
  <si>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</si>
  <si>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</si>
  <si>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</si>
  <si>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</si>
  <si>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</si>
  <si>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</si>
  <si>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</si>
  <si>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</si>
  <si>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</si>
  <si>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</si>
  <si>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</si>
  <si>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</si>
  <si>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</si>
  <si>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</si>
  <si>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</si>
  <si>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</si>
  <si>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</si>
  <si>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</si>
  <si>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</si>
  <si>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</si>
  <si>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</si>
  <si>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</si>
  <si>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</si>
  <si>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</si>
  <si>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</si>
  <si>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</si>
  <si>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</si>
  <si>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</si>
  <si>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</si>
  <si>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</si>
  <si>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</si>
  <si>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</si>
  <si>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</si>
  <si>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</si>
  <si>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</si>
  <si>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</si>
  <si>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</si>
  <si>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</si>
  <si>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</si>
  <si>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</si>
  <si>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</si>
  <si>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</si>
  <si>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</si>
  <si>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</si>
  <si>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</si>
  <si>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</si>
  <si>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</si>
  <si>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</si>
  <si>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</si>
  <si>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</si>
  <si>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</si>
  <si>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</si>
  <si>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</si>
  <si>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</si>
  <si>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</si>
  <si>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</si>
  <si>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</si>
  <si>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</si>
  <si>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</si>
  <si>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</si>
  <si>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</si>
  <si>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</si>
  <si>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</si>
  <si>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</si>
  <si>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</si>
  <si>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</si>
  <si>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</si>
  <si>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</si>
  <si>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</si>
  <si>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</si>
  <si>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</si>
  <si>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</si>
  <si>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</si>
  <si>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</si>
  <si>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</si>
  <si>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</si>
  <si>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</si>
  <si>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</si>
  <si>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</si>
  <si>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</si>
  <si>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</si>
  <si>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</si>
  <si>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</si>
  <si>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</si>
  <si>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</si>
  <si>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</si>
  <si>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</si>
  <si>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</si>
  <si>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</si>
  <si>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</si>
  <si>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</si>
  <si>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</si>
  <si>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</si>
  <si>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</si>
  <si>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</si>
  <si>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</si>
  <si>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</si>
  <si>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</si>
  <si>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</si>
  <si>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</si>
  <si>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</si>
  <si>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</si>
  <si>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</si>
  <si>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</si>
  <si>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</si>
  <si>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</si>
  <si>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</si>
  <si>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</si>
  <si>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</si>
  <si>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</si>
  <si>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</si>
  <si>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</si>
  <si>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</si>
  <si>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</si>
  <si>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</si>
  <si>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</si>
  <si>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</si>
  <si>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</si>
  <si>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</si>
  <si>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</si>
  <si>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</si>
  <si>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</si>
  <si>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</si>
  <si>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</si>
  <si>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</si>
  <si>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</si>
  <si>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</si>
  <si>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</si>
  <si>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</si>
  <si>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</si>
  <si>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</si>
  <si>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</si>
  <si>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</si>
  <si>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</si>
  <si>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</si>
  <si>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</si>
  <si>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</si>
  <si>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</si>
  <si>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</si>
  <si>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</si>
  <si>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</si>
  <si>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</si>
  <si>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</si>
  <si>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</si>
  <si>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</si>
  <si>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</si>
  <si>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</si>
  <si>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</si>
  <si>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</si>
  <si>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</si>
  <si>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</si>
  <si>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</si>
  <si>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</si>
  <si>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</si>
  <si>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</si>
  <si>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</si>
  <si>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</si>
  <si>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</si>
  <si>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</si>
  <si>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</si>
  <si>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</si>
  <si>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</si>
  <si>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</si>
  <si>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</si>
  <si>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</si>
  <si>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</si>
  <si>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</si>
  <si>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</si>
  <si>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</si>
  <si>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</si>
  <si>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</si>
  <si>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</si>
  <si>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</si>
  <si>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</si>
  <si>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</si>
  <si>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</si>
  <si>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</si>
  <si>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</si>
  <si>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</si>
  <si>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</si>
  <si>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</si>
  <si>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</si>
  <si>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</si>
  <si>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</si>
  <si>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</si>
  <si>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</si>
  <si>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</si>
  <si>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</si>
  <si>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</si>
  <si>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</si>
  <si>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</si>
  <si>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</si>
  <si>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</si>
  <si>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</si>
  <si>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</si>
  <si>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</si>
  <si>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</si>
  <si>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</si>
  <si>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</si>
  <si>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</si>
  <si>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</si>
  <si>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</si>
  <si>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</si>
  <si>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</si>
  <si>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</si>
  <si>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</si>
  <si>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</si>
  <si>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</si>
  <si>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</si>
  <si>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</si>
  <si>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</si>
  <si>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</si>
  <si>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</si>
  <si>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</si>
  <si>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</si>
  <si>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</si>
  <si>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</si>
  <si>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</si>
  <si>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</si>
  <si>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</si>
  <si>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</si>
  <si>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</si>
  <si>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</si>
  <si>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</si>
  <si>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</si>
  <si>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</si>
  <si>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</si>
  <si>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</si>
  <si>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</si>
  <si>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</si>
  <si>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</si>
  <si>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</si>
  <si>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</si>
  <si>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</si>
  <si>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</si>
  <si>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</si>
  <si>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</si>
  <si>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</si>
  <si>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</si>
  <si>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</si>
  <si>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</si>
  <si>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</si>
  <si>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</si>
  <si>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</si>
  <si>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</si>
  <si>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</si>
  <si>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</si>
  <si>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</si>
  <si>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</si>
  <si>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</si>
  <si>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</si>
  <si>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</si>
  <si>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</si>
  <si>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</si>
  <si>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</si>
  <si>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</si>
  <si>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</si>
  <si>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</si>
  <si>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</si>
  <si>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</si>
  <si>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</si>
  <si>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</si>
  <si>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</si>
  <si>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</si>
  <si>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</si>
  <si>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</si>
  <si>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</si>
  <si>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</si>
  <si>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</si>
  <si>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</si>
  <si>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</si>
  <si>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</si>
  <si>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</si>
  <si>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</si>
  <si>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</si>
  <si>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</si>
  <si>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</si>
  <si>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</si>
  <si>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</si>
  <si>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</si>
  <si>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</si>
  <si>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</si>
  <si>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</si>
  <si>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</si>
  <si>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</si>
  <si>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</si>
  <si>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</si>
  <si>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</si>
  <si>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</si>
  <si>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</si>
  <si>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</si>
  <si>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</si>
  <si>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</si>
  <si>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</si>
  <si>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</si>
  <si>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</si>
  <si>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</si>
  <si>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</si>
  <si>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</si>
  <si>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</si>
  <si>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</si>
  <si>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</si>
  <si>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</si>
  <si>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</si>
  <si>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</si>
  <si>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</si>
  <si>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</si>
  <si>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</si>
  <si>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</si>
  <si>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</si>
  <si>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</si>
  <si>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</si>
  <si>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</si>
  <si>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</si>
  <si>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</si>
  <si>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</si>
  <si>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</si>
  <si>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</si>
  <si>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</si>
  <si>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</si>
  <si>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</si>
  <si>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</si>
  <si>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</si>
  <si>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</si>
  <si>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</si>
  <si>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</si>
  <si>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</si>
  <si>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</si>
  <si>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</si>
  <si>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</si>
  <si>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</si>
  <si>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</si>
  <si>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</si>
  <si>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</si>
  <si>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</si>
  <si>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</si>
  <si>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</si>
  <si>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</si>
  <si>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</si>
  <si>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</si>
  <si>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</si>
  <si>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</si>
  <si>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</si>
  <si>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</si>
  <si>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</si>
  <si>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</si>
  <si>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</si>
  <si>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</si>
  <si>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</si>
  <si>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</si>
  <si>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</si>
  <si>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</si>
  <si>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</si>
  <si>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</si>
  <si>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</si>
  <si>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</si>
  <si>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</si>
  <si>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</si>
  <si>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</si>
  <si>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</si>
  <si>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</si>
  <si>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</si>
  <si>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</si>
  <si>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</si>
  <si>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</si>
  <si>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</si>
  <si>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</si>
  <si>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</si>
  <si>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</si>
  <si>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</si>
  <si>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</si>
  <si>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</si>
  <si>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</si>
  <si>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</si>
  <si>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</si>
  <si>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</si>
  <si>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</si>
  <si>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</si>
  <si>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</si>
  <si>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</si>
  <si>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</si>
  <si>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</si>
  <si>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</si>
  <si>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</si>
  <si>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</si>
  <si>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</si>
  <si>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</si>
  <si>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</si>
  <si>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</si>
  <si>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</si>
  <si>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</si>
  <si>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</si>
  <si>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</si>
  <si>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</si>
  <si>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</si>
  <si>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</si>
  <si>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</si>
  <si>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</si>
  <si>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</si>
  <si>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</si>
  <si>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</si>
  <si>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</si>
  <si>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</si>
  <si>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</si>
  <si>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</si>
  <si>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</si>
  <si>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</si>
  <si>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</si>
  <si>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</si>
  <si>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</si>
  <si>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</si>
  <si>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</si>
  <si>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</si>
  <si>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</si>
  <si>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</si>
  <si>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</si>
  <si>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</si>
  <si>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</si>
  <si>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</si>
  <si>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</si>
  <si>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</si>
  <si>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</si>
  <si>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</si>
  <si>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</si>
  <si>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</si>
  <si>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</si>
  <si>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</si>
  <si>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</si>
  <si>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</si>
  <si>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</si>
  <si>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</si>
  <si>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</si>
  <si>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</si>
  <si>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</si>
  <si>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</si>
  <si>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</si>
  <si>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</si>
  <si>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</si>
  <si>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</si>
  <si>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</si>
  <si>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</si>
  <si>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</si>
  <si>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</si>
  <si>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</si>
  <si>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</si>
  <si>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</si>
  <si>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</si>
  <si>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</si>
  <si>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</si>
  <si>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</si>
  <si>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</si>
  <si>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</si>
  <si>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</si>
  <si>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</si>
  <si>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</si>
  <si>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</si>
  <si>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</si>
  <si>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</si>
  <si>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</si>
  <si>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</si>
  <si>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</si>
  <si>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</si>
  <si>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</si>
  <si>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</si>
  <si>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</si>
  <si>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</si>
  <si>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</si>
  <si>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</si>
  <si>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</si>
  <si>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</si>
  <si>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</si>
  <si>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</si>
  <si>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</si>
  <si>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</si>
  <si>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</si>
  <si>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</si>
  <si>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</si>
  <si>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</si>
  <si>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</si>
  <si>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</si>
  <si>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</si>
  <si>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</si>
  <si>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</si>
  <si>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</si>
  <si>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</si>
  <si>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</si>
  <si>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</si>
  <si>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</si>
  <si>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</si>
  <si>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</si>
  <si>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</si>
  <si>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</si>
  <si>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</si>
  <si>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</si>
  <si>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</si>
  <si>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</si>
  <si>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</si>
  <si>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</si>
  <si>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</si>
  <si>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</si>
  <si>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</si>
  <si>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</si>
  <si>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</si>
  <si>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</si>
  <si>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</si>
  <si>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</si>
  <si>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</si>
  <si>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</si>
  <si>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</si>
  <si>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</si>
  <si>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</si>
  <si>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</si>
  <si>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</si>
  <si>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</si>
  <si>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</si>
  <si>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</si>
  <si>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</si>
  <si>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</si>
  <si>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</si>
  <si>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</si>
  <si>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</si>
  <si>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</si>
  <si>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</si>
  <si>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</si>
  <si>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</si>
  <si>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</si>
  <si>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</si>
  <si>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</si>
  <si>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</si>
  <si>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</si>
  <si>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</si>
  <si>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</si>
  <si>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</si>
  <si>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</si>
  <si>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</si>
  <si>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</si>
  <si>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</si>
  <si>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</si>
  <si>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</si>
  <si>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</si>
  <si>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</si>
  <si>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</si>
  <si>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</si>
  <si>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</si>
  <si>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</si>
  <si>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</si>
  <si>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</si>
  <si>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</si>
  <si>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</si>
  <si>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</si>
  <si>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</si>
  <si>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</si>
  <si>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</si>
  <si>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</si>
  <si>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</si>
  <si>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</si>
  <si>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</si>
  <si>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</si>
  <si>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</si>
  <si>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</si>
  <si>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</si>
  <si>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</si>
  <si>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</si>
  <si>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</si>
  <si>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</si>
  <si>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</si>
  <si>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</si>
  <si>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</si>
  <si>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</si>
  <si>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</si>
  <si>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</si>
  <si>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</si>
  <si>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</si>
  <si>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</si>
  <si>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</si>
  <si>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</si>
  <si>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</si>
  <si>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</si>
  <si>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</si>
  <si>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</si>
  <si>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</si>
  <si>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</si>
  <si>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</si>
  <si>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</si>
  <si>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</si>
  <si>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</si>
  <si>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</si>
  <si>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</si>
  <si>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</si>
  <si>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</si>
  <si>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</si>
  <si>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</si>
  <si>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</si>
  <si>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</si>
  <si>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</si>
  <si>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</si>
  <si>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</si>
  <si>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</si>
  <si>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</si>
  <si>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</si>
  <si>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</si>
  <si>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</si>
  <si>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</si>
  <si>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</si>
  <si>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</si>
  <si>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</si>
  <si>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</si>
  <si>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</si>
  <si>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</si>
  <si>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</si>
  <si>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</si>
  <si>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</si>
  <si>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</si>
  <si>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</si>
  <si>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</si>
  <si>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</si>
  <si>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</si>
  <si>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</si>
  <si>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</si>
  <si>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</si>
  <si>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</si>
  <si>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</si>
  <si>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</si>
  <si>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</si>
  <si>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</si>
  <si>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</si>
  <si>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</si>
  <si>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</si>
  <si>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</si>
  <si>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</si>
  <si>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</si>
  <si>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</si>
  <si>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</si>
  <si>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</si>
  <si>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</si>
  <si>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</si>
  <si>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</si>
  <si>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</si>
  <si>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</si>
  <si>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</si>
  <si>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</si>
  <si>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</si>
  <si>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</si>
  <si>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</si>
  <si>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</si>
  <si>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</si>
  <si>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</si>
  <si>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</si>
  <si>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</si>
  <si>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</si>
  <si>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</si>
  <si>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</si>
  <si>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</si>
  <si>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</si>
  <si>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</si>
  <si>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</si>
  <si>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</si>
  <si>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</si>
  <si>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</si>
  <si>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</si>
  <si>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</si>
  <si>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</si>
  <si>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</si>
  <si>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</si>
  <si>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</si>
  <si>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</si>
  <si>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</si>
  <si>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</si>
  <si>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</si>
  <si>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</si>
  <si>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</si>
  <si>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</si>
  <si>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</si>
  <si>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</si>
  <si>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</si>
  <si>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</si>
  <si>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</si>
  <si>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</si>
  <si>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</si>
  <si>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</si>
  <si>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</si>
  <si>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</si>
  <si>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</si>
  <si>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</si>
  <si>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</si>
  <si>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</si>
  <si>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</si>
  <si>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</si>
  <si>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</si>
  <si>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</si>
  <si>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</si>
  <si>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</si>
  <si>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</si>
  <si>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</si>
  <si>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</si>
  <si>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</si>
  <si>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</si>
  <si>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</si>
  <si>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</si>
  <si>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</si>
  <si>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</si>
  <si>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</si>
  <si>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</si>
  <si>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</si>
  <si>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</si>
  <si>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</si>
  <si>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</si>
  <si>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</si>
  <si>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</si>
  <si>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</si>
  <si>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</si>
  <si>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</si>
  <si>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</si>
  <si>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</si>
  <si>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</si>
  <si>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</si>
  <si>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</si>
  <si>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</si>
  <si>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</si>
  <si>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</si>
  <si>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</si>
  <si>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</si>
  <si>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</si>
  <si>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</si>
  <si>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</si>
  <si>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</si>
  <si>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</si>
  <si>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</si>
  <si>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</si>
  <si>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</si>
  <si>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</si>
  <si>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</si>
  <si>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</si>
  <si>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</si>
  <si>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</si>
  <si>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</si>
  <si>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</si>
  <si>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</si>
  <si>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</si>
  <si>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</si>
  <si>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</si>
  <si>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</si>
  <si>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</si>
  <si>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</si>
  <si>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</si>
  <si>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</si>
  <si>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</si>
  <si>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</si>
  <si>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</si>
  <si>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</si>
  <si>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</si>
  <si>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</si>
  <si>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</si>
  <si>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</si>
  <si>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</si>
  <si>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</si>
  <si>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</si>
  <si>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</si>
  <si>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</si>
  <si>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</si>
  <si>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</si>
  <si>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</si>
  <si>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</si>
  <si>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</si>
  <si>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</si>
  <si>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</si>
  <si>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</si>
  <si>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</si>
  <si>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</si>
  <si>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</si>
  <si>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</si>
  <si>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</si>
  <si>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</si>
  <si>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</si>
  <si>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</si>
  <si>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</si>
  <si>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</si>
  <si>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</si>
  <si>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</si>
  <si>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</si>
  <si>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</si>
  <si>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</si>
  <si>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</si>
  <si>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</si>
  <si>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</si>
  <si>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</si>
  <si>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</si>
  <si>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</si>
  <si>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</si>
  <si>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</si>
  <si>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</si>
  <si>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</si>
  <si>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</si>
  <si>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</si>
  <si>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</si>
  <si>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</si>
  <si>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</si>
  <si>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</si>
  <si>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</si>
  <si>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</si>
  <si>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</si>
  <si>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</si>
  <si>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</si>
  <si>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</si>
  <si>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</si>
  <si>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</si>
  <si>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</si>
  <si>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</si>
  <si>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</si>
  <si>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</si>
  <si>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</si>
  <si>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</si>
  <si>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</si>
  <si>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</si>
  <si>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</si>
  <si>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</si>
  <si>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</si>
  <si>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</si>
  <si>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</si>
  <si>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</si>
  <si>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</si>
  <si>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</si>
  <si>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</si>
  <si>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</si>
  <si>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</si>
  <si>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</si>
  <si>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</si>
  <si>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</si>
  <si>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</si>
  <si>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</si>
  <si>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</si>
  <si>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</si>
  <si>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</si>
  <si>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</si>
  <si>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</si>
  <si>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</si>
  <si>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</si>
  <si>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</si>
  <si>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</si>
  <si>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</si>
  <si>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</si>
  <si>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</si>
  <si>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</si>
  <si>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</si>
  <si>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</si>
  <si>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</si>
  <si>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</si>
  <si>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</si>
  <si>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</si>
  <si>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</si>
  <si>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</si>
  <si>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</si>
  <si>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</si>
  <si>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</si>
  <si>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</si>
  <si>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</si>
  <si>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</si>
  <si>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</si>
  <si>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</si>
  <si>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</si>
  <si>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</si>
  <si>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</si>
  <si>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</si>
  <si>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</si>
  <si>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</si>
  <si>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</si>
  <si>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</si>
  <si>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</si>
  <si>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</si>
  <si>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</si>
  <si>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</si>
  <si>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</si>
  <si>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</si>
  <si>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</si>
  <si>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</si>
  <si>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</si>
  <si>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</si>
  <si>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</si>
  <si>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</si>
  <si>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</si>
  <si>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</si>
  <si>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</si>
  <si>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</si>
  <si>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</si>
  <si>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</si>
  <si>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</si>
  <si>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</si>
  <si>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</si>
  <si>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</si>
  <si>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</si>
  <si>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</si>
  <si>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</si>
  <si>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</si>
  <si>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</si>
  <si>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</si>
  <si>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</si>
  <si>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</si>
  <si>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</si>
  <si>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</si>
  <si>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</si>
  <si>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</si>
  <si>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</si>
  <si>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</si>
  <si>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</si>
  <si>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</si>
  <si>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</si>
  <si>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</si>
  <si>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</si>
  <si>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</si>
  <si>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</si>
  <si>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</si>
  <si>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</si>
  <si>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</si>
  <si>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</si>
  <si>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</si>
  <si>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</si>
  <si>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</si>
  <si>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</si>
  <si>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</si>
  <si>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</si>
  <si>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</si>
  <si>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</si>
  <si>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</si>
  <si>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</si>
  <si>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</si>
  <si>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</si>
  <si>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</si>
  <si>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</si>
  <si>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</si>
  <si>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</si>
  <si>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</si>
  <si>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</si>
  <si>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</si>
  <si>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</si>
  <si>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</si>
  <si>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</si>
  <si>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</si>
  <si>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</si>
  <si>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</si>
  <si>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</si>
  <si>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</si>
  <si>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</si>
  <si>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</si>
  <si>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</si>
  <si>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</si>
  <si>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</si>
  <si>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</si>
  <si>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</si>
  <si>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</si>
  <si>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</si>
  <si>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</si>
  <si>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</si>
  <si>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</si>
  <si>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</si>
  <si>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</si>
  <si>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</si>
  <si>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</si>
  <si>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</si>
  <si>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</si>
  <si>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</si>
  <si>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</si>
  <si>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</si>
  <si>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</si>
  <si>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</si>
  <si>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</si>
  <si>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</si>
  <si>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</si>
  <si>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</si>
  <si>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</si>
  <si>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</si>
  <si>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</si>
  <si>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</si>
  <si>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</si>
  <si>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</si>
  <si>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</si>
  <si>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</si>
  <si>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</si>
  <si>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</si>
  <si>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</si>
  <si>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</si>
  <si>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</si>
  <si>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</si>
  <si>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</si>
  <si>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</si>
  <si>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</si>
  <si>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</si>
  <si>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</si>
  <si>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</si>
  <si>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</si>
  <si>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</si>
  <si>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</si>
  <si>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</si>
  <si>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</si>
  <si>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</si>
  <si>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</si>
  <si>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</si>
  <si>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</si>
  <si>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</si>
  <si>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</si>
  <si>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</si>
  <si>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</si>
  <si>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</si>
  <si>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</si>
  <si>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</si>
  <si>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</si>
  <si>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</si>
  <si>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</si>
  <si>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</si>
  <si>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</si>
  <si>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</si>
  <si>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</si>
  <si>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</si>
  <si>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</si>
  <si>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</si>
  <si>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</si>
  <si>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</si>
  <si>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</si>
  <si>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</si>
  <si>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</si>
  <si>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</si>
  <si>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</si>
  <si>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</si>
  <si>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</si>
  <si>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</si>
  <si>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</si>
  <si>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</si>
  <si>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</si>
  <si>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</si>
  <si>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</si>
  <si>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</si>
  <si>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</si>
  <si>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</si>
  <si>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</si>
  <si>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</si>
  <si>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</si>
  <si>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</si>
  <si>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</si>
  <si>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</si>
  <si>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</si>
  <si>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</si>
  <si>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</si>
  <si>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</si>
  <si>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</si>
  <si>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</si>
  <si>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</si>
  <si>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</si>
  <si>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</si>
  <si>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</si>
  <si>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</si>
  <si>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</si>
  <si>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</si>
  <si>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</si>
  <si>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</si>
  <si>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</si>
  <si>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</si>
  <si>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</si>
  <si>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</si>
  <si>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</si>
  <si>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</si>
  <si>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</si>
  <si>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</si>
  <si>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</si>
  <si>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</si>
  <si>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</si>
  <si>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</si>
  <si>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</si>
  <si>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</si>
  <si>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</si>
  <si>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</si>
  <si>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</si>
  <si>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</si>
  <si>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</si>
  <si>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</si>
  <si>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</si>
  <si>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</si>
  <si>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</si>
  <si>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</si>
  <si>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</si>
  <si>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</si>
  <si>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</si>
  <si>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</si>
  <si>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</si>
  <si>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</si>
  <si>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</si>
  <si>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</si>
  <si>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</si>
  <si>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</si>
  <si>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</si>
  <si>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</si>
  <si>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</si>
  <si>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</si>
  <si>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</si>
  <si>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</si>
  <si>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</si>
  <si>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</si>
  <si>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</si>
  <si>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</si>
  <si>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</si>
  <si>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</si>
  <si>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</si>
  <si>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</si>
  <si>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</si>
  <si>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</si>
  <si>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</si>
  <si>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</si>
  <si>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</si>
  <si>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</si>
  <si>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</si>
  <si>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</si>
  <si>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</si>
  <si>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</si>
  <si>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</si>
  <si>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</si>
  <si>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</si>
  <si>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</si>
  <si>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</si>
  <si>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</si>
  <si>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</si>
  <si>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</si>
  <si>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</si>
  <si>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</si>
  <si>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</si>
  <si>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</si>
  <si>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</si>
  <si>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</si>
  <si>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</si>
  <si>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</si>
  <si>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</si>
  <si>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</si>
  <si>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</si>
  <si>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</si>
  <si>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</si>
  <si>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</si>
  <si>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</si>
  <si>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</si>
  <si>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</si>
  <si>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</si>
  <si>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</si>
  <si>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</si>
  <si>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</si>
  <si>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</si>
  <si>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</si>
  <si>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</si>
  <si>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</si>
  <si>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</si>
  <si>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</si>
  <si>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</si>
  <si>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</si>
  <si>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</si>
  <si>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</si>
  <si>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</si>
  <si>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</si>
  <si>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</si>
  <si>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</si>
  <si>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</si>
  <si>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</si>
  <si>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</si>
  <si>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</si>
  <si>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</si>
  <si>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</si>
  <si>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</si>
  <si>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</si>
  <si>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</si>
  <si>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</si>
  <si>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</si>
  <si>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</si>
  <si>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</si>
  <si>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</si>
  <si>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</si>
  <si>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</si>
  <si>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</si>
  <si>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</si>
  <si>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</si>
  <si>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</si>
  <si>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</si>
  <si>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</si>
  <si>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</si>
  <si>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</si>
  <si>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</si>
  <si>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</si>
  <si>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</si>
  <si>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</si>
  <si>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</si>
  <si>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</si>
  <si>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</si>
  <si>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</si>
  <si>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</si>
  <si>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</si>
  <si>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</si>
  <si>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</si>
  <si>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</si>
  <si>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</si>
  <si>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</si>
  <si>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</si>
  <si>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</si>
  <si>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</si>
  <si>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</si>
  <si>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</si>
  <si>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</si>
  <si>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</si>
  <si>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</si>
  <si>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</si>
  <si>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</si>
  <si>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</si>
  <si>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</si>
  <si>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</si>
  <si>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</si>
  <si>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</si>
  <si>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</si>
  <si>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</si>
  <si>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</si>
  <si>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</si>
  <si>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</si>
  <si>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</si>
  <si>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</si>
  <si>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</si>
  <si>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</si>
  <si>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</si>
  <si>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</si>
  <si>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</si>
  <si>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</si>
  <si>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</si>
  <si>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</si>
  <si>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</si>
  <si>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</si>
  <si>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</si>
  <si>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</si>
  <si>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</si>
  <si>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</si>
  <si>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</si>
  <si>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</si>
  <si>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</si>
  <si>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</si>
  <si>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</si>
  <si>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</si>
  <si>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</si>
  <si>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</si>
  <si>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</si>
  <si>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</si>
  <si>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</si>
  <si>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</si>
  <si>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</si>
  <si>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</si>
  <si>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</si>
  <si>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</si>
  <si>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</si>
  <si>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</si>
  <si>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</si>
  <si>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</si>
  <si>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</si>
  <si>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</si>
  <si>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</si>
  <si>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</si>
  <si>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</si>
  <si>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</si>
  <si>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</si>
  <si>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</si>
  <si>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</si>
  <si>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</si>
  <si>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</si>
  <si>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</si>
  <si>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</si>
  <si>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</si>
  <si>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</si>
  <si>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</si>
  <si>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</si>
  <si>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</si>
  <si>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</si>
  <si>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</si>
  <si>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</si>
  <si>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</si>
  <si>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</si>
  <si>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</si>
  <si>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</si>
  <si>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</si>
  <si>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</si>
  <si>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</si>
  <si>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</si>
  <si>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</si>
  <si>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</si>
  <si>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</si>
  <si>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</si>
  <si>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</si>
  <si>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</si>
  <si>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</si>
  <si>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</si>
  <si>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</si>
  <si>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</si>
  <si>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</si>
  <si>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</si>
  <si>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</si>
  <si>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</si>
  <si>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</si>
  <si>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</si>
  <si>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</si>
  <si>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</si>
  <si>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</si>
  <si>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</si>
  <si>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</si>
  <si>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</si>
  <si>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</si>
  <si>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</si>
  <si>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</si>
  <si>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</si>
  <si>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</si>
  <si>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</si>
  <si>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</si>
  <si>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</si>
  <si>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</si>
  <si>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</si>
  <si>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</si>
  <si>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</si>
  <si>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</si>
  <si>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</si>
  <si>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</si>
  <si>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</si>
  <si>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</si>
  <si>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</si>
  <si>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</si>
  <si>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</si>
  <si>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</si>
  <si>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</si>
  <si>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</si>
  <si>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</si>
  <si>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</si>
  <si>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</si>
  <si>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</si>
  <si>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</si>
  <si>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</si>
  <si>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</si>
  <si>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</si>
  <si>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</si>
  <si>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</si>
  <si>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</si>
  <si>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</si>
  <si>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</si>
  <si>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</si>
  <si>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</si>
  <si>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</si>
  <si>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</si>
  <si>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</si>
  <si>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</si>
  <si>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</si>
  <si>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</si>
  <si>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</si>
  <si>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</si>
  <si>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</si>
  <si>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</si>
  <si>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</si>
  <si>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</si>
  <si>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</si>
  <si>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</si>
  <si>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</si>
  <si>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</si>
  <si>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</si>
  <si>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</si>
  <si>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</si>
  <si>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</si>
  <si>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</si>
  <si>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</si>
  <si>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</si>
  <si>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</si>
  <si>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</si>
  <si>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</si>
  <si>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</si>
  <si>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</si>
  <si>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</si>
  <si>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</si>
  <si>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</si>
  <si>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</si>
  <si>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</si>
  <si>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</si>
  <si>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</si>
  <si>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</si>
  <si>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</si>
  <si>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</si>
  <si>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</si>
  <si>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</si>
  <si>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</si>
  <si>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</si>
  <si>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</si>
  <si>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</si>
  <si>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</si>
  <si>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</si>
  <si>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</si>
  <si>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</si>
  <si>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</si>
  <si>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</si>
  <si>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</si>
  <si>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</si>
  <si>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</si>
  <si>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</si>
  <si>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</si>
  <si>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</si>
  <si>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</si>
  <si>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</si>
  <si>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</si>
  <si>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</si>
  <si>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</si>
  <si>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</si>
  <si>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</si>
  <si>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</si>
  <si>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</si>
  <si>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</si>
  <si>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</si>
  <si>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</si>
  <si>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</si>
  <si>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</si>
  <si>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</si>
  <si>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</si>
  <si>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</si>
  <si>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</si>
  <si>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</si>
  <si>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</si>
  <si>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</si>
  <si>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</si>
  <si>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</si>
  <si>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</si>
  <si>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</si>
  <si>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</si>
  <si>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</si>
  <si>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</si>
  <si>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</si>
  <si>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</si>
  <si>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</si>
  <si>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</si>
  <si>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</si>
  <si>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</si>
  <si>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</si>
  <si>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</si>
  <si>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</si>
  <si>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</si>
  <si>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</si>
  <si>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</si>
  <si>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</si>
  <si>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</si>
  <si>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</si>
  <si>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</si>
  <si>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</si>
  <si>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</si>
  <si>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</si>
  <si>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</si>
  <si>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</si>
  <si>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</si>
  <si>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</si>
  <si>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</si>
  <si>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</si>
  <si>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</si>
  <si>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</si>
  <si>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</si>
  <si>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</si>
  <si>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</si>
  <si>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</si>
  <si>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</si>
  <si>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</si>
  <si>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</si>
  <si>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</si>
  <si>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</si>
  <si>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</si>
  <si>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</si>
  <si>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</si>
  <si>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</si>
  <si>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</si>
  <si>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</si>
  <si>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</si>
  <si>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</si>
  <si>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</si>
  <si>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</si>
  <si>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</si>
  <si>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</si>
  <si>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</si>
  <si>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</si>
  <si>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</si>
  <si>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</si>
  <si>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</si>
  <si>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</si>
  <si>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</si>
  <si>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</si>
  <si>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</si>
  <si>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</si>
  <si>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</si>
  <si>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</si>
  <si>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</si>
  <si>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</si>
  <si>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</si>
  <si>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</si>
  <si>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</si>
  <si>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</si>
  <si>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</si>
  <si>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</si>
  <si>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</si>
  <si>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</si>
  <si>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</si>
  <si>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</si>
  <si>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</si>
  <si>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</si>
  <si>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</si>
  <si>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</si>
  <si>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</si>
  <si>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</si>
  <si>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</si>
  <si>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</si>
  <si>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</si>
  <si>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</si>
  <si>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</si>
  <si>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</si>
  <si>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</si>
  <si>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</si>
  <si>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</si>
  <si>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</si>
  <si>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</si>
  <si>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</si>
  <si>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</si>
  <si>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</si>
  <si>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</si>
  <si>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</si>
  <si>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</si>
  <si>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</si>
  <si>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</si>
  <si>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</si>
  <si>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</si>
  <si>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</si>
  <si>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</si>
  <si>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</si>
  <si>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</si>
  <si>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</si>
  <si>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</si>
  <si>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</si>
  <si>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</si>
  <si>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</si>
  <si>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</si>
  <si>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</si>
  <si>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</si>
  <si>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</si>
  <si>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</si>
  <si>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</si>
  <si>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</si>
  <si>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</si>
  <si>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</si>
  <si>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</si>
  <si>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</si>
  <si>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</si>
  <si>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</si>
  <si>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</si>
  <si>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</si>
  <si>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</si>
  <si>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</si>
  <si>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</si>
  <si>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</si>
  <si>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</si>
  <si>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</si>
  <si>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</si>
  <si>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</si>
  <si>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</si>
  <si>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</si>
  <si>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</si>
  <si>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</si>
  <si>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</si>
  <si>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</si>
  <si>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</si>
  <si>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</si>
  <si>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</si>
  <si>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</si>
  <si>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</si>
  <si>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</si>
  <si>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</si>
  <si>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</si>
  <si>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</si>
  <si>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</si>
  <si>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</si>
  <si>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</si>
  <si>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</si>
  <si>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</si>
  <si>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</si>
  <si>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</si>
  <si>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</si>
  <si>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</si>
  <si>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</si>
  <si>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</si>
  <si>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</si>
  <si>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</si>
  <si>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</si>
  <si>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</si>
  <si>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</si>
  <si>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</si>
  <si>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</si>
  <si>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</si>
  <si>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</si>
  <si>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</si>
  <si>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</si>
  <si>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</si>
  <si>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</si>
  <si>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</si>
  <si>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</si>
  <si>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</si>
  <si>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</si>
  <si>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</si>
  <si>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</si>
  <si>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</si>
  <si>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</si>
  <si>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</si>
  <si>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</si>
  <si>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</si>
  <si>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</si>
  <si>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</si>
  <si>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</si>
  <si>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</si>
  <si>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</si>
  <si>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</si>
  <si>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</si>
  <si>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</si>
  <si>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</si>
  <si>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</si>
  <si>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</si>
  <si>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</si>
  <si>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</si>
  <si>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</si>
  <si>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</si>
  <si>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</si>
  <si>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</si>
  <si>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</si>
  <si>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</si>
  <si>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</si>
  <si>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</si>
  <si>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</si>
  <si>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</si>
  <si>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</si>
  <si>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</si>
  <si>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</si>
  <si>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</si>
  <si>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</si>
  <si>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</si>
  <si>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</si>
  <si>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</si>
  <si>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</si>
  <si>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</si>
  <si>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</si>
  <si>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</si>
  <si>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</si>
  <si>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</si>
  <si>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</si>
  <si>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</si>
  <si>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</si>
  <si>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</si>
  <si>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</si>
  <si>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</si>
  <si>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</si>
  <si>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</si>
  <si>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</si>
  <si>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</si>
  <si>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</si>
  <si>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</si>
  <si>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</si>
  <si>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</si>
  <si>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</si>
  <si>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</si>
  <si>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</si>
  <si>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</si>
  <si>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</si>
  <si>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</si>
  <si>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</si>
  <si>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</si>
  <si>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</si>
  <si>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</si>
  <si>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</si>
  <si>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</si>
  <si>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</si>
  <si>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</si>
  <si>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</si>
  <si>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</si>
  <si>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</si>
  <si>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</si>
  <si>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</si>
  <si>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</si>
  <si>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</si>
  <si>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</si>
  <si>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</si>
  <si>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</si>
  <si>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</si>
  <si>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</si>
  <si>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</si>
  <si>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</si>
  <si>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</si>
  <si>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</si>
  <si>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</si>
  <si>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</si>
  <si>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</si>
  <si>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</si>
  <si>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</si>
  <si>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</si>
  <si>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</si>
  <si>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</si>
  <si>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</si>
  <si>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</si>
  <si>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</si>
  <si>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</si>
  <si>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</si>
  <si>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</si>
  <si>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</si>
  <si>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</si>
  <si>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</si>
  <si>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</si>
  <si>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</si>
  <si>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</si>
  <si>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</si>
  <si>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</si>
  <si>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</si>
  <si>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</si>
  <si>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</si>
  <si>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</si>
  <si>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</si>
  <si>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</si>
  <si>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</si>
  <si>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</si>
  <si>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</si>
  <si>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</si>
  <si>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</si>
  <si>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</si>
  <si>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</si>
  <si>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</si>
  <si>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</si>
  <si>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</si>
  <si>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</si>
  <si>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</si>
  <si>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</si>
  <si>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</si>
  <si>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</si>
  <si>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</si>
  <si>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</si>
  <si>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</si>
  <si>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</si>
  <si>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</si>
  <si>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</si>
  <si>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</si>
  <si>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</si>
  <si>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</si>
  <si>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</si>
  <si>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</si>
  <si>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</si>
  <si>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</si>
  <si>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</si>
  <si>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</si>
  <si>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</si>
  <si>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</si>
  <si>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</si>
  <si>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</si>
  <si>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</si>
  <si>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</si>
  <si>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</si>
  <si>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</si>
  <si>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</si>
  <si>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</si>
  <si>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</si>
  <si>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</si>
  <si>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</si>
  <si>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</si>
  <si>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</si>
  <si>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</si>
  <si>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</si>
  <si>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</si>
  <si>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</si>
  <si>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</si>
  <si>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</si>
  <si>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</si>
  <si>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</si>
  <si>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</si>
  <si>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</si>
  <si>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</si>
  <si>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</si>
  <si>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</si>
  <si>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</si>
  <si>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</si>
  <si>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</si>
  <si>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</si>
  <si>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</si>
  <si>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</si>
  <si>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</si>
  <si>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</si>
  <si>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</si>
  <si>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</si>
  <si>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</si>
  <si>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</si>
  <si>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</si>
  <si>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</si>
  <si>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</si>
  <si>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</si>
  <si>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</si>
  <si>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</si>
  <si>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</si>
  <si>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</si>
  <si>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</si>
  <si>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</si>
  <si>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</si>
  <si>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</si>
  <si>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</si>
  <si>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</si>
  <si>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</si>
  <si>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</si>
  <si>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</si>
  <si>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</si>
  <si>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</si>
  <si>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</si>
  <si>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</si>
  <si>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</si>
  <si>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</si>
  <si>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</si>
  <si>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</si>
  <si>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</si>
  <si>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</si>
  <si>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</si>
  <si>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</si>
  <si>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</si>
  <si>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</si>
  <si>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</si>
  <si>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</si>
  <si>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</si>
  <si>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</si>
  <si>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</si>
  <si>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</si>
  <si>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</si>
  <si>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</si>
  <si>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</si>
  <si>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</si>
  <si>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</si>
  <si>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</si>
  <si>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</si>
  <si>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</si>
  <si>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</si>
  <si>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</si>
  <si>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</si>
  <si>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</si>
  <si>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</si>
  <si>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</si>
  <si>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</si>
  <si>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</si>
  <si>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</si>
  <si>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</si>
  <si>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</si>
  <si>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</si>
  <si>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</si>
  <si>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</si>
  <si>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</si>
  <si>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</si>
  <si>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</si>
  <si>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</si>
  <si>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</si>
  <si>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</si>
  <si>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</si>
  <si>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</si>
  <si>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</si>
  <si>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</si>
  <si>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</si>
  <si>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</si>
  <si>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</si>
  <si>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</si>
  <si>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</si>
  <si>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</si>
  <si>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</si>
  <si>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</si>
  <si>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</si>
  <si>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</si>
  <si>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</si>
  <si>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</si>
  <si>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</si>
  <si>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</si>
  <si>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</si>
  <si>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</si>
  <si>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</si>
  <si>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</si>
  <si>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</si>
  <si>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</si>
  <si>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</si>
  <si>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</si>
  <si>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</si>
  <si>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</si>
  <si>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</si>
  <si>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</si>
  <si>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</si>
  <si>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</si>
  <si>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</si>
  <si>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</si>
  <si>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</si>
  <si>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</si>
  <si>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</si>
  <si>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</si>
  <si>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</si>
  <si>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</si>
  <si>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</si>
  <si>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</si>
  <si>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</si>
  <si>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</si>
  <si>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</si>
  <si>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</si>
  <si>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</si>
  <si>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</si>
  <si>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</si>
  <si>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</si>
  <si>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</si>
  <si>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</si>
  <si>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</si>
  <si>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</si>
  <si>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</si>
  <si>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</si>
  <si>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</si>
  <si>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</si>
  <si>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</si>
  <si>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</si>
  <si>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</si>
  <si>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</si>
  <si>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</si>
  <si>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</si>
  <si>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</si>
  <si>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</si>
  <si>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</si>
  <si>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</si>
  <si>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</si>
  <si>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</si>
  <si>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</si>
  <si>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</si>
  <si>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</si>
  <si>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</si>
  <si>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</si>
  <si>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</si>
  <si>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</si>
  <si>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</si>
  <si>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</si>
  <si>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</si>
  <si>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</si>
  <si>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</si>
  <si>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</si>
  <si>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</si>
  <si>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</si>
  <si>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</si>
  <si>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</si>
  <si>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</si>
  <si>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</si>
  <si>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</si>
  <si>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</si>
  <si>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</si>
  <si>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</si>
  <si>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</si>
  <si>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</si>
  <si>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</si>
  <si>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</si>
  <si>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</si>
  <si>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</si>
  <si>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</si>
  <si>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</si>
  <si>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</si>
  <si>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</si>
  <si>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</si>
  <si>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</si>
  <si>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</si>
  <si>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</si>
  <si>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</si>
  <si>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</si>
  <si>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</si>
  <si>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</si>
  <si>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</si>
  <si>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</si>
  <si>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</si>
  <si>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</si>
  <si>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</si>
  <si>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</si>
  <si>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</si>
  <si>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</si>
  <si>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</si>
  <si>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</si>
  <si>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</si>
  <si>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</si>
  <si>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</si>
  <si>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</si>
  <si>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</si>
  <si>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</si>
  <si>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</si>
  <si>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</si>
  <si>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</si>
  <si>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</si>
  <si>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</si>
  <si>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</si>
  <si>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</si>
  <si>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</si>
  <si>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</si>
  <si>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</si>
  <si>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</si>
  <si>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</si>
  <si>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</si>
  <si>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</si>
  <si>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</si>
  <si>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</si>
  <si>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</si>
  <si>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</si>
  <si>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</si>
  <si>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</si>
  <si>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</si>
  <si>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</si>
  <si>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</si>
  <si>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</si>
  <si>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</si>
  <si>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</si>
  <si>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</si>
  <si>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</si>
  <si>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</si>
  <si>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</si>
  <si>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</si>
  <si>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</si>
  <si>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</si>
  <si>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</si>
  <si>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</si>
  <si>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</si>
  <si>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</si>
  <si>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</si>
  <si>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</si>
  <si>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</si>
  <si>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</si>
  <si>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</si>
  <si>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</si>
  <si>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</si>
  <si>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</si>
  <si>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</si>
  <si>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</si>
  <si>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</si>
  <si>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</si>
  <si>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</si>
  <si>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</si>
  <si>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</si>
  <si>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</si>
  <si>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</si>
  <si>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</si>
  <si>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</si>
  <si>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</si>
  <si>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</si>
  <si>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</si>
  <si>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</si>
  <si>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</si>
  <si>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</si>
  <si>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</si>
  <si>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</si>
  <si>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</si>
  <si>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</si>
  <si>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</si>
  <si>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</si>
  <si>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</si>
  <si>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</si>
  <si>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</si>
  <si>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</si>
  <si>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</si>
  <si>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</si>
  <si>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</si>
  <si>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</si>
  <si>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</si>
  <si>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</si>
  <si>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</si>
  <si>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</si>
  <si>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</si>
  <si>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</si>
  <si>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</si>
  <si>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</si>
  <si>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</si>
  <si>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</si>
  <si>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</si>
  <si>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</si>
  <si>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</si>
  <si>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</si>
  <si>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</si>
  <si>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</si>
  <si>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</si>
  <si>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</si>
  <si>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</si>
  <si>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</si>
  <si>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</si>
  <si>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</si>
  <si>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</si>
  <si>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</si>
  <si>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</si>
  <si>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</si>
  <si>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</si>
  <si>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</si>
  <si>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</si>
  <si>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</si>
  <si>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</si>
  <si>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</si>
  <si>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</si>
  <si>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</si>
  <si>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</si>
  <si>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</si>
  <si>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</si>
  <si>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</si>
  <si>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</si>
  <si>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</si>
  <si>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</si>
  <si>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</si>
  <si>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</si>
  <si>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</si>
  <si>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</si>
  <si>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</si>
  <si>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</si>
  <si>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</si>
  <si>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</si>
  <si>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</si>
  <si>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</si>
  <si>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</si>
  <si>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</si>
  <si>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</si>
  <si>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</si>
  <si>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</si>
  <si>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</si>
  <si>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</si>
  <si>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</si>
  <si>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</si>
  <si>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</si>
  <si>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</si>
  <si>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</si>
  <si>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</si>
  <si>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</si>
  <si>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</si>
  <si>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</si>
  <si>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</si>
  <si>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</si>
  <si>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</si>
  <si>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</si>
  <si>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</si>
  <si>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</si>
  <si>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</si>
  <si>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</si>
  <si>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</si>
  <si>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</si>
  <si>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</si>
  <si>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</si>
  <si>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</si>
  <si>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</si>
  <si>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</si>
  <si>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</si>
  <si>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</si>
  <si>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</si>
  <si>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</si>
  <si>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</si>
  <si>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</si>
  <si>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</si>
  <si>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</si>
  <si>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</si>
  <si>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</si>
  <si>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</si>
  <si>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</si>
  <si>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</si>
  <si>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</si>
  <si>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</si>
  <si>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</si>
  <si>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</si>
  <si>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</si>
  <si>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</si>
  <si>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</si>
  <si>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</si>
  <si>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</si>
  <si>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</si>
  <si>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</si>
  <si>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</si>
  <si>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</si>
  <si>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</si>
  <si>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</si>
  <si>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</si>
  <si>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</si>
  <si>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</si>
  <si>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</si>
  <si>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</si>
  <si>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</si>
  <si>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</si>
  <si>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</si>
  <si>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</si>
  <si>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</si>
  <si>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</si>
  <si>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</si>
  <si>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</si>
  <si>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</si>
  <si>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</si>
  <si>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</si>
  <si>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</si>
  <si>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</si>
  <si>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</si>
  <si>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</si>
  <si>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</si>
  <si>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</si>
  <si>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</si>
  <si>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</si>
  <si>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</si>
  <si>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</si>
  <si>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</si>
  <si>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</si>
  <si>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</si>
  <si>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</si>
  <si>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</si>
  <si>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</si>
  <si>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</si>
  <si>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</si>
  <si>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</si>
  <si>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</si>
  <si>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</si>
  <si>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</si>
  <si>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</si>
  <si>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</si>
  <si>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</si>
  <si>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</si>
  <si>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</si>
  <si>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</si>
  <si>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</si>
  <si>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</si>
  <si>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</si>
  <si>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</si>
  <si>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</si>
  <si>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</si>
  <si>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</si>
  <si>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</si>
  <si>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</si>
  <si>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</si>
  <si>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</si>
  <si>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</si>
  <si>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</si>
  <si>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</si>
  <si>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</si>
  <si>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</si>
  <si>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</si>
  <si>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</si>
  <si>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</si>
  <si>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</si>
  <si>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</si>
  <si>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</si>
  <si>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</si>
  <si>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</si>
  <si>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</si>
  <si>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</si>
  <si>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</si>
  <si>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</si>
  <si>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</si>
  <si>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</si>
  <si>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</si>
  <si>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</si>
  <si>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</si>
  <si>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</si>
  <si>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</si>
  <si>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</si>
  <si>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</si>
  <si>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</si>
  <si>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</si>
  <si>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</si>
  <si>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</si>
  <si>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</si>
  <si>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</si>
  <si>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</si>
  <si>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</si>
  <si>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</si>
  <si>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</si>
  <si>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</si>
  <si>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</si>
  <si>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</si>
  <si>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</si>
  <si>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</si>
  <si>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</si>
  <si>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</si>
  <si>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</si>
  <si>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</si>
  <si>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</si>
  <si>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</si>
  <si>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</si>
  <si>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</si>
  <si>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</si>
  <si>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</si>
  <si>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</si>
  <si>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</si>
  <si>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</si>
  <si>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</si>
  <si>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</si>
  <si>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</si>
  <si>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</si>
  <si>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</si>
  <si>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</si>
  <si>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</si>
  <si>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</si>
  <si>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</si>
  <si>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</si>
  <si>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</si>
  <si>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</si>
  <si>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</si>
  <si>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</si>
  <si>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</si>
  <si>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</si>
  <si>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</si>
  <si>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</si>
  <si>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</si>
  <si>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</si>
  <si>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</si>
  <si>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</si>
  <si>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</si>
  <si>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</si>
  <si>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</si>
  <si>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</si>
  <si>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</si>
  <si>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</si>
  <si>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</si>
  <si>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</si>
  <si>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</si>
  <si>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</si>
  <si>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</si>
  <si>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</si>
  <si>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</si>
  <si>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</si>
  <si>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</si>
  <si>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</si>
  <si>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</si>
  <si>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</si>
  <si>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</si>
  <si>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</si>
  <si>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</si>
  <si>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</si>
  <si>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</si>
  <si>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</si>
  <si>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</si>
  <si>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</si>
  <si>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</si>
  <si>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</si>
  <si>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</si>
  <si>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</si>
  <si>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</si>
  <si>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</si>
  <si>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</si>
  <si>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</si>
  <si>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</si>
  <si>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</si>
  <si>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</si>
  <si>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</si>
  <si>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</si>
  <si>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</si>
  <si>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</si>
  <si>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</si>
  <si>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</si>
  <si>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</si>
  <si>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</si>
  <si>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</si>
  <si>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</si>
  <si>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</si>
  <si>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</si>
  <si>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</si>
  <si>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</si>
  <si>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</si>
  <si>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</si>
  <si>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</si>
  <si>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</si>
  <si>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</si>
  <si>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</si>
  <si>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</si>
  <si>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</si>
  <si>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</si>
  <si>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</si>
  <si>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</si>
  <si>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</si>
  <si>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</si>
  <si>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</si>
  <si>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</si>
  <si>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</si>
  <si>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</si>
  <si>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</si>
  <si>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</si>
  <si>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</si>
  <si>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</si>
  <si>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</si>
  <si>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</si>
  <si>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</si>
  <si>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</si>
  <si>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</si>
  <si>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</si>
  <si>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</si>
  <si>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</si>
  <si>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</si>
  <si>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</si>
  <si>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</si>
  <si>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</si>
  <si>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</si>
  <si>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</si>
  <si>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</si>
  <si>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</si>
  <si>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</si>
  <si>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</si>
  <si>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</si>
  <si>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</si>
  <si>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</si>
  <si>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</si>
  <si>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</si>
  <si>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</si>
  <si>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</si>
  <si>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</si>
  <si>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</si>
  <si>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</si>
  <si>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</si>
  <si>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</si>
  <si>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</si>
  <si>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</si>
  <si>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</si>
  <si>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</si>
  <si>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</si>
  <si>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</si>
  <si>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</si>
  <si>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</si>
  <si>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</si>
  <si>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</si>
  <si>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</si>
  <si>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</si>
  <si>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</si>
  <si>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</si>
  <si>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</si>
  <si>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</si>
  <si>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</si>
  <si>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</si>
  <si>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</si>
  <si>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</si>
  <si>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</si>
  <si>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</si>
  <si>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</si>
  <si>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</si>
  <si>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</si>
  <si>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</si>
  <si>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</si>
  <si>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</si>
  <si>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</si>
  <si>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</si>
  <si>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</si>
  <si>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</si>
  <si>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</si>
  <si>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</si>
  <si>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</si>
  <si>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</si>
  <si>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</si>
  <si>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</si>
  <si>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</si>
  <si>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</si>
  <si>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</si>
  <si>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</si>
  <si>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</si>
  <si>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</si>
  <si>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</si>
  <si>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</si>
  <si>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</si>
  <si>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</si>
  <si>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</si>
  <si>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</si>
  <si>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</si>
  <si>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</si>
  <si>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</si>
  <si>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</si>
  <si>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</si>
  <si>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</si>
  <si>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</si>
  <si>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</si>
  <si>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</si>
  <si>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</si>
  <si>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</si>
  <si>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</si>
  <si>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</si>
  <si>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</si>
  <si>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</si>
  <si>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</si>
  <si>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</si>
  <si>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</si>
  <si>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</si>
  <si>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</si>
  <si>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</si>
  <si>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</si>
  <si>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</si>
  <si>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</si>
  <si>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</si>
  <si>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</si>
  <si>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</si>
  <si>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</si>
  <si>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</si>
  <si>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</si>
  <si>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</si>
  <si>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</si>
  <si>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</si>
  <si>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</si>
  <si>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</si>
  <si>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</si>
  <si>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</si>
  <si>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</si>
  <si>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</si>
  <si>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</si>
  <si>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</si>
  <si>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</si>
  <si>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</si>
  <si>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</si>
  <si>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</si>
  <si>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</si>
  <si>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</si>
  <si>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</si>
  <si>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</si>
  <si>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</si>
  <si>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</si>
  <si>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</si>
  <si>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</si>
  <si>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</si>
  <si>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</si>
  <si>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</si>
  <si>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</si>
  <si>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</si>
  <si>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</si>
  <si>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</si>
  <si>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</si>
  <si>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</si>
  <si>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</si>
  <si>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</si>
  <si>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</si>
  <si>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</si>
  <si>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</si>
  <si>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</si>
  <si>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</si>
  <si>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</si>
  <si>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</si>
  <si>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</si>
  <si>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</si>
  <si>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</si>
  <si>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</si>
  <si>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</si>
  <si>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</si>
  <si>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</si>
  <si>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</si>
  <si>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</si>
  <si>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</si>
  <si>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</si>
  <si>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</si>
  <si>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</si>
  <si>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</si>
  <si>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</si>
  <si>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</si>
  <si>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</si>
  <si>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</si>
  <si>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</si>
  <si>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</si>
  <si>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</si>
  <si>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</si>
  <si>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</si>
  <si>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</si>
  <si>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</si>
  <si>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</si>
  <si>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</si>
  <si>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</si>
  <si>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</si>
  <si>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</si>
  <si>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</si>
  <si>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</si>
  <si>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</si>
  <si>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</si>
  <si>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</si>
  <si>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</si>
  <si>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</si>
  <si>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</si>
  <si>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</si>
  <si>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</si>
  <si>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</si>
  <si>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</si>
  <si>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</si>
  <si>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</si>
  <si>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</si>
  <si>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</si>
  <si>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</si>
  <si>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</si>
  <si>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</si>
  <si>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</si>
  <si>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</si>
  <si>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</si>
  <si>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</si>
  <si>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</si>
  <si>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</si>
  <si>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</si>
  <si>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</si>
  <si>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</si>
  <si>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</si>
  <si>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</si>
  <si>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</si>
  <si>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</si>
  <si>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</si>
  <si>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</si>
  <si>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</si>
  <si>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</si>
  <si>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</si>
  <si>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</si>
  <si>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</si>
  <si>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</si>
  <si>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</si>
  <si>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</si>
  <si>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</si>
  <si>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</si>
  <si>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</si>
  <si>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</si>
  <si>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</si>
  <si>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</si>
  <si>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</si>
  <si>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</si>
  <si>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</si>
  <si>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</si>
  <si>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</si>
  <si>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</si>
  <si>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</si>
  <si>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</si>
  <si>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</si>
  <si>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</si>
  <si>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</si>
  <si>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</si>
  <si>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</si>
  <si>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</si>
  <si>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</si>
  <si>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</si>
  <si>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</si>
  <si>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</si>
  <si>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</si>
  <si>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</si>
  <si>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</si>
  <si>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</si>
  <si>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</si>
  <si>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</si>
  <si>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</si>
  <si>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</si>
  <si>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</si>
  <si>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</si>
  <si>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</si>
  <si>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</si>
  <si>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</si>
  <si>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</si>
  <si>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</si>
  <si>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</si>
  <si>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</si>
  <si>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</si>
  <si>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</si>
  <si>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</si>
  <si>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</si>
  <si>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</si>
  <si>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</si>
  <si>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</si>
  <si>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</si>
  <si>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</si>
  <si>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</si>
  <si>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</si>
  <si>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</si>
  <si>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</si>
  <si>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</si>
  <si>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</si>
  <si>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</si>
  <si>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</si>
  <si>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</si>
  <si>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</si>
  <si>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</si>
  <si>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</si>
  <si>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</si>
  <si>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</si>
  <si>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</si>
  <si>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</si>
  <si>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</si>
  <si>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</si>
  <si>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</si>
  <si>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</si>
  <si>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</si>
  <si>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</si>
  <si>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</si>
  <si>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</si>
  <si>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</si>
  <si>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</si>
  <si>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</si>
  <si>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</si>
  <si>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</si>
  <si>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</si>
  <si>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</si>
  <si>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</si>
  <si>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</si>
  <si>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</si>
  <si>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</si>
  <si>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</si>
  <si>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</si>
  <si>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</si>
  <si>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</si>
  <si>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</si>
  <si>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</si>
  <si>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</si>
  <si>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</si>
  <si>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</si>
  <si>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</si>
  <si>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</si>
  <si>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</si>
  <si>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</si>
  <si>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</si>
  <si>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</si>
  <si>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</si>
  <si>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</si>
  <si>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</si>
  <si>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</si>
  <si>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</si>
  <si>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</si>
  <si>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</si>
  <si>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</si>
  <si>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</si>
  <si>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</si>
  <si>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</si>
  <si>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</si>
  <si>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</si>
  <si>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</si>
  <si>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</si>
  <si>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</si>
  <si>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</si>
  <si>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</si>
  <si>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</si>
  <si>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</si>
  <si>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</si>
  <si>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</si>
  <si>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</si>
  <si>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</si>
  <si>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</si>
  <si>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</si>
  <si>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</si>
  <si>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</si>
  <si>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</si>
  <si>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</si>
  <si>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</si>
  <si>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</si>
  <si>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</si>
  <si>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</si>
  <si>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</si>
  <si>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</si>
  <si>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</si>
  <si>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</si>
  <si>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</si>
  <si>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</si>
  <si>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</si>
  <si>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</si>
  <si>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</si>
  <si>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</si>
  <si>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</si>
  <si>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</si>
  <si>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</si>
  <si>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</si>
  <si>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</si>
  <si>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</si>
  <si>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</si>
  <si>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</si>
  <si>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</si>
  <si>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</si>
  <si>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</si>
  <si>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</si>
  <si>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</si>
  <si>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</si>
  <si>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</si>
  <si>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</si>
  <si>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</si>
  <si>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</si>
  <si>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</si>
  <si>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</si>
  <si>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</si>
  <si>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</si>
  <si>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</si>
  <si>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</si>
  <si>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</si>
  <si>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</si>
  <si>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</si>
  <si>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</si>
  <si>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</si>
  <si>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</si>
  <si>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</si>
  <si>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</si>
  <si>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</si>
  <si>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</si>
  <si>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</si>
  <si>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</si>
  <si>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</si>
  <si>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</si>
  <si>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</si>
  <si>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</si>
  <si>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</si>
  <si>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</si>
  <si>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</si>
  <si>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</si>
  <si>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</si>
  <si>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</si>
  <si>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</si>
  <si>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</si>
  <si>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</si>
  <si>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</si>
  <si>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</si>
  <si>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</si>
  <si>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</si>
  <si>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</si>
  <si>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</si>
  <si>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</si>
  <si>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</si>
  <si>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</si>
  <si>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</si>
  <si>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</si>
  <si>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</si>
  <si>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</si>
  <si>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</si>
  <si>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</si>
  <si>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</si>
  <si>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</si>
  <si>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</si>
  <si>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</si>
  <si>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</si>
  <si>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</si>
  <si>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</si>
  <si>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</si>
  <si>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</si>
  <si>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</si>
  <si>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</si>
  <si>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</si>
  <si>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</si>
  <si>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</si>
  <si>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</si>
  <si>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</si>
  <si>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</si>
  <si>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</si>
  <si>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</si>
  <si>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</si>
  <si>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</si>
  <si>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</si>
  <si>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</si>
  <si>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</si>
  <si>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</si>
  <si>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</si>
  <si>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</si>
  <si>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</si>
  <si>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</si>
  <si>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</si>
  <si>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</si>
  <si>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</si>
  <si>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</si>
  <si>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</si>
  <si>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</si>
  <si>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</si>
  <si>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</si>
  <si>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</si>
  <si>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</si>
  <si>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</si>
  <si>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</si>
  <si>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</si>
  <si>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</si>
  <si>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</si>
  <si>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</si>
  <si>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</si>
  <si>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</si>
  <si>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</si>
  <si>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</si>
  <si>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</si>
  <si>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</si>
  <si>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</si>
  <si>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</si>
  <si>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</si>
  <si>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</si>
  <si>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</si>
  <si>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</si>
  <si>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</si>
  <si>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</si>
  <si>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</si>
  <si>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</si>
  <si>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</si>
  <si>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</si>
  <si>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</si>
  <si>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</si>
  <si>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</si>
  <si>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</si>
  <si>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</si>
  <si>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</si>
  <si>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</si>
  <si>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</si>
  <si>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</si>
  <si>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</si>
  <si>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</si>
  <si>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</si>
  <si>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</si>
  <si>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</si>
  <si>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</si>
  <si>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</si>
  <si>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</si>
  <si>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</si>
  <si>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</si>
  <si>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</si>
  <si>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</si>
  <si>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</si>
  <si>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</si>
  <si>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</si>
  <si>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</si>
  <si>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</si>
  <si>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</si>
  <si>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</si>
  <si>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</si>
  <si>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</si>
  <si>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</si>
  <si>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</si>
  <si>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</si>
  <si>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</si>
  <si>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</si>
  <si>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</si>
  <si>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</si>
  <si>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</si>
  <si>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</si>
  <si>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</si>
  <si>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</si>
  <si>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</si>
  <si>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</si>
  <si>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</si>
  <si>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</si>
  <si>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</si>
  <si>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</si>
  <si>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</si>
  <si>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</si>
  <si>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</si>
  <si>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</si>
  <si>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</si>
  <si>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</si>
  <si>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</si>
  <si>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</si>
  <si>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</si>
  <si>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</si>
  <si>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</si>
  <si>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</si>
  <si>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</si>
  <si>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</si>
  <si>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</si>
  <si>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</si>
  <si>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</si>
  <si>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</si>
  <si>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</si>
  <si>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</si>
  <si>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</si>
  <si>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</si>
  <si>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</si>
  <si>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</si>
  <si>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</si>
  <si>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</si>
  <si>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</si>
  <si>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</si>
  <si>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</si>
  <si>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</si>
  <si>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</si>
  <si>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</si>
  <si>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</si>
  <si>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</si>
  <si>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</si>
  <si>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</si>
  <si>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</si>
  <si>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</si>
  <si>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</si>
  <si>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</si>
  <si>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</si>
  <si>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</si>
  <si>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</si>
  <si>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</si>
  <si>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</si>
  <si>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</si>
  <si>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</si>
  <si>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</si>
  <si>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</si>
  <si>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</si>
  <si>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</si>
  <si>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</si>
  <si>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</si>
  <si>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</si>
  <si>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</si>
  <si>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</si>
  <si>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</si>
  <si>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</si>
  <si>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</si>
  <si>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</si>
  <si>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</si>
  <si>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</si>
  <si>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</si>
  <si>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</si>
  <si>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</si>
  <si>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</si>
  <si>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</si>
  <si>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</si>
  <si>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</si>
  <si>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</si>
  <si>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</si>
  <si>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</si>
  <si>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</si>
  <si>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</si>
  <si>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</si>
  <si>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</si>
  <si>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</si>
  <si>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</si>
  <si>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</si>
  <si>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</si>
  <si>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</si>
  <si>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</si>
  <si>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</si>
  <si>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</si>
  <si>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</si>
  <si>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</si>
  <si>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</si>
  <si>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</si>
  <si>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</si>
  <si>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</si>
  <si>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</si>
  <si>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</si>
  <si>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</si>
  <si>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</si>
  <si>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</si>
  <si>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</si>
  <si>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</si>
  <si>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</si>
  <si>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</si>
  <si>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</si>
  <si>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</si>
  <si>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</si>
  <si>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</si>
  <si>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</si>
  <si>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</si>
  <si>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</si>
  <si>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</si>
  <si>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</si>
  <si>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</si>
  <si>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</si>
  <si>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</si>
  <si>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</si>
  <si>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</si>
  <si>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</si>
  <si>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</si>
  <si>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</si>
  <si>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</si>
  <si>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</si>
  <si>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</si>
  <si>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</si>
  <si>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</si>
  <si>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</si>
  <si>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</si>
  <si>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</si>
  <si>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</si>
  <si>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</si>
  <si>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</si>
  <si>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</si>
  <si>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</si>
  <si>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</si>
  <si>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</si>
  <si>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</si>
  <si>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</si>
  <si>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</si>
  <si>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</si>
  <si>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</si>
  <si>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</si>
  <si>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</si>
  <si>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</si>
  <si>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</si>
  <si>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</si>
  <si>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</si>
  <si>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</si>
  <si>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</si>
  <si>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</si>
  <si>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</si>
  <si>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</si>
  <si>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</si>
  <si>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</si>
  <si>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</si>
  <si>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</si>
  <si>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</si>
  <si>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</si>
  <si>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</si>
  <si>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</si>
  <si>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</si>
  <si>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</si>
  <si>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</si>
  <si>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</si>
  <si>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</si>
  <si>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</si>
  <si>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</si>
  <si>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</si>
  <si>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</si>
  <si>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</si>
  <si>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</si>
  <si>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</si>
  <si>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</si>
  <si>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</si>
  <si>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</si>
  <si>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</si>
  <si>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</si>
  <si>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</si>
  <si>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</si>
  <si>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</si>
  <si>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</si>
  <si>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</si>
  <si>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</si>
  <si>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</si>
  <si>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</si>
  <si>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</si>
  <si>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</si>
  <si>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</si>
  <si>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</si>
  <si>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</si>
  <si>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</si>
  <si>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</si>
  <si>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</si>
  <si>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</si>
  <si>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</si>
  <si>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</si>
  <si>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</si>
  <si>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</si>
  <si>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</si>
  <si>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</si>
  <si>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</si>
  <si>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</si>
  <si>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</si>
  <si>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</si>
  <si>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</si>
  <si>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</si>
  <si>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</si>
  <si>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</si>
  <si>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</si>
  <si>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</si>
  <si>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</si>
  <si>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</si>
  <si>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</si>
  <si>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</si>
  <si>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</si>
  <si>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</si>
  <si>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</si>
  <si>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</si>
  <si>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</si>
  <si>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</si>
  <si>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</si>
  <si>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</si>
  <si>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</si>
  <si>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</si>
  <si>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</si>
  <si>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</si>
  <si>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</si>
  <si>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</si>
  <si>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</si>
  <si>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</si>
  <si>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</si>
  <si>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</si>
  <si>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</si>
  <si>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</si>
  <si>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</si>
  <si>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</si>
  <si>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</si>
  <si>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</si>
  <si>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</si>
  <si>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</si>
  <si>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</si>
  <si>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</si>
  <si>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</si>
  <si>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</si>
  <si>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</si>
  <si>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</si>
  <si>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</si>
  <si>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</si>
  <si>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</si>
  <si>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</si>
  <si>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</si>
  <si>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</si>
  <si>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</si>
  <si>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</si>
  <si>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</si>
  <si>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</si>
  <si>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</si>
  <si>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</si>
  <si>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</si>
  <si>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</si>
  <si>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</si>
  <si>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</si>
  <si>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</si>
  <si>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</si>
  <si>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</si>
  <si>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</si>
  <si>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</si>
  <si>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</si>
  <si>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</si>
  <si>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</si>
  <si>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</si>
  <si>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</si>
  <si>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</si>
  <si>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</si>
  <si>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</si>
  <si>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</si>
  <si>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</si>
  <si>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</si>
  <si>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</si>
  <si>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</si>
  <si>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</si>
  <si>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</si>
  <si>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</si>
  <si>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</si>
  <si>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</si>
  <si>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</si>
  <si>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</si>
  <si>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</si>
  <si>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</si>
  <si>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</si>
  <si>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</si>
  <si>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</si>
  <si>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</si>
  <si>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</si>
  <si>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</si>
  <si>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</si>
  <si>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</si>
  <si>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</si>
  <si>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</si>
  <si>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</si>
  <si>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</si>
  <si>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</si>
  <si>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</si>
  <si>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</si>
  <si>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</si>
  <si>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</si>
  <si>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</si>
  <si>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</si>
  <si>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</si>
  <si>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</si>
  <si>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</si>
  <si>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</si>
  <si>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</si>
  <si>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</si>
  <si>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</si>
  <si>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</si>
  <si>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</si>
  <si>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</si>
  <si>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</si>
  <si>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</si>
  <si>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</si>
  <si>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</si>
  <si>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</si>
  <si>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</si>
  <si>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</si>
  <si>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</si>
  <si>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</si>
  <si>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</si>
  <si>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</si>
  <si>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</si>
  <si>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</si>
  <si>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</si>
  <si>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</si>
  <si>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</si>
  <si>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</si>
  <si>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</si>
  <si>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</si>
  <si>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</si>
  <si>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</si>
  <si>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</si>
  <si>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</si>
  <si>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</si>
  <si>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</si>
  <si>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</si>
  <si>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</si>
  <si>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</si>
  <si>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</si>
  <si>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</si>
  <si>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</si>
  <si>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</si>
  <si>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</si>
  <si>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</si>
  <si>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</si>
  <si>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</si>
  <si>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</si>
  <si>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</si>
  <si>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</si>
  <si>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</si>
  <si>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</si>
  <si>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</si>
  <si>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</si>
  <si>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</si>
  <si>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</si>
  <si>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</si>
  <si>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</si>
  <si>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</si>
  <si>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</si>
  <si>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</si>
  <si>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</si>
  <si>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</si>
  <si>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</si>
  <si>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</si>
  <si>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</si>
  <si>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</si>
  <si>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</si>
  <si>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</si>
  <si>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</si>
  <si>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</si>
  <si>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</si>
  <si>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</si>
  <si>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</si>
  <si>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</si>
  <si>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</si>
  <si>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</si>
  <si>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</si>
  <si>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</si>
  <si>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</si>
  <si>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</si>
  <si>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</si>
  <si>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</si>
  <si>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</si>
  <si>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</si>
  <si>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</si>
  <si>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</si>
  <si>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</si>
  <si>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</si>
  <si>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</si>
  <si>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</si>
  <si>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</si>
  <si>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</si>
  <si>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</si>
  <si>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</si>
  <si>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</si>
  <si>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</si>
  <si>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</si>
  <si>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</si>
  <si>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</si>
  <si>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</si>
  <si>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</si>
  <si>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</si>
  <si>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</si>
  <si>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</si>
  <si>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</si>
  <si>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</si>
  <si>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</si>
  <si>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</si>
  <si>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</si>
  <si>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</si>
  <si>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</si>
  <si>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</si>
  <si>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</si>
  <si>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</si>
  <si>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</si>
  <si>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</si>
  <si>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</si>
  <si>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</si>
  <si>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</si>
  <si>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</si>
  <si>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</si>
  <si>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</si>
  <si>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</si>
  <si>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</si>
  <si>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</si>
  <si>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</si>
  <si>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</si>
  <si>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</si>
  <si>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</si>
  <si>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</si>
  <si>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</si>
  <si>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</si>
  <si>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</si>
  <si>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</si>
  <si>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</si>
  <si>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</si>
  <si>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</si>
  <si>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</si>
  <si>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</si>
  <si>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</si>
  <si>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</si>
  <si>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</si>
  <si>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</si>
  <si>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</si>
  <si>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</si>
  <si>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</si>
  <si>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</si>
  <si>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</si>
  <si>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</si>
  <si>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</si>
  <si>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</si>
  <si>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</si>
  <si>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</si>
  <si>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</si>
  <si>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</si>
  <si>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</si>
  <si>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</si>
  <si>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</si>
  <si>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</si>
  <si>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</si>
  <si>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</si>
  <si>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</si>
  <si>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</si>
  <si>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</si>
  <si>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</si>
  <si>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</si>
  <si>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</si>
  <si>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</si>
  <si>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</si>
  <si>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</si>
  <si>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</si>
  <si>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</si>
  <si>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</si>
  <si>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</si>
  <si>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</si>
  <si>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</si>
  <si>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</si>
  <si>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</si>
  <si>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</si>
  <si>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</si>
  <si>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</si>
  <si>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</si>
  <si>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</si>
  <si>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</si>
  <si>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</si>
  <si>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</si>
  <si>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</si>
  <si>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</si>
  <si>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</si>
  <si>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</si>
  <si>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</si>
  <si>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</si>
  <si>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</si>
  <si>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</si>
  <si>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</si>
  <si>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</si>
  <si>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</si>
  <si>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</si>
  <si>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</si>
  <si>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</si>
  <si>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</si>
  <si>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</si>
  <si>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</si>
  <si>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</si>
  <si>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</si>
  <si>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</si>
  <si>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</si>
  <si>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</si>
  <si>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</si>
  <si>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</si>
  <si>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</si>
  <si>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</si>
  <si>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</si>
  <si>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</si>
  <si>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</si>
  <si>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</si>
  <si>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</si>
  <si>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</si>
  <si>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</si>
  <si>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</si>
  <si>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</si>
  <si>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</si>
  <si>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</si>
  <si>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</si>
  <si>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</si>
  <si>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</si>
  <si>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</si>
  <si>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</si>
  <si>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</si>
  <si>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</si>
  <si>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</si>
  <si>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</si>
  <si>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</si>
  <si>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</si>
  <si>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</si>
  <si>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</si>
  <si>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</si>
  <si>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</si>
  <si>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</si>
  <si>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</si>
  <si>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</si>
  <si>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</si>
  <si>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</si>
  <si>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</si>
  <si>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</si>
  <si>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</si>
  <si>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</si>
  <si>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</si>
  <si>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</si>
  <si>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</si>
  <si>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</si>
  <si>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</si>
  <si>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</si>
  <si>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</si>
  <si>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</si>
  <si>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</si>
  <si>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</si>
  <si>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</si>
  <si>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</si>
  <si>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</si>
  <si>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</si>
  <si>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</si>
  <si>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</si>
  <si>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</si>
  <si>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</si>
  <si>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</si>
  <si>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</si>
  <si>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</si>
  <si>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</si>
  <si>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</si>
  <si>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</si>
  <si>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</si>
  <si>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</si>
  <si>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</si>
  <si>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</si>
  <si>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</si>
  <si>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</si>
  <si>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</si>
  <si>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</si>
  <si>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</si>
  <si>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</si>
  <si>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</si>
  <si>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</si>
  <si>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</si>
  <si>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</si>
  <si>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</si>
  <si>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</si>
  <si>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</si>
  <si>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</si>
  <si>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</si>
  <si>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</si>
  <si>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</si>
  <si>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</si>
  <si>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</si>
  <si>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</si>
  <si>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</si>
  <si>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</si>
  <si>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</si>
  <si>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</si>
  <si>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</si>
  <si>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</si>
  <si>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</si>
  <si>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</si>
  <si>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</si>
  <si>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</si>
  <si>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</si>
  <si>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</si>
  <si>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</si>
  <si>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</si>
  <si>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</si>
  <si>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</si>
  <si>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</si>
  <si>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</si>
  <si>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</si>
  <si>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</si>
  <si>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</si>
  <si>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</si>
  <si>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</si>
  <si>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</si>
  <si>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</si>
  <si>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</si>
  <si>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</si>
  <si>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</si>
  <si>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</si>
  <si>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</si>
  <si>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</si>
  <si>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</si>
  <si>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</si>
  <si>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</si>
  <si>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</si>
  <si>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</si>
  <si>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</si>
  <si>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</si>
  <si>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</si>
  <si>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</si>
  <si>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</si>
  <si>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</si>
  <si>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</si>
  <si>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</si>
  <si>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</si>
  <si>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</si>
  <si>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</si>
  <si>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</si>
  <si>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</si>
  <si>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</si>
  <si>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</si>
  <si>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</si>
  <si>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</si>
  <si>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</si>
  <si>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</si>
  <si>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</si>
  <si>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</si>
  <si>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</si>
  <si>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</si>
  <si>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</si>
  <si>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</si>
  <si>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</si>
  <si>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</si>
  <si>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</si>
  <si>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</si>
  <si>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</si>
  <si>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</si>
  <si>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</si>
  <si>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</si>
  <si>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</si>
  <si>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</si>
  <si>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</si>
  <si>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</si>
  <si>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</si>
  <si>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</si>
  <si>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</si>
  <si>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</si>
  <si>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</si>
  <si>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</si>
  <si>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</si>
  <si>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</si>
  <si>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</si>
  <si>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</si>
  <si>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</si>
  <si>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</si>
  <si>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</si>
  <si>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</si>
  <si>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</si>
  <si>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</si>
  <si>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</si>
  <si>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</si>
  <si>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</si>
  <si>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</si>
  <si>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</si>
  <si>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</si>
  <si>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</si>
  <si>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</si>
  <si>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</si>
  <si>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</si>
  <si>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</si>
  <si>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</si>
  <si>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</si>
  <si>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</si>
  <si>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</si>
  <si>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</si>
  <si>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</si>
  <si>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</si>
  <si>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</si>
  <si>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</si>
  <si>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</si>
  <si>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</si>
  <si>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</si>
  <si>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</si>
  <si>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</si>
  <si>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</si>
  <si>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</si>
  <si>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</si>
  <si>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</si>
  <si>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</si>
  <si>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</si>
  <si>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</si>
  <si>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</si>
  <si>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</si>
  <si>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</si>
  <si>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</si>
  <si>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</si>
  <si>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</si>
  <si>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</si>
  <si>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</si>
  <si>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</si>
  <si>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</si>
  <si>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</si>
  <si>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</si>
  <si>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</si>
  <si>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</si>
  <si>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</si>
  <si>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</si>
  <si>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</si>
  <si>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</si>
  <si>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</si>
  <si>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</si>
  <si>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</si>
  <si>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</si>
  <si>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</si>
  <si>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</si>
  <si>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</si>
  <si>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</si>
  <si>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</si>
  <si>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</si>
  <si>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</si>
  <si>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</si>
  <si>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</si>
  <si>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</si>
  <si>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</si>
  <si>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</si>
  <si>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</si>
  <si>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</si>
  <si>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</si>
  <si>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</si>
  <si>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</si>
  <si>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</si>
  <si>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</si>
  <si>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</si>
  <si>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</si>
  <si>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</si>
  <si>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</si>
  <si>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</si>
  <si>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</si>
  <si>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</si>
  <si>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</si>
  <si>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</si>
  <si>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</si>
  <si>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</si>
  <si>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</si>
  <si>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</si>
  <si>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</si>
  <si>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</si>
  <si>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</si>
  <si>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</si>
  <si>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</si>
  <si>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</si>
  <si>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</si>
  <si>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</si>
  <si>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</si>
  <si>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</si>
  <si>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</si>
  <si>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</si>
  <si>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</si>
  <si>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</si>
  <si>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</si>
  <si>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</si>
  <si>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</si>
  <si>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</si>
  <si>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</si>
  <si>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</si>
  <si>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</si>
  <si>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</si>
  <si>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</si>
  <si>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</si>
  <si>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</si>
  <si>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</si>
  <si>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</si>
  <si>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</si>
  <si>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</si>
  <si>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</si>
  <si>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</si>
  <si>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</si>
  <si>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</si>
  <si>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</si>
  <si>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</si>
  <si>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</si>
  <si>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</si>
  <si>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</si>
  <si>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</si>
  <si>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</si>
  <si>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</si>
  <si>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</si>
  <si>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</si>
  <si>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</si>
  <si>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</si>
  <si>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</si>
  <si>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</si>
  <si>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</si>
  <si>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</si>
  <si>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</si>
  <si>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</si>
  <si>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</si>
  <si>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</si>
  <si>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</si>
  <si>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</si>
  <si>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</si>
  <si>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</si>
  <si>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</si>
  <si>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</si>
  <si>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</si>
  <si>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</si>
  <si>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</si>
  <si>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</si>
  <si>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</si>
  <si>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</si>
  <si>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</si>
  <si>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</si>
  <si>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</si>
  <si>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</si>
  <si>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</si>
  <si>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</si>
  <si>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</si>
  <si>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</si>
  <si>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</si>
  <si>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</si>
  <si>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</si>
  <si>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</si>
  <si>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</si>
  <si>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</si>
  <si>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</si>
  <si>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</si>
  <si>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</si>
  <si>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</si>
  <si>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</si>
  <si>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</si>
  <si>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</si>
  <si>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</si>
  <si>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</si>
  <si>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</si>
  <si>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</si>
  <si>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</si>
  <si>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</si>
  <si>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</si>
  <si>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</si>
  <si>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</si>
  <si>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</si>
  <si>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</si>
  <si>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</si>
  <si>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</si>
  <si>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</si>
  <si>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</si>
  <si>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</si>
  <si>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</si>
  <si>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</si>
  <si>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</si>
  <si>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</si>
  <si>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</si>
  <si>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</si>
  <si>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</si>
  <si>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</si>
  <si>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</si>
  <si>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</si>
  <si>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</si>
  <si>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</si>
  <si>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</si>
  <si>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</si>
  <si>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</si>
  <si>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</si>
  <si>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</si>
  <si>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</si>
  <si>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</si>
  <si>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</si>
  <si>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</si>
  <si>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</si>
  <si>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</si>
  <si>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</si>
  <si>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</si>
  <si>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</si>
  <si>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</si>
  <si>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</si>
  <si>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</si>
  <si>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</si>
  <si>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</si>
  <si>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</si>
  <si>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</si>
  <si>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</si>
  <si>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</si>
  <si>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</si>
  <si>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</si>
  <si>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</si>
  <si>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</si>
  <si>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</si>
  <si>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</si>
  <si>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</si>
  <si>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</si>
  <si>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</si>
  <si>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</si>
  <si>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</si>
  <si>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</si>
  <si>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</si>
  <si>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</si>
  <si>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</si>
  <si>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</si>
  <si>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</si>
  <si>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</si>
  <si>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</si>
  <si>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</si>
  <si>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</si>
  <si>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</si>
  <si>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</si>
  <si>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</si>
  <si>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</si>
  <si>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</si>
  <si>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</si>
  <si>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</si>
  <si>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</si>
  <si>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</si>
  <si>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</si>
  <si>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</si>
  <si>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</si>
  <si>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</si>
  <si>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</si>
  <si>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</si>
  <si>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</si>
  <si>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</si>
  <si>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</si>
  <si>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</si>
  <si>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</si>
  <si>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</si>
  <si>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</si>
  <si>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</si>
  <si>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</si>
  <si>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</si>
  <si>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</si>
  <si>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</si>
  <si>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</si>
  <si>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</si>
  <si>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</si>
  <si>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</si>
  <si>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</si>
  <si>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</si>
  <si>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</si>
  <si>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</si>
  <si>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</si>
  <si>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</si>
  <si>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</si>
  <si>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</si>
  <si>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</si>
  <si>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</si>
  <si>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</si>
  <si>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</si>
  <si>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</si>
  <si>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</si>
  <si>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</si>
  <si>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</si>
  <si>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</si>
  <si>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</si>
  <si>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</si>
  <si>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</si>
  <si>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</si>
  <si>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</si>
  <si>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</si>
  <si>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</si>
  <si>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</si>
  <si>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</si>
  <si>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</si>
  <si>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</si>
  <si>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</si>
  <si>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</si>
  <si>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</si>
  <si>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</si>
  <si>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</si>
  <si>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</si>
  <si>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</si>
  <si>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</si>
  <si>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</si>
  <si>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</si>
  <si>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</si>
  <si>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</si>
  <si>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</si>
  <si>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</si>
  <si>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</si>
  <si>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</si>
  <si>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</si>
  <si>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</si>
  <si>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</si>
  <si>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</si>
  <si>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</si>
  <si>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</si>
  <si>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</si>
  <si>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</si>
  <si>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</si>
  <si>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</si>
  <si>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</si>
  <si>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</si>
  <si>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</si>
  <si>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</si>
  <si>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</si>
  <si>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</si>
  <si>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</si>
  <si>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</si>
  <si>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</si>
  <si>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</si>
  <si>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</si>
  <si>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</si>
  <si>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</si>
  <si>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</si>
  <si>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</si>
  <si>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</si>
  <si>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</si>
  <si>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</si>
  <si>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</si>
  <si>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</si>
  <si>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</si>
  <si>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</si>
  <si>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</si>
  <si>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</si>
  <si>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</si>
  <si>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</si>
  <si>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</si>
  <si>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</si>
  <si>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</si>
  <si>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</si>
  <si>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</si>
  <si>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</si>
  <si>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</si>
  <si>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</si>
  <si>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</si>
  <si>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</si>
  <si>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</si>
  <si>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</si>
  <si>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</si>
  <si>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</si>
  <si>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</si>
  <si>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</si>
  <si>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</si>
  <si>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</si>
  <si>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</si>
  <si>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</si>
  <si>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</si>
  <si>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</si>
  <si>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</si>
  <si>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</si>
  <si>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</si>
  <si>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</si>
  <si>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</si>
  <si>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</si>
  <si>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</si>
  <si>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</si>
  <si>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</si>
  <si>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</si>
  <si>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</si>
  <si>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</si>
  <si>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</si>
  <si>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</si>
  <si>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</si>
  <si>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</si>
  <si>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</si>
  <si>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</si>
  <si>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</si>
  <si>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</si>
  <si>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</si>
  <si>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</si>
  <si>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</si>
  <si>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</si>
  <si>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</si>
  <si>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</si>
  <si>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</si>
  <si>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</si>
  <si>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</si>
  <si>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</si>
  <si>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</si>
  <si>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</si>
  <si>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</si>
  <si>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</si>
  <si>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</si>
  <si>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</si>
  <si>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</si>
  <si>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</si>
  <si>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</si>
  <si>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</si>
  <si>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</si>
  <si>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</si>
  <si>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</si>
  <si>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</si>
  <si>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</si>
  <si>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</si>
  <si>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</si>
  <si>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</si>
  <si>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</si>
  <si>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</si>
  <si>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</si>
  <si>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</si>
  <si>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</si>
  <si>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</si>
  <si>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</si>
  <si>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</si>
  <si>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</si>
  <si>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</si>
  <si>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</si>
  <si>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</si>
  <si>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</si>
  <si>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</si>
  <si>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</si>
  <si>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</si>
  <si>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</si>
  <si>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</si>
  <si>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</si>
  <si>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</si>
  <si>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</si>
  <si>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</si>
  <si>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</si>
  <si>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</si>
  <si>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</si>
  <si>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</si>
  <si>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</si>
  <si>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</si>
  <si>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</si>
  <si>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</si>
  <si>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</si>
  <si>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</si>
  <si>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</si>
  <si>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</si>
  <si>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</si>
  <si>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</si>
  <si>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</si>
  <si>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</si>
  <si>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</si>
  <si>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</si>
  <si>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</si>
  <si>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</si>
  <si>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</si>
  <si>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</si>
  <si>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</si>
  <si>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</si>
  <si>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</si>
  <si>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</si>
  <si>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</si>
  <si>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</si>
  <si>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</si>
  <si>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</si>
  <si>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</si>
  <si>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</si>
  <si>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</si>
  <si>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</si>
  <si>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</si>
  <si>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</si>
  <si>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</si>
  <si>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</si>
  <si>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</si>
  <si>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</si>
  <si>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</si>
  <si>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</si>
  <si>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</si>
  <si>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</si>
  <si>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</si>
  <si>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</si>
  <si>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</si>
  <si>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</si>
  <si>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</si>
  <si>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</si>
  <si>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</si>
  <si>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</si>
  <si>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</si>
  <si>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</si>
  <si>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</si>
  <si>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</si>
  <si>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</si>
  <si>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</si>
  <si>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</si>
  <si>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</si>
  <si>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</si>
  <si>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</si>
  <si>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</si>
  <si>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</si>
  <si>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</si>
  <si>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</si>
  <si>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</si>
  <si>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</si>
  <si>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</si>
  <si>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</si>
  <si>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</si>
  <si>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</si>
  <si>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</si>
  <si>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</si>
  <si>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</si>
  <si>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</si>
  <si>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</si>
  <si>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</si>
  <si>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</si>
  <si>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</si>
  <si>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</si>
  <si>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</si>
  <si>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</si>
  <si>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</si>
  <si>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</si>
  <si>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</si>
  <si>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</si>
  <si>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</si>
  <si>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</si>
  <si>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</si>
  <si>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</si>
  <si>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</si>
  <si>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</si>
  <si>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</si>
  <si>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</si>
  <si>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</si>
  <si>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</si>
  <si>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</si>
  <si>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</si>
  <si>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</si>
  <si>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</si>
  <si>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</si>
  <si>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</si>
  <si>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</si>
  <si>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</si>
  <si>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</si>
  <si>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</si>
  <si>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</si>
  <si>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</si>
  <si>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</si>
  <si>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</si>
  <si>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</si>
  <si>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</si>
  <si>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</si>
  <si>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</si>
  <si>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</si>
  <si>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</si>
  <si>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</si>
  <si>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</si>
  <si>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</si>
  <si>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</si>
  <si>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</si>
  <si>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</si>
  <si>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</si>
  <si>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</si>
  <si>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</si>
  <si>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</si>
  <si>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</si>
  <si>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</si>
  <si>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</si>
  <si>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</si>
  <si>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</si>
  <si>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</si>
  <si>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</si>
  <si>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</si>
  <si>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</si>
  <si>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</si>
  <si>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</si>
  <si>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</si>
  <si>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</si>
  <si>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</si>
  <si>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</si>
  <si>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</si>
  <si>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</si>
  <si>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</si>
  <si>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</si>
  <si>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</si>
  <si>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</si>
  <si>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</si>
  <si>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</si>
  <si>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</si>
  <si>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</si>
  <si>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</si>
  <si>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</si>
  <si>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</si>
  <si>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</si>
  <si>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</si>
  <si>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</si>
  <si>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</si>
  <si>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</si>
  <si>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</si>
  <si>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</si>
  <si>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</si>
  <si>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</si>
  <si>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</si>
  <si>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</si>
  <si>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</si>
  <si>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</si>
  <si>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</si>
  <si>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</si>
  <si>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</si>
  <si>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</si>
  <si>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</si>
  <si>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</si>
  <si>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</si>
  <si>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</si>
  <si>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</si>
  <si>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</si>
  <si>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</si>
  <si>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</si>
  <si>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</si>
  <si>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</si>
  <si>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</si>
  <si>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</si>
  <si>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</si>
  <si>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</si>
  <si>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</si>
  <si>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</si>
  <si>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</si>
  <si>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</si>
  <si>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</si>
  <si>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</si>
  <si>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</si>
  <si>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</si>
  <si>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</si>
  <si>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</si>
  <si>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</si>
  <si>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</si>
  <si>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</si>
  <si>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</si>
  <si>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</si>
  <si>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</si>
  <si>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</si>
  <si>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</si>
  <si>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</si>
  <si>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</si>
  <si>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</si>
  <si>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</si>
  <si>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</si>
  <si>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</si>
  <si>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</si>
  <si>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</si>
  <si>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</si>
  <si>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</si>
  <si>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</si>
  <si>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</si>
  <si>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</si>
  <si>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</si>
  <si>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</si>
  <si>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</si>
  <si>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</si>
  <si>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</si>
  <si>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</si>
  <si>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</si>
  <si>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</si>
  <si>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</si>
  <si>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</si>
  <si>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</si>
  <si>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</si>
  <si>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</si>
  <si>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</si>
  <si>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</si>
  <si>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</si>
  <si>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</si>
  <si>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</si>
  <si>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</si>
  <si>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</si>
  <si>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</si>
  <si>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</si>
  <si>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</si>
  <si>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</si>
  <si>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</si>
  <si>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</si>
  <si>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</si>
  <si>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</si>
  <si>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</si>
  <si>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</si>
  <si>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</si>
  <si>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</si>
  <si>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</si>
  <si>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</si>
  <si>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</si>
  <si>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</si>
  <si>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</si>
  <si>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</si>
  <si>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</si>
  <si>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</si>
  <si>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</si>
  <si>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</si>
  <si>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</si>
  <si>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</si>
  <si>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</si>
  <si>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</si>
  <si>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</si>
  <si>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</si>
  <si>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</si>
  <si>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</si>
  <si>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</si>
  <si>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</si>
  <si>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</si>
  <si>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</si>
  <si>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</si>
  <si>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</si>
  <si>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</si>
  <si>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</si>
  <si>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</si>
  <si>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</si>
  <si>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</si>
  <si>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</si>
  <si>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</si>
  <si>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</si>
  <si>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</si>
  <si>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</si>
  <si>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</si>
  <si>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</si>
  <si>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</si>
  <si>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</si>
  <si>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</si>
  <si>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</si>
  <si>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</si>
  <si>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</si>
  <si>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</si>
  <si>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</si>
  <si>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</si>
  <si>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</si>
  <si>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</si>
  <si>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</si>
  <si>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</si>
  <si>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</si>
  <si>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</si>
  <si>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</si>
  <si>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</si>
  <si>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</si>
  <si>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</si>
  <si>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</si>
  <si>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</si>
  <si>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</si>
  <si>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</si>
  <si>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</si>
  <si>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</si>
  <si>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</si>
  <si>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</si>
  <si>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</si>
  <si>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</si>
  <si>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</si>
  <si>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</si>
  <si>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</si>
  <si>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</si>
  <si>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</si>
  <si>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</si>
  <si>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</si>
  <si>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</si>
  <si>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</si>
  <si>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</si>
  <si>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</si>
  <si>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</si>
  <si>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</si>
  <si>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</si>
  <si>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</si>
  <si>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</si>
  <si>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</si>
  <si>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</si>
  <si>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</si>
  <si>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</si>
  <si>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</si>
  <si>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</si>
  <si>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</si>
  <si>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</si>
  <si>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</si>
  <si>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</si>
  <si>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</si>
  <si>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</si>
  <si>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</si>
  <si>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</si>
  <si>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</si>
  <si>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</si>
  <si>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</si>
  <si>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</si>
  <si>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</si>
  <si>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</si>
  <si>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</si>
  <si>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</si>
  <si>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</si>
  <si>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</si>
  <si>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</si>
  <si>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</si>
  <si>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</si>
  <si>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</si>
  <si>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</si>
  <si>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</si>
  <si>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</si>
  <si>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</si>
  <si>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</si>
  <si>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</si>
  <si>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</si>
  <si>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</si>
  <si>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</si>
  <si>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</si>
  <si>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</si>
  <si>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</si>
  <si>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</si>
  <si>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</si>
  <si>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</si>
  <si>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</si>
  <si>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</si>
  <si>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</si>
  <si>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</si>
  <si>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</si>
  <si>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</si>
  <si>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</si>
  <si>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</si>
  <si>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</si>
  <si>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</si>
  <si>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</si>
  <si>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</si>
  <si>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</si>
  <si>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</si>
  <si>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</si>
  <si>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</si>
  <si>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</si>
  <si>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</si>
  <si>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</si>
  <si>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</si>
  <si>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</si>
  <si>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</si>
  <si>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</si>
  <si>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</si>
  <si>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</si>
  <si>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</si>
  <si>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</si>
  <si>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</si>
  <si>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</si>
  <si>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</si>
  <si>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</si>
  <si>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</si>
  <si>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</si>
  <si>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</si>
  <si>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</si>
  <si>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</si>
  <si>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</si>
  <si>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</si>
  <si>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</si>
  <si>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</si>
  <si>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</si>
  <si>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</si>
  <si>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</si>
  <si>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</si>
  <si>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</si>
  <si>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</si>
  <si>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</si>
  <si>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</si>
  <si>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</si>
  <si>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</si>
  <si>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</si>
  <si>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</si>
  <si>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</si>
  <si>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</si>
  <si>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</si>
  <si>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</si>
  <si>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</si>
  <si>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</si>
  <si>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</si>
  <si>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</si>
  <si>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</si>
  <si>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</si>
  <si>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</si>
  <si>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</si>
  <si>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</si>
  <si>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</si>
  <si>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</si>
  <si>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</si>
  <si>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</si>
  <si>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</si>
  <si>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</si>
  <si>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</si>
  <si>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</si>
  <si>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</si>
  <si>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</si>
  <si>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</si>
  <si>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</si>
  <si>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</si>
  <si>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</si>
  <si>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</si>
  <si>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</si>
  <si>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</si>
  <si>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</si>
  <si>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</si>
  <si>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</si>
  <si>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</si>
  <si>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</si>
  <si>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</si>
  <si>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</si>
  <si>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</si>
  <si>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</si>
  <si>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</si>
  <si>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</si>
  <si>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</si>
  <si>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</si>
  <si>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</si>
  <si>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</si>
  <si>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</si>
  <si>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</si>
  <si>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</si>
  <si>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</si>
  <si>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</si>
  <si>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</si>
  <si>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</si>
  <si>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</si>
  <si>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</si>
  <si>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</si>
  <si>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</si>
  <si>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</si>
  <si>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</si>
  <si>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</si>
  <si>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</si>
  <si>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</si>
  <si>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</si>
  <si>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</si>
  <si>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</si>
  <si>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</si>
  <si>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</si>
  <si>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</si>
  <si>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</si>
  <si>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</si>
  <si>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</si>
  <si>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</si>
  <si>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</si>
  <si>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</si>
  <si>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</si>
  <si>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</si>
  <si>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</si>
  <si>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</si>
  <si>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</si>
  <si>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</si>
  <si>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</si>
  <si>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</si>
  <si>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</si>
  <si>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</si>
  <si>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</si>
  <si>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</si>
  <si>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</si>
  <si>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</si>
  <si>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</si>
  <si>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</si>
  <si>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</si>
  <si>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</si>
  <si>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</si>
  <si>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</si>
  <si>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</si>
  <si>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</si>
  <si>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</si>
  <si>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</si>
  <si>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</si>
  <si>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</si>
  <si>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</si>
  <si>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</si>
  <si>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</si>
  <si>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</si>
  <si>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</si>
  <si>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</si>
  <si>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</si>
  <si>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</si>
  <si>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</si>
  <si>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</si>
  <si>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</si>
  <si>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</si>
  <si>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</si>
  <si>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</si>
  <si>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</si>
  <si>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</si>
  <si>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</si>
  <si>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</si>
  <si>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</si>
  <si>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</si>
  <si>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</si>
  <si>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</si>
  <si>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</si>
  <si>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</si>
  <si>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</si>
  <si>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</si>
  <si>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</si>
  <si>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</si>
  <si>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</si>
  <si>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</si>
  <si>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</si>
  <si>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</si>
  <si>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</si>
  <si>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</si>
  <si>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</si>
  <si>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</si>
  <si>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</si>
  <si>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</si>
  <si>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</si>
  <si>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</si>
  <si>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</si>
  <si>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</si>
  <si>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</si>
  <si>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</si>
  <si>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</si>
  <si>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</si>
  <si>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</si>
  <si>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</si>
  <si>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</si>
  <si>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</si>
  <si>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</si>
  <si>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</si>
  <si>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</si>
  <si>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</si>
  <si>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</si>
  <si>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</si>
  <si>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</si>
  <si>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</si>
  <si>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</si>
  <si>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</si>
  <si>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</si>
  <si>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</si>
  <si>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</si>
  <si>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</si>
  <si>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</si>
  <si>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</si>
  <si>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</si>
  <si>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</si>
  <si>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</si>
  <si>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</si>
  <si>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</si>
  <si>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</si>
  <si>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</si>
  <si>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</si>
  <si>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</si>
  <si>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</si>
  <si>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</si>
  <si>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</si>
  <si>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</si>
  <si>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</si>
  <si>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</si>
  <si>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</si>
  <si>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</si>
  <si>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</si>
  <si>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</si>
  <si>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</si>
  <si>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</si>
  <si>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</si>
  <si>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</si>
  <si>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</si>
  <si>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</si>
  <si>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</si>
  <si>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</si>
  <si>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</si>
  <si>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</si>
  <si>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</si>
  <si>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</si>
  <si>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</si>
  <si>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</si>
  <si>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</si>
  <si>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</si>
  <si>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</si>
  <si>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</si>
  <si>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</si>
  <si>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</si>
  <si>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</si>
  <si>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</si>
  <si>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</si>
  <si>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</si>
  <si>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</si>
  <si>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</si>
  <si>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</si>
  <si>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</si>
  <si>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</si>
  <si>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</si>
  <si>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</si>
  <si>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</si>
  <si>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</si>
  <si>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</si>
  <si>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</si>
  <si>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</si>
  <si>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</si>
  <si>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</si>
  <si>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</si>
  <si>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</si>
  <si>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</si>
  <si>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</si>
  <si>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</si>
  <si>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</si>
  <si>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</si>
  <si>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</si>
  <si>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</si>
  <si>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</si>
  <si>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</si>
  <si>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</si>
  <si>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</si>
  <si>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</si>
  <si>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</si>
  <si>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</si>
  <si>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</si>
  <si>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</si>
  <si>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</si>
  <si>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</si>
  <si>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</si>
  <si>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</si>
  <si>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</si>
  <si>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</si>
  <si>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</si>
  <si>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</si>
  <si>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</si>
  <si>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</si>
  <si>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</si>
  <si>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</si>
  <si>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</si>
  <si>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</si>
  <si>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</si>
  <si>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</si>
  <si>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</si>
  <si>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</si>
  <si>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</si>
  <si>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</si>
  <si>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</si>
  <si>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</si>
  <si>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</si>
  <si>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</si>
  <si>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</si>
  <si>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</si>
  <si>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</si>
  <si>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</si>
  <si>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</si>
  <si>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</si>
  <si>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</si>
  <si>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</si>
  <si>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</si>
  <si>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</si>
  <si>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</si>
  <si>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</si>
  <si>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</si>
  <si>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</si>
  <si>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</si>
  <si>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</si>
  <si>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</si>
  <si>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</si>
  <si>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</si>
  <si>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</si>
  <si>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</si>
  <si>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</si>
  <si>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</si>
  <si>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</si>
  <si>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</si>
  <si>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</si>
  <si>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</si>
  <si>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</si>
  <si>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</si>
  <si>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</si>
  <si>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</si>
  <si>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</si>
  <si>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</si>
  <si>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</si>
  <si>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</si>
  <si>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</si>
  <si>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</si>
  <si>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</si>
  <si>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</si>
  <si>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</si>
  <si>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</si>
  <si>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</si>
  <si>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</si>
  <si>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</si>
  <si>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</si>
  <si>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</si>
  <si>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</si>
  <si>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</si>
  <si>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</si>
  <si>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</si>
  <si>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</si>
  <si>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</si>
  <si>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</si>
  <si>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</si>
  <si>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</si>
  <si>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</si>
  <si>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</si>
  <si>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</si>
  <si>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</si>
  <si>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</si>
  <si>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</si>
  <si>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</si>
  <si>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</si>
  <si>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</si>
  <si>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</si>
  <si>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</si>
  <si>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</si>
  <si>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</si>
  <si>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</si>
  <si>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</si>
  <si>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</si>
  <si>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</si>
  <si>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</si>
  <si>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</si>
  <si>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</si>
  <si>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</si>
  <si>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</si>
  <si>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</si>
  <si>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</si>
  <si>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</si>
  <si>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</si>
  <si>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</si>
  <si>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</si>
  <si>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</si>
  <si>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</si>
  <si>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</si>
  <si>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</si>
  <si>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</si>
  <si>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</si>
  <si>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</si>
  <si>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</si>
  <si>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</si>
  <si>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</si>
  <si>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</si>
  <si>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</si>
  <si>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</si>
  <si>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</si>
  <si>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</si>
  <si>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</si>
  <si>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</si>
  <si>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</si>
  <si>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</si>
  <si>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</si>
  <si>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</si>
  <si>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</si>
  <si>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</si>
  <si>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</si>
  <si>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</si>
  <si>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</si>
  <si>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</si>
  <si>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</si>
  <si>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</si>
  <si>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</si>
  <si>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</si>
  <si>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</si>
  <si>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</si>
  <si>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</si>
  <si>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</si>
  <si>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</si>
  <si>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</si>
  <si>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</si>
  <si>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</si>
  <si>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</si>
  <si>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</si>
  <si>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</si>
  <si>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</si>
  <si>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</si>
  <si>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</si>
  <si>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</si>
  <si>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</si>
  <si>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</si>
  <si>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</si>
  <si>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</si>
  <si>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</si>
  <si>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</si>
  <si>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</si>
  <si>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</si>
  <si>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</si>
  <si>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</si>
  <si>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</si>
  <si>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</si>
  <si>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</si>
  <si>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</si>
  <si>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</si>
  <si>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</si>
  <si>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</si>
  <si>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</si>
  <si>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</si>
  <si>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</si>
  <si>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</si>
  <si>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</si>
  <si>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</si>
  <si>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</si>
  <si>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</si>
  <si>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</si>
  <si>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</si>
  <si>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</si>
  <si>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</si>
  <si>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</si>
  <si>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</si>
  <si>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</si>
  <si>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</si>
  <si>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</si>
  <si>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</si>
  <si>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</si>
  <si>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</si>
  <si>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</si>
  <si>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</si>
  <si>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</si>
  <si>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</si>
  <si>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</si>
  <si>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</si>
  <si>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</si>
  <si>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</si>
  <si>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</si>
  <si>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</si>
  <si>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</si>
  <si>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</si>
  <si>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</si>
  <si>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</si>
  <si>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</si>
  <si>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</si>
  <si>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</si>
  <si>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</si>
  <si>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</si>
  <si>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</si>
  <si>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</si>
  <si>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</si>
  <si>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</si>
  <si>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</si>
  <si>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</si>
  <si>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</si>
  <si>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</si>
  <si>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</si>
  <si>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</si>
  <si>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</si>
  <si>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</si>
  <si>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</si>
  <si>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</si>
  <si>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</si>
  <si>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</si>
  <si>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</si>
  <si>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</si>
  <si>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</si>
  <si>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</si>
  <si>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</si>
  <si>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</si>
  <si>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</si>
  <si>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</si>
  <si>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</si>
  <si>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</si>
  <si>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</si>
  <si>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</si>
  <si>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</si>
  <si>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</si>
  <si>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</si>
  <si>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</si>
  <si>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</si>
  <si>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</si>
  <si>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</si>
  <si>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</si>
  <si>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</si>
  <si>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</si>
  <si>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</si>
  <si>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</si>
  <si>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</si>
  <si>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</si>
  <si>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</si>
  <si>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</si>
  <si>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</si>
  <si>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</si>
  <si>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</si>
  <si>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</si>
  <si>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</si>
  <si>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</si>
  <si>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</si>
  <si>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</si>
  <si>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</si>
  <si>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</si>
  <si>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</si>
  <si>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</si>
  <si>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</si>
  <si>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</si>
  <si>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</si>
  <si>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</si>
  <si>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</si>
  <si>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</si>
  <si>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</si>
  <si>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</si>
  <si>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</si>
  <si>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</si>
  <si>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</si>
  <si>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</si>
  <si>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</si>
  <si>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</si>
  <si>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</si>
  <si>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</si>
  <si>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</si>
  <si>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</si>
  <si>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</si>
  <si>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</si>
  <si>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</si>
  <si>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</si>
  <si>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</si>
  <si>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</si>
  <si>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</si>
  <si>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</si>
  <si>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</si>
  <si>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</si>
  <si>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</si>
  <si>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</si>
  <si>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</si>
  <si>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</si>
  <si>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</si>
  <si>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</si>
  <si>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</si>
  <si>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</si>
  <si>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</si>
  <si>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</si>
  <si>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</si>
  <si>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</si>
  <si>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</si>
  <si>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</si>
  <si>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</si>
  <si>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</si>
  <si>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</si>
  <si>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</si>
  <si>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</si>
  <si>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</si>
  <si>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</si>
  <si>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</si>
  <si>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</si>
  <si>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</si>
  <si>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</si>
  <si>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</si>
  <si>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</si>
  <si>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</si>
  <si>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</si>
  <si>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</si>
  <si>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</si>
  <si>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</si>
  <si>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</si>
  <si>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</si>
  <si>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</si>
  <si>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</si>
  <si>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</si>
  <si>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</si>
  <si>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</si>
  <si>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</si>
  <si>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</si>
  <si>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</si>
  <si>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</si>
  <si>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</si>
  <si>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</si>
  <si>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</si>
  <si>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</si>
  <si>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</si>
  <si>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</si>
  <si>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</si>
  <si>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</si>
  <si>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</si>
  <si>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</si>
  <si>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</si>
  <si>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</si>
  <si>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</si>
  <si>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</si>
  <si>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</si>
  <si>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</si>
  <si>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</si>
  <si>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</si>
  <si>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</si>
  <si>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</si>
  <si>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</si>
  <si>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</si>
  <si>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</si>
  <si>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</si>
  <si>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</si>
  <si>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</si>
  <si>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</si>
  <si>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</si>
  <si>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</si>
  <si>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</si>
  <si>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</si>
  <si>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</si>
  <si>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</si>
  <si>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</si>
  <si>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</si>
  <si>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</si>
  <si>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</si>
  <si>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</si>
  <si>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</si>
  <si>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</si>
  <si>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</si>
  <si>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</si>
  <si>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</si>
  <si>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</si>
  <si>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</si>
  <si>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</si>
  <si>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</si>
  <si>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</si>
  <si>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</si>
  <si>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</si>
  <si>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</si>
  <si>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</si>
  <si>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</si>
  <si>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</si>
  <si>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</si>
  <si>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</si>
  <si>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</si>
  <si>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</si>
  <si>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</si>
  <si>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</si>
  <si>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</si>
  <si>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</si>
  <si>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</si>
  <si>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</si>
  <si>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</si>
  <si>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</si>
  <si>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</si>
  <si>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</si>
  <si>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</si>
  <si>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</si>
  <si>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</si>
  <si>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</si>
  <si>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</si>
  <si>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</si>
  <si>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</si>
  <si>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</si>
  <si>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</si>
  <si>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</si>
  <si>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</si>
  <si>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</si>
  <si>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</si>
  <si>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</si>
  <si>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</si>
  <si>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</si>
  <si>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</si>
  <si>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</si>
  <si>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</si>
  <si>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</si>
  <si>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</si>
  <si>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</si>
  <si>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</si>
  <si>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</si>
  <si>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</si>
  <si>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</si>
  <si>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</si>
  <si>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</si>
  <si>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</si>
  <si>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</si>
  <si>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</si>
  <si>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</si>
  <si>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</si>
  <si>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</si>
  <si>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</si>
  <si>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</si>
  <si>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</si>
  <si>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</si>
  <si>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</si>
  <si>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</si>
  <si>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</si>
  <si>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</si>
  <si>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</si>
  <si>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</si>
  <si>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</si>
  <si>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</si>
  <si>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</si>
  <si>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</si>
  <si>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</si>
  <si>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</si>
  <si>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</si>
  <si>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</si>
  <si>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</si>
  <si>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</si>
  <si>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</si>
  <si>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</si>
  <si>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</si>
  <si>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</si>
  <si>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</si>
  <si>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</si>
  <si>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</si>
  <si>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</si>
  <si>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</si>
  <si>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</si>
  <si>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</si>
  <si>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</si>
  <si>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</si>
  <si>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</si>
  <si>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</si>
  <si>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</si>
  <si>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</si>
  <si>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</si>
  <si>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</si>
  <si>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</si>
  <si>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</si>
  <si>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</si>
  <si>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</si>
  <si>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</si>
  <si>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</si>
  <si>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</si>
  <si>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</si>
  <si>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</si>
  <si>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</si>
  <si>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</si>
  <si>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</si>
  <si>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</si>
  <si>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</si>
  <si>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</si>
  <si>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</si>
  <si>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</si>
  <si>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</si>
  <si>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</si>
  <si>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</si>
  <si>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</si>
  <si>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</si>
  <si>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</si>
  <si>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</si>
  <si>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</si>
  <si>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</si>
  <si>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</si>
  <si>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</si>
  <si>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</si>
  <si>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</si>
  <si>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</si>
  <si>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</si>
  <si>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</si>
  <si>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</si>
  <si>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</si>
  <si>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</si>
  <si>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</si>
  <si>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</si>
  <si>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</si>
  <si>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</si>
  <si>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</si>
  <si>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</si>
  <si>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</si>
  <si>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</si>
  <si>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</si>
  <si>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</si>
  <si>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</si>
  <si>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</si>
  <si>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</si>
  <si>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</si>
  <si>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</si>
  <si>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</si>
  <si>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</si>
  <si>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</si>
  <si>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</si>
  <si>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</si>
  <si>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</si>
  <si>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</si>
  <si>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</si>
  <si>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</si>
  <si>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</si>
  <si>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</si>
  <si>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</si>
  <si>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</si>
  <si>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</si>
  <si>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</si>
  <si>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</si>
  <si>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</si>
  <si>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</si>
  <si>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</si>
  <si>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</si>
  <si>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</si>
  <si>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</si>
  <si>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</si>
  <si>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</si>
  <si>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</si>
  <si>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</si>
  <si>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</si>
  <si>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</si>
  <si>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</si>
  <si>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</si>
  <si>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</si>
  <si>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</si>
  <si>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</si>
  <si>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</si>
  <si>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</si>
  <si>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</si>
  <si>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</si>
  <si>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</si>
  <si>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</si>
  <si>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</si>
  <si>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</si>
  <si>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</si>
  <si>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</si>
  <si>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</si>
  <si>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</si>
  <si>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</si>
  <si>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</si>
  <si>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</si>
  <si>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</si>
  <si>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</si>
  <si>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</si>
  <si>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</si>
  <si>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</si>
  <si>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</si>
  <si>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</si>
  <si>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</si>
  <si>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</si>
  <si>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</si>
  <si>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</si>
  <si>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</si>
  <si>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</si>
  <si>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</si>
  <si>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</si>
  <si>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</si>
  <si>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</si>
  <si>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</si>
  <si>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</si>
  <si>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</si>
  <si>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</si>
  <si>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</si>
  <si>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</si>
  <si>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</si>
  <si>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</si>
  <si>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</si>
  <si>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</si>
  <si>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</si>
  <si>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</si>
  <si>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</si>
  <si>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</si>
  <si>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</si>
  <si>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</si>
  <si>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</si>
  <si>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</si>
  <si>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</si>
  <si>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</si>
  <si>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</si>
  <si>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</si>
  <si>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</si>
  <si>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</si>
  <si>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</si>
  <si>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</si>
  <si>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</si>
  <si>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</si>
  <si>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Gi1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</si>
  <si>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</si>
  <si>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</si>
  <si>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</si>
  <si>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</si>
  <si>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</si>
  <si>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</si>
  <si>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</si>
  <si>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</si>
  <si>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</si>
  <si>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</si>
  <si>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</si>
  <si>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</si>
  <si>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</si>
  <si>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</si>
  <si>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</si>
  <si>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</si>
  <si>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</si>
  <si>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</si>
  <si>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</si>
  <si>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</si>
  <si>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</si>
  <si>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</si>
  <si>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</si>
  <si>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</si>
  <si>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</si>
  <si>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</si>
  <si>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</si>
  <si>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</si>
  <si>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</si>
  <si>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</si>
  <si>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</si>
  <si>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</si>
  <si>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</si>
  <si>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</si>
  <si>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</si>
  <si>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</si>
  <si>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</si>
  <si>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</si>
  <si>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</si>
  <si>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</si>
  <si>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</si>
  <si>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</si>
  <si>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</si>
  <si>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</si>
  <si>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</si>
  <si>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</si>
  <si>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</si>
  <si>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</si>
  <si>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</si>
  <si>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</si>
  <si>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</si>
  <si>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</si>
  <si>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</si>
  <si>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</si>
  <si>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</si>
  <si>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</si>
  <si>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</si>
  <si>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</si>
  <si>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</si>
  <si>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</si>
  <si>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</si>
  <si>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</si>
  <si>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</si>
  <si>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</si>
  <si>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</si>
  <si>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</si>
  <si>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</si>
  <si>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</si>
  <si>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</si>
  <si>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</si>
  <si>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</si>
  <si>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</si>
  <si>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</si>
  <si>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</si>
  <si>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</si>
  <si>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</si>
  <si>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</si>
  <si>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</si>
  <si>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</si>
  <si>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</si>
  <si>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</si>
  <si>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</si>
  <si>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</si>
  <si>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</si>
  <si>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</si>
  <si>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</si>
  <si>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</si>
  <si>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</si>
  <si>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</si>
  <si>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</si>
  <si>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</si>
  <si>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</si>
  <si>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</si>
  <si>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</si>
  <si>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</si>
  <si>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</si>
  <si>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</si>
  <si>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</si>
  <si>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</si>
  <si>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</si>
  <si>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</si>
  <si>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</si>
  <si>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</si>
  <si>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</si>
  <si>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</si>
  <si>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</si>
  <si>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</si>
  <si>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</si>
  <si>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</si>
  <si>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</si>
  <si>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</si>
  <si>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</si>
  <si>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</si>
  <si>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</si>
  <si>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</si>
  <si>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</si>
  <si>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</si>
  <si>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</si>
  <si>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</si>
  <si>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</si>
  <si>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</si>
  <si>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</si>
  <si>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</si>
  <si>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</si>
  <si>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</si>
  <si>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</si>
  <si>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</si>
  <si>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</si>
  <si>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</si>
  <si>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</si>
  <si>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</si>
  <si>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</si>
  <si>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</si>
  <si>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</si>
  <si>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</si>
  <si>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</si>
  <si>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</si>
  <si>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</si>
  <si>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</si>
  <si>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</si>
  <si>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</si>
  <si>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</si>
  <si>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</si>
  <si>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</si>
  <si>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</si>
  <si>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</si>
  <si>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</si>
  <si>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</si>
  <si>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</si>
  <si>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</si>
  <si>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</si>
  <si>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</si>
  <si>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</si>
  <si>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</si>
  <si>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</si>
  <si>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</si>
  <si>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</si>
  <si>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</si>
  <si>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</si>
  <si>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</si>
  <si>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</si>
  <si>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</si>
  <si>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</si>
  <si>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</si>
  <si>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</si>
  <si>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</si>
  <si>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</si>
  <si>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</si>
  <si>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</si>
  <si>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</si>
  <si>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</si>
  <si>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</si>
  <si>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</si>
  <si>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</si>
  <si>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</si>
  <si>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</si>
  <si>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</si>
  <si>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</si>
  <si>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</si>
  <si>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</si>
  <si>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</si>
  <si>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</si>
  <si>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</si>
  <si>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</si>
  <si>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</si>
  <si>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</si>
  <si>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</si>
  <si>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</si>
  <si>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</si>
  <si>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</si>
  <si>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</si>
  <si>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</si>
  <si>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</si>
  <si>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</si>
  <si>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</si>
  <si>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</si>
  <si>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</si>
  <si>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</si>
  <si>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</si>
  <si>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</si>
  <si>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</si>
  <si>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</si>
  <si>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</si>
  <si>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</si>
  <si>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</si>
  <si>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</si>
  <si>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</si>
  <si>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</si>
  <si>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</si>
  <si>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</si>
  <si>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</si>
  <si>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</si>
  <si>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</si>
  <si>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</si>
  <si>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</si>
  <si>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</si>
  <si>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</si>
  <si>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</si>
  <si>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</si>
  <si>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</si>
  <si>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</si>
  <si>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</si>
  <si>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</si>
  <si>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</si>
  <si>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</si>
  <si>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</si>
  <si>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</si>
  <si>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</si>
  <si>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</si>
  <si>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</si>
  <si>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</si>
  <si>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</si>
  <si>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</si>
  <si>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</si>
  <si>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</si>
  <si>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</si>
  <si>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</si>
  <si>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</si>
  <si>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</si>
  <si>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</si>
  <si>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</si>
  <si>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</si>
  <si>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</si>
  <si>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</si>
  <si>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</si>
  <si>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</si>
  <si>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</si>
  <si>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</si>
  <si>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</si>
  <si>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</si>
  <si>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</si>
  <si>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</si>
  <si>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</si>
  <si>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</si>
  <si>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</si>
  <si>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</si>
  <si>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</si>
  <si>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</si>
  <si>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</si>
  <si>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</si>
  <si>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</si>
  <si>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</si>
  <si>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</si>
  <si>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</si>
  <si>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</si>
  <si>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</si>
  <si>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</si>
  <si>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</si>
  <si>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</si>
  <si>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</si>
  <si>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</si>
  <si>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</si>
  <si>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</si>
  <si>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</si>
  <si>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</si>
  <si>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</si>
  <si>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</si>
  <si>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</si>
  <si>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</si>
  <si>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</si>
  <si>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</si>
  <si>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</si>
  <si>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</si>
  <si>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</si>
  <si>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</si>
  <si>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</si>
  <si>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</si>
  <si>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</si>
  <si>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</si>
  <si>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</si>
  <si>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</si>
  <si>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</si>
  <si>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</si>
  <si>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</si>
  <si>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</si>
  <si>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</si>
  <si>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</si>
  <si>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</si>
  <si>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</si>
  <si>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</si>
  <si>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</si>
  <si>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</si>
  <si>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</si>
  <si>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</si>
  <si>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</si>
  <si>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</si>
  <si>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</si>
  <si>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</si>
  <si>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</si>
  <si>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</si>
  <si>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</si>
  <si>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</si>
  <si>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</si>
  <si>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</si>
  <si>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Gβγ</t>
  </si>
  <si>
    <t>Martemyanov-FreeGβγ-Nluc</t>
  </si>
  <si>
    <t>FreeGβγ-Nluc</t>
  </si>
  <si>
    <t>n</t>
  </si>
  <si>
    <t>Emax
SEM
Gi1</t>
  </si>
  <si>
    <t>Emax
SEM
Gi2</t>
  </si>
  <si>
    <t>Emax
SEM
Gi3</t>
  </si>
  <si>
    <t>Emax
SEM
Gq</t>
  </si>
  <si>
    <t>Emax
SEM
G12</t>
  </si>
  <si>
    <t>Emax
SEM
G13</t>
  </si>
  <si>
    <t>pEC50
SEM
Gi1</t>
  </si>
  <si>
    <t>pEC50
SEM
Gi2</t>
  </si>
  <si>
    <t>pEC50
SEM
Gi3</t>
  </si>
  <si>
    <t>pEC50
SEM
Gq</t>
  </si>
  <si>
    <t>pEC50
SEM
G12</t>
  </si>
  <si>
    <t>pEC50
SEM
G13</t>
  </si>
  <si>
    <t>Emax
SEM
GsS</t>
  </si>
  <si>
    <t>pEC50
SEM
GsS</t>
  </si>
  <si>
    <t>Emax
SEM
GoA</t>
  </si>
  <si>
    <t>pEC50
SEM
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</si>
</sst>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_);[Red]\(0.000\)"/>
    <numFmt numFmtId="168" formatCode="0.00_);[Red]\(0.00\)"/>
  </numFmts>
  <fonts count="6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ArialMT"/>
    </font>
    <font>
      <sz val="10"/>
      <color theme="1" tint="0.499984740745262"/>
      <name val="ArialMT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7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6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  <xf numFmtId="2" fontId="47" fillId="0" borderId="2" xfId="0" applyNumberFormat="1" applyFont="1" applyBorder="1" applyAlignment="1">
      <alignment horizontal="center" vertical="center" wrapText="1"/>
    </xf>
    <xf numFmtId="2" fontId="47" fillId="0" borderId="0" xfId="0" applyNumberFormat="1" applyFont="1" applyAlignment="1">
      <alignment horizontal="center" vertical="center" wrapText="1"/>
    </xf>
    <xf numFmtId="2" fontId="16" fillId="0" borderId="0" xfId="2" applyNumberFormat="1" applyFont="1" applyAlignment="1">
      <alignment horizontal="right" vertical="center"/>
    </xf>
    <xf numFmtId="2" fontId="16" fillId="0" borderId="0" xfId="2" applyNumberFormat="1" applyFont="1" applyAlignment="1">
      <alignment horizontal="right"/>
    </xf>
    <xf numFmtId="167" fontId="61" fillId="0" borderId="2" xfId="0" applyNumberFormat="1" applyFont="1" applyBorder="1" applyAlignment="1">
      <alignment horizontal="center" vertical="center"/>
    </xf>
    <xf numFmtId="167" fontId="61" fillId="0" borderId="0" xfId="0" applyNumberFormat="1" applyFont="1" applyAlignment="1">
      <alignment horizontal="center" vertical="center"/>
    </xf>
    <xf numFmtId="168" fontId="61" fillId="0" borderId="2" xfId="0" applyNumberFormat="1" applyFont="1" applyBorder="1" applyAlignment="1">
      <alignment horizontal="center" vertical="center"/>
    </xf>
    <xf numFmtId="168" fontId="61" fillId="0" borderId="0" xfId="0" applyNumberFormat="1" applyFont="1" applyAlignment="1">
      <alignment horizontal="center" vertical="center"/>
    </xf>
    <xf numFmtId="2" fontId="48" fillId="0" borderId="2" xfId="0" applyNumberFormat="1" applyFont="1" applyBorder="1" applyAlignment="1">
      <alignment horizontal="center" vertical="center" wrapText="1"/>
    </xf>
    <xf numFmtId="2" fontId="48" fillId="0" borderId="0" xfId="0" applyNumberFormat="1" applyFont="1" applyAlignment="1">
      <alignment horizontal="center" vertical="center" wrapText="1"/>
    </xf>
    <xf numFmtId="2" fontId="48" fillId="0" borderId="2" xfId="0" applyNumberFormat="1" applyFont="1" applyBorder="1" applyAlignment="1">
      <alignment horizontal="center" vertical="center"/>
    </xf>
    <xf numFmtId="2" fontId="48" fillId="0" borderId="0" xfId="0" applyNumberFormat="1" applyFont="1" applyAlignment="1">
      <alignment horizontal="center" vertical="center"/>
    </xf>
    <xf numFmtId="167" fontId="62" fillId="0" borderId="2" xfId="0" applyNumberFormat="1" applyFont="1" applyBorder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8" fontId="62" fillId="0" borderId="2" xfId="0" applyNumberFormat="1" applyFont="1" applyBorder="1" applyAlignment="1">
      <alignment horizontal="center" vertical="center"/>
    </xf>
    <xf numFmtId="168" fontId="62" fillId="0" borderId="0" xfId="0" applyNumberFormat="1" applyFont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2" fontId="30" fillId="0" borderId="0" xfId="2" applyNumberFormat="1" applyFont="1" applyAlignment="1">
      <alignment horizontal="right"/>
    </xf>
    <xf numFmtId="2" fontId="30" fillId="0" borderId="2" xfId="2" applyNumberFormat="1" applyFont="1" applyBorder="1" applyAlignment="1">
      <alignment horizontal="right"/>
    </xf>
    <xf numFmtId="2" fontId="16" fillId="0" borderId="2" xfId="2" applyNumberFormat="1" applyFont="1" applyBorder="1" applyAlignment="1">
      <alignment horizontal="right"/>
    </xf>
    <xf numFmtId="2" fontId="47" fillId="2" borderId="2" xfId="0" applyNumberFormat="1" applyFont="1" applyFill="1" applyBorder="1" applyAlignment="1">
      <alignment horizontal="center" vertical="center" wrapText="1"/>
    </xf>
    <xf numFmtId="2" fontId="47" fillId="2" borderId="0" xfId="0" applyNumberFormat="1" applyFont="1" applyFill="1" applyAlignment="1">
      <alignment horizontal="center" vertical="center" wrapText="1"/>
    </xf>
    <xf numFmtId="2" fontId="16" fillId="0" borderId="2" xfId="2" applyNumberFormat="1" applyFont="1" applyBorder="1" applyAlignment="1">
      <alignment horizontal="right" vertical="center"/>
    </xf>
    <xf numFmtId="164" fontId="1" fillId="8" borderId="0" xfId="0" applyNumberFormat="1" applyFont="1" applyFill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</cellXfs>
  <cellStyles count="10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2 2" xfId="9" xr:uid="{A78BC075-847F-DE4A-A881-AD2B26E6DBF7}"/>
    <cellStyle name="Normal 2 3" xfId="6" xr:uid="{D666D185-5FA4-484D-8AE8-59494E80CCA1}"/>
    <cellStyle name="Normal 3" xfId="5" xr:uid="{E1EDBF77-738B-A140-9066-42E490DE046C}"/>
    <cellStyle name="Normal 4" xfId="8" xr:uid="{F84E6DA6-3B07-E246-8357-CE59B07119E3}"/>
    <cellStyle name="標準 4" xfId="4" xr:uid="{8A9E591A-708E-2445-AE50-096B7D1055B2}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File" connectionId="1" xr16:uid="{6D3761AF-E7AB-194C-9EF7-F55A4DB11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5CD-2768-8F4E-AC74-1E0DE456311C}">
  <sheetPr>
    <tabColor rgb="FFFF0000"/>
  </sheetPr>
  <dimension ref="A1:B16"/>
  <sheetViews>
    <sheetView zoomScale="265" workbookViewId="0">
      <selection activeCell="A31" sqref="A31"/>
    </sheetView>
  </sheetViews>
  <sheetFormatPr baseColWidth="10" defaultRowHeight="16"/>
  <cols>
    <col min="1" max="1" width="20" bestFit="1" customWidth="1"/>
    <col min="2" max="2" width="27" bestFit="1" customWidth="1"/>
  </cols>
  <sheetData>
    <row r="1" spans="1:2" s="242" customFormat="1">
      <c r="A1" s="242" t="s">
        <v>5514</v>
      </c>
      <c r="B1" s="242" t="s">
        <v>5515</v>
      </c>
    </row>
    <row r="2" spans="1:2">
      <c r="A2" t="s">
        <v>5579</v>
      </c>
      <c r="B2" t="s">
        <v>5580</v>
      </c>
    </row>
    <row r="3" spans="1:2">
      <c r="A3" s="203" t="s">
        <v>5516</v>
      </c>
      <c r="B3" t="s">
        <v>5524</v>
      </c>
    </row>
    <row r="4" spans="1:2">
      <c r="A4" s="203" t="s">
        <v>5517</v>
      </c>
      <c r="B4" t="s">
        <v>5524</v>
      </c>
    </row>
    <row r="5" spans="1:2">
      <c r="A5" s="203" t="s">
        <v>5518</v>
      </c>
      <c r="B5" t="s">
        <v>5524</v>
      </c>
    </row>
    <row r="6" spans="1:2">
      <c r="A6" s="203" t="s">
        <v>5671</v>
      </c>
      <c r="B6" t="s">
        <v>5524</v>
      </c>
    </row>
    <row r="7" spans="1:2">
      <c r="A7" s="203" t="s">
        <v>5672</v>
      </c>
      <c r="B7" t="s">
        <v>5524</v>
      </c>
    </row>
    <row r="8" spans="1:2">
      <c r="A8" s="203" t="s">
        <v>5902</v>
      </c>
      <c r="B8" t="s">
        <v>5524</v>
      </c>
    </row>
    <row r="9" spans="1:2">
      <c r="A9" s="203" t="s">
        <v>5519</v>
      </c>
      <c r="B9" t="s">
        <v>5524</v>
      </c>
    </row>
    <row r="10" spans="1:2">
      <c r="A10" s="202" t="s">
        <v>5895</v>
      </c>
      <c r="B10" t="s">
        <v>5900</v>
      </c>
    </row>
    <row r="11" spans="1:2">
      <c r="A11" s="202" t="s">
        <v>5896</v>
      </c>
      <c r="B11" t="s">
        <v>5898</v>
      </c>
    </row>
    <row r="12" spans="1:2">
      <c r="A12" s="202" t="s">
        <v>5897</v>
      </c>
      <c r="B12" t="s">
        <v>5899</v>
      </c>
    </row>
    <row r="13" spans="1:2">
      <c r="A13" s="348" t="s">
        <v>5520</v>
      </c>
      <c r="B13" t="s">
        <v>5521</v>
      </c>
    </row>
    <row r="14" spans="1:2">
      <c r="A14" s="204" t="s">
        <v>5903</v>
      </c>
      <c r="B14" t="s">
        <v>5522</v>
      </c>
    </row>
    <row r="15" spans="1:2">
      <c r="A15" s="204" t="s">
        <v>5525</v>
      </c>
      <c r="B15" t="s">
        <v>5526</v>
      </c>
    </row>
    <row r="16" spans="1:2">
      <c r="A16" s="204" t="s">
        <v>5523</v>
      </c>
      <c r="B16" t="s"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D1C-5E9B-744F-9D98-130C091E1D9B}">
  <dimension ref="A1:E11"/>
  <sheetViews>
    <sheetView zoomScale="257" workbookViewId="0">
      <selection activeCell="C7" sqref="C7"/>
    </sheetView>
  </sheetViews>
  <sheetFormatPr baseColWidth="10" defaultRowHeight="16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40" customFormat="1" ht="51">
      <c r="A1" s="240" t="s">
        <v>5514</v>
      </c>
      <c r="B1" s="240" t="s">
        <v>5581</v>
      </c>
      <c r="C1" s="240" t="s">
        <v>5582</v>
      </c>
      <c r="D1" s="241" t="s">
        <v>5583</v>
      </c>
      <c r="E1" s="319" t="s">
        <v>5673</v>
      </c>
    </row>
    <row r="2" spans="1:5">
      <c r="A2" t="s">
        <v>5516</v>
      </c>
      <c r="B2" t="s">
        <v>5584</v>
      </c>
      <c r="C2" t="s">
        <v>5588</v>
      </c>
      <c r="D2">
        <v>3</v>
      </c>
    </row>
    <row r="3" spans="1:5">
      <c r="A3" t="s">
        <v>5517</v>
      </c>
      <c r="B3" t="s">
        <v>5585</v>
      </c>
      <c r="C3" t="s">
        <v>5588</v>
      </c>
      <c r="D3">
        <v>1</v>
      </c>
    </row>
    <row r="4" spans="1:5">
      <c r="A4" t="s">
        <v>5518</v>
      </c>
      <c r="B4" t="s">
        <v>5587</v>
      </c>
      <c r="C4" t="s">
        <v>5588</v>
      </c>
      <c r="D4">
        <v>5</v>
      </c>
    </row>
    <row r="5" spans="1:5">
      <c r="A5" t="s">
        <v>5669</v>
      </c>
      <c r="B5" t="s">
        <v>5668</v>
      </c>
      <c r="C5" t="s">
        <v>5667</v>
      </c>
      <c r="D5">
        <v>0</v>
      </c>
    </row>
    <row r="6" spans="1:5">
      <c r="A6" t="s">
        <v>5670</v>
      </c>
      <c r="B6" t="s">
        <v>5668</v>
      </c>
      <c r="C6" t="s">
        <v>5653</v>
      </c>
      <c r="D6">
        <v>0</v>
      </c>
    </row>
    <row r="7" spans="1:5" ht="19">
      <c r="A7" t="s">
        <v>5905</v>
      </c>
      <c r="B7" t="s">
        <v>5906</v>
      </c>
      <c r="C7" t="s">
        <v>5674</v>
      </c>
      <c r="D7">
        <v>2</v>
      </c>
    </row>
    <row r="8" spans="1:5">
      <c r="A8" t="s">
        <v>5519</v>
      </c>
      <c r="B8" t="s">
        <v>5586</v>
      </c>
      <c r="C8" t="s">
        <v>5588</v>
      </c>
      <c r="D8">
        <v>1</v>
      </c>
    </row>
    <row r="11" spans="1:5">
      <c r="B11" t="s">
        <v>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rgb="FF0070C0"/>
  </sheetPr>
  <dimension ref="A1:DX106"/>
  <sheetViews>
    <sheetView tabSelected="1" zoomScale="120" zoomScaleNormal="120" workbookViewId="0">
      <pane xSplit="1" ySplit="1" topLeftCell="AK2" activePane="bottomRight" state="frozen"/>
      <selection activeCell="J2" sqref="J2"/>
      <selection pane="topRight" activeCell="J2" sqref="J2"/>
      <selection pane="bottomLeft" activeCell="J2" sqref="J2"/>
      <selection pane="bottomRight" activeCell="AP17" sqref="AP17"/>
    </sheetView>
  </sheetViews>
  <sheetFormatPr baseColWidth="10" defaultRowHeight="16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24" t="s">
        <v>3264</v>
      </c>
      <c r="AL1" s="151" t="s">
        <v>5528</v>
      </c>
      <c r="AM1" s="152" t="s">
        <v>5544</v>
      </c>
      <c r="AN1" s="152" t="s">
        <v>3263</v>
      </c>
      <c r="AO1" s="152" t="s">
        <v>5545</v>
      </c>
      <c r="AP1" s="152" t="s">
        <v>5546</v>
      </c>
      <c r="AQ1" s="151" t="s">
        <v>2853</v>
      </c>
      <c r="AR1" s="152" t="s">
        <v>5543</v>
      </c>
      <c r="AS1" s="152" t="s">
        <v>5547</v>
      </c>
      <c r="AT1" s="152" t="s">
        <v>2852</v>
      </c>
      <c r="AU1" s="151" t="s">
        <v>5529</v>
      </c>
      <c r="AV1" s="152" t="s">
        <v>3265</v>
      </c>
      <c r="AW1" s="373" t="s">
        <v>5550</v>
      </c>
      <c r="AX1" s="374" t="s">
        <v>5548</v>
      </c>
      <c r="AY1" s="152" t="s">
        <v>5549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373" t="s">
        <v>2840</v>
      </c>
      <c r="BM1" s="374" t="s">
        <v>2839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373" t="s">
        <v>2843</v>
      </c>
      <c r="CQ1" s="374" t="s">
        <v>2842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>
      <c r="A2" s="33" t="s">
        <v>28</v>
      </c>
      <c r="B2" s="205" t="s">
        <v>5559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 cm="1">
        <f t="array" ref="AK2">_xlfn.IFS(AZ2=0,0,AZ2&gt;0,(LOG(0.01*AZ2/10^-CD2)))</f>
        <v>0</v>
      </c>
      <c r="AL2" s="8" cm="1">
        <f t="array" ref="AL2">_xlfn.IFS(BA2=0,0,BA2&gt;0,(LOG(0.01*BA2/10^-CE2)))</f>
        <v>5.4328431060109335</v>
      </c>
      <c r="AM2" s="8" cm="1">
        <f t="array" ref="AM2">_xlfn.IFS(BB2=0,0,BB2&gt;0,(LOG(0.01*BB2/10^-CF2)))</f>
        <v>4.9372411417504694</v>
      </c>
      <c r="AN2" s="8" cm="1">
        <f t="array" ref="AN2">_xlfn.IFS(BC2=0,0,BC2&gt;0,(LOG(0.01*BC2/10^-CG2)))</f>
        <v>5.0363380593664999</v>
      </c>
      <c r="AO2" s="8" cm="1">
        <f t="array" ref="AO2">_xlfn.IFS(BD2=0,0,BD2&gt;0,(LOG(0.01*BD2/10^-CH2)))</f>
        <v>5.2023828251883435</v>
      </c>
      <c r="AP2" s="8" cm="1">
        <f t="array" ref="AP2">_xlfn.IFS(BE2=0,0,BE2&gt;0,(LOG(0.01*BE2/10^-CI2)))</f>
        <v>5.0852490179286791</v>
      </c>
      <c r="AQ2" s="8" cm="1">
        <f t="array" ref="AQ2">_xlfn.IFS(BF2=0,0,BF2&gt;0,(LOG(0.01*BF2/10^-CJ2)))</f>
        <v>7.0888391009660205</v>
      </c>
      <c r="AR2" s="8" cm="1">
        <f t="array" ref="AR2">_xlfn.IFS(BG2=0,0,BG2&gt;0,(LOG(0.01*BG2/10^-CK2)))</f>
        <v>7.3618748561419736</v>
      </c>
      <c r="AS2" s="8" cm="1">
        <f t="array" ref="AS2">_xlfn.IFS(BH2=0,0,BH2&gt;0,(LOG(0.01*BH2/10^-CL2)))</f>
        <v>7.3035545508197517</v>
      </c>
      <c r="AT2" s="8" cm="1">
        <f t="array" ref="AT2">_xlfn.IFS(BI2=0,0,BI2&gt;0,(LOG(0.01*BI2/10^-CM2)))</f>
        <v>7.5600000000000014</v>
      </c>
      <c r="AU2" s="8" cm="1">
        <f t="array" ref="AU2">_xlfn.IFS(BJ2=0,0,BJ2&gt;0,(LOG(0.01*BJ2/10^-CN2)))</f>
        <v>0</v>
      </c>
      <c r="AV2" s="8" cm="1">
        <f t="array" ref="AV2">_xlfn.IFS(BK2=0,0,BK2&gt;0,(LOG(0.01*BK2/10^-CO2)))</f>
        <v>0</v>
      </c>
      <c r="AW2" s="8" cm="1">
        <f t="array" ref="AW2">_xlfn.IFS(BL2=0,0,BL2&gt;0,(LOG(0.01*BL2/10^-CP2)))</f>
        <v>4.4459029551181972</v>
      </c>
      <c r="AX2" s="8" cm="1">
        <f t="array" ref="AX2">_xlfn.IFS(BM2=0,0,BM2&gt;0,(LOG(0.01*BM2/10^-CQ2)))</f>
        <v>3.7665321667014511</v>
      </c>
      <c r="AY2" s="8" cm="1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>
      <c r="A3" s="33" t="s">
        <v>54</v>
      </c>
      <c r="B3" s="205" t="s">
        <v>5559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89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 cm="1">
        <f t="array" ref="AK3">_xlfn.IFS(AZ3=0,0,AZ3&gt;0,(LOG(0.01*AZ3/10^-CD3)))</f>
        <v>0</v>
      </c>
      <c r="AL3" s="8" cm="1">
        <f t="array" ref="AL3">_xlfn.IFS(BA3=0,0,BA3&gt;0,(LOG(0.01*BA3/10^-CE3)))</f>
        <v>7.8572261955862075</v>
      </c>
      <c r="AM3" s="8" cm="1">
        <f t="array" ref="AM3">_xlfn.IFS(BB3=0,0,BB3&gt;0,(LOG(0.01*BB3/10^-CF3)))</f>
        <v>7.3160692632262743</v>
      </c>
      <c r="AN3" s="8" cm="1">
        <f t="array" ref="AN3">_xlfn.IFS(BC3=0,0,BC3&gt;0,(LOG(0.01*BC3/10^-CG3)))</f>
        <v>7.040692996726265</v>
      </c>
      <c r="AO3" s="8" cm="1">
        <f t="array" ref="AO3">_xlfn.IFS(BD3=0,0,BD3&gt;0,(LOG(0.01*BD3/10^-CH3)))</f>
        <v>7.7274625610966572</v>
      </c>
      <c r="AP3" s="8" cm="1">
        <f t="array" ref="AP3">_xlfn.IFS(BE3=0,0,BE3&gt;0,(LOG(0.01*BE3/10^-CI3)))</f>
        <v>7.9932155247522276</v>
      </c>
      <c r="AQ3" s="8" cm="1">
        <f t="array" ref="AQ3">_xlfn.IFS(BF3=0,0,BF3&gt;0,(LOG(0.01*BF3/10^-CJ3)))</f>
        <v>9.4463334558020584</v>
      </c>
      <c r="AR3" s="8" cm="1">
        <f t="array" ref="AR3">_xlfn.IFS(BG3=0,0,BG3&gt;0,(LOG(0.01*BG3/10^-CK3)))</f>
        <v>9.4177391072656942</v>
      </c>
      <c r="AS3" s="8" cm="1">
        <f t="array" ref="AS3">_xlfn.IFS(BH3=0,0,BH3&gt;0,(LOG(0.01*BH3/10^-CL3)))</f>
        <v>9.4469534473232493</v>
      </c>
      <c r="AT3" s="8" cm="1">
        <f t="array" ref="AT3">_xlfn.IFS(BI3=0,0,BI3&gt;0,(LOG(0.01*BI3/10^-CM3)))</f>
        <v>8.7466110687690879</v>
      </c>
      <c r="AU3" s="8" cm="1">
        <f t="array" ref="AU3">_xlfn.IFS(BJ3=0,0,BJ3&gt;0,(LOG(0.01*BJ3/10^-CN3)))</f>
        <v>9.2310912028018368</v>
      </c>
      <c r="AV3" s="8" cm="1">
        <f t="array" ref="AV3">_xlfn.IFS(BK3=0,0,BK3&gt;0,(LOG(0.01*BK3/10^-CO3)))</f>
        <v>8.9939176484173338</v>
      </c>
      <c r="AW3" s="8" cm="1">
        <f t="array" ref="AW3">_xlfn.IFS(BL3=0,0,BL3&gt;0,(LOG(0.01*BL3/10^-CP3)))</f>
        <v>8.3877293152320558</v>
      </c>
      <c r="AX3" s="8" cm="1">
        <f t="array" ref="AX3">_xlfn.IFS(BM3=0,0,BM3&gt;0,(LOG(0.01*BM3/10^-CQ3)))</f>
        <v>8.0096846769532277</v>
      </c>
      <c r="AY3" s="8" cm="1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>
      <c r="A4" s="33" t="s">
        <v>34</v>
      </c>
      <c r="B4" s="205" t="s">
        <v>5559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89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 cm="1">
        <f t="array" ref="AK4">_xlfn.IFS(AZ4=0,0,AZ4&gt;0,(LOG(0.01*AZ4/10^-CD4)))</f>
        <v>6.5774967638172681</v>
      </c>
      <c r="AL4" s="8" cm="1">
        <f t="array" ref="AL4">_xlfn.IFS(BA4=0,0,BA4&gt;0,(LOG(0.01*BA4/10^-CE4)))</f>
        <v>5.8987872193390221</v>
      </c>
      <c r="AM4" s="8" cm="1">
        <f t="array" ref="AM4">_xlfn.IFS(BB4=0,0,BB4&gt;0,(LOG(0.01*BB4/10^-CF4)))</f>
        <v>0</v>
      </c>
      <c r="AN4" s="8" cm="1">
        <f t="array" ref="AN4">_xlfn.IFS(BC4=0,0,BC4&gt;0,(LOG(0.01*BC4/10^-CG4)))</f>
        <v>6.0517232746497074</v>
      </c>
      <c r="AO4" s="8" cm="1">
        <f t="array" ref="AO4">_xlfn.IFS(BD4=0,0,BD4&gt;0,(LOG(0.01*BD4/10^-CH4)))</f>
        <v>0</v>
      </c>
      <c r="AP4" s="8" cm="1">
        <f t="array" ref="AP4">_xlfn.IFS(BE4=0,0,BE4&gt;0,(LOG(0.01*BE4/10^-CI4)))</f>
        <v>0</v>
      </c>
      <c r="AQ4" s="8" cm="1">
        <f t="array" ref="AQ4">_xlfn.IFS(BF4=0,0,BF4&gt;0,(LOG(0.01*BF4/10^-CJ4)))</f>
        <v>7.5529416750322884</v>
      </c>
      <c r="AR4" s="8" cm="1">
        <f t="array" ref="AR4">_xlfn.IFS(BG4=0,0,BG4&gt;0,(LOG(0.01*BG4/10^-CK4)))</f>
        <v>7.521098040014258</v>
      </c>
      <c r="AS4" s="8" cm="1">
        <f t="array" ref="AS4">_xlfn.IFS(BH4=0,0,BH4&gt;0,(LOG(0.01*BH4/10^-CL4)))</f>
        <v>6.6026035830232876</v>
      </c>
      <c r="AT4" s="8" cm="1">
        <f t="array" ref="AT4">_xlfn.IFS(BI4=0,0,BI4&gt;0,(LOG(0.01*BI4/10^-CM4)))</f>
        <v>7.7708689198743111</v>
      </c>
      <c r="AU4" s="8" cm="1">
        <f t="array" ref="AU4">_xlfn.IFS(BJ4=0,0,BJ4&gt;0,(LOG(0.01*BJ4/10^-CN4)))</f>
        <v>0</v>
      </c>
      <c r="AV4" s="8" cm="1">
        <f t="array" ref="AV4">_xlfn.IFS(BK4=0,0,BK4&gt;0,(LOG(0.01*BK4/10^-CO4)))</f>
        <v>0</v>
      </c>
      <c r="AW4" s="8" cm="1">
        <f t="array" ref="AW4">_xlfn.IFS(BL4=0,0,BL4&gt;0,(LOG(0.01*BL4/10^-CP4)))</f>
        <v>0</v>
      </c>
      <c r="AX4" s="8" cm="1">
        <f t="array" ref="AX4">_xlfn.IFS(BM4=0,0,BM4&gt;0,(LOG(0.01*BM4/10^-CQ4)))</f>
        <v>0</v>
      </c>
      <c r="AY4" s="8" cm="1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>
      <c r="A5" s="33" t="s">
        <v>27</v>
      </c>
      <c r="B5" s="205" t="s">
        <v>5559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89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 cm="1">
        <f t="array" ref="AK5">_xlfn.IFS(AZ5=0,0,AZ5&gt;0,(LOG(0.01*AZ5/10^-CD5)))</f>
        <v>5.6068425470068091</v>
      </c>
      <c r="AL5" s="8" cm="1">
        <f t="array" ref="AL5">_xlfn.IFS(BA5=0,0,BA5&gt;0,(LOG(0.01*BA5/10^-CE5)))</f>
        <v>7.9287938901300565</v>
      </c>
      <c r="AM5" s="8" cm="1">
        <f t="array" ref="AM5">_xlfn.IFS(BB5=0,0,BB5&gt;0,(LOG(0.01*BB5/10^-CF5)))</f>
        <v>7.5713081079687434</v>
      </c>
      <c r="AN5" s="8" cm="1">
        <f t="array" ref="AN5">_xlfn.IFS(BC5=0,0,BC5&gt;0,(LOG(0.01*BC5/10^-CG5)))</f>
        <v>8.0561881253128185</v>
      </c>
      <c r="AO5" s="8" cm="1">
        <f t="array" ref="AO5">_xlfn.IFS(BD5=0,0,BD5&gt;0,(LOG(0.01*BD5/10^-CH5)))</f>
        <v>8.6152318524029088</v>
      </c>
      <c r="AP5" s="8" cm="1">
        <f t="array" ref="AP5">_xlfn.IFS(BE5=0,0,BE5&gt;0,(LOG(0.01*BE5/10^-CI5)))</f>
        <v>7.9681058860339711</v>
      </c>
      <c r="AQ5" s="8" cm="1">
        <f t="array" ref="AQ5">_xlfn.IFS(BF5=0,0,BF5&gt;0,(LOG(0.01*BF5/10^-CJ5)))</f>
        <v>0</v>
      </c>
      <c r="AR5" s="8" cm="1">
        <f t="array" ref="AR5">_xlfn.IFS(BG5=0,0,BG5&gt;0,(LOG(0.01*BG5/10^-CK5)))</f>
        <v>0</v>
      </c>
      <c r="AS5" s="8" cm="1">
        <f t="array" ref="AS5">_xlfn.IFS(BH5=0,0,BH5&gt;0,(LOG(0.01*BH5/10^-CL5)))</f>
        <v>4.4930168266231556</v>
      </c>
      <c r="AT5" s="8" cm="1">
        <f t="array" ref="AT5">_xlfn.IFS(BI5=0,0,BI5&gt;0,(LOG(0.01*BI5/10^-CM5)))</f>
        <v>7.4368836394887037</v>
      </c>
      <c r="AU5" s="8" cm="1">
        <f t="array" ref="AU5">_xlfn.IFS(BJ5=0,0,BJ5&gt;0,(LOG(0.01*BJ5/10^-CN5)))</f>
        <v>0</v>
      </c>
      <c r="AV5" s="8" cm="1">
        <f t="array" ref="AV5">_xlfn.IFS(BK5=0,0,BK5&gt;0,(LOG(0.01*BK5/10^-CO5)))</f>
        <v>0</v>
      </c>
      <c r="AW5" s="8" cm="1">
        <f t="array" ref="AW5">_xlfn.IFS(BL5=0,0,BL5&gt;0,(LOG(0.01*BL5/10^-CP5)))</f>
        <v>7.0239902907215619</v>
      </c>
      <c r="AX5" s="8" cm="1">
        <f t="array" ref="AX5">_xlfn.IFS(BM5=0,0,BM5&gt;0,(LOG(0.01*BM5/10^-CQ5)))</f>
        <v>5.2788013143250074</v>
      </c>
      <c r="AY5" s="8" cm="1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>
      <c r="A6" s="33" t="s">
        <v>26</v>
      </c>
      <c r="B6" s="205" t="s">
        <v>5559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89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 cm="1">
        <f t="array" ref="AK6">_xlfn.IFS(AZ6=0,0,AZ6&gt;0,(LOG(0.01*AZ6/10^-CD6)))</f>
        <v>5.8309946371865307</v>
      </c>
      <c r="AL6" s="8" cm="1">
        <f t="array" ref="AL6">_xlfn.IFS(BA6=0,0,BA6&gt;0,(LOG(0.01*BA6/10^-CE6)))</f>
        <v>4.9293325194723527</v>
      </c>
      <c r="AM6" s="8" cm="1">
        <f t="array" ref="AM6">_xlfn.IFS(BB6=0,0,BB6&gt;0,(LOG(0.01*BB6/10^-CF6)))</f>
        <v>4.5829708256412101</v>
      </c>
      <c r="AN6" s="8" cm="1">
        <f t="array" ref="AN6">_xlfn.IFS(BC6=0,0,BC6&gt;0,(LOG(0.01*BC6/10^-CG6)))</f>
        <v>4.394996665779237</v>
      </c>
      <c r="AO6" s="8" cm="1">
        <f t="array" ref="AO6">_xlfn.IFS(BD6=0,0,BD6&gt;0,(LOG(0.01*BD6/10^-CH6)))</f>
        <v>4.7722497402805288</v>
      </c>
      <c r="AP6" s="8" cm="1">
        <f t="array" ref="AP6">_xlfn.IFS(BE6=0,0,BE6&gt;0,(LOG(0.01*BE6/10^-CI6)))</f>
        <v>5.2668616339368501</v>
      </c>
      <c r="AQ6" s="8" cm="1">
        <f t="array" ref="AQ6">_xlfn.IFS(BF6=0,0,BF6&gt;0,(LOG(0.01*BF6/10^-CJ6)))</f>
        <v>7.5280751850109855</v>
      </c>
      <c r="AR6" s="8" cm="1">
        <f t="array" ref="AR6">_xlfn.IFS(BG6=0,0,BG6&gt;0,(LOG(0.01*BG6/10^-CK6)))</f>
        <v>7.7598805389070744</v>
      </c>
      <c r="AS6" s="8" cm="1">
        <f t="array" ref="AS6">_xlfn.IFS(BH6=0,0,BH6&gt;0,(LOG(0.01*BH6/10^-CL6)))</f>
        <v>7.6257015002971595</v>
      </c>
      <c r="AT6" s="8" cm="1">
        <f t="array" ref="AT6">_xlfn.IFS(BI6=0,0,BI6&gt;0,(LOG(0.01*BI6/10^-CM6)))</f>
        <v>7.6437620242434434</v>
      </c>
      <c r="AU6" s="8" cm="1">
        <f t="array" ref="AU6">_xlfn.IFS(BJ6=0,0,BJ6&gt;0,(LOG(0.01*BJ6/10^-CN6)))</f>
        <v>0</v>
      </c>
      <c r="AV6" s="8" cm="1">
        <f t="array" ref="AV6">_xlfn.IFS(BK6=0,0,BK6&gt;0,(LOG(0.01*BK6/10^-CO6)))</f>
        <v>0</v>
      </c>
      <c r="AW6" s="8" cm="1">
        <f t="array" ref="AW6">_xlfn.IFS(BL6=0,0,BL6&gt;0,(LOG(0.01*BL6/10^-CP6)))</f>
        <v>0</v>
      </c>
      <c r="AX6" s="8" cm="1">
        <f t="array" ref="AX6">_xlfn.IFS(BM6=0,0,BM6&gt;0,(LOG(0.01*BM6/10^-CQ6)))</f>
        <v>3.7070298183045769</v>
      </c>
      <c r="AY6" s="8" cm="1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>
      <c r="A7" s="33" t="s">
        <v>37</v>
      </c>
      <c r="B7" s="205" t="s">
        <v>5559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89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 cm="1">
        <f t="array" ref="AK7">_xlfn.IFS(AZ7=0,0,AZ7&gt;0,(LOG(0.01*AZ7/10^-CD7)))</f>
        <v>5.3027086105784145</v>
      </c>
      <c r="AL7" s="8" cm="1">
        <f t="array" ref="AL7">_xlfn.IFS(BA7=0,0,BA7&gt;0,(LOG(0.01*BA7/10^-CE7)))</f>
        <v>8.4869023201255391</v>
      </c>
      <c r="AM7" s="8" cm="1">
        <f t="array" ref="AM7">_xlfn.IFS(BB7=0,0,BB7&gt;0,(LOG(0.01*BB7/10^-CF7)))</f>
        <v>8.2945239200486309</v>
      </c>
      <c r="AN7" s="8" cm="1">
        <f t="array" ref="AN7">_xlfn.IFS(BC7=0,0,BC7&gt;0,(LOG(0.01*BC7/10^-CG7)))</f>
        <v>8.2701927410113552</v>
      </c>
      <c r="AO7" s="8" cm="1">
        <f t="array" ref="AO7">_xlfn.IFS(BD7=0,0,BD7&gt;0,(LOG(0.01*BD7/10^-CH7)))</f>
        <v>8.7701893221110225</v>
      </c>
      <c r="AP7" s="8" cm="1">
        <f t="array" ref="AP7">_xlfn.IFS(BE7=0,0,BE7&gt;0,(LOG(0.01*BE7/10^-CI7)))</f>
        <v>9.1128514720896963</v>
      </c>
      <c r="AQ7" s="8" cm="1">
        <f t="array" ref="AQ7">_xlfn.IFS(BF7=0,0,BF7&gt;0,(LOG(0.01*BF7/10^-CJ7)))</f>
        <v>4.5690376751638837</v>
      </c>
      <c r="AR7" s="8" cm="1">
        <f t="array" ref="AR7">_xlfn.IFS(BG7=0,0,BG7&gt;0,(LOG(0.01*BG7/10^-CK7)))</f>
        <v>4.4262184320239486</v>
      </c>
      <c r="AS7" s="8" cm="1">
        <f t="array" ref="AS7">_xlfn.IFS(BH7=0,0,BH7&gt;0,(LOG(0.01*BH7/10^-CL7)))</f>
        <v>4.4374745254739913</v>
      </c>
      <c r="AT7" s="8" cm="1">
        <f t="array" ref="AT7">_xlfn.IFS(BI7=0,0,BI7&gt;0,(LOG(0.01*BI7/10^-CM7)))</f>
        <v>6.2315045640978575</v>
      </c>
      <c r="AU7" s="8" cm="1">
        <f t="array" ref="AU7">_xlfn.IFS(BJ7=0,0,BJ7&gt;0,(LOG(0.01*BJ7/10^-CN7)))</f>
        <v>5.1756609554580661</v>
      </c>
      <c r="AV7" s="8" cm="1">
        <f t="array" ref="AV7">_xlfn.IFS(BK7=0,0,BK7&gt;0,(LOG(0.01*BK7/10^-CO7)))</f>
        <v>5.4612107215843038</v>
      </c>
      <c r="AW7" s="8" cm="1">
        <f t="array" ref="AW7">_xlfn.IFS(BL7=0,0,BL7&gt;0,(LOG(0.01*BL7/10^-CP7)))</f>
        <v>5.5708149113789673</v>
      </c>
      <c r="AX7" s="8" cm="1">
        <f t="array" ref="AX7">_xlfn.IFS(BM7=0,0,BM7&gt;0,(LOG(0.01*BM7/10^-CQ7)))</f>
        <v>5.096935683846751</v>
      </c>
      <c r="AY7" s="8" cm="1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>
      <c r="A8" s="33" t="s">
        <v>29</v>
      </c>
      <c r="B8" s="205" t="s">
        <v>5559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89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 cm="1">
        <f t="array" ref="AK8">_xlfn.IFS(AZ8=0,0,AZ8&gt;0,(LOG(0.01*AZ8/10^-CD8)))</f>
        <v>0</v>
      </c>
      <c r="AL8" s="8" cm="1">
        <f t="array" ref="AL8">_xlfn.IFS(BA8=0,0,BA8&gt;0,(LOG(0.01*BA8/10^-CE8)))</f>
        <v>8.1146537215972501</v>
      </c>
      <c r="AM8" s="8" cm="1">
        <f t="array" ref="AM8">_xlfn.IFS(BB8=0,0,BB8&gt;0,(LOG(0.01*BB8/10^-CF8)))</f>
        <v>8.2190508932225459</v>
      </c>
      <c r="AN8" s="8" cm="1">
        <f t="array" ref="AN8">_xlfn.IFS(BC8=0,0,BC8&gt;0,(LOG(0.01*BC8/10^-CG8)))</f>
        <v>8.0396504747473809</v>
      </c>
      <c r="AO8" s="8" cm="1">
        <f t="array" ref="AO8">_xlfn.IFS(BD8=0,0,BD8&gt;0,(LOG(0.01*BD8/10^-CH8)))</f>
        <v>8.7404588748025329</v>
      </c>
      <c r="AP8" s="8" cm="1">
        <f t="array" ref="AP8">_xlfn.IFS(BE8=0,0,BE8&gt;0,(LOG(0.01*BE8/10^-CI8)))</f>
        <v>7.8920570642706744</v>
      </c>
      <c r="AQ8" s="8" cm="1">
        <f t="array" ref="AQ8">_xlfn.IFS(BF8=0,0,BF8&gt;0,(LOG(0.01*BF8/10^-CJ8)))</f>
        <v>4.5584653051210431</v>
      </c>
      <c r="AR8" s="8" cm="1">
        <f t="array" ref="AR8">_xlfn.IFS(BG8=0,0,BG8&gt;0,(LOG(0.01*BG8/10^-CK8)))</f>
        <v>0</v>
      </c>
      <c r="AS8" s="8" cm="1">
        <f t="array" ref="AS8">_xlfn.IFS(BH8=0,0,BH8&gt;0,(LOG(0.01*BH8/10^-CL8)))</f>
        <v>4.8650038735340422</v>
      </c>
      <c r="AT8" s="8" cm="1">
        <f t="array" ref="AT8">_xlfn.IFS(BI8=0,0,BI8&gt;0,(LOG(0.01*BI8/10^-CM8)))</f>
        <v>6.8560052602007087</v>
      </c>
      <c r="AU8" s="8" cm="1">
        <f t="array" ref="AU8">_xlfn.IFS(BJ8=0,0,BJ8&gt;0,(LOG(0.01*BJ8/10^-CN8)))</f>
        <v>0</v>
      </c>
      <c r="AV8" s="8" cm="1">
        <f t="array" ref="AV8">_xlfn.IFS(BK8=0,0,BK8&gt;0,(LOG(0.01*BK8/10^-CO8)))</f>
        <v>0</v>
      </c>
      <c r="AW8" s="8" cm="1">
        <f t="array" ref="AW8">_xlfn.IFS(BL8=0,0,BL8&gt;0,(LOG(0.01*BL8/10^-CP8)))</f>
        <v>5.8906394940833335</v>
      </c>
      <c r="AX8" s="8" cm="1">
        <f t="array" ref="AX8">_xlfn.IFS(BM8=0,0,BM8&gt;0,(LOG(0.01*BM8/10^-CQ8)))</f>
        <v>4.9287587703679243</v>
      </c>
      <c r="AY8" s="8" cm="1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>
      <c r="A9" s="33" t="s">
        <v>228</v>
      </c>
      <c r="B9" s="205" t="s">
        <v>5559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89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 cm="1">
        <f t="array" ref="AK9">_xlfn.IFS(AZ9=0,0,AZ9&gt;0,(LOG(0.01*AZ9/10^-CD9)))</f>
        <v>0</v>
      </c>
      <c r="AL9" s="8" cm="1">
        <f t="array" ref="AL9">_xlfn.IFS(BA9=0,0,BA9&gt;0,(LOG(0.01*BA9/10^-CE9)))</f>
        <v>6.8304922596538393</v>
      </c>
      <c r="AM9" s="8" cm="1">
        <f t="array" ref="AM9">_xlfn.IFS(BB9=0,0,BB9&gt;0,(LOG(0.01*BB9/10^-CF9)))</f>
        <v>6.7071687792657366</v>
      </c>
      <c r="AN9" s="8" cm="1">
        <f t="array" ref="AN9">_xlfn.IFS(BC9=0,0,BC9&gt;0,(LOG(0.01*BC9/10^-CG9)))</f>
        <v>6.9222061715230465</v>
      </c>
      <c r="AO9" s="8" cm="1">
        <f t="array" ref="AO9">_xlfn.IFS(BD9=0,0,BD9&gt;0,(LOG(0.01*BD9/10^-CH9)))</f>
        <v>6.8074609819921363</v>
      </c>
      <c r="AP9" s="8" cm="1">
        <f t="array" ref="AP9">_xlfn.IFS(BE9=0,0,BE9&gt;0,(LOG(0.01*BE9/10^-CI9)))</f>
        <v>6.9991878408211576</v>
      </c>
      <c r="AQ9" s="8" cm="1">
        <f t="array" ref="AQ9">_xlfn.IFS(BF9=0,0,BF9&gt;0,(LOG(0.01*BF9/10^-CJ9)))</f>
        <v>8.5401341917349711</v>
      </c>
      <c r="AR9" s="8" cm="1">
        <f t="array" ref="AR9">_xlfn.IFS(BG9=0,0,BG9&gt;0,(LOG(0.01*BG9/10^-CK9)))</f>
        <v>8.7103233419078538</v>
      </c>
      <c r="AS9" s="8" cm="1">
        <f t="array" ref="AS9">_xlfn.IFS(BH9=0,0,BH9&gt;0,(LOG(0.01*BH9/10^-CL9)))</f>
        <v>8.0788544966044462</v>
      </c>
      <c r="AT9" s="8" cm="1">
        <f t="array" ref="AT9">_xlfn.IFS(BI9=0,0,BI9&gt;0,(LOG(0.01*BI9/10^-CM9)))</f>
        <v>7.9119182139679021</v>
      </c>
      <c r="AU9" s="8" cm="1">
        <f t="array" ref="AU9">_xlfn.IFS(BJ9=0,0,BJ9&gt;0,(LOG(0.01*BJ9/10^-CN9)))</f>
        <v>0</v>
      </c>
      <c r="AV9" s="8" cm="1">
        <f t="array" ref="AV9">_xlfn.IFS(BK9=0,0,BK9&gt;0,(LOG(0.01*BK9/10^-CO9)))</f>
        <v>0</v>
      </c>
      <c r="AW9" s="8" cm="1">
        <f t="array" ref="AW9">_xlfn.IFS(BL9=0,0,BL9&gt;0,(LOG(0.01*BL9/10^-CP9)))</f>
        <v>7.2183682978214616</v>
      </c>
      <c r="AX9" s="8" cm="1">
        <f t="array" ref="AX9">_xlfn.IFS(BM9=0,0,BM9&gt;0,(LOG(0.01*BM9/10^-CQ9)))</f>
        <v>7.1996299677455236</v>
      </c>
      <c r="AY9" s="8" cm="1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>
      <c r="A10" s="33" t="s">
        <v>80</v>
      </c>
      <c r="B10" s="205" t="s">
        <v>5559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89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 cm="1">
        <f t="array" ref="AK10">_xlfn.IFS(AZ10=0,0,AZ10&gt;0,(LOG(0.01*AZ10/10^-CD10)))</f>
        <v>8.0784279030355908</v>
      </c>
      <c r="AL10" s="8" cm="1">
        <f t="array" ref="AL10">_xlfn.IFS(BA10=0,0,BA10&gt;0,(LOG(0.01*BA10/10^-CE10)))</f>
        <v>8.4305020161191084</v>
      </c>
      <c r="AM10" s="8" cm="1">
        <f t="array" ref="AM10">_xlfn.IFS(BB10=0,0,BB10&gt;0,(LOG(0.01*BB10/10^-CF10)))</f>
        <v>8.2323680550304807</v>
      </c>
      <c r="AN10" s="8" cm="1">
        <f t="array" ref="AN10">_xlfn.IFS(BC10=0,0,BC10&gt;0,(LOG(0.01*BC10/10^-CG10)))</f>
        <v>8.5356047574815044</v>
      </c>
      <c r="AO10" s="8" cm="1">
        <f t="array" ref="AO10">_xlfn.IFS(BD10=0,0,BD10&gt;0,(LOG(0.01*BD10/10^-CH10)))</f>
        <v>8.4539133796839394</v>
      </c>
      <c r="AP10" s="8" cm="1">
        <f t="array" ref="AP10">_xlfn.IFS(BE10=0,0,BE10&gt;0,(LOG(0.01*BE10/10^-CI10)))</f>
        <v>7.7941403861377196</v>
      </c>
      <c r="AQ10" s="8" cm="1">
        <f t="array" ref="AQ10">_xlfn.IFS(BF10=0,0,BF10&gt;0,(LOG(0.01*BF10/10^-CJ10)))</f>
        <v>9.3608468018648612</v>
      </c>
      <c r="AR10" s="8" cm="1">
        <f t="array" ref="AR10">_xlfn.IFS(BG10=0,0,BG10&gt;0,(LOG(0.01*BG10/10^-CK10)))</f>
        <v>9.5965368810102394</v>
      </c>
      <c r="AS10" s="8" cm="1">
        <f t="array" ref="AS10">_xlfn.IFS(BH10=0,0,BH10&gt;0,(LOG(0.01*BH10/10^-CL10)))</f>
        <v>9.6760712122513954</v>
      </c>
      <c r="AT10" s="8" cm="1">
        <f t="array" ref="AT10">_xlfn.IFS(BI10=0,0,BI10&gt;0,(LOG(0.01*BI10/10^-CM10)))</f>
        <v>8.8114362404200541</v>
      </c>
      <c r="AU10" s="8" cm="1">
        <f t="array" ref="AU10">_xlfn.IFS(BJ10=0,0,BJ10&gt;0,(LOG(0.01*BJ10/10^-CN10)))</f>
        <v>9.7450309728796256</v>
      </c>
      <c r="AV10" s="8" cm="1">
        <f t="array" ref="AV10">_xlfn.IFS(BK10=0,0,BK10&gt;0,(LOG(0.01*BK10/10^-CO10)))</f>
        <v>9.1880000000000006</v>
      </c>
      <c r="AW10" s="8" cm="1">
        <f t="array" ref="AW10">_xlfn.IFS(BL10=0,0,BL10&gt;0,(LOG(0.01*BL10/10^-CP10)))</f>
        <v>7.9929162295084906</v>
      </c>
      <c r="AX10" s="8" cm="1">
        <f t="array" ref="AX10">_xlfn.IFS(BM10=0,0,BM10&gt;0,(LOG(0.01*BM10/10^-CQ10)))</f>
        <v>7.3598013143250078</v>
      </c>
      <c r="AY10" s="8" cm="1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>
      <c r="A11" s="33" t="s">
        <v>14</v>
      </c>
      <c r="B11" s="205" t="s">
        <v>5559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89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 cm="1">
        <f t="array" ref="AK11">_xlfn.IFS(AZ11=0,0,AZ11&gt;0,(LOG(0.01*AZ11/10^-CD11)))</f>
        <v>0</v>
      </c>
      <c r="AL11" s="8" cm="1">
        <f t="array" ref="AL11">_xlfn.IFS(BA11=0,0,BA11&gt;0,(LOG(0.01*BA11/10^-CE11)))</f>
        <v>7.6195522653859751</v>
      </c>
      <c r="AM11" s="8" cm="1">
        <f t="array" ref="AM11">_xlfn.IFS(BB11=0,0,BB11&gt;0,(LOG(0.01*BB11/10^-CF11)))</f>
        <v>7.0357811416768792</v>
      </c>
      <c r="AN11" s="8" cm="1">
        <f t="array" ref="AN11">_xlfn.IFS(BC11=0,0,BC11&gt;0,(LOG(0.01*BC11/10^-CG11)))</f>
        <v>7.9882424138142074</v>
      </c>
      <c r="AO11" s="8" cm="1">
        <f t="array" ref="AO11">_xlfn.IFS(BD11=0,0,BD11&gt;0,(LOG(0.01*BD11/10^-CH11)))</f>
        <v>8.2691545056288813</v>
      </c>
      <c r="AP11" s="8" cm="1">
        <f t="array" ref="AP11">_xlfn.IFS(BE11=0,0,BE11&gt;0,(LOG(0.01*BE11/10^-CI11)))</f>
        <v>7.9110033666758843</v>
      </c>
      <c r="AQ11" s="8" cm="1">
        <f t="array" ref="AQ11">_xlfn.IFS(BF11=0,0,BF11&gt;0,(LOG(0.01*BF11/10^-CJ11)))</f>
        <v>0</v>
      </c>
      <c r="AR11" s="8" cm="1">
        <f t="array" ref="AR11">_xlfn.IFS(BG11=0,0,BG11&gt;0,(LOG(0.01*BG11/10^-CK11)))</f>
        <v>0</v>
      </c>
      <c r="AS11" s="8" cm="1">
        <f t="array" ref="AS11">_xlfn.IFS(BH11=0,0,BH11&gt;0,(LOG(0.01*BH11/10^-CL11)))</f>
        <v>5.3573906390967387</v>
      </c>
      <c r="AT11" s="8" cm="1">
        <f t="array" ref="AT11">_xlfn.IFS(BI11=0,0,BI11&gt;0,(LOG(0.01*BI11/10^-CM11)))</f>
        <v>6.7140318908471324</v>
      </c>
      <c r="AU11" s="8" cm="1">
        <f t="array" ref="AU11">_xlfn.IFS(BJ11=0,0,BJ11&gt;0,(LOG(0.01*BJ11/10^-CN11)))</f>
        <v>0</v>
      </c>
      <c r="AV11" s="8" cm="1">
        <f t="array" ref="AV11">_xlfn.IFS(BK11=0,0,BK11&gt;0,(LOG(0.01*BK11/10^-CO11)))</f>
        <v>0</v>
      </c>
      <c r="AW11" s="8" cm="1">
        <f t="array" ref="AW11">_xlfn.IFS(BL11=0,0,BL11&gt;0,(LOG(0.01*BL11/10^-CP11)))</f>
        <v>5.082927306743696</v>
      </c>
      <c r="AX11" s="8" cm="1">
        <f t="array" ref="AX11">_xlfn.IFS(BM11=0,0,BM11&gt;0,(LOG(0.01*BM11/10^-CQ11)))</f>
        <v>4.9770725966871723</v>
      </c>
      <c r="AY11" s="8" cm="1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>
      <c r="A12" s="33" t="s">
        <v>203</v>
      </c>
      <c r="B12" s="205" t="s">
        <v>5559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89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 cm="1">
        <f t="array" ref="AK12">_xlfn.IFS(AZ12=0,0,AZ12&gt;0,(LOG(0.01*AZ12/10^-CD12)))</f>
        <v>0</v>
      </c>
      <c r="AL12" s="8" cm="1">
        <f t="array" ref="AL12">_xlfn.IFS(BA12=0,0,BA12&gt;0,(LOG(0.01*BA12/10^-CE12)))</f>
        <v>5.2118992303390748</v>
      </c>
      <c r="AM12" s="8" cm="1">
        <f t="array" ref="AM12">_xlfn.IFS(BB12=0,0,BB12&gt;0,(LOG(0.01*BB12/10^-CF12)))</f>
        <v>5.882097572306944</v>
      </c>
      <c r="AN12" s="8" cm="1">
        <f t="array" ref="AN12">_xlfn.IFS(BC12=0,0,BC12&gt;0,(LOG(0.01*BC12/10^-CG12)))</f>
        <v>6.6700809369723002</v>
      </c>
      <c r="AO12" s="8" cm="1">
        <f t="array" ref="AO12">_xlfn.IFS(BD12=0,0,BD12&gt;0,(LOG(0.01*BD12/10^-CH12)))</f>
        <v>6.1861450631089099</v>
      </c>
      <c r="AP12" s="8" cm="1">
        <f t="array" ref="AP12">_xlfn.IFS(BE12=0,0,BE12&gt;0,(LOG(0.01*BE12/10^-CI12)))</f>
        <v>0</v>
      </c>
      <c r="AQ12" s="8" cm="1">
        <f t="array" ref="AQ12">_xlfn.IFS(BF12=0,0,BF12&gt;0,(LOG(0.01*BF12/10^-CJ12)))</f>
        <v>7.6725036146091847</v>
      </c>
      <c r="AR12" s="8" cm="1">
        <f t="array" ref="AR12">_xlfn.IFS(BG12=0,0,BG12&gt;0,(LOG(0.01*BG12/10^-CK12)))</f>
        <v>7.7566485910880258</v>
      </c>
      <c r="AS12" s="8" cm="1">
        <f t="array" ref="AS12">_xlfn.IFS(BH12=0,0,BH12&gt;0,(LOG(0.01*BH12/10^-CL12)))</f>
        <v>7.1148403085985761</v>
      </c>
      <c r="AT12" s="8" cm="1">
        <f t="array" ref="AT12">_xlfn.IFS(BI12=0,0,BI12&gt;0,(LOG(0.01*BI12/10^-CM12)))</f>
        <v>9.1707932796679561</v>
      </c>
      <c r="AU12" s="8" cm="1">
        <f t="array" ref="AU12">_xlfn.IFS(BJ12=0,0,BJ12&gt;0,(LOG(0.01*BJ12/10^-CN12)))</f>
        <v>8.5745748281783367</v>
      </c>
      <c r="AV12" s="8" cm="1">
        <f t="array" ref="AV12">_xlfn.IFS(BK12=0,0,BK12&gt;0,(LOG(0.01*BK12/10^-CO12)))</f>
        <v>6.978990481987501</v>
      </c>
      <c r="AW12" s="8" cm="1">
        <f t="array" ref="AW12">_xlfn.IFS(BL12=0,0,BL12&gt;0,(LOG(0.01*BL12/10^-CP12)))</f>
        <v>0</v>
      </c>
      <c r="AX12" s="8" cm="1">
        <f t="array" ref="AX12">_xlfn.IFS(BM12=0,0,BM12&gt;0,(LOG(0.01*BM12/10^-CQ12)))</f>
        <v>5.4547211464240801</v>
      </c>
      <c r="AY12" s="8" cm="1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>
      <c r="A13" s="33" t="s">
        <v>20</v>
      </c>
      <c r="B13" s="205" t="s">
        <v>5559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89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 cm="1">
        <f t="array" ref="AK13">_xlfn.IFS(AZ13=0,0,AZ13&gt;0,(LOG(0.01*AZ13/10^-CD13)))</f>
        <v>0</v>
      </c>
      <c r="AL13" s="8" cm="1">
        <f t="array" ref="AL13">_xlfn.IFS(BA13=0,0,BA13&gt;0,(LOG(0.01*BA13/10^-CE13)))</f>
        <v>5.8547127796335205</v>
      </c>
      <c r="AM13" s="8" cm="1">
        <f t="array" ref="AM13">_xlfn.IFS(BB13=0,0,BB13&gt;0,(LOG(0.01*BB13/10^-CF13)))</f>
        <v>5.4544788430990705</v>
      </c>
      <c r="AN13" s="8" cm="1">
        <f t="array" ref="AN13">_xlfn.IFS(BC13=0,0,BC13&gt;0,(LOG(0.01*BC13/10^-CG13)))</f>
        <v>5.3647659805460037</v>
      </c>
      <c r="AO13" s="8" cm="1">
        <f t="array" ref="AO13">_xlfn.IFS(BD13=0,0,BD13&gt;0,(LOG(0.01*BD13/10^-CH13)))</f>
        <v>5.7212433170642392</v>
      </c>
      <c r="AP13" s="8" cm="1">
        <f t="array" ref="AP13">_xlfn.IFS(BE13=0,0,BE13&gt;0,(LOG(0.01*BE13/10^-CI13)))</f>
        <v>6.6614875387496788</v>
      </c>
      <c r="AQ13" s="8" cm="1">
        <f t="array" ref="AQ13">_xlfn.IFS(BF13=0,0,BF13&gt;0,(LOG(0.01*BF13/10^-CJ13)))</f>
        <v>8.4193766572979047</v>
      </c>
      <c r="AR13" s="8" cm="1">
        <f t="array" ref="AR13">_xlfn.IFS(BG13=0,0,BG13&gt;0,(LOG(0.01*BG13/10^-CK13)))</f>
        <v>8.5141104479597107</v>
      </c>
      <c r="AS13" s="8" cm="1">
        <f t="array" ref="AS13">_xlfn.IFS(BH13=0,0,BH13&gt;0,(LOG(0.01*BH13/10^-CL13)))</f>
        <v>8.6169749903028574</v>
      </c>
      <c r="AT13" s="8" cm="1">
        <f t="array" ref="AT13">_xlfn.IFS(BI13=0,0,BI13&gt;0,(LOG(0.01*BI13/10^-CM13)))</f>
        <v>7.9844173827251534</v>
      </c>
      <c r="AU13" s="8" cm="1">
        <f t="array" ref="AU13">_xlfn.IFS(BJ13=0,0,BJ13&gt;0,(LOG(0.01*BJ13/10^-CN13)))</f>
        <v>0</v>
      </c>
      <c r="AV13" s="8" cm="1">
        <f t="array" ref="AV13">_xlfn.IFS(BK13=0,0,BK13&gt;0,(LOG(0.01*BK13/10^-CO13)))</f>
        <v>0</v>
      </c>
      <c r="AW13" s="8" cm="1">
        <f t="array" ref="AW13">_xlfn.IFS(BL13=0,0,BL13&gt;0,(LOG(0.01*BL13/10^-CP13)))</f>
        <v>5.9493430890720784</v>
      </c>
      <c r="AX13" s="8" cm="1">
        <f t="array" ref="AX13">_xlfn.IFS(BM13=0,0,BM13&gt;0,(LOG(0.01*BM13/10^-CQ13)))</f>
        <v>6.0218112161923552</v>
      </c>
      <c r="AY13" s="8" cm="1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>
      <c r="A14" s="33" t="s">
        <v>111</v>
      </c>
      <c r="B14" s="205" t="s">
        <v>5559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89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 cm="1">
        <f t="array" ref="AK14">_xlfn.IFS(AZ14=0,0,AZ14&gt;0,(LOG(0.01*AZ14/10^-CD14)))</f>
        <v>8.4421831666950879</v>
      </c>
      <c r="AL14" s="8" cm="1">
        <f t="array" ref="AL14">_xlfn.IFS(BA14=0,0,BA14&gt;0,(LOG(0.01*BA14/10^-CE14)))</f>
        <v>5.0986101251861768</v>
      </c>
      <c r="AM14" s="8" cm="1">
        <f t="array" ref="AM14">_xlfn.IFS(BB14=0,0,BB14&gt;0,(LOG(0.01*BB14/10^-CF14)))</f>
        <v>4.6149279196931996</v>
      </c>
      <c r="AN14" s="8" cm="1">
        <f t="array" ref="AN14">_xlfn.IFS(BC14=0,0,BC14&gt;0,(LOG(0.01*BC14/10^-CG14)))</f>
        <v>0</v>
      </c>
      <c r="AO14" s="8" cm="1">
        <f t="array" ref="AO14">_xlfn.IFS(BD14=0,0,BD14&gt;0,(LOG(0.01*BD14/10^-CH14)))</f>
        <v>5.8707138194867756</v>
      </c>
      <c r="AP14" s="8" cm="1">
        <f t="array" ref="AP14">_xlfn.IFS(BE14=0,0,BE14&gt;0,(LOG(0.01*BE14/10^-CI14)))</f>
        <v>0</v>
      </c>
      <c r="AQ14" s="8" cm="1">
        <f t="array" ref="AQ14">_xlfn.IFS(BF14=0,0,BF14&gt;0,(LOG(0.01*BF14/10^-CJ14)))</f>
        <v>0</v>
      </c>
      <c r="AR14" s="8" cm="1">
        <f t="array" ref="AR14">_xlfn.IFS(BG14=0,0,BG14&gt;0,(LOG(0.01*BG14/10^-CK14)))</f>
        <v>0</v>
      </c>
      <c r="AS14" s="8" cm="1">
        <f t="array" ref="AS14">_xlfn.IFS(BH14=0,0,BH14&gt;0,(LOG(0.01*BH14/10^-CL14)))</f>
        <v>0</v>
      </c>
      <c r="AT14" s="8" cm="1">
        <f t="array" ref="AT14">_xlfn.IFS(BI14=0,0,BI14&gt;0,(LOG(0.01*BI14/10^-CM14)))</f>
        <v>7.7141835907535805</v>
      </c>
      <c r="AU14" s="8" cm="1">
        <f t="array" ref="AU14">_xlfn.IFS(BJ14=0,0,BJ14&gt;0,(LOG(0.01*BJ14/10^-CN14)))</f>
        <v>0</v>
      </c>
      <c r="AV14" s="8" cm="1">
        <f t="array" ref="AV14">_xlfn.IFS(BK14=0,0,BK14&gt;0,(LOG(0.01*BK14/10^-CO14)))</f>
        <v>0</v>
      </c>
      <c r="AW14" s="8" cm="1">
        <f t="array" ref="AW14">_xlfn.IFS(BL14=0,0,BL14&gt;0,(LOG(0.01*BL14/10^-CP14)))</f>
        <v>5.3566606764373494</v>
      </c>
      <c r="AX14" s="8" cm="1">
        <f t="array" ref="AX14">_xlfn.IFS(BM14=0,0,BM14&gt;0,(LOG(0.01*BM14/10^-CQ14)))</f>
        <v>5.6411575674809367</v>
      </c>
      <c r="AY14" s="8" cm="1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>
      <c r="A15" s="33" t="s">
        <v>144</v>
      </c>
      <c r="B15" s="205" t="s">
        <v>5559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89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 cm="1">
        <f t="array" ref="AK15">_xlfn.IFS(AZ15=0,0,AZ15&gt;0,(LOG(0.01*AZ15/10^-CD15)))</f>
        <v>0</v>
      </c>
      <c r="AL15" s="8" cm="1">
        <f t="array" ref="AL15">_xlfn.IFS(BA15=0,0,BA15&gt;0,(LOG(0.01*BA15/10^-CE15)))</f>
        <v>8.1591676346441115</v>
      </c>
      <c r="AM15" s="8" cm="1">
        <f t="array" ref="AM15">_xlfn.IFS(BB15=0,0,BB15&gt;0,(LOG(0.01*BB15/10^-CF15)))</f>
        <v>8.1209409983766623</v>
      </c>
      <c r="AN15" s="8" cm="1">
        <f t="array" ref="AN15">_xlfn.IFS(BC15=0,0,BC15&gt;0,(LOG(0.01*BC15/10^-CG15)))</f>
        <v>7.6345222697219945</v>
      </c>
      <c r="AO15" s="8" cm="1">
        <f t="array" ref="AO15">_xlfn.IFS(BD15=0,0,BD15&gt;0,(LOG(0.01*BD15/10^-CH15)))</f>
        <v>8.1262797359445109</v>
      </c>
      <c r="AP15" s="8" cm="1">
        <f t="array" ref="AP15">_xlfn.IFS(BE15=0,0,BE15&gt;0,(LOG(0.01*BE15/10^-CI15)))</f>
        <v>8.2880555683686072</v>
      </c>
      <c r="AQ15" s="8" cm="1">
        <f t="array" ref="AQ15">_xlfn.IFS(BF15=0,0,BF15&gt;0,(LOG(0.01*BF15/10^-CJ15)))</f>
        <v>7.0358056183328292</v>
      </c>
      <c r="AR15" s="8" cm="1">
        <f t="array" ref="AR15">_xlfn.IFS(BG15=0,0,BG15&gt;0,(LOG(0.01*BG15/10^-CK15)))</f>
        <v>6.9214838843690476</v>
      </c>
      <c r="AS15" s="8" cm="1">
        <f t="array" ref="AS15">_xlfn.IFS(BH15=0,0,BH15&gt;0,(LOG(0.01*BH15/10^-CL15)))</f>
        <v>6.6470412090101307</v>
      </c>
      <c r="AT15" s="8" cm="1">
        <f t="array" ref="AT15">_xlfn.IFS(BI15=0,0,BI15&gt;0,(LOG(0.01*BI15/10^-CM15)))</f>
        <v>7.3417209395615393</v>
      </c>
      <c r="AU15" s="8" cm="1">
        <f t="array" ref="AU15">_xlfn.IFS(BJ15=0,0,BJ15&gt;0,(LOG(0.01*BJ15/10^-CN15)))</f>
        <v>0</v>
      </c>
      <c r="AV15" s="8" cm="1">
        <f t="array" ref="AV15">_xlfn.IFS(BK15=0,0,BK15&gt;0,(LOG(0.01*BK15/10^-CO15)))</f>
        <v>0</v>
      </c>
      <c r="AW15" s="8" cm="1">
        <f t="array" ref="AW15">_xlfn.IFS(BL15=0,0,BL15&gt;0,(LOG(0.01*BL15/10^-CP15)))</f>
        <v>5.5708439068709543</v>
      </c>
      <c r="AX15" s="8" cm="1">
        <f t="array" ref="AX15">_xlfn.IFS(BM15=0,0,BM15&gt;0,(LOG(0.01*BM15/10^-CQ15)))</f>
        <v>5.643502342461403</v>
      </c>
      <c r="AY15" s="8" cm="1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>
      <c r="A16" s="33" t="s">
        <v>230</v>
      </c>
      <c r="B16" s="205" t="s">
        <v>5559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89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 cm="1">
        <f t="array" ref="AK16">_xlfn.IFS(AZ16=0,0,AZ16&gt;0,(LOG(0.01*AZ16/10^-CD16)))</f>
        <v>10.05619460417088</v>
      </c>
      <c r="AL16" s="8" cm="1">
        <f t="array" ref="AL16">_xlfn.IFS(BA16=0,0,BA16&gt;0,(LOG(0.01*BA16/10^-CE16)))</f>
        <v>6.0711599928083615</v>
      </c>
      <c r="AM16" s="8" cm="1">
        <f t="array" ref="AM16">_xlfn.IFS(BB16=0,0,BB16&gt;0,(LOG(0.01*BB16/10^-CF16)))</f>
        <v>5.12382829463807</v>
      </c>
      <c r="AN16" s="8" cm="1">
        <f t="array" ref="AN16">_xlfn.IFS(BC16=0,0,BC16&gt;0,(LOG(0.01*BC16/10^-CG16)))</f>
        <v>5.546798298974088</v>
      </c>
      <c r="AO16" s="8" cm="1">
        <f t="array" ref="AO16">_xlfn.IFS(BD16=0,0,BD16&gt;0,(LOG(0.01*BD16/10^-CH16)))</f>
        <v>0</v>
      </c>
      <c r="AP16" s="8" cm="1">
        <f t="array" ref="AP16">_xlfn.IFS(BE16=0,0,BE16&gt;0,(LOG(0.01*BE16/10^-CI16)))</f>
        <v>0</v>
      </c>
      <c r="AQ16" s="8" cm="1">
        <f t="array" ref="AQ16">_xlfn.IFS(BF16=0,0,BF16&gt;0,(LOG(0.01*BF16/10^-CJ16)))</f>
        <v>6.9292620376118164</v>
      </c>
      <c r="AR16" s="8" cm="1">
        <f t="array" ref="AR16">_xlfn.IFS(BG16=0,0,BG16&gt;0,(LOG(0.01*BG16/10^-CK16)))</f>
        <v>7.0671498846660423</v>
      </c>
      <c r="AS16" s="8" cm="1">
        <f t="array" ref="AS16">_xlfn.IFS(BH16=0,0,BH16&gt;0,(LOG(0.01*BH16/10^-CL16)))</f>
        <v>6.5323592061083735</v>
      </c>
      <c r="AT16" s="8" cm="1">
        <f t="array" ref="AT16">_xlfn.IFS(BI16=0,0,BI16&gt;0,(LOG(0.01*BI16/10^-CM16)))</f>
        <v>8.8849705466389661</v>
      </c>
      <c r="AU16" s="8" cm="1">
        <f t="array" ref="AU16">_xlfn.IFS(BJ16=0,0,BJ16&gt;0,(LOG(0.01*BJ16/10^-CN16)))</f>
        <v>0</v>
      </c>
      <c r="AV16" s="8" cm="1">
        <f t="array" ref="AV16">_xlfn.IFS(BK16=0,0,BK16&gt;0,(LOG(0.01*BK16/10^-CO16)))</f>
        <v>7.767167827192142</v>
      </c>
      <c r="AW16" s="8" cm="1">
        <f t="array" ref="AW16">_xlfn.IFS(BL16=0,0,BL16&gt;0,(LOG(0.01*BL16/10^-CP16)))</f>
        <v>6.6770731342198024</v>
      </c>
      <c r="AX16" s="8" cm="1">
        <f t="array" ref="AX16">_xlfn.IFS(BM16=0,0,BM16&gt;0,(LOG(0.01*BM16/10^-CQ16)))</f>
        <v>6.9392418004122423</v>
      </c>
      <c r="AY16" s="8" cm="1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>
      <c r="A17" s="33" t="s">
        <v>41</v>
      </c>
      <c r="B17" s="205" t="s">
        <v>5559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89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 cm="1">
        <f t="array" ref="AK17">_xlfn.IFS(AZ17=0,0,AZ17&gt;0,(LOG(0.01*AZ17/10^-CD17)))</f>
        <v>8.1955527236335506</v>
      </c>
      <c r="AL17" s="8" cm="1">
        <f t="array" ref="AL17">_xlfn.IFS(BA17=0,0,BA17&gt;0,(LOG(0.01*BA17/10^-CE17)))</f>
        <v>0</v>
      </c>
      <c r="AM17" s="8" cm="1">
        <f t="array" ref="AM17">_xlfn.IFS(BB17=0,0,BB17&gt;0,(LOG(0.01*BB17/10^-CF17)))</f>
        <v>0</v>
      </c>
      <c r="AN17" s="8" cm="1">
        <f t="array" ref="AN17">_xlfn.IFS(BC17=0,0,BC17&gt;0,(LOG(0.01*BC17/10^-CG17)))</f>
        <v>0</v>
      </c>
      <c r="AO17" s="8" cm="1">
        <f t="array" ref="AO17">_xlfn.IFS(BD17=0,0,BD17&gt;0,(LOG(0.01*BD17/10^-CH17)))</f>
        <v>0</v>
      </c>
      <c r="AP17" s="8" cm="1">
        <f t="array" ref="AP17">_xlfn.IFS(BE17=0,0,BE17&gt;0,(LOG(0.01*BE17/10^-CI17)))</f>
        <v>0</v>
      </c>
      <c r="AQ17" s="8" cm="1">
        <f t="array" ref="AQ17">_xlfn.IFS(BF17=0,0,BF17&gt;0,(LOG(0.01*BF17/10^-CJ17)))</f>
        <v>0</v>
      </c>
      <c r="AR17" s="8" cm="1">
        <f t="array" ref="AR17">_xlfn.IFS(BG17=0,0,BG17&gt;0,(LOG(0.01*BG17/10^-CK17)))</f>
        <v>0</v>
      </c>
      <c r="AS17" s="8" cm="1">
        <f t="array" ref="AS17">_xlfn.IFS(BH17=0,0,BH17&gt;0,(LOG(0.01*BH17/10^-CL17)))</f>
        <v>0</v>
      </c>
      <c r="AT17" s="8" cm="1">
        <f t="array" ref="AT17">_xlfn.IFS(BI17=0,0,BI17&gt;0,(LOG(0.01*BI17/10^-CM17)))</f>
        <v>6.3077441747381382</v>
      </c>
      <c r="AU17" s="8" cm="1">
        <f t="array" ref="AU17">_xlfn.IFS(BJ17=0,0,BJ17&gt;0,(LOG(0.01*BJ17/10^-CN17)))</f>
        <v>0</v>
      </c>
      <c r="AV17" s="8" cm="1">
        <f t="array" ref="AV17">_xlfn.IFS(BK17=0,0,BK17&gt;0,(LOG(0.01*BK17/10^-CO17)))</f>
        <v>0</v>
      </c>
      <c r="AW17" s="8" cm="1">
        <f t="array" ref="AW17">_xlfn.IFS(BL17=0,0,BL17&gt;0,(LOG(0.01*BL17/10^-CP17)))</f>
        <v>3.5479894881129188</v>
      </c>
      <c r="AX17" s="8" cm="1">
        <f t="array" ref="AX17">_xlfn.IFS(BM17=0,0,BM17&gt;0,(LOG(0.01*BM17/10^-CQ17)))</f>
        <v>3.9874637151048216</v>
      </c>
      <c r="AY17" s="8" cm="1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>
      <c r="A18" s="33" t="s">
        <v>184</v>
      </c>
      <c r="B18" s="205" t="s">
        <v>5559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89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 cm="1">
        <f t="array" ref="AK18">_xlfn.IFS(AZ18=0,0,AZ18&gt;0,(LOG(0.01*AZ18/10^-CD18)))</f>
        <v>0</v>
      </c>
      <c r="AL18" s="8" cm="1">
        <f t="array" ref="AL18">_xlfn.IFS(BA18=0,0,BA18&gt;0,(LOG(0.01*BA18/10^-CE18)))</f>
        <v>10.080706754048286</v>
      </c>
      <c r="AM18" s="8" cm="1">
        <f t="array" ref="AM18">_xlfn.IFS(BB18=0,0,BB18&gt;0,(LOG(0.01*BB18/10^-CF18)))</f>
        <v>9.5924466701610225</v>
      </c>
      <c r="AN18" s="8" cm="1">
        <f t="array" ref="AN18">_xlfn.IFS(BC18=0,0,BC18&gt;0,(LOG(0.01*BC18/10^-CG18)))</f>
        <v>9.7737891544235183</v>
      </c>
      <c r="AO18" s="8" cm="1">
        <f t="array" ref="AO18">_xlfn.IFS(BD18=0,0,BD18&gt;0,(LOG(0.01*BD18/10^-CH18)))</f>
        <v>10.34672001156024</v>
      </c>
      <c r="AP18" s="8" cm="1">
        <f t="array" ref="AP18">_xlfn.IFS(BE18=0,0,BE18&gt;0,(LOG(0.01*BE18/10^-CI18)))</f>
        <v>10.785009540685694</v>
      </c>
      <c r="AQ18" s="8" cm="1">
        <f t="array" ref="AQ18">_xlfn.IFS(BF18=0,0,BF18&gt;0,(LOG(0.01*BF18/10^-CJ18)))</f>
        <v>0</v>
      </c>
      <c r="AR18" s="8" cm="1">
        <f t="array" ref="AR18">_xlfn.IFS(BG18=0,0,BG18&gt;0,(LOG(0.01*BG18/10^-CK18)))</f>
        <v>0</v>
      </c>
      <c r="AS18" s="8" cm="1">
        <f t="array" ref="AS18">_xlfn.IFS(BH18=0,0,BH18&gt;0,(LOG(0.01*BH18/10^-CL18)))</f>
        <v>7.406545600481933</v>
      </c>
      <c r="AT18" s="8" cm="1">
        <f t="array" ref="AT18">_xlfn.IFS(BI18=0,0,BI18&gt;0,(LOG(0.01*BI18/10^-CM18)))</f>
        <v>9.0834724682751613</v>
      </c>
      <c r="AU18" s="8" cm="1">
        <f t="array" ref="AU18">_xlfn.IFS(BJ18=0,0,BJ18&gt;0,(LOG(0.01*BJ18/10^-CN18)))</f>
        <v>0</v>
      </c>
      <c r="AV18" s="8" cm="1">
        <f t="array" ref="AV18">_xlfn.IFS(BK18=0,0,BK18&gt;0,(LOG(0.01*BK18/10^-CO18)))</f>
        <v>0</v>
      </c>
      <c r="AW18" s="8" cm="1">
        <f t="array" ref="AW18">_xlfn.IFS(BL18=0,0,BL18&gt;0,(LOG(0.01*BL18/10^-CP18)))</f>
        <v>6.9437215170991395</v>
      </c>
      <c r="AX18" s="8" cm="1">
        <f t="array" ref="AX18">_xlfn.IFS(BM18=0,0,BM18&gt;0,(LOG(0.01*BM18/10^-CQ18)))</f>
        <v>6.9570337274824698</v>
      </c>
      <c r="AY18" s="8" cm="1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>
      <c r="A19" s="33" t="s">
        <v>146</v>
      </c>
      <c r="B19" s="205" t="s">
        <v>5559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89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 cm="1">
        <f t="array" ref="AK19">_xlfn.IFS(AZ19=0,0,AZ19&gt;0,(LOG(0.01*AZ19/10^-CD19)))</f>
        <v>0</v>
      </c>
      <c r="AL19" s="8" cm="1">
        <f t="array" ref="AL19">_xlfn.IFS(BA19=0,0,BA19&gt;0,(LOG(0.01*BA19/10^-CE19)))</f>
        <v>9.9690481217524933</v>
      </c>
      <c r="AM19" s="8" cm="1">
        <f t="array" ref="AM19">_xlfn.IFS(BB19=0,0,BB19&gt;0,(LOG(0.01*BB19/10^-CF19)))</f>
        <v>9.9919035294764669</v>
      </c>
      <c r="AN19" s="8" cm="1">
        <f t="array" ref="AN19">_xlfn.IFS(BC19=0,0,BC19&gt;0,(LOG(0.01*BC19/10^-CG19)))</f>
        <v>9.5339043582838645</v>
      </c>
      <c r="AO19" s="8" cm="1">
        <f t="array" ref="AO19">_xlfn.IFS(BD19=0,0,BD19&gt;0,(LOG(0.01*BD19/10^-CH19)))</f>
        <v>10.069464363226178</v>
      </c>
      <c r="AP19" s="8" cm="1">
        <f t="array" ref="AP19">_xlfn.IFS(BE19=0,0,BE19&gt;0,(LOG(0.01*BE19/10^-CI19)))</f>
        <v>9.1762645251356805</v>
      </c>
      <c r="AQ19" s="8" cm="1">
        <f t="array" ref="AQ19">_xlfn.IFS(BF19=0,0,BF19&gt;0,(LOG(0.01*BF19/10^-CJ19)))</f>
        <v>5.9370917136891173</v>
      </c>
      <c r="AR19" s="8" cm="1">
        <f t="array" ref="AR19">_xlfn.IFS(BG19=0,0,BG19&gt;0,(LOG(0.01*BG19/10^-CK19)))</f>
        <v>5.3626537680144084</v>
      </c>
      <c r="AS19" s="8" cm="1">
        <f t="array" ref="AS19">_xlfn.IFS(BH19=0,0,BH19&gt;0,(LOG(0.01*BH19/10^-CL19)))</f>
        <v>6.5435697288356351</v>
      </c>
      <c r="AT19" s="8" cm="1">
        <f t="array" ref="AT19">_xlfn.IFS(BI19=0,0,BI19&gt;0,(LOG(0.01*BI19/10^-CM19)))</f>
        <v>9.7219204058958919</v>
      </c>
      <c r="AU19" s="8" cm="1">
        <f t="array" ref="AU19">_xlfn.IFS(BJ19=0,0,BJ19&gt;0,(LOG(0.01*BJ19/10^-CN19)))</f>
        <v>8.5530519408102208</v>
      </c>
      <c r="AV19" s="8" cm="1">
        <f t="array" ref="AV19">_xlfn.IFS(BK19=0,0,BK19&gt;0,(LOG(0.01*BK19/10^-CO19)))</f>
        <v>8.5602694971503759</v>
      </c>
      <c r="AW19" s="8" cm="1">
        <f t="array" ref="AW19">_xlfn.IFS(BL19=0,0,BL19&gt;0,(LOG(0.01*BL19/10^-CP19)))</f>
        <v>6.6538085831861942</v>
      </c>
      <c r="AX19" s="8" cm="1">
        <f t="array" ref="AX19">_xlfn.IFS(BM19=0,0,BM19&gt;0,(LOG(0.01*BM19/10^-CQ19)))</f>
        <v>7.3276478471310789</v>
      </c>
      <c r="AY19" s="8" cm="1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>
      <c r="A20" s="33" t="s">
        <v>105</v>
      </c>
      <c r="B20" s="205" t="s">
        <v>5559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89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 cm="1">
        <f t="array" ref="AK20">_xlfn.IFS(AZ20=0,0,AZ20&gt;0,(LOG(0.01*AZ20/10^-CD20)))</f>
        <v>10.293260005660677</v>
      </c>
      <c r="AL20" s="8" cm="1">
        <f t="array" ref="AL20">_xlfn.IFS(BA20=0,0,BA20&gt;0,(LOG(0.01*BA20/10^-CE20)))</f>
        <v>7.8764170372167834</v>
      </c>
      <c r="AM20" s="8" cm="1">
        <f t="array" ref="AM20">_xlfn.IFS(BB20=0,0,BB20&gt;0,(LOG(0.01*BB20/10^-CF20)))</f>
        <v>7.6288762907533005</v>
      </c>
      <c r="AN20" s="8" cm="1">
        <f t="array" ref="AN20">_xlfn.IFS(BC20=0,0,BC20&gt;0,(LOG(0.01*BC20/10^-CG20)))</f>
        <v>7.5629221961814679</v>
      </c>
      <c r="AO20" s="8" cm="1">
        <f t="array" ref="AO20">_xlfn.IFS(BD20=0,0,BD20&gt;0,(LOG(0.01*BD20/10^-CH20)))</f>
        <v>7.8210930207275497</v>
      </c>
      <c r="AP20" s="8" cm="1">
        <f t="array" ref="AP20">_xlfn.IFS(BE20=0,0,BE20&gt;0,(LOG(0.01*BE20/10^-CI20)))</f>
        <v>7.0962278550800981</v>
      </c>
      <c r="AQ20" s="8" cm="1">
        <f t="array" ref="AQ20">_xlfn.IFS(BF20=0,0,BF20&gt;0,(LOG(0.01*BF20/10^-CJ20)))</f>
        <v>0</v>
      </c>
      <c r="AR20" s="8" cm="1">
        <f t="array" ref="AR20">_xlfn.IFS(BG20=0,0,BG20&gt;0,(LOG(0.01*BG20/10^-CK20)))</f>
        <v>0</v>
      </c>
      <c r="AS20" s="8" cm="1">
        <f t="array" ref="AS20">_xlfn.IFS(BH20=0,0,BH20&gt;0,(LOG(0.01*BH20/10^-CL20)))</f>
        <v>5.8285254727748317</v>
      </c>
      <c r="AT20" s="8" cm="1">
        <f t="array" ref="AT20">_xlfn.IFS(BI20=0,0,BI20&gt;0,(LOG(0.01*BI20/10^-CM20)))</f>
        <v>8.6022933759990021</v>
      </c>
      <c r="AU20" s="8" cm="1">
        <f t="array" ref="AU20">_xlfn.IFS(BJ20=0,0,BJ20&gt;0,(LOG(0.01*BJ20/10^-CN20)))</f>
        <v>0</v>
      </c>
      <c r="AV20" s="8" cm="1">
        <f t="array" ref="AV20">_xlfn.IFS(BK20=0,0,BK20&gt;0,(LOG(0.01*BK20/10^-CO20)))</f>
        <v>0</v>
      </c>
      <c r="AW20" s="8" cm="1">
        <f t="array" ref="AW20">_xlfn.IFS(BL20=0,0,BL20&gt;0,(LOG(0.01*BL20/10^-CP20)))</f>
        <v>7.7546057276320051</v>
      </c>
      <c r="AX20" s="8" cm="1">
        <f t="array" ref="AX20">_xlfn.IFS(BM20=0,0,BM20&gt;0,(LOG(0.01*BM20/10^-CQ20)))</f>
        <v>7.54554965873466</v>
      </c>
      <c r="AY20" s="8" cm="1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>
      <c r="A21" s="33" t="s">
        <v>164</v>
      </c>
      <c r="B21" s="205" t="s">
        <v>5559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89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 cm="1">
        <f t="array" ref="AK21">_xlfn.IFS(AZ21=0,0,AZ21&gt;0,(LOG(0.01*AZ21/10^-CD21)))</f>
        <v>0</v>
      </c>
      <c r="AL21" s="8" cm="1">
        <f t="array" ref="AL21">_xlfn.IFS(BA21=0,0,BA21&gt;0,(LOG(0.01*BA21/10^-CE21)))</f>
        <v>10.10890673812149</v>
      </c>
      <c r="AM21" s="8" cm="1">
        <f t="array" ref="AM21">_xlfn.IFS(BB21=0,0,BB21&gt;0,(LOG(0.01*BB21/10^-CF21)))</f>
        <v>10.023617482072938</v>
      </c>
      <c r="AN21" s="8" cm="1">
        <f t="array" ref="AN21">_xlfn.IFS(BC21=0,0,BC21&gt;0,(LOG(0.01*BC21/10^-CG21)))</f>
        <v>9.8983027983883805</v>
      </c>
      <c r="AO21" s="8" cm="1">
        <f t="array" ref="AO21">_xlfn.IFS(BD21=0,0,BD21&gt;0,(LOG(0.01*BD21/10^-CH21)))</f>
        <v>10.039318837732012</v>
      </c>
      <c r="AP21" s="8" cm="1">
        <f t="array" ref="AP21">_xlfn.IFS(BE21=0,0,BE21&gt;0,(LOG(0.01*BE21/10^-CI21)))</f>
        <v>0</v>
      </c>
      <c r="AQ21" s="8" cm="1">
        <f t="array" ref="AQ21">_xlfn.IFS(BF21=0,0,BF21&gt;0,(LOG(0.01*BF21/10^-CJ21)))</f>
        <v>0</v>
      </c>
      <c r="AR21" s="8" cm="1">
        <f t="array" ref="AR21">_xlfn.IFS(BG21=0,0,BG21&gt;0,(LOG(0.01*BG21/10^-CK21)))</f>
        <v>0</v>
      </c>
      <c r="AS21" s="8" cm="1">
        <f t="array" ref="AS21">_xlfn.IFS(BH21=0,0,BH21&gt;0,(LOG(0.01*BH21/10^-CL21)))</f>
        <v>0</v>
      </c>
      <c r="AT21" s="8" cm="1">
        <f t="array" ref="AT21">_xlfn.IFS(BI21=0,0,BI21&gt;0,(LOG(0.01*BI21/10^-CM21)))</f>
        <v>9.0165787624712141</v>
      </c>
      <c r="AU21" s="8" cm="1">
        <f t="array" ref="AU21">_xlfn.IFS(BJ21=0,0,BJ21&gt;0,(LOG(0.01*BJ21/10^-CN21)))</f>
        <v>0</v>
      </c>
      <c r="AV21" s="8" cm="1">
        <f t="array" ref="AV21">_xlfn.IFS(BK21=0,0,BK21&gt;0,(LOG(0.01*BK21/10^-CO21)))</f>
        <v>0</v>
      </c>
      <c r="AW21" s="8" cm="1">
        <f t="array" ref="AW21">_xlfn.IFS(BL21=0,0,BL21&gt;0,(LOG(0.01*BL21/10^-CP21)))</f>
        <v>7.3585730016090363</v>
      </c>
      <c r="AX21" s="8" cm="1">
        <f t="array" ref="AX21">_xlfn.IFS(BM21=0,0,BM21&gt;0,(LOG(0.01*BM21/10^-CQ21)))</f>
        <v>7.6978549661167897</v>
      </c>
      <c r="AY21" s="8" cm="1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>
      <c r="A22" s="33" t="s">
        <v>103</v>
      </c>
      <c r="B22" s="205" t="s">
        <v>5559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89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 cm="1">
        <f t="array" ref="AK22">_xlfn.IFS(AZ22=0,0,AZ22&gt;0,(LOG(0.01*AZ22/10^-CD22)))</f>
        <v>0</v>
      </c>
      <c r="AL22" s="8" cm="1">
        <f t="array" ref="AL22">_xlfn.IFS(BA22=0,0,BA22&gt;0,(LOG(0.01*BA22/10^-CE22)))</f>
        <v>9.0752647148404737</v>
      </c>
      <c r="AM22" s="8" cm="1">
        <f t="array" ref="AM22">_xlfn.IFS(BB22=0,0,BB22&gt;0,(LOG(0.01*BB22/10^-CF22)))</f>
        <v>9.1672029366856815</v>
      </c>
      <c r="AN22" s="8" cm="1">
        <f t="array" ref="AN22">_xlfn.IFS(BC22=0,0,BC22&gt;0,(LOG(0.01*BC22/10^-CG22)))</f>
        <v>8.5028282946380696</v>
      </c>
      <c r="AO22" s="8" cm="1">
        <f t="array" ref="AO22">_xlfn.IFS(BD22=0,0,BD22&gt;0,(LOG(0.01*BD22/10^-CH22)))</f>
        <v>9.0774838485887877</v>
      </c>
      <c r="AP22" s="8" cm="1">
        <f t="array" ref="AP22">_xlfn.IFS(BE22=0,0,BE22&gt;0,(LOG(0.01*BE22/10^-CI22)))</f>
        <v>8.141585239225698</v>
      </c>
      <c r="AQ22" s="8" cm="1">
        <f t="array" ref="AQ22">_xlfn.IFS(BF22=0,0,BF22&gt;0,(LOG(0.01*BF22/10^-CJ22)))</f>
        <v>0</v>
      </c>
      <c r="AR22" s="8" cm="1">
        <f t="array" ref="AR22">_xlfn.IFS(BG22=0,0,BG22&gt;0,(LOG(0.01*BG22/10^-CK22)))</f>
        <v>0</v>
      </c>
      <c r="AS22" s="8" cm="1">
        <f t="array" ref="AS22">_xlfn.IFS(BH22=0,0,BH22&gt;0,(LOG(0.01*BH22/10^-CL22)))</f>
        <v>0</v>
      </c>
      <c r="AT22" s="8" cm="1">
        <f t="array" ref="AT22">_xlfn.IFS(BI22=0,0,BI22&gt;0,(LOG(0.01*BI22/10^-CM22)))</f>
        <v>9.2605932689678632</v>
      </c>
      <c r="AU22" s="8" cm="1">
        <f t="array" ref="AU22">_xlfn.IFS(BJ22=0,0,BJ22&gt;0,(LOG(0.01*BJ22/10^-CN22)))</f>
        <v>0</v>
      </c>
      <c r="AV22" s="8" cm="1">
        <f t="array" ref="AV22">_xlfn.IFS(BK22=0,0,BK22&gt;0,(LOG(0.01*BK22/10^-CO22)))</f>
        <v>0</v>
      </c>
      <c r="AW22" s="8" cm="1">
        <f t="array" ref="AW22">_xlfn.IFS(BL22=0,0,BL22&gt;0,(LOG(0.01*BL22/10^-CP22)))</f>
        <v>7.7700000000000005</v>
      </c>
      <c r="AX22" s="8" cm="1">
        <f t="array" ref="AX22">_xlfn.IFS(BM22=0,0,BM22&gt;0,(LOG(0.01*BM22/10^-CQ22)))</f>
        <v>7.2912057521891738</v>
      </c>
      <c r="AY22" s="8" cm="1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>
      <c r="A23" s="33" t="s">
        <v>40</v>
      </c>
      <c r="B23" s="205" t="s">
        <v>5559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89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 cm="1">
        <f t="array" ref="AK23">_xlfn.IFS(AZ23=0,0,AZ23&gt;0,(LOG(0.01*AZ23/10^-CD23)))</f>
        <v>9.6298142180006341</v>
      </c>
      <c r="AL23" s="8" cm="1">
        <f t="array" ref="AL23">_xlfn.IFS(BA23=0,0,BA23&gt;0,(LOG(0.01*BA23/10^-CE23)))</f>
        <v>0</v>
      </c>
      <c r="AM23" s="8" cm="1">
        <f t="array" ref="AM23">_xlfn.IFS(BB23=0,0,BB23&gt;0,(LOG(0.01*BB23/10^-CF23)))</f>
        <v>0</v>
      </c>
      <c r="AN23" s="8" cm="1">
        <f t="array" ref="AN23">_xlfn.IFS(BC23=0,0,BC23&gt;0,(LOG(0.01*BC23/10^-CG23)))</f>
        <v>5.358075214128081</v>
      </c>
      <c r="AO23" s="8" cm="1">
        <f t="array" ref="AO23">_xlfn.IFS(BD23=0,0,BD23&gt;0,(LOG(0.01*BD23/10^-CH23)))</f>
        <v>5.7826236585870516</v>
      </c>
      <c r="AP23" s="8" cm="1">
        <f t="array" ref="AP23">_xlfn.IFS(BE23=0,0,BE23&gt;0,(LOG(0.01*BE23/10^-CI23)))</f>
        <v>6.1212321999170971</v>
      </c>
      <c r="AQ23" s="8" cm="1">
        <f t="array" ref="AQ23">_xlfn.IFS(BF23=0,0,BF23&gt;0,(LOG(0.01*BF23/10^-CJ23)))</f>
        <v>4.6154152970799851</v>
      </c>
      <c r="AR23" s="8" cm="1">
        <f t="array" ref="AR23">_xlfn.IFS(BG23=0,0,BG23&gt;0,(LOG(0.01*BG23/10^-CK23)))</f>
        <v>0</v>
      </c>
      <c r="AS23" s="8" cm="1">
        <f t="array" ref="AS23">_xlfn.IFS(BH23=0,0,BH23&gt;0,(LOG(0.01*BH23/10^-CL23)))</f>
        <v>5.3511678082194152</v>
      </c>
      <c r="AT23" s="8" cm="1">
        <f t="array" ref="AT23">_xlfn.IFS(BI23=0,0,BI23&gt;0,(LOG(0.01*BI23/10^-CM23)))</f>
        <v>8.1996549278707711</v>
      </c>
      <c r="AU23" s="8" cm="1">
        <f t="array" ref="AU23">_xlfn.IFS(BJ23=0,0,BJ23&gt;0,(LOG(0.01*BJ23/10^-CN23)))</f>
        <v>5.5253887564649879</v>
      </c>
      <c r="AV23" s="8" cm="1">
        <f t="array" ref="AV23">_xlfn.IFS(BK23=0,0,BK23&gt;0,(LOG(0.01*BK23/10^-CO23)))</f>
        <v>5.1782469627931098</v>
      </c>
      <c r="AW23" s="8" cm="1">
        <f t="array" ref="AW23">_xlfn.IFS(BL23=0,0,BL23&gt;0,(LOG(0.01*BL23/10^-CP23)))</f>
        <v>5.5869202216046485</v>
      </c>
      <c r="AX23" s="8" cm="1">
        <f t="array" ref="AX23">_xlfn.IFS(BM23=0,0,BM23&gt;0,(LOG(0.01*BM23/10^-CQ23)))</f>
        <v>5.458341567381698</v>
      </c>
      <c r="AY23" s="8" cm="1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>
      <c r="A24" s="33" t="s">
        <v>137</v>
      </c>
      <c r="B24" s="205" t="s">
        <v>5559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89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 cm="1">
        <f t="array" ref="AK24">_xlfn.IFS(AZ24=0,0,AZ24&gt;0,(LOG(0.01*AZ24/10^-CD24)))</f>
        <v>7.0081997349532648</v>
      </c>
      <c r="AL24" s="8" cm="1">
        <f t="array" ref="AL24">_xlfn.IFS(BA24=0,0,BA24&gt;0,(LOG(0.01*BA24/10^-CE24)))</f>
        <v>0</v>
      </c>
      <c r="AM24" s="8" cm="1">
        <f t="array" ref="AM24">_xlfn.IFS(BB24=0,0,BB24&gt;0,(LOG(0.01*BB24/10^-CF24)))</f>
        <v>0</v>
      </c>
      <c r="AN24" s="8" cm="1">
        <f t="array" ref="AN24">_xlfn.IFS(BC24=0,0,BC24&gt;0,(LOG(0.01*BC24/10^-CG24)))</f>
        <v>4.0317352101332622</v>
      </c>
      <c r="AO24" s="8" cm="1">
        <f t="array" ref="AO24">_xlfn.IFS(BD24=0,0,BD24&gt;0,(LOG(0.01*BD24/10^-CH24)))</f>
        <v>4.0579417262656472</v>
      </c>
      <c r="AP24" s="8" cm="1">
        <f t="array" ref="AP24">_xlfn.IFS(BE24=0,0,BE24&gt;0,(LOG(0.01*BE24/10^-CI24)))</f>
        <v>3.1923223634453501</v>
      </c>
      <c r="AQ24" s="8" cm="1">
        <f t="array" ref="AQ24">_xlfn.IFS(BF24=0,0,BF24&gt;0,(LOG(0.01*BF24/10^-CJ24)))</f>
        <v>0</v>
      </c>
      <c r="AR24" s="8" cm="1">
        <f t="array" ref="AR24">_xlfn.IFS(BG24=0,0,BG24&gt;0,(LOG(0.01*BG24/10^-CK24)))</f>
        <v>0</v>
      </c>
      <c r="AS24" s="8" cm="1">
        <f t="array" ref="AS24">_xlfn.IFS(BH24=0,0,BH24&gt;0,(LOG(0.01*BH24/10^-CL24)))</f>
        <v>0</v>
      </c>
      <c r="AT24" s="8" cm="1">
        <f t="array" ref="AT24">_xlfn.IFS(BI24=0,0,BI24&gt;0,(LOG(0.01*BI24/10^-CM24)))</f>
        <v>6.503243859069717</v>
      </c>
      <c r="AU24" s="8" cm="1">
        <f t="array" ref="AU24">_xlfn.IFS(BJ24=0,0,BJ24&gt;0,(LOG(0.01*BJ24/10^-CN24)))</f>
        <v>4.0349607446614018</v>
      </c>
      <c r="AV24" s="8" cm="1">
        <f t="array" ref="AV24">_xlfn.IFS(BK24=0,0,BK24&gt;0,(LOG(0.01*BK24/10^-CO24)))</f>
        <v>4.4302137702238529</v>
      </c>
      <c r="AW24" s="8" cm="1">
        <f t="array" ref="AW24">_xlfn.IFS(BL24=0,0,BL24&gt;0,(LOG(0.01*BL24/10^-CP24)))</f>
        <v>4.0041741057442906</v>
      </c>
      <c r="AX24" s="8" cm="1">
        <f t="array" ref="AX24">_xlfn.IFS(BM24=0,0,BM24&gt;0,(LOG(0.01*BM24/10^-CQ24)))</f>
        <v>0</v>
      </c>
      <c r="AY24" s="8" cm="1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>
      <c r="A25" s="33" t="s">
        <v>32</v>
      </c>
      <c r="B25" s="205" t="s">
        <v>5559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89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 cm="1">
        <f t="array" ref="AK25">_xlfn.IFS(AZ25=0,0,AZ25&gt;0,(LOG(0.01*AZ25/10^-CD25)))</f>
        <v>6.0238700719289549</v>
      </c>
      <c r="AL25" s="8" cm="1">
        <f t="array" ref="AL25">_xlfn.IFS(BA25=0,0,BA25&gt;0,(LOG(0.01*BA25/10^-CE25)))</f>
        <v>0</v>
      </c>
      <c r="AM25" s="8" cm="1">
        <f t="array" ref="AM25">_xlfn.IFS(BB25=0,0,BB25&gt;0,(LOG(0.01*BB25/10^-CF25)))</f>
        <v>0</v>
      </c>
      <c r="AN25" s="8" cm="1">
        <f t="array" ref="AN25">_xlfn.IFS(BC25=0,0,BC25&gt;0,(LOG(0.01*BC25/10^-CG25)))</f>
        <v>0</v>
      </c>
      <c r="AO25" s="8" cm="1">
        <f t="array" ref="AO25">_xlfn.IFS(BD25=0,0,BD25&gt;0,(LOG(0.01*BD25/10^-CH25)))</f>
        <v>0</v>
      </c>
      <c r="AP25" s="8" cm="1">
        <f t="array" ref="AP25">_xlfn.IFS(BE25=0,0,BE25&gt;0,(LOG(0.01*BE25/10^-CI25)))</f>
        <v>0</v>
      </c>
      <c r="AQ25" s="8" cm="1">
        <f t="array" ref="AQ25">_xlfn.IFS(BF25=0,0,BF25&gt;0,(LOG(0.01*BF25/10^-CJ25)))</f>
        <v>0</v>
      </c>
      <c r="AR25" s="8" cm="1">
        <f t="array" ref="AR25">_xlfn.IFS(BG25=0,0,BG25&gt;0,(LOG(0.01*BG25/10^-CK25)))</f>
        <v>0</v>
      </c>
      <c r="AS25" s="8" cm="1">
        <f t="array" ref="AS25">_xlfn.IFS(BH25=0,0,BH25&gt;0,(LOG(0.01*BH25/10^-CL25)))</f>
        <v>0</v>
      </c>
      <c r="AT25" s="8" cm="1">
        <f t="array" ref="AT25">_xlfn.IFS(BI25=0,0,BI25&gt;0,(LOG(0.01*BI25/10^-CM25)))</f>
        <v>6.0133068596474599</v>
      </c>
      <c r="AU25" s="8" cm="1">
        <f t="array" ref="AU25">_xlfn.IFS(BJ25=0,0,BJ25&gt;0,(LOG(0.01*BJ25/10^-CN25)))</f>
        <v>0</v>
      </c>
      <c r="AV25" s="8" cm="1">
        <f t="array" ref="AV25">_xlfn.IFS(BK25=0,0,BK25&gt;0,(LOG(0.01*BK25/10^-CO25)))</f>
        <v>0</v>
      </c>
      <c r="AW25" s="8" cm="1">
        <f t="array" ref="AW25">_xlfn.IFS(BL25=0,0,BL25&gt;0,(LOG(0.01*BL25/10^-CP25)))</f>
        <v>0</v>
      </c>
      <c r="AX25" s="8" cm="1">
        <f t="array" ref="AX25">_xlfn.IFS(BM25=0,0,BM25&gt;0,(LOG(0.01*BM25/10^-CQ25)))</f>
        <v>0</v>
      </c>
      <c r="AY25" s="8" cm="1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>
      <c r="A26" s="33" t="s">
        <v>206</v>
      </c>
      <c r="B26" s="205" t="s">
        <v>5559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89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 cm="1">
        <f t="array" ref="AK26">_xlfn.IFS(AZ26=0,0,AZ26&gt;0,(LOG(0.01*AZ26/10^-CD26)))</f>
        <v>10.468159105714415</v>
      </c>
      <c r="AL26" s="8" cm="1">
        <f t="array" ref="AL26">_xlfn.IFS(BA26=0,0,BA26&gt;0,(LOG(0.01*BA26/10^-CE26)))</f>
        <v>8.9030003136294731</v>
      </c>
      <c r="AM26" s="8" cm="1">
        <f t="array" ref="AM26">_xlfn.IFS(BB26=0,0,BB26&gt;0,(LOG(0.01*BB26/10^-CF26)))</f>
        <v>8.3119674484638235</v>
      </c>
      <c r="AN26" s="8" cm="1">
        <f t="array" ref="AN26">_xlfn.IFS(BC26=0,0,BC26&gt;0,(LOG(0.01*BC26/10^-CG26)))</f>
        <v>0</v>
      </c>
      <c r="AO26" s="8" cm="1">
        <f t="array" ref="AO26">_xlfn.IFS(BD26=0,0,BD26&gt;0,(LOG(0.01*BD26/10^-CH26)))</f>
        <v>7.0386206784732774</v>
      </c>
      <c r="AP26" s="8" cm="1">
        <f t="array" ref="AP26">_xlfn.IFS(BE26=0,0,BE26&gt;0,(LOG(0.01*BE26/10^-CI26)))</f>
        <v>7.2353790482784115</v>
      </c>
      <c r="AQ26" s="8" cm="1">
        <f t="array" ref="AQ26">_xlfn.IFS(BF26=0,0,BF26&gt;0,(LOG(0.01*BF26/10^-CJ26)))</f>
        <v>0</v>
      </c>
      <c r="AR26" s="8" cm="1">
        <f t="array" ref="AR26">_xlfn.IFS(BG26=0,0,BG26&gt;0,(LOG(0.01*BG26/10^-CK26)))</f>
        <v>0</v>
      </c>
      <c r="AS26" s="8" cm="1">
        <f t="array" ref="AS26">_xlfn.IFS(BH26=0,0,BH26&gt;0,(LOG(0.01*BH26/10^-CL26)))</f>
        <v>0</v>
      </c>
      <c r="AT26" s="8" cm="1">
        <f t="array" ref="AT26">_xlfn.IFS(BI26=0,0,BI26&gt;0,(LOG(0.01*BI26/10^-CM26)))</f>
        <v>8.6767923176350816</v>
      </c>
      <c r="AU26" s="8" cm="1">
        <f t="array" ref="AU26">_xlfn.IFS(BJ26=0,0,BJ26&gt;0,(LOG(0.01*BJ26/10^-CN26)))</f>
        <v>8.6647663871690295</v>
      </c>
      <c r="AV26" s="8" cm="1">
        <f t="array" ref="AV26">_xlfn.IFS(BK26=0,0,BK26&gt;0,(LOG(0.01*BK26/10^-CO26)))</f>
        <v>7.8702741451374942</v>
      </c>
      <c r="AW26" s="8" cm="1">
        <f t="array" ref="AW26">_xlfn.IFS(BL26=0,0,BL26&gt;0,(LOG(0.01*BL26/10^-CP26)))</f>
        <v>7.8474674861769032</v>
      </c>
      <c r="AX26" s="8" cm="1">
        <f t="array" ref="AX26">_xlfn.IFS(BM26=0,0,BM26&gt;0,(LOG(0.01*BM26/10^-CQ26)))</f>
        <v>7.7186404417425152</v>
      </c>
      <c r="AY26" s="8" cm="1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>
      <c r="A27" s="33" t="s">
        <v>161</v>
      </c>
      <c r="B27" s="205" t="s">
        <v>5559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89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 cm="1">
        <f t="array" ref="AK27">_xlfn.IFS(AZ27=0,0,AZ27&gt;0,(LOG(0.01*AZ27/10^-CD27)))</f>
        <v>7.9415424070435696</v>
      </c>
      <c r="AL27" s="8" cm="1">
        <f t="array" ref="AL27">_xlfn.IFS(BA27=0,0,BA27&gt;0,(LOG(0.01*BA27/10^-CE27)))</f>
        <v>0</v>
      </c>
      <c r="AM27" s="8" cm="1">
        <f t="array" ref="AM27">_xlfn.IFS(BB27=0,0,BB27&gt;0,(LOG(0.01*BB27/10^-CF27)))</f>
        <v>0</v>
      </c>
      <c r="AN27" s="8" cm="1">
        <f t="array" ref="AN27">_xlfn.IFS(BC27=0,0,BC27&gt;0,(LOG(0.01*BC27/10^-CG27)))</f>
        <v>0</v>
      </c>
      <c r="AO27" s="8" cm="1">
        <f t="array" ref="AO27">_xlfn.IFS(BD27=0,0,BD27&gt;0,(LOG(0.01*BD27/10^-CH27)))</f>
        <v>0</v>
      </c>
      <c r="AP27" s="8" cm="1">
        <f t="array" ref="AP27">_xlfn.IFS(BE27=0,0,BE27&gt;0,(LOG(0.01*BE27/10^-CI27)))</f>
        <v>5.7196837172612316</v>
      </c>
      <c r="AQ27" s="8" cm="1">
        <f t="array" ref="AQ27">_xlfn.IFS(BF27=0,0,BF27&gt;0,(LOG(0.01*BF27/10^-CJ27)))</f>
        <v>0</v>
      </c>
      <c r="AR27" s="8" cm="1">
        <f t="array" ref="AR27">_xlfn.IFS(BG27=0,0,BG27&gt;0,(LOG(0.01*BG27/10^-CK27)))</f>
        <v>0</v>
      </c>
      <c r="AS27" s="8" cm="1">
        <f t="array" ref="AS27">_xlfn.IFS(BH27=0,0,BH27&gt;0,(LOG(0.01*BH27/10^-CL27)))</f>
        <v>0</v>
      </c>
      <c r="AT27" s="8" cm="1">
        <f t="array" ref="AT27">_xlfn.IFS(BI27=0,0,BI27&gt;0,(LOG(0.01*BI27/10^-CM27)))</f>
        <v>8.0587646770361072</v>
      </c>
      <c r="AU27" s="8" cm="1">
        <f t="array" ref="AU27">_xlfn.IFS(BJ27=0,0,BJ27&gt;0,(LOG(0.01*BJ27/10^-CN27)))</f>
        <v>0</v>
      </c>
      <c r="AV27" s="8" cm="1">
        <f t="array" ref="AV27">_xlfn.IFS(BK27=0,0,BK27&gt;0,(LOG(0.01*BK27/10^-CO27)))</f>
        <v>4.730803303986864</v>
      </c>
      <c r="AW27" s="8" cm="1">
        <f t="array" ref="AW27">_xlfn.IFS(BL27=0,0,BL27&gt;0,(LOG(0.01*BL27/10^-CP27)))</f>
        <v>0</v>
      </c>
      <c r="AX27" s="8" cm="1">
        <f t="array" ref="AX27">_xlfn.IFS(BM27=0,0,BM27&gt;0,(LOG(0.01*BM27/10^-CQ27)))</f>
        <v>5.2166085253674055</v>
      </c>
      <c r="AY27" s="8" cm="1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>
      <c r="A28" s="33" t="s">
        <v>22</v>
      </c>
      <c r="B28" s="205" t="s">
        <v>5559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89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 cm="1">
        <f t="array" ref="AK28">_xlfn.IFS(AZ28=0,0,AZ28&gt;0,(LOG(0.01*AZ28/10^-CD28)))</f>
        <v>0</v>
      </c>
      <c r="AL28" s="8" cm="1">
        <f t="array" ref="AL28">_xlfn.IFS(BA28=0,0,BA28&gt;0,(LOG(0.01*BA28/10^-CE28)))</f>
        <v>6.8840243520585584</v>
      </c>
      <c r="AM28" s="8" cm="1">
        <f t="array" ref="AM28">_xlfn.IFS(BB28=0,0,BB28&gt;0,(LOG(0.01*BB28/10^-CF28)))</f>
        <v>6.7189356611585653</v>
      </c>
      <c r="AN28" s="8" cm="1">
        <f t="array" ref="AN28">_xlfn.IFS(BC28=0,0,BC28&gt;0,(LOG(0.01*BC28/10^-CG28)))</f>
        <v>6.7596747214903221</v>
      </c>
      <c r="AO28" s="8" cm="1">
        <f t="array" ref="AO28">_xlfn.IFS(BD28=0,0,BD28&gt;0,(LOG(0.01*BD28/10^-CH28)))</f>
        <v>7.2681291170863549</v>
      </c>
      <c r="AP28" s="8" cm="1">
        <f t="array" ref="AP28">_xlfn.IFS(BE28=0,0,BE28&gt;0,(LOG(0.01*BE28/10^-CI28)))</f>
        <v>8.6860960371914278</v>
      </c>
      <c r="AQ28" s="8" cm="1">
        <f t="array" ref="AQ28">_xlfn.IFS(BF28=0,0,BF28&gt;0,(LOG(0.01*BF28/10^-CJ28)))</f>
        <v>0</v>
      </c>
      <c r="AR28" s="8" cm="1">
        <f t="array" ref="AR28">_xlfn.IFS(BG28=0,0,BG28&gt;0,(LOG(0.01*BG28/10^-CK28)))</f>
        <v>0</v>
      </c>
      <c r="AS28" s="8" cm="1">
        <f t="array" ref="AS28">_xlfn.IFS(BH28=0,0,BH28&gt;0,(LOG(0.01*BH28/10^-CL28)))</f>
        <v>0</v>
      </c>
      <c r="AT28" s="8" cm="1">
        <f t="array" ref="AT28">_xlfn.IFS(BI28=0,0,BI28&gt;0,(LOG(0.01*BI28/10^-CM28)))</f>
        <v>8.4182180803228306</v>
      </c>
      <c r="AU28" s="8" cm="1">
        <f t="array" ref="AU28">_xlfn.IFS(BJ28=0,0,BJ28&gt;0,(LOG(0.01*BJ28/10^-CN28)))</f>
        <v>7.3048200647736641</v>
      </c>
      <c r="AV28" s="8" cm="1">
        <f t="array" ref="AV28">_xlfn.IFS(BK28=0,0,BK28&gt;0,(LOG(0.01*BK28/10^-CO28)))</f>
        <v>7.2949945259632223</v>
      </c>
      <c r="AW28" s="8" cm="1">
        <f t="array" ref="AW28">_xlfn.IFS(BL28=0,0,BL28&gt;0,(LOG(0.01*BL28/10^-CP28)))</f>
        <v>7.7151662455087866</v>
      </c>
      <c r="AX28" s="8" cm="1">
        <f t="array" ref="AX28">_xlfn.IFS(BM28=0,0,BM28&gt;0,(LOG(0.01*BM28/10^-CQ28)))</f>
        <v>7.3801146263352022</v>
      </c>
      <c r="AY28" s="8" cm="1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>
      <c r="A29" s="33" t="s">
        <v>167</v>
      </c>
      <c r="B29" s="205" t="s">
        <v>5559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89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 cm="1">
        <f t="array" ref="AK29">_xlfn.IFS(AZ29=0,0,AZ29&gt;0,(LOG(0.01*AZ29/10^-CD29)))</f>
        <v>0</v>
      </c>
      <c r="AL29" s="8" cm="1">
        <f t="array" ref="AL29">_xlfn.IFS(BA29=0,0,BA29&gt;0,(LOG(0.01*BA29/10^-CE29)))</f>
        <v>5.0689086593353077</v>
      </c>
      <c r="AM29" s="8" cm="1">
        <f t="array" ref="AM29">_xlfn.IFS(BB29=0,0,BB29&gt;0,(LOG(0.01*BB29/10^-CF29)))</f>
        <v>4.5918275655278586</v>
      </c>
      <c r="AN29" s="8" cm="1">
        <f t="array" ref="AN29">_xlfn.IFS(BC29=0,0,BC29&gt;0,(LOG(0.01*BC29/10^-CG29)))</f>
        <v>4.9674398630571002</v>
      </c>
      <c r="AO29" s="8" cm="1">
        <f t="array" ref="AO29">_xlfn.IFS(BD29=0,0,BD29&gt;0,(LOG(0.01*BD29/10^-CH29)))</f>
        <v>5.0425756409028857</v>
      </c>
      <c r="AP29" s="8" cm="1">
        <f t="array" ref="AP29">_xlfn.IFS(BE29=0,0,BE29&gt;0,(LOG(0.01*BE29/10^-CI29)))</f>
        <v>4.2623395560026447</v>
      </c>
      <c r="AQ29" s="8" cm="1">
        <f t="array" ref="AQ29">_xlfn.IFS(BF29=0,0,BF29&gt;0,(LOG(0.01*BF29/10^-CJ29)))</f>
        <v>0</v>
      </c>
      <c r="AR29" s="8" cm="1">
        <f t="array" ref="AR29">_xlfn.IFS(BG29=0,0,BG29&gt;0,(LOG(0.01*BG29/10^-CK29)))</f>
        <v>0</v>
      </c>
      <c r="AS29" s="8" cm="1">
        <f t="array" ref="AS29">_xlfn.IFS(BH29=0,0,BH29&gt;0,(LOG(0.01*BH29/10^-CL29)))</f>
        <v>0</v>
      </c>
      <c r="AT29" s="8" cm="1">
        <f t="array" ref="AT29">_xlfn.IFS(BI29=0,0,BI29&gt;0,(LOG(0.01*BI29/10^-CM29)))</f>
        <v>4.7758527792645902</v>
      </c>
      <c r="AU29" s="8" cm="1">
        <f t="array" ref="AU29">_xlfn.IFS(BJ29=0,0,BJ29&gt;0,(LOG(0.01*BJ29/10^-CN29)))</f>
        <v>0</v>
      </c>
      <c r="AV29" s="8" cm="1">
        <f t="array" ref="AV29">_xlfn.IFS(BK29=0,0,BK29&gt;0,(LOG(0.01*BK29/10^-CO29)))</f>
        <v>0</v>
      </c>
      <c r="AW29" s="8" cm="1">
        <f t="array" ref="AW29">_xlfn.IFS(BL29=0,0,BL29&gt;0,(LOG(0.01*BL29/10^-CP29)))</f>
        <v>0</v>
      </c>
      <c r="AX29" s="8" cm="1">
        <f t="array" ref="AX29">_xlfn.IFS(BM29=0,0,BM29&gt;0,(LOG(0.01*BM29/10^-CQ29)))</f>
        <v>0</v>
      </c>
      <c r="AY29" s="8" cm="1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>
      <c r="A30" s="33" t="s">
        <v>55</v>
      </c>
      <c r="B30" s="205" t="s">
        <v>5559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89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 cm="1">
        <f t="array" ref="AK30">_xlfn.IFS(AZ30=0,0,AZ30&gt;0,(LOG(0.01*AZ30/10^-CD30)))</f>
        <v>11.717378669639457</v>
      </c>
      <c r="AL30" s="8" cm="1">
        <f t="array" ref="AL30">_xlfn.IFS(BA30=0,0,BA30&gt;0,(LOG(0.01*BA30/10^-CE30)))</f>
        <v>8.0075587889682946</v>
      </c>
      <c r="AM30" s="8" cm="1">
        <f t="array" ref="AM30">_xlfn.IFS(BB30=0,0,BB30&gt;0,(LOG(0.01*BB30/10^-CF30)))</f>
        <v>7.9813513622030134</v>
      </c>
      <c r="AN30" s="8" cm="1">
        <f t="array" ref="AN30">_xlfn.IFS(BC30=0,0,BC30&gt;0,(LOG(0.01*BC30/10^-CG30)))</f>
        <v>7.9753907330122038</v>
      </c>
      <c r="AO30" s="8" cm="1">
        <f t="array" ref="AO30">_xlfn.IFS(BD30=0,0,BD30&gt;0,(LOG(0.01*BD30/10^-CH30)))</f>
        <v>8.7175222084998456</v>
      </c>
      <c r="AP30" s="8" cm="1">
        <f t="array" ref="AP30">_xlfn.IFS(BE30=0,0,BE30&gt;0,(LOG(0.01*BE30/10^-CI30)))</f>
        <v>7.3761456067782216</v>
      </c>
      <c r="AQ30" s="8" cm="1">
        <f t="array" ref="AQ30">_xlfn.IFS(BF30=0,0,BF30&gt;0,(LOG(0.01*BF30/10^-CJ30)))</f>
        <v>7.927186950022155</v>
      </c>
      <c r="AR30" s="8" cm="1">
        <f t="array" ref="AR30">_xlfn.IFS(BG30=0,0,BG30&gt;0,(LOG(0.01*BG30/10^-CK30)))</f>
        <v>7.3064433245637792</v>
      </c>
      <c r="AS30" s="8" cm="1">
        <f t="array" ref="AS30">_xlfn.IFS(BH30=0,0,BH30&gt;0,(LOG(0.01*BH30/10^-CL30)))</f>
        <v>7.8154765604716863</v>
      </c>
      <c r="AT30" s="8" cm="1">
        <f t="array" ref="AT30">_xlfn.IFS(BI30=0,0,BI30&gt;0,(LOG(0.01*BI30/10^-CM30)))</f>
        <v>10.386016561615717</v>
      </c>
      <c r="AU30" s="8" cm="1">
        <f t="array" ref="AU30">_xlfn.IFS(BJ30=0,0,BJ30&gt;0,(LOG(0.01*BJ30/10^-CN30)))</f>
        <v>8.4778829019854705</v>
      </c>
      <c r="AV30" s="8" cm="1">
        <f t="array" ref="AV30">_xlfn.IFS(BK30=0,0,BK30&gt;0,(LOG(0.01*BK30/10^-CO30)))</f>
        <v>9.638241775307602</v>
      </c>
      <c r="AW30" s="8" cm="1">
        <f t="array" ref="AW30">_xlfn.IFS(BL30=0,0,BL30&gt;0,(LOG(0.01*BL30/10^-CP30)))</f>
        <v>6.4996352777188742</v>
      </c>
      <c r="AX30" s="8" cm="1">
        <f t="array" ref="AX30">_xlfn.IFS(BM30=0,0,BM30&gt;0,(LOG(0.01*BM30/10^-CQ30)))</f>
        <v>6.6922284891944717</v>
      </c>
      <c r="AY30" s="8" cm="1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>
      <c r="A31" s="33" t="s">
        <v>106</v>
      </c>
      <c r="B31" s="205" t="s">
        <v>5559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89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 cm="1">
        <f t="array" ref="AK31">_xlfn.IFS(AZ31=0,0,AZ31&gt;0,(LOG(0.01*AZ31/10^-CD31)))</f>
        <v>8.6235470797866309</v>
      </c>
      <c r="AL31" s="8" cm="1">
        <f t="array" ref="AL31">_xlfn.IFS(BA31=0,0,BA31&gt;0,(LOG(0.01*BA31/10^-CE31)))</f>
        <v>0</v>
      </c>
      <c r="AM31" s="8" cm="1">
        <f t="array" ref="AM31">_xlfn.IFS(BB31=0,0,BB31&gt;0,(LOG(0.01*BB31/10^-CF31)))</f>
        <v>0</v>
      </c>
      <c r="AN31" s="8" cm="1">
        <f t="array" ref="AN31">_xlfn.IFS(BC31=0,0,BC31&gt;0,(LOG(0.01*BC31/10^-CG31)))</f>
        <v>0</v>
      </c>
      <c r="AO31" s="8" cm="1">
        <f t="array" ref="AO31">_xlfn.IFS(BD31=0,0,BD31&gt;0,(LOG(0.01*BD31/10^-CH31)))</f>
        <v>4.8333126408565557</v>
      </c>
      <c r="AP31" s="8" cm="1">
        <f t="array" ref="AP31">_xlfn.IFS(BE31=0,0,BE31&gt;0,(LOG(0.01*BE31/10^-CI31)))</f>
        <v>5.2648278880041097</v>
      </c>
      <c r="AQ31" s="8" cm="1">
        <f t="array" ref="AQ31">_xlfn.IFS(BF31=0,0,BF31&gt;0,(LOG(0.01*BF31/10^-CJ31)))</f>
        <v>0</v>
      </c>
      <c r="AR31" s="8" cm="1">
        <f t="array" ref="AR31">_xlfn.IFS(BG31=0,0,BG31&gt;0,(LOG(0.01*BG31/10^-CK31)))</f>
        <v>0</v>
      </c>
      <c r="AS31" s="8" cm="1">
        <f t="array" ref="AS31">_xlfn.IFS(BH31=0,0,BH31&gt;0,(LOG(0.01*BH31/10^-CL31)))</f>
        <v>0</v>
      </c>
      <c r="AT31" s="8" cm="1">
        <f t="array" ref="AT31">_xlfn.IFS(BI31=0,0,BI31&gt;0,(LOG(0.01*BI31/10^-CM31)))</f>
        <v>7.4372491319758991</v>
      </c>
      <c r="AU31" s="8" cm="1">
        <f t="array" ref="AU31">_xlfn.IFS(BJ31=0,0,BJ31&gt;0,(LOG(0.01*BJ31/10^-CN31)))</f>
        <v>0</v>
      </c>
      <c r="AV31" s="8" cm="1">
        <f t="array" ref="AV31">_xlfn.IFS(BK31=0,0,BK31&gt;0,(LOG(0.01*BK31/10^-CO31)))</f>
        <v>0</v>
      </c>
      <c r="AW31" s="8" cm="1">
        <f t="array" ref="AW31">_xlfn.IFS(BL31=0,0,BL31&gt;0,(LOG(0.01*BL31/10^-CP31)))</f>
        <v>4.7297089741298137</v>
      </c>
      <c r="AX31" s="8" cm="1">
        <f t="array" ref="AX31">_xlfn.IFS(BM31=0,0,BM31&gt;0,(LOG(0.01*BM31/10^-CQ31)))</f>
        <v>4.572895362650117</v>
      </c>
      <c r="AY31" s="8" cm="1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>
      <c r="A32" s="33" t="s">
        <v>218</v>
      </c>
      <c r="B32" s="205" t="s">
        <v>5559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89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 cm="1">
        <f t="array" ref="AK32">_xlfn.IFS(AZ32=0,0,AZ32&gt;0,(LOG(0.01*AZ32/10^-CD32)))</f>
        <v>0</v>
      </c>
      <c r="AL32" s="8" cm="1">
        <f t="array" ref="AL32">_xlfn.IFS(BA32=0,0,BA32&gt;0,(LOG(0.01*BA32/10^-CE32)))</f>
        <v>10.189330319966071</v>
      </c>
      <c r="AM32" s="8" cm="1">
        <f t="array" ref="AM32">_xlfn.IFS(BB32=0,0,BB32&gt;0,(LOG(0.01*BB32/10^-CF32)))</f>
        <v>9.9534626620270323</v>
      </c>
      <c r="AN32" s="8" cm="1">
        <f t="array" ref="AN32">_xlfn.IFS(BC32=0,0,BC32&gt;0,(LOG(0.01*BC32/10^-CG32)))</f>
        <v>9.5593532755808024</v>
      </c>
      <c r="AO32" s="8" cm="1">
        <f t="array" ref="AO32">_xlfn.IFS(BD32=0,0,BD32&gt;0,(LOG(0.01*BD32/10^-CH32)))</f>
        <v>10.207431367057199</v>
      </c>
      <c r="AP32" s="8" cm="1">
        <f t="array" ref="AP32">_xlfn.IFS(BE32=0,0,BE32&gt;0,(LOG(0.01*BE32/10^-CI32)))</f>
        <v>10.66308518387622</v>
      </c>
      <c r="AQ32" s="8" cm="1">
        <f t="array" ref="AQ32">_xlfn.IFS(BF32=0,0,BF32&gt;0,(LOG(0.01*BF32/10^-CJ32)))</f>
        <v>6.5887752271262876</v>
      </c>
      <c r="AR32" s="8" cm="1">
        <f t="array" ref="AR32">_xlfn.IFS(BG32=0,0,BG32&gt;0,(LOG(0.01*BG32/10^-CK32)))</f>
        <v>0</v>
      </c>
      <c r="AS32" s="8" cm="1">
        <f t="array" ref="AS32">_xlfn.IFS(BH32=0,0,BH32&gt;0,(LOG(0.01*BH32/10^-CL32)))</f>
        <v>7.4917398501437082</v>
      </c>
      <c r="AT32" s="8" cm="1">
        <f t="array" ref="AT32">_xlfn.IFS(BI32=0,0,BI32&gt;0,(LOG(0.01*BI32/10^-CM32)))</f>
        <v>7.9517704304393719</v>
      </c>
      <c r="AU32" s="8" cm="1">
        <f t="array" ref="AU32">_xlfn.IFS(BJ32=0,0,BJ32&gt;0,(LOG(0.01*BJ32/10^-CN32)))</f>
        <v>7.0978634577532764</v>
      </c>
      <c r="AV32" s="8" cm="1">
        <f t="array" ref="AV32">_xlfn.IFS(BK32=0,0,BK32&gt;0,(LOG(0.01*BK32/10^-CO32)))</f>
        <v>0</v>
      </c>
      <c r="AW32" s="8" cm="1">
        <f t="array" ref="AW32">_xlfn.IFS(BL32=0,0,BL32&gt;0,(LOG(0.01*BL32/10^-CP32)))</f>
        <v>8.7983571897314423</v>
      </c>
      <c r="AX32" s="8" cm="1">
        <f t="array" ref="AX32">_xlfn.IFS(BM32=0,0,BM32&gt;0,(LOG(0.01*BM32/10^-CQ32)))</f>
        <v>8.1265691305447323</v>
      </c>
      <c r="AY32" s="8" cm="1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>
      <c r="A33" s="33" t="s">
        <v>198</v>
      </c>
      <c r="B33" s="205" t="s">
        <v>5559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89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 cm="1">
        <f t="array" ref="AK33">_xlfn.IFS(AZ33=0,0,AZ33&gt;0,(LOG(0.01*AZ33/10^-CD33)))</f>
        <v>10.959346374310798</v>
      </c>
      <c r="AL33" s="8" cm="1">
        <f t="array" ref="AL33">_xlfn.IFS(BA33=0,0,BA33&gt;0,(LOG(0.01*BA33/10^-CE33)))</f>
        <v>7.6123426365205376</v>
      </c>
      <c r="AM33" s="8" cm="1">
        <f t="array" ref="AM33">_xlfn.IFS(BB33=0,0,BB33&gt;0,(LOG(0.01*BB33/10^-CF33)))</f>
        <v>7.2133533574952962</v>
      </c>
      <c r="AN33" s="8" cm="1">
        <f t="array" ref="AN33">_xlfn.IFS(BC33=0,0,BC33&gt;0,(LOG(0.01*BC33/10^-CG33)))</f>
        <v>7.3662270768256883</v>
      </c>
      <c r="AO33" s="8" cm="1">
        <f t="array" ref="AO33">_xlfn.IFS(BD33=0,0,BD33&gt;0,(LOG(0.01*BD33/10^-CH33)))</f>
        <v>7.7976427753128474</v>
      </c>
      <c r="AP33" s="8" cm="1">
        <f t="array" ref="AP33">_xlfn.IFS(BE33=0,0,BE33&gt;0,(LOG(0.01*BE33/10^-CI33)))</f>
        <v>6.2816329956898738</v>
      </c>
      <c r="AQ33" s="8" cm="1">
        <f t="array" ref="AQ33">_xlfn.IFS(BF33=0,0,BF33&gt;0,(LOG(0.01*BF33/10^-CJ33)))</f>
        <v>7.7559164261146494</v>
      </c>
      <c r="AR33" s="8" cm="1">
        <f t="array" ref="AR33">_xlfn.IFS(BG33=0,0,BG33&gt;0,(LOG(0.01*BG33/10^-CK33)))</f>
        <v>7.0960336556075285</v>
      </c>
      <c r="AS33" s="8" cm="1">
        <f t="array" ref="AS33">_xlfn.IFS(BH33=0,0,BH33&gt;0,(LOG(0.01*BH33/10^-CL33)))</f>
        <v>6.9518689198743111</v>
      </c>
      <c r="AT33" s="8" cm="1">
        <f t="array" ref="AT33">_xlfn.IFS(BI33=0,0,BI33&gt;0,(LOG(0.01*BI33/10^-CM33)))</f>
        <v>9.038862464671336</v>
      </c>
      <c r="AU33" s="8" cm="1">
        <f t="array" ref="AU33">_xlfn.IFS(BJ33=0,0,BJ33&gt;0,(LOG(0.01*BJ33/10^-CN33)))</f>
        <v>6.0325021283483453</v>
      </c>
      <c r="AV33" s="8" cm="1">
        <f t="array" ref="AV33">_xlfn.IFS(BK33=0,0,BK33&gt;0,(LOG(0.01*BK33/10^-CO33)))</f>
        <v>7.399591226921892</v>
      </c>
      <c r="AW33" s="8" cm="1">
        <f t="array" ref="AW33">_xlfn.IFS(BL33=0,0,BL33&gt;0,(LOG(0.01*BL33/10^-CP33)))</f>
        <v>8.6983792905465549</v>
      </c>
      <c r="AX33" s="8" cm="1">
        <f t="array" ref="AX33">_xlfn.IFS(BM33=0,0,BM33&gt;0,(LOG(0.01*BM33/10^-CQ33)))</f>
        <v>8.0406133117609979</v>
      </c>
      <c r="AY33" s="8" cm="1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>
      <c r="A34" s="33" t="s">
        <v>232</v>
      </c>
      <c r="B34" s="205" t="s">
        <v>5559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89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 cm="1">
        <f t="array" ref="AK34">_xlfn.IFS(AZ34=0,0,AZ34&gt;0,(LOG(0.01*AZ34/10^-CD34)))</f>
        <v>11.187098900309202</v>
      </c>
      <c r="AL34" s="8" cm="1">
        <f t="array" ref="AL34">_xlfn.IFS(BA34=0,0,BA34&gt;0,(LOG(0.01*BA34/10^-CE34)))</f>
        <v>7.5512601031473334</v>
      </c>
      <c r="AM34" s="8" cm="1">
        <f t="array" ref="AM34">_xlfn.IFS(BB34=0,0,BB34&gt;0,(LOG(0.01*BB34/10^-CF34)))</f>
        <v>7.5831638080526327</v>
      </c>
      <c r="AN34" s="8" cm="1">
        <f t="array" ref="AN34">_xlfn.IFS(BC34=0,0,BC34&gt;0,(LOG(0.01*BC34/10^-CG34)))</f>
        <v>7.157615141623844</v>
      </c>
      <c r="AO34" s="8" cm="1">
        <f t="array" ref="AO34">_xlfn.IFS(BD34=0,0,BD34&gt;0,(LOG(0.01*BD34/10^-CH34)))</f>
        <v>7.9504526995272728</v>
      </c>
      <c r="AP34" s="8" cm="1">
        <f t="array" ref="AP34">_xlfn.IFS(BE34=0,0,BE34&gt;0,(LOG(0.01*BE34/10^-CI34)))</f>
        <v>7.182857359359212</v>
      </c>
      <c r="AQ34" s="8" cm="1">
        <f t="array" ref="AQ34">_xlfn.IFS(BF34=0,0,BF34&gt;0,(LOG(0.01*BF34/10^-CJ34)))</f>
        <v>7.9384765604716847</v>
      </c>
      <c r="AR34" s="8" cm="1">
        <f t="array" ref="AR34">_xlfn.IFS(BG34=0,0,BG34&gt;0,(LOG(0.01*BG34/10^-CK34)))</f>
        <v>7.2657919160409419</v>
      </c>
      <c r="AS34" s="8" cm="1">
        <f t="array" ref="AS34">_xlfn.IFS(BH34=0,0,BH34&gt;0,(LOG(0.01*BH34/10^-CL34)))</f>
        <v>6.5219708955332845</v>
      </c>
      <c r="AT34" s="8" cm="1">
        <f t="array" ref="AT34">_xlfn.IFS(BI34=0,0,BI34&gt;0,(LOG(0.01*BI34/10^-CM34)))</f>
        <v>9.481663500571397</v>
      </c>
      <c r="AU34" s="8" cm="1">
        <f t="array" ref="AU34">_xlfn.IFS(BJ34=0,0,BJ34&gt;0,(LOG(0.01*BJ34/10^-CN34)))</f>
        <v>7.3628523112791369</v>
      </c>
      <c r="AV34" s="8" cm="1">
        <f t="array" ref="AV34">_xlfn.IFS(BK34=0,0,BK34&gt;0,(LOG(0.01*BK34/10^-CO34)))</f>
        <v>8.1015436388754711</v>
      </c>
      <c r="AW34" s="8" cm="1">
        <f t="array" ref="AW34">_xlfn.IFS(BL34=0,0,BL34&gt;0,(LOG(0.01*BL34/10^-CP34)))</f>
        <v>8.7706980113527795</v>
      </c>
      <c r="AX34" s="8" cm="1">
        <f t="array" ref="AX34">_xlfn.IFS(BM34=0,0,BM34&gt;0,(LOG(0.01*BM34/10^-CQ34)))</f>
        <v>8.4507893065600168</v>
      </c>
      <c r="AY34" s="8" cm="1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>
      <c r="A35" s="33" t="s">
        <v>130</v>
      </c>
      <c r="B35" s="205" t="s">
        <v>5559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89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 cm="1">
        <f t="array" ref="AK35">_xlfn.IFS(AZ35=0,0,AZ35&gt;0,(LOG(0.01*AZ35/10^-CD35)))</f>
        <v>10.951378196454129</v>
      </c>
      <c r="AL35" s="8" cm="1">
        <f t="array" ref="AL35">_xlfn.IFS(BA35=0,0,BA35&gt;0,(LOG(0.01*BA35/10^-CE35)))</f>
        <v>7.9406929870178367</v>
      </c>
      <c r="AM35" s="8" cm="1">
        <f t="array" ref="AM35">_xlfn.IFS(BB35=0,0,BB35&gt;0,(LOG(0.01*BB35/10^-CF35)))</f>
        <v>7.6196113094865838</v>
      </c>
      <c r="AN35" s="8" cm="1">
        <f t="array" ref="AN35">_xlfn.IFS(BC35=0,0,BC35&gt;0,(LOG(0.01*BC35/10^-CG35)))</f>
        <v>8.2028440344557918</v>
      </c>
      <c r="AO35" s="8" cm="1">
        <f t="array" ref="AO35">_xlfn.IFS(BD35=0,0,BD35&gt;0,(LOG(0.01*BD35/10^-CH35)))</f>
        <v>8.6386342230317386</v>
      </c>
      <c r="AP35" s="8" cm="1">
        <f t="array" ref="AP35">_xlfn.IFS(BE35=0,0,BE35&gt;0,(LOG(0.01*BE35/10^-CI35)))</f>
        <v>7.9381671494256709</v>
      </c>
      <c r="AQ35" s="8" cm="1">
        <f t="array" ref="AQ35">_xlfn.IFS(BF35=0,0,BF35&gt;0,(LOG(0.01*BF35/10^-CJ35)))</f>
        <v>6.2494986443226219</v>
      </c>
      <c r="AR35" s="8" cm="1">
        <f t="array" ref="AR35">_xlfn.IFS(BG35=0,0,BG35&gt;0,(LOG(0.01*BG35/10^-CK35)))</f>
        <v>6.1701623902223917</v>
      </c>
      <c r="AS35" s="8" cm="1">
        <f t="array" ref="AS35">_xlfn.IFS(BH35=0,0,BH35&gt;0,(LOG(0.01*BH35/10^-CL35)))</f>
        <v>6.1612805986656811</v>
      </c>
      <c r="AT35" s="8" cm="1">
        <f t="array" ref="AT35">_xlfn.IFS(BI35=0,0,BI35&gt;0,(LOG(0.01*BI35/10^-CM35)))</f>
        <v>8.876379864585541</v>
      </c>
      <c r="AU35" s="8" cm="1">
        <f t="array" ref="AU35">_xlfn.IFS(BJ35=0,0,BJ35&gt;0,(LOG(0.01*BJ35/10^-CN35)))</f>
        <v>0</v>
      </c>
      <c r="AV35" s="8" cm="1">
        <f t="array" ref="AV35">_xlfn.IFS(BK35=0,0,BK35&gt;0,(LOG(0.01*BK35/10^-CO35)))</f>
        <v>7.2421018758029438</v>
      </c>
      <c r="AW35" s="8" cm="1">
        <f t="array" ref="AW35">_xlfn.IFS(BL35=0,0,BL35&gt;0,(LOG(0.01*BL35/10^-CP35)))</f>
        <v>7.021512786095963</v>
      </c>
      <c r="AX35" s="8" cm="1">
        <f t="array" ref="AX35">_xlfn.IFS(BM35=0,0,BM35&gt;0,(LOG(0.01*BM35/10^-CQ35)))</f>
        <v>6.9875565386790077</v>
      </c>
      <c r="AY35" s="8" cm="1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>
      <c r="A36" s="33" t="s">
        <v>127</v>
      </c>
      <c r="B36" s="205" t="s">
        <v>5559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89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 cm="1">
        <f t="array" ref="AK36">_xlfn.IFS(AZ36=0,0,AZ36&gt;0,(LOG(0.01*AZ36/10^-CD36)))</f>
        <v>10.391111199208503</v>
      </c>
      <c r="AL36" s="8" cm="1">
        <f t="array" ref="AL36">_xlfn.IFS(BA36=0,0,BA36&gt;0,(LOG(0.01*BA36/10^-CE36)))</f>
        <v>8.1616749283462209</v>
      </c>
      <c r="AM36" s="8" cm="1">
        <f t="array" ref="AM36">_xlfn.IFS(BB36=0,0,BB36&gt;0,(LOG(0.01*BB36/10^-CF36)))</f>
        <v>8.3897782357223374</v>
      </c>
      <c r="AN36" s="8" cm="1">
        <f t="array" ref="AN36">_xlfn.IFS(BC36=0,0,BC36&gt;0,(LOG(0.01*BC36/10^-CG36)))</f>
        <v>8.2035139629189722</v>
      </c>
      <c r="AO36" s="8" cm="1">
        <f t="array" ref="AO36">_xlfn.IFS(BD36=0,0,BD36&gt;0,(LOG(0.01*BD36/10^-CH36)))</f>
        <v>8.6778213146639658</v>
      </c>
      <c r="AP36" s="8" cm="1">
        <f t="array" ref="AP36">_xlfn.IFS(BE36=0,0,BE36&gt;0,(LOG(0.01*BE36/10^-CI36)))</f>
        <v>8.4493025238083703</v>
      </c>
      <c r="AQ36" s="8" cm="1">
        <f t="array" ref="AQ36">_xlfn.IFS(BF36=0,0,BF36&gt;0,(LOG(0.01*BF36/10^-CJ36)))</f>
        <v>0</v>
      </c>
      <c r="AR36" s="8" cm="1">
        <f t="array" ref="AR36">_xlfn.IFS(BG36=0,0,BG36&gt;0,(LOG(0.01*BG36/10^-CK36)))</f>
        <v>0</v>
      </c>
      <c r="AS36" s="8" cm="1">
        <f t="array" ref="AS36">_xlfn.IFS(BH36=0,0,BH36&gt;0,(LOG(0.01*BH36/10^-CL36)))</f>
        <v>6.4022845019538037</v>
      </c>
      <c r="AT36" s="8" cm="1">
        <f t="array" ref="AT36">_xlfn.IFS(BI36=0,0,BI36&gt;0,(LOG(0.01*BI36/10^-CM36)))</f>
        <v>8.8270651623121257</v>
      </c>
      <c r="AU36" s="8" cm="1">
        <f t="array" ref="AU36">_xlfn.IFS(BJ36=0,0,BJ36&gt;0,(LOG(0.01*BJ36/10^-CN36)))</f>
        <v>0</v>
      </c>
      <c r="AV36" s="8" cm="1">
        <f t="array" ref="AV36">_xlfn.IFS(BK36=0,0,BK36&gt;0,(LOG(0.01*BK36/10^-CO36)))</f>
        <v>0</v>
      </c>
      <c r="AW36" s="8" cm="1">
        <f t="array" ref="AW36">_xlfn.IFS(BL36=0,0,BL36&gt;0,(LOG(0.01*BL36/10^-CP36)))</f>
        <v>5.7449048680648627</v>
      </c>
      <c r="AX36" s="8" cm="1">
        <f t="array" ref="AX36">_xlfn.IFS(BM36=0,0,BM36&gt;0,(LOG(0.01*BM36/10^-CQ36)))</f>
        <v>6.4068180435623274</v>
      </c>
      <c r="AY36" s="8" cm="1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>
      <c r="A37" s="33" t="s">
        <v>160</v>
      </c>
      <c r="B37" s="205" t="s">
        <v>5559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89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 cm="1">
        <f t="array" ref="AK37">_xlfn.IFS(AZ37=0,0,AZ37&gt;0,(LOG(0.01*AZ37/10^-CD37)))</f>
        <v>9.5051299563257015</v>
      </c>
      <c r="AL37" s="8" cm="1">
        <f t="array" ref="AL37">_xlfn.IFS(BA37=0,0,BA37&gt;0,(LOG(0.01*BA37/10^-CE37)))</f>
        <v>0</v>
      </c>
      <c r="AM37" s="8" cm="1">
        <f t="array" ref="AM37">_xlfn.IFS(BB37=0,0,BB37&gt;0,(LOG(0.01*BB37/10^-CF37)))</f>
        <v>0</v>
      </c>
      <c r="AN37" s="8" cm="1">
        <f t="array" ref="AN37">_xlfn.IFS(BC37=0,0,BC37&gt;0,(LOG(0.01*BC37/10^-CG37)))</f>
        <v>0</v>
      </c>
      <c r="AO37" s="8" cm="1">
        <f t="array" ref="AO37">_xlfn.IFS(BD37=0,0,BD37&gt;0,(LOG(0.01*BD37/10^-CH37)))</f>
        <v>6.8812454790557904</v>
      </c>
      <c r="AP37" s="8" cm="1">
        <f t="array" ref="AP37">_xlfn.IFS(BE37=0,0,BE37&gt;0,(LOG(0.01*BE37/10^-CI37)))</f>
        <v>7.7693607373482241</v>
      </c>
      <c r="AQ37" s="8" cm="1">
        <f t="array" ref="AQ37">_xlfn.IFS(BF37=0,0,BF37&gt;0,(LOG(0.01*BF37/10^-CJ37)))</f>
        <v>0</v>
      </c>
      <c r="AR37" s="8" cm="1">
        <f t="array" ref="AR37">_xlfn.IFS(BG37=0,0,BG37&gt;0,(LOG(0.01*BG37/10^-CK37)))</f>
        <v>0</v>
      </c>
      <c r="AS37" s="8" cm="1">
        <f t="array" ref="AS37">_xlfn.IFS(BH37=0,0,BH37&gt;0,(LOG(0.01*BH37/10^-CL37)))</f>
        <v>0</v>
      </c>
      <c r="AT37" s="8" cm="1">
        <f t="array" ref="AT37">_xlfn.IFS(BI37=0,0,BI37&gt;0,(LOG(0.01*BI37/10^-CM37)))</f>
        <v>10.33010359702708</v>
      </c>
      <c r="AU37" s="8" cm="1">
        <f t="array" ref="AU37">_xlfn.IFS(BJ37=0,0,BJ37&gt;0,(LOG(0.01*BJ37/10^-CN37)))</f>
        <v>6.3137649833106257</v>
      </c>
      <c r="AV37" s="8" cm="1">
        <f t="array" ref="AV37">_xlfn.IFS(BK37=0,0,BK37&gt;0,(LOG(0.01*BK37/10^-CO37)))</f>
        <v>6.1788782151665886</v>
      </c>
      <c r="AW37" s="8" cm="1">
        <f t="array" ref="AW37">_xlfn.IFS(BL37=0,0,BL37&gt;0,(LOG(0.01*BL37/10^-CP37)))</f>
        <v>7.0107483741597836</v>
      </c>
      <c r="AX37" s="8" cm="1">
        <f t="array" ref="AX37">_xlfn.IFS(BM37=0,0,BM37&gt;0,(LOG(0.01*BM37/10^-CQ37)))</f>
        <v>7.8632772735533703</v>
      </c>
      <c r="AY37" s="8" cm="1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>
      <c r="A38" s="33" t="s">
        <v>205</v>
      </c>
      <c r="B38" s="205" t="s">
        <v>5559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89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 cm="1">
        <f t="array" ref="AK38">_xlfn.IFS(AZ38=0,0,AZ38&gt;0,(LOG(0.01*AZ38/10^-CD38)))</f>
        <v>0</v>
      </c>
      <c r="AL38" s="8" cm="1">
        <f t="array" ref="AL38">_xlfn.IFS(BA38=0,0,BA38&gt;0,(LOG(0.01*BA38/10^-CE38)))</f>
        <v>9.4363493845700024</v>
      </c>
      <c r="AM38" s="8" cm="1">
        <f t="array" ref="AM38">_xlfn.IFS(BB38=0,0,BB38&gt;0,(LOG(0.01*BB38/10^-CF38)))</f>
        <v>9.1213925608139217</v>
      </c>
      <c r="AN38" s="8" cm="1">
        <f t="array" ref="AN38">_xlfn.IFS(BC38=0,0,BC38&gt;0,(LOG(0.01*BC38/10^-CG38)))</f>
        <v>9.1490781922515847</v>
      </c>
      <c r="AO38" s="8" cm="1">
        <f t="array" ref="AO38">_xlfn.IFS(BD38=0,0,BD38&gt;0,(LOG(0.01*BD38/10^-CH38)))</f>
        <v>9.1183777759587681</v>
      </c>
      <c r="AP38" s="8" cm="1">
        <f t="array" ref="AP38">_xlfn.IFS(BE38=0,0,BE38&gt;0,(LOG(0.01*BE38/10^-CI38)))</f>
        <v>9.4532983682855463</v>
      </c>
      <c r="AQ38" s="8" cm="1">
        <f t="array" ref="AQ38">_xlfn.IFS(BF38=0,0,BF38&gt;0,(LOG(0.01*BF38/10^-CJ38)))</f>
        <v>0</v>
      </c>
      <c r="AR38" s="8" cm="1">
        <f t="array" ref="AR38">_xlfn.IFS(BG38=0,0,BG38&gt;0,(LOG(0.01*BG38/10^-CK38)))</f>
        <v>0</v>
      </c>
      <c r="AS38" s="8" cm="1">
        <f t="array" ref="AS38">_xlfn.IFS(BH38=0,0,BH38&gt;0,(LOG(0.01*BH38/10^-CL38)))</f>
        <v>5.2668870209224226</v>
      </c>
      <c r="AT38" s="8" cm="1">
        <f t="array" ref="AT38">_xlfn.IFS(BI38=0,0,BI38&gt;0,(LOG(0.01*BI38/10^-CM38)))</f>
        <v>7.451099671227527</v>
      </c>
      <c r="AU38" s="8" cm="1">
        <f t="array" ref="AU38">_xlfn.IFS(BJ38=0,0,BJ38&gt;0,(LOG(0.01*BJ38/10^-CN38)))</f>
        <v>0</v>
      </c>
      <c r="AV38" s="8" cm="1">
        <f t="array" ref="AV38">_xlfn.IFS(BK38=0,0,BK38&gt;0,(LOG(0.01*BK38/10^-CO38)))</f>
        <v>8.0237415803276431</v>
      </c>
      <c r="AW38" s="8" cm="1">
        <f t="array" ref="AW38">_xlfn.IFS(BL38=0,0,BL38&gt;0,(LOG(0.01*BL38/10^-CP38)))</f>
        <v>0</v>
      </c>
      <c r="AX38" s="8" cm="1">
        <f t="array" ref="AX38">_xlfn.IFS(BM38=0,0,BM38&gt;0,(LOG(0.01*BM38/10^-CQ38)))</f>
        <v>0</v>
      </c>
      <c r="AY38" s="8" cm="1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>
      <c r="A39" s="33" t="s">
        <v>174</v>
      </c>
      <c r="B39" s="205" t="s">
        <v>5559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89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 cm="1">
        <f t="array" ref="AK39">_xlfn.IFS(AZ39=0,0,AZ39&gt;0,(LOG(0.01*AZ39/10^-CD39)))</f>
        <v>0</v>
      </c>
      <c r="AL39" s="8" cm="1">
        <f t="array" ref="AL39">_xlfn.IFS(BA39=0,0,BA39&gt;0,(LOG(0.01*BA39/10^-CE39)))</f>
        <v>7.9244075385846511</v>
      </c>
      <c r="AM39" s="8" cm="1">
        <f t="array" ref="AM39">_xlfn.IFS(BB39=0,0,BB39&gt;0,(LOG(0.01*BB39/10^-CF39)))</f>
        <v>7.7784610063302928</v>
      </c>
      <c r="AN39" s="8" cm="1">
        <f t="array" ref="AN39">_xlfn.IFS(BC39=0,0,BC39&gt;0,(LOG(0.01*BC39/10^-CG39)))</f>
        <v>8.2208856684219231</v>
      </c>
      <c r="AO39" s="8" cm="1">
        <f t="array" ref="AO39">_xlfn.IFS(BD39=0,0,BD39&gt;0,(LOG(0.01*BD39/10^-CH39)))</f>
        <v>8.8352522275552445</v>
      </c>
      <c r="AP39" s="8" cm="1">
        <f t="array" ref="AP39">_xlfn.IFS(BE39=0,0,BE39&gt;0,(LOG(0.01*BE39/10^-CI39)))</f>
        <v>9.3576929967262661</v>
      </c>
      <c r="AQ39" s="8" cm="1">
        <f t="array" ref="AQ39">_xlfn.IFS(BF39=0,0,BF39&gt;0,(LOG(0.01*BF39/10^-CJ39)))</f>
        <v>0</v>
      </c>
      <c r="AR39" s="8" cm="1">
        <f t="array" ref="AR39">_xlfn.IFS(BG39=0,0,BG39&gt;0,(LOG(0.01*BG39/10^-CK39)))</f>
        <v>0</v>
      </c>
      <c r="AS39" s="8" cm="1">
        <f t="array" ref="AS39">_xlfn.IFS(BH39=0,0,BH39&gt;0,(LOG(0.01*BH39/10^-CL39)))</f>
        <v>0</v>
      </c>
      <c r="AT39" s="8" cm="1">
        <f t="array" ref="AT39">_xlfn.IFS(BI39=0,0,BI39&gt;0,(LOG(0.01*BI39/10^-CM39)))</f>
        <v>7.0961114501763207</v>
      </c>
      <c r="AU39" s="8" cm="1">
        <f t="array" ref="AU39">_xlfn.IFS(BJ39=0,0,BJ39&gt;0,(LOG(0.01*BJ39/10^-CN39)))</f>
        <v>6.0596848447118123</v>
      </c>
      <c r="AV39" s="8" cm="1">
        <f t="array" ref="AV39">_xlfn.IFS(BK39=0,0,BK39&gt;0,(LOG(0.01*BK39/10^-CO39)))</f>
        <v>6.4541738037398355</v>
      </c>
      <c r="AW39" s="8" cm="1">
        <f t="array" ref="AW39">_xlfn.IFS(BL39=0,0,BL39&gt;0,(LOG(0.01*BL39/10^-CP39)))</f>
        <v>7.0169202216046482</v>
      </c>
      <c r="AX39" s="8" cm="1">
        <f t="array" ref="AX39">_xlfn.IFS(BM39=0,0,BM39&gt;0,(LOG(0.01*BM39/10^-CQ39)))</f>
        <v>6.1803458768462516</v>
      </c>
      <c r="AY39" s="8" cm="1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>
      <c r="A40" s="33" t="s">
        <v>74</v>
      </c>
      <c r="B40" s="205" t="s">
        <v>5559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89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 cm="1">
        <f t="array" ref="AK40">_xlfn.IFS(AZ40=0,0,AZ40&gt;0,(LOG(0.01*AZ40/10^-CD40)))</f>
        <v>0</v>
      </c>
      <c r="AL40" s="8" cm="1">
        <f t="array" ref="AL40">_xlfn.IFS(BA40=0,0,BA40&gt;0,(LOG(0.01*BA40/10^-CE40)))</f>
        <v>9.3889535799147197</v>
      </c>
      <c r="AM40" s="8" cm="1">
        <f t="array" ref="AM40">_xlfn.IFS(BB40=0,0,BB40&gt;0,(LOG(0.01*BB40/10^-CF40)))</f>
        <v>9.3490469813773096</v>
      </c>
      <c r="AN40" s="8" cm="1">
        <f t="array" ref="AN40">_xlfn.IFS(BC40=0,0,BC40&gt;0,(LOG(0.01*BC40/10^-CG40)))</f>
        <v>9.1229607639363053</v>
      </c>
      <c r="AO40" s="8" cm="1">
        <f t="array" ref="AO40">_xlfn.IFS(BD40=0,0,BD40&gt;0,(LOG(0.01*BD40/10^-CH40)))</f>
        <v>9.4479330930028773</v>
      </c>
      <c r="AP40" s="8" cm="1">
        <f t="array" ref="AP40">_xlfn.IFS(BE40=0,0,BE40&gt;0,(LOG(0.01*BE40/10^-CI40)))</f>
        <v>8.6337944093662422</v>
      </c>
      <c r="AQ40" s="8" cm="1">
        <f t="array" ref="AQ40">_xlfn.IFS(BF40=0,0,BF40&gt;0,(LOG(0.01*BF40/10^-CJ40)))</f>
        <v>0</v>
      </c>
      <c r="AR40" s="8" cm="1">
        <f t="array" ref="AR40">_xlfn.IFS(BG40=0,0,BG40&gt;0,(LOG(0.01*BG40/10^-CK40)))</f>
        <v>0</v>
      </c>
      <c r="AS40" s="8" cm="1">
        <f t="array" ref="AS40">_xlfn.IFS(BH40=0,0,BH40&gt;0,(LOG(0.01*BH40/10^-CL40)))</f>
        <v>0</v>
      </c>
      <c r="AT40" s="8" cm="1">
        <f t="array" ref="AT40">_xlfn.IFS(BI40=0,0,BI40&gt;0,(LOG(0.01*BI40/10^-CM40)))</f>
        <v>8.180935862126697</v>
      </c>
      <c r="AU40" s="8" cm="1">
        <f t="array" ref="AU40">_xlfn.IFS(BJ40=0,0,BJ40&gt;0,(LOG(0.01*BJ40/10^-CN40)))</f>
        <v>0</v>
      </c>
      <c r="AV40" s="8" cm="1">
        <f t="array" ref="AV40">_xlfn.IFS(BK40=0,0,BK40&gt;0,(LOG(0.01*BK40/10^-CO40)))</f>
        <v>0</v>
      </c>
      <c r="AW40" s="8" cm="1">
        <f t="array" ref="AW40">_xlfn.IFS(BL40=0,0,BL40&gt;0,(LOG(0.01*BL40/10^-CP40)))</f>
        <v>8.2875321884750424</v>
      </c>
      <c r="AX40" s="8" cm="1">
        <f t="array" ref="AX40">_xlfn.IFS(BM40=0,0,BM40&gt;0,(LOG(0.01*BM40/10^-CQ40)))</f>
        <v>7.2914513840074306</v>
      </c>
      <c r="AY40" s="8" cm="1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>
      <c r="A41" s="33" t="s">
        <v>145</v>
      </c>
      <c r="B41" s="205" t="s">
        <v>5559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89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 cm="1">
        <f t="array" ref="AK41">_xlfn.IFS(AZ41=0,0,AZ41&gt;0,(LOG(0.01*AZ41/10^-CD41)))</f>
        <v>0</v>
      </c>
      <c r="AL41" s="8" cm="1">
        <f t="array" ref="AL41">_xlfn.IFS(BA41=0,0,BA41&gt;0,(LOG(0.01*BA41/10^-CE41)))</f>
        <v>6.890668254293046</v>
      </c>
      <c r="AM41" s="8" cm="1">
        <f t="array" ref="AM41">_xlfn.IFS(BB41=0,0,BB41&gt;0,(LOG(0.01*BB41/10^-CF41)))</f>
        <v>6.6170440151122074</v>
      </c>
      <c r="AN41" s="8" cm="1">
        <f t="array" ref="AN41">_xlfn.IFS(BC41=0,0,BC41&gt;0,(LOG(0.01*BC41/10^-CG41)))</f>
        <v>6.8042212562000604</v>
      </c>
      <c r="AO41" s="8" cm="1">
        <f t="array" ref="AO41">_xlfn.IFS(BD41=0,0,BD41&gt;0,(LOG(0.01*BD41/10^-CH41)))</f>
        <v>7.4516217994313667</v>
      </c>
      <c r="AP41" s="8" cm="1">
        <f t="array" ref="AP41">_xlfn.IFS(BE41=0,0,BE41&gt;0,(LOG(0.01*BE41/10^-CI41)))</f>
        <v>8.3709966563652003</v>
      </c>
      <c r="AQ41" s="8" cm="1">
        <f t="array" ref="AQ41">_xlfn.IFS(BF41=0,0,BF41&gt;0,(LOG(0.01*BF41/10^-CJ41)))</f>
        <v>8.4757943986721234</v>
      </c>
      <c r="AR41" s="8" cm="1">
        <f t="array" ref="AR41">_xlfn.IFS(BG41=0,0,BG41&gt;0,(LOG(0.01*BG41/10^-CK41)))</f>
        <v>8.36293000789823</v>
      </c>
      <c r="AS41" s="8" cm="1">
        <f t="array" ref="AS41">_xlfn.IFS(BH41=0,0,BH41&gt;0,(LOG(0.01*BH41/10^-CL41)))</f>
        <v>8.7359469896626987</v>
      </c>
      <c r="AT41" s="8" cm="1">
        <f t="array" ref="AT41">_xlfn.IFS(BI41=0,0,BI41&gt;0,(LOG(0.01*BI41/10^-CM41)))</f>
        <v>9.286279343714531</v>
      </c>
      <c r="AU41" s="8" cm="1">
        <f t="array" ref="AU41">_xlfn.IFS(BJ41=0,0,BJ41&gt;0,(LOG(0.01*BJ41/10^-CN41)))</f>
        <v>8.7709172369442214</v>
      </c>
      <c r="AV41" s="8" cm="1">
        <f t="array" ref="AV41">_xlfn.IFS(BK41=0,0,BK41&gt;0,(LOG(0.01*BK41/10^-CO41)))</f>
        <v>8.0991884817948421</v>
      </c>
      <c r="AW41" s="8" cm="1">
        <f t="array" ref="AW41">_xlfn.IFS(BL41=0,0,BL41&gt;0,(LOG(0.01*BL41/10^-CP41)))</f>
        <v>5.5171440821313613</v>
      </c>
      <c r="AX41" s="8" cm="1">
        <f t="array" ref="AX41">_xlfn.IFS(BM41=0,0,BM41&gt;0,(LOG(0.01*BM41/10^-CQ41)))</f>
        <v>2.5270609040469409</v>
      </c>
      <c r="AY41" s="8" cm="1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>
      <c r="A42" s="33" t="s">
        <v>211</v>
      </c>
      <c r="B42" s="205" t="s">
        <v>5559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89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 cm="1">
        <f t="array" ref="AK42">_xlfn.IFS(AZ42=0,0,AZ42&gt;0,(LOG(0.01*AZ42/10^-CD42)))</f>
        <v>0</v>
      </c>
      <c r="AL42" s="8" cm="1">
        <f t="array" ref="AL42">_xlfn.IFS(BA42=0,0,BA42&gt;0,(LOG(0.01*BA42/10^-CE42)))</f>
        <v>5.1436100702222358</v>
      </c>
      <c r="AM42" s="8" cm="1">
        <f t="array" ref="AM42">_xlfn.IFS(BB42=0,0,BB42&gt;0,(LOG(0.01*BB42/10^-CF42)))</f>
        <v>5.1942822556783455</v>
      </c>
      <c r="AN42" s="8" cm="1">
        <f t="array" ref="AN42">_xlfn.IFS(BC42=0,0,BC42&gt;0,(LOG(0.01*BC42/10^-CG42)))</f>
        <v>5.2224581224285087</v>
      </c>
      <c r="AO42" s="8" cm="1">
        <f t="array" ref="AO42">_xlfn.IFS(BD42=0,0,BD42&gt;0,(LOG(0.01*BD42/10^-CH42)))</f>
        <v>5.8605409352457762</v>
      </c>
      <c r="AP42" s="8" cm="1">
        <f t="array" ref="AP42">_xlfn.IFS(BE42=0,0,BE42&gt;0,(LOG(0.01*BE42/10^-CI42)))</f>
        <v>5.5340311330171339</v>
      </c>
      <c r="AQ42" s="8" cm="1">
        <f t="array" ref="AQ42">_xlfn.IFS(BF42=0,0,BF42&gt;0,(LOG(0.01*BF42/10^-CJ42)))</f>
        <v>4.6329942759868068</v>
      </c>
      <c r="AR42" s="8" cm="1">
        <f t="array" ref="AR42">_xlfn.IFS(BG42=0,0,BG42&gt;0,(LOG(0.01*BG42/10^-CK42)))</f>
        <v>5.6130523757144113</v>
      </c>
      <c r="AS42" s="8" cm="1">
        <f t="array" ref="AS42">_xlfn.IFS(BH42=0,0,BH42&gt;0,(LOG(0.01*BH42/10^-CL42)))</f>
        <v>5.0577385414667617</v>
      </c>
      <c r="AT42" s="8" cm="1">
        <f t="array" ref="AT42">_xlfn.IFS(BI42=0,0,BI42&gt;0,(LOG(0.01*BI42/10^-CM42)))</f>
        <v>5.4758904728481061</v>
      </c>
      <c r="AU42" s="8" cm="1">
        <f t="array" ref="AU42">_xlfn.IFS(BJ42=0,0,BJ42&gt;0,(LOG(0.01*BJ42/10^-CN42)))</f>
        <v>6.5570157216018954</v>
      </c>
      <c r="AV42" s="8" cm="1">
        <f t="array" ref="AV42">_xlfn.IFS(BK42=0,0,BK42&gt;0,(LOG(0.01*BK42/10^-CO42)))</f>
        <v>6.3893249158978618</v>
      </c>
      <c r="AW42" s="8" cm="1">
        <f t="array" ref="AW42">_xlfn.IFS(BL42=0,0,BL42&gt;0,(LOG(0.01*BL42/10^-CP42)))</f>
        <v>4.1080335179364065</v>
      </c>
      <c r="AX42" s="8" cm="1">
        <f t="array" ref="AX42">_xlfn.IFS(BM42=0,0,BM42&gt;0,(LOG(0.01*BM42/10^-CQ42)))</f>
        <v>4.0412716444320154</v>
      </c>
      <c r="AY42" s="8" cm="1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>
      <c r="A43" s="33" t="s">
        <v>0</v>
      </c>
      <c r="B43" s="205" t="s">
        <v>5559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89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 cm="1">
        <f t="array" ref="AK43">_xlfn.IFS(AZ43=0,0,AZ43&gt;0,(LOG(0.01*AZ43/10^-CD43)))</f>
        <v>0</v>
      </c>
      <c r="AL43" s="8" cm="1">
        <f t="array" ref="AL43">_xlfn.IFS(BA43=0,0,BA43&gt;0,(LOG(0.01*BA43/10^-CE43)))</f>
        <v>5.2878516640081692</v>
      </c>
      <c r="AM43" s="8" cm="1">
        <f t="array" ref="AM43">_xlfn.IFS(BB43=0,0,BB43&gt;0,(LOG(0.01*BB43/10^-CF43)))</f>
        <v>5.0030749493817392</v>
      </c>
      <c r="AN43" s="8" cm="1">
        <f t="array" ref="AN43">_xlfn.IFS(BC43=0,0,BC43&gt;0,(LOG(0.01*BC43/10^-CG43)))</f>
        <v>4.9921954232945405</v>
      </c>
      <c r="AO43" s="8" cm="1">
        <f t="array" ref="AO43">_xlfn.IFS(BD43=0,0,BD43&gt;0,(LOG(0.01*BD43/10^-CH43)))</f>
        <v>4.9037149176427315</v>
      </c>
      <c r="AP43" s="8" cm="1">
        <f t="array" ref="AP43">_xlfn.IFS(BE43=0,0,BE43&gt;0,(LOG(0.01*BE43/10^-CI43)))</f>
        <v>4.6963802832022514</v>
      </c>
      <c r="AQ43" s="8" cm="1">
        <f t="array" ref="AQ43">_xlfn.IFS(BF43=0,0,BF43&gt;0,(LOG(0.01*BF43/10^-CJ43)))</f>
        <v>5.5296794286232291</v>
      </c>
      <c r="AR43" s="8" cm="1">
        <f t="array" ref="AR43">_xlfn.IFS(BG43=0,0,BG43&gt;0,(LOG(0.01*BG43/10^-CK43)))</f>
        <v>5.587476087913811</v>
      </c>
      <c r="AS43" s="8" cm="1">
        <f t="array" ref="AS43">_xlfn.IFS(BH43=0,0,BH43&gt;0,(LOG(0.01*BH43/10^-CL43)))</f>
        <v>4.8740349276712669</v>
      </c>
      <c r="AT43" s="8" cm="1">
        <f t="array" ref="AT43">_xlfn.IFS(BI43=0,0,BI43&gt;0,(LOG(0.01*BI43/10^-CM43)))</f>
        <v>5.8309466960376719</v>
      </c>
      <c r="AU43" s="8" cm="1">
        <f t="array" ref="AU43">_xlfn.IFS(BJ43=0,0,BJ43&gt;0,(LOG(0.01*BJ43/10^-CN43)))</f>
        <v>0</v>
      </c>
      <c r="AV43" s="8" cm="1">
        <f t="array" ref="AV43">_xlfn.IFS(BK43=0,0,BK43&gt;0,(LOG(0.01*BK43/10^-CO43)))</f>
        <v>0</v>
      </c>
      <c r="AW43" s="8" cm="1">
        <f t="array" ref="AW43">_xlfn.IFS(BL43=0,0,BL43&gt;0,(LOG(0.01*BL43/10^-CP43)))</f>
        <v>0</v>
      </c>
      <c r="AX43" s="8" cm="1">
        <f t="array" ref="AX43">_xlfn.IFS(BM43=0,0,BM43&gt;0,(LOG(0.01*BM43/10^-CQ43)))</f>
        <v>3.1259294967849565</v>
      </c>
      <c r="AY43" s="8" cm="1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>
      <c r="A44" s="33" t="s">
        <v>149</v>
      </c>
      <c r="B44" s="205" t="s">
        <v>5559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89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 cm="1">
        <f t="array" ref="AK44">_xlfn.IFS(AZ44=0,0,AZ44&gt;0,(LOG(0.01*AZ44/10^-CD44)))</f>
        <v>0</v>
      </c>
      <c r="AL44" s="8" cm="1">
        <f t="array" ref="AL44">_xlfn.IFS(BA44=0,0,BA44&gt;0,(LOG(0.01*BA44/10^-CE44)))</f>
        <v>7.9624813665910041</v>
      </c>
      <c r="AM44" s="8" cm="1">
        <f t="array" ref="AM44">_xlfn.IFS(BB44=0,0,BB44&gt;0,(LOG(0.01*BB44/10^-CF44)))</f>
        <v>8.0481135720861001</v>
      </c>
      <c r="AN44" s="8" cm="1">
        <f t="array" ref="AN44">_xlfn.IFS(BC44=0,0,BC44&gt;0,(LOG(0.01*BC44/10^-CG44)))</f>
        <v>7.6855760726388107</v>
      </c>
      <c r="AO44" s="8" cm="1">
        <f t="array" ref="AO44">_xlfn.IFS(BD44=0,0,BD44&gt;0,(LOG(0.01*BD44/10^-CH44)))</f>
        <v>8.4547334060774677</v>
      </c>
      <c r="AP44" s="8" cm="1">
        <f t="array" ref="AP44">_xlfn.IFS(BE44=0,0,BE44&gt;0,(LOG(0.01*BE44/10^-CI44)))</f>
        <v>7.1906187549897851</v>
      </c>
      <c r="AQ44" s="8" cm="1">
        <f t="array" ref="AQ44">_xlfn.IFS(BF44=0,0,BF44&gt;0,(LOG(0.01*BF44/10^-CJ44)))</f>
        <v>6.7255223235211758</v>
      </c>
      <c r="AR44" s="8" cm="1">
        <f t="array" ref="AR44">_xlfn.IFS(BG44=0,0,BG44&gt;0,(LOG(0.01*BG44/10^-CK44)))</f>
        <v>6.6322906037901994</v>
      </c>
      <c r="AS44" s="8" cm="1">
        <f t="array" ref="AS44">_xlfn.IFS(BH44=0,0,BH44&gt;0,(LOG(0.01*BH44/10^-CL44)))</f>
        <v>6.8504912929333077</v>
      </c>
      <c r="AT44" s="8" cm="1">
        <f t="array" ref="AT44">_xlfn.IFS(BI44=0,0,BI44&gt;0,(LOG(0.01*BI44/10^-CM44)))</f>
        <v>6.1416516385564464</v>
      </c>
      <c r="AU44" s="8" cm="1">
        <f t="array" ref="AU44">_xlfn.IFS(BJ44=0,0,BJ44&gt;0,(LOG(0.01*BJ44/10^-CN44)))</f>
        <v>0</v>
      </c>
      <c r="AV44" s="8" cm="1">
        <f t="array" ref="AV44">_xlfn.IFS(BK44=0,0,BK44&gt;0,(LOG(0.01*BK44/10^-CO44)))</f>
        <v>8.1822638273797708</v>
      </c>
      <c r="AW44" s="8" cm="1">
        <f t="array" ref="AW44">_xlfn.IFS(BL44=0,0,BL44&gt;0,(LOG(0.01*BL44/10^-CP44)))</f>
        <v>6.1533570025728181</v>
      </c>
      <c r="AX44" s="8" cm="1">
        <f t="array" ref="AX44">_xlfn.IFS(BM44=0,0,BM44&gt;0,(LOG(0.01*BM44/10^-CQ44)))</f>
        <v>5.8426817709527121</v>
      </c>
      <c r="AY44" s="8" cm="1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>
      <c r="A45" s="33" t="s">
        <v>120</v>
      </c>
      <c r="B45" s="205" t="s">
        <v>5559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89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 cm="1">
        <f t="array" ref="AK45">_xlfn.IFS(AZ45=0,0,AZ45&gt;0,(LOG(0.01*AZ45/10^-CD45)))</f>
        <v>0</v>
      </c>
      <c r="AL45" s="8" cm="1">
        <f t="array" ref="AL45">_xlfn.IFS(BA45=0,0,BA45&gt;0,(LOG(0.01*BA45/10^-CE45)))</f>
        <v>4.7004939312833329</v>
      </c>
      <c r="AM45" s="8" cm="1">
        <f t="array" ref="AM45">_xlfn.IFS(BB45=0,0,BB45&gt;0,(LOG(0.01*BB45/10^-CF45)))</f>
        <v>4.7133405724946646</v>
      </c>
      <c r="AN45" s="8" cm="1">
        <f t="array" ref="AN45">_xlfn.IFS(BC45=0,0,BC45&gt;0,(LOG(0.01*BC45/10^-CG45)))</f>
        <v>4.4391139687822019</v>
      </c>
      <c r="AO45" s="8" cm="1">
        <f t="array" ref="AO45">_xlfn.IFS(BD45=0,0,BD45&gt;0,(LOG(0.01*BD45/10^-CH45)))</f>
        <v>4.7815236779625758</v>
      </c>
      <c r="AP45" s="8" cm="1">
        <f t="array" ref="AP45">_xlfn.IFS(BE45=0,0,BE45&gt;0,(LOG(0.01*BE45/10^-CI45)))</f>
        <v>0</v>
      </c>
      <c r="AQ45" s="8" cm="1">
        <f t="array" ref="AQ45">_xlfn.IFS(BF45=0,0,BF45&gt;0,(LOG(0.01*BF45/10^-CJ45)))</f>
        <v>4.3652813747819277</v>
      </c>
      <c r="AR45" s="8" cm="1">
        <f t="array" ref="AR45">_xlfn.IFS(BG45=0,0,BG45&gt;0,(LOG(0.01*BG45/10^-CK45)))</f>
        <v>4.505926370176117</v>
      </c>
      <c r="AS45" s="8" cm="1">
        <f t="array" ref="AS45">_xlfn.IFS(BH45=0,0,BH45&gt;0,(LOG(0.01*BH45/10^-CL45)))</f>
        <v>4.9498843856640686</v>
      </c>
      <c r="AT45" s="8" cm="1">
        <f t="array" ref="AT45">_xlfn.IFS(BI45=0,0,BI45&gt;0,(LOG(0.01*BI45/10^-CM45)))</f>
        <v>5.1819861018489641</v>
      </c>
      <c r="AU45" s="8" cm="1">
        <f t="array" ref="AU45">_xlfn.IFS(BJ45=0,0,BJ45&gt;0,(LOG(0.01*BJ45/10^-CN45)))</f>
        <v>0</v>
      </c>
      <c r="AV45" s="8" cm="1">
        <f t="array" ref="AV45">_xlfn.IFS(BK45=0,0,BK45&gt;0,(LOG(0.01*BK45/10^-CO45)))</f>
        <v>4.0308914698717704</v>
      </c>
      <c r="AW45" s="8" cm="1">
        <f t="array" ref="AW45">_xlfn.IFS(BL45=0,0,BL45&gt;0,(LOG(0.01*BL45/10^-CP45)))</f>
        <v>4.2595583921471176</v>
      </c>
      <c r="AX45" s="8" cm="1">
        <f t="array" ref="AX45">_xlfn.IFS(BM45=0,0,BM45&gt;0,(LOG(0.01*BM45/10^-CQ45)))</f>
        <v>4.4659662076674831</v>
      </c>
      <c r="AY45" s="8" cm="1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>
      <c r="A46" s="33" t="s">
        <v>128</v>
      </c>
      <c r="B46" s="205" t="s">
        <v>5559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89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 cm="1">
        <f t="array" ref="AK46">_xlfn.IFS(AZ46=0,0,AZ46&gt;0,(LOG(0.01*AZ46/10^-CD46)))</f>
        <v>10.585127067577965</v>
      </c>
      <c r="AL46" s="8" cm="1">
        <f t="array" ref="AL46">_xlfn.IFS(BA46=0,0,BA46&gt;0,(LOG(0.01*BA46/10^-CE46)))</f>
        <v>7.0410429079334227</v>
      </c>
      <c r="AM46" s="8" cm="1">
        <f t="array" ref="AM46">_xlfn.IFS(BB46=0,0,BB46&gt;0,(LOG(0.01*BB46/10^-CF46)))</f>
        <v>6.7326399055105881</v>
      </c>
      <c r="AN46" s="8" cm="1">
        <f t="array" ref="AN46">_xlfn.IFS(BC46=0,0,BC46&gt;0,(LOG(0.01*BC46/10^-CG46)))</f>
        <v>7.509648750653767</v>
      </c>
      <c r="AO46" s="8" cm="1">
        <f t="array" ref="AO46">_xlfn.IFS(BD46=0,0,BD46&gt;0,(LOG(0.01*BD46/10^-CH46)))</f>
        <v>8.1160953668494837</v>
      </c>
      <c r="AP46" s="8" cm="1">
        <f t="array" ref="AP46">_xlfn.IFS(BE46=0,0,BE46&gt;0,(LOG(0.01*BE46/10^-CI46)))</f>
        <v>8.653952632932306</v>
      </c>
      <c r="AQ46" s="8" cm="1">
        <f t="array" ref="AQ46">_xlfn.IFS(BF46=0,0,BF46&gt;0,(LOG(0.01*BF46/10^-CJ46)))</f>
        <v>0</v>
      </c>
      <c r="AR46" s="8" cm="1">
        <f t="array" ref="AR46">_xlfn.IFS(BG46=0,0,BG46&gt;0,(LOG(0.01*BG46/10^-CK46)))</f>
        <v>0</v>
      </c>
      <c r="AS46" s="8" cm="1">
        <f t="array" ref="AS46">_xlfn.IFS(BH46=0,0,BH46&gt;0,(LOG(0.01*BH46/10^-CL46)))</f>
        <v>0</v>
      </c>
      <c r="AT46" s="8" cm="1">
        <f t="array" ref="AT46">_xlfn.IFS(BI46=0,0,BI46&gt;0,(LOG(0.01*BI46/10^-CM46)))</f>
        <v>8.2112156005917782</v>
      </c>
      <c r="AU46" s="8" cm="1">
        <f t="array" ref="AU46">_xlfn.IFS(BJ46=0,0,BJ46&gt;0,(LOG(0.01*BJ46/10^-CN46)))</f>
        <v>0</v>
      </c>
      <c r="AV46" s="8" cm="1">
        <f t="array" ref="AV46">_xlfn.IFS(BK46=0,0,BK46&gt;0,(LOG(0.01*BK46/10^-CO46)))</f>
        <v>7.5608979712153728</v>
      </c>
      <c r="AW46" s="8" cm="1">
        <f t="array" ref="AW46">_xlfn.IFS(BL46=0,0,BL46&gt;0,(LOG(0.01*BL46/10^-CP46)))</f>
        <v>7.6010185398411592</v>
      </c>
      <c r="AX46" s="8" cm="1">
        <f t="array" ref="AX46">_xlfn.IFS(BM46=0,0,BM46&gt;0,(LOG(0.01*BM46/10^-CQ46)))</f>
        <v>7.4680784395920901</v>
      </c>
      <c r="AY46" s="8" cm="1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>
      <c r="A47" s="33" t="s">
        <v>98</v>
      </c>
      <c r="B47" s="205" t="s">
        <v>5559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89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 cm="1">
        <f t="array" ref="AK47">_xlfn.IFS(AZ47=0,0,AZ47&gt;0,(LOG(0.01*AZ47/10^-CD47)))</f>
        <v>6.3450066721834757</v>
      </c>
      <c r="AL47" s="8" cm="1">
        <f t="array" ref="AL47">_xlfn.IFS(BA47=0,0,BA47&gt;0,(LOG(0.01*BA47/10^-CE47)))</f>
        <v>6.3627212836239773</v>
      </c>
      <c r="AM47" s="8" cm="1">
        <f t="array" ref="AM47">_xlfn.IFS(BB47=0,0,BB47&gt;0,(LOG(0.01*BB47/10^-CF47)))</f>
        <v>6.3249498008750553</v>
      </c>
      <c r="AN47" s="8" cm="1">
        <f t="array" ref="AN47">_xlfn.IFS(BC47=0,0,BC47&gt;0,(LOG(0.01*BC47/10^-CG47)))</f>
        <v>6.6789432641347215</v>
      </c>
      <c r="AO47" s="8" cm="1">
        <f t="array" ref="AO47">_xlfn.IFS(BD47=0,0,BD47&gt;0,(LOG(0.01*BD47/10^-CH47)))</f>
        <v>7.0757344180382793</v>
      </c>
      <c r="AP47" s="8" cm="1">
        <f t="array" ref="AP47">_xlfn.IFS(BE47=0,0,BE47&gt;0,(LOG(0.01*BE47/10^-CI47)))</f>
        <v>0</v>
      </c>
      <c r="AQ47" s="8" cm="1">
        <f t="array" ref="AQ47">_xlfn.IFS(BF47=0,0,BF47&gt;0,(LOG(0.01*BF47/10^-CJ47)))</f>
        <v>7.247259411162033</v>
      </c>
      <c r="AR47" s="8" cm="1">
        <f t="array" ref="AR47">_xlfn.IFS(BG47=0,0,BG47&gt;0,(LOG(0.01*BG47/10^-CK47)))</f>
        <v>7.2469478372301914</v>
      </c>
      <c r="AS47" s="8" cm="1">
        <f t="array" ref="AS47">_xlfn.IFS(BH47=0,0,BH47&gt;0,(LOG(0.01*BH47/10^-CL47)))</f>
        <v>7.11065424339691</v>
      </c>
      <c r="AT47" s="8" cm="1">
        <f t="array" ref="AT47">_xlfn.IFS(BI47=0,0,BI47&gt;0,(LOG(0.01*BI47/10^-CM47)))</f>
        <v>6.114559766505054</v>
      </c>
      <c r="AU47" s="8" cm="1">
        <f t="array" ref="AU47">_xlfn.IFS(BJ47=0,0,BJ47&gt;0,(LOG(0.01*BJ47/10^-CN47)))</f>
        <v>6.6588874553543596</v>
      </c>
      <c r="AV47" s="8" cm="1">
        <f t="array" ref="AV47">_xlfn.IFS(BK47=0,0,BK47&gt;0,(LOG(0.01*BK47/10^-CO47)))</f>
        <v>7.2077774704394386</v>
      </c>
      <c r="AW47" s="8" cm="1">
        <f t="array" ref="AW47">_xlfn.IFS(BL47=0,0,BL47&gt;0,(LOG(0.01*BL47/10^-CP47)))</f>
        <v>4.6587704651098845</v>
      </c>
      <c r="AX47" s="8" cm="1">
        <f t="array" ref="AX47">_xlfn.IFS(BM47=0,0,BM47&gt;0,(LOG(0.01*BM47/10^-CQ47)))</f>
        <v>4.5364999403822353</v>
      </c>
      <c r="AY47" s="8" cm="1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>
      <c r="A48" s="33" t="s">
        <v>207</v>
      </c>
      <c r="B48" s="205" t="s">
        <v>5559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89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 cm="1">
        <f t="array" ref="AK48">_xlfn.IFS(AZ48=0,0,AZ48&gt;0,(LOG(0.01*AZ48/10^-CD48)))</f>
        <v>0</v>
      </c>
      <c r="AL48" s="8" cm="1">
        <f t="array" ref="AL48">_xlfn.IFS(BA48=0,0,BA48&gt;0,(LOG(0.01*BA48/10^-CE48)))</f>
        <v>5.3245458408182857</v>
      </c>
      <c r="AM48" s="8" cm="1">
        <f t="array" ref="AM48">_xlfn.IFS(BB48=0,0,BB48&gt;0,(LOG(0.01*BB48/10^-CF48)))</f>
        <v>0</v>
      </c>
      <c r="AN48" s="8" cm="1">
        <f t="array" ref="AN48">_xlfn.IFS(BC48=0,0,BC48&gt;0,(LOG(0.01*BC48/10^-CG48)))</f>
        <v>5.883296567097779</v>
      </c>
      <c r="AO48" s="8" cm="1">
        <f t="array" ref="AO48">_xlfn.IFS(BD48=0,0,BD48&gt;0,(LOG(0.01*BD48/10^-CH48)))</f>
        <v>6.0846037856499953</v>
      </c>
      <c r="AP48" s="8" cm="1">
        <f t="array" ref="AP48">_xlfn.IFS(BE48=0,0,BE48&gt;0,(LOG(0.01*BE48/10^-CI48)))</f>
        <v>6.5869343876746402</v>
      </c>
      <c r="AQ48" s="8" cm="1">
        <f t="array" ref="AQ48">_xlfn.IFS(BF48=0,0,BF48&gt;0,(LOG(0.01*BF48/10^-CJ48)))</f>
        <v>8.1916989101728657</v>
      </c>
      <c r="AR48" s="8" cm="1">
        <f t="array" ref="AR48">_xlfn.IFS(BG48=0,0,BG48&gt;0,(LOG(0.01*BG48/10^-CK48)))</f>
        <v>8.2977428733415515</v>
      </c>
      <c r="AS48" s="8" cm="1">
        <f t="array" ref="AS48">_xlfn.IFS(BH48=0,0,BH48&gt;0,(LOG(0.01*BH48/10^-CL48)))</f>
        <v>7.9073875691397113</v>
      </c>
      <c r="AT48" s="8" cm="1">
        <f t="array" ref="AT48">_xlfn.IFS(BI48=0,0,BI48&gt;0,(LOG(0.01*BI48/10^-CM48)))</f>
        <v>8.489317017545952</v>
      </c>
      <c r="AU48" s="8" cm="1">
        <f t="array" ref="AU48">_xlfn.IFS(BJ48=0,0,BJ48&gt;0,(LOG(0.01*BJ48/10^-CN48)))</f>
        <v>7.5466878343300996</v>
      </c>
      <c r="AV48" s="8" cm="1">
        <f t="array" ref="AV48">_xlfn.IFS(BK48=0,0,BK48&gt;0,(LOG(0.01*BK48/10^-CO48)))</f>
        <v>8.1912347517351378</v>
      </c>
      <c r="AW48" s="8" cm="1">
        <f t="array" ref="AW48">_xlfn.IFS(BL48=0,0,BL48&gt;0,(LOG(0.01*BL48/10^-CP48)))</f>
        <v>0</v>
      </c>
      <c r="AX48" s="8" cm="1">
        <f t="array" ref="AX48">_xlfn.IFS(BM48=0,0,BM48&gt;0,(LOG(0.01*BM48/10^-CQ48)))</f>
        <v>0</v>
      </c>
      <c r="AY48" s="8" cm="1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>
      <c r="A49" s="33" t="s">
        <v>58</v>
      </c>
      <c r="B49" s="205" t="s">
        <v>5559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89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 cm="1">
        <f t="array" ref="AK49">_xlfn.IFS(AZ49=0,0,AZ49&gt;0,(LOG(0.01*AZ49/10^-CD49)))</f>
        <v>0</v>
      </c>
      <c r="AL49" s="8" cm="1">
        <f t="array" ref="AL49">_xlfn.IFS(BA49=0,0,BA49&gt;0,(LOG(0.01*BA49/10^-CE49)))</f>
        <v>7.5689863259802888</v>
      </c>
      <c r="AM49" s="8" cm="1">
        <f t="array" ref="AM49">_xlfn.IFS(BB49=0,0,BB49&gt;0,(LOG(0.01*BB49/10^-CF49)))</f>
        <v>7.0581743529864891</v>
      </c>
      <c r="AN49" s="8" cm="1">
        <f t="array" ref="AN49">_xlfn.IFS(BC49=0,0,BC49&gt;0,(LOG(0.01*BC49/10^-CG49)))</f>
        <v>7.3666303434103364</v>
      </c>
      <c r="AO49" s="8" cm="1">
        <f t="array" ref="AO49">_xlfn.IFS(BD49=0,0,BD49&gt;0,(LOG(0.01*BD49/10^-CH49)))</f>
        <v>7.5342409274763948</v>
      </c>
      <c r="AP49" s="8" cm="1">
        <f t="array" ref="AP49">_xlfn.IFS(BE49=0,0,BE49&gt;0,(LOG(0.01*BE49/10^-CI49)))</f>
        <v>6.9917158605907748</v>
      </c>
      <c r="AQ49" s="8" cm="1">
        <f t="array" ref="AQ49">_xlfn.IFS(BF49=0,0,BF49&gt;0,(LOG(0.01*BF49/10^-CJ49)))</f>
        <v>0</v>
      </c>
      <c r="AR49" s="8" cm="1">
        <f t="array" ref="AR49">_xlfn.IFS(BG49=0,0,BG49&gt;0,(LOG(0.01*BG49/10^-CK49)))</f>
        <v>0</v>
      </c>
      <c r="AS49" s="8" cm="1">
        <f t="array" ref="AS49">_xlfn.IFS(BH49=0,0,BH49&gt;0,(LOG(0.01*BH49/10^-CL49)))</f>
        <v>3.6213097486847663</v>
      </c>
      <c r="AT49" s="8" cm="1">
        <f t="array" ref="AT49">_xlfn.IFS(BI49=0,0,BI49&gt;0,(LOG(0.01*BI49/10^-CM49)))</f>
        <v>7.5742014371682638</v>
      </c>
      <c r="AU49" s="8" cm="1">
        <f t="array" ref="AU49">_xlfn.IFS(BJ49=0,0,BJ49&gt;0,(LOG(0.01*BJ49/10^-CN49)))</f>
        <v>6.9047372796354587</v>
      </c>
      <c r="AV49" s="8" cm="1">
        <f t="array" ref="AV49">_xlfn.IFS(BK49=0,0,BK49&gt;0,(LOG(0.01*BK49/10^-CO49)))</f>
        <v>6.6725238068994406</v>
      </c>
      <c r="AW49" s="8" cm="1">
        <f t="array" ref="AW49">_xlfn.IFS(BL49=0,0,BL49&gt;0,(LOG(0.01*BL49/10^-CP49)))</f>
        <v>0</v>
      </c>
      <c r="AX49" s="8" cm="1">
        <f t="array" ref="AX49">_xlfn.IFS(BM49=0,0,BM49&gt;0,(LOG(0.01*BM49/10^-CQ49)))</f>
        <v>4.2226052820548929</v>
      </c>
      <c r="AY49" s="8" cm="1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>
      <c r="A50" s="33" t="s">
        <v>187</v>
      </c>
      <c r="B50" s="205" t="s">
        <v>5559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89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 cm="1">
        <f t="array" ref="AK50">_xlfn.IFS(AZ50=0,0,AZ50&gt;0,(LOG(0.01*AZ50/10^-CD50)))</f>
        <v>0</v>
      </c>
      <c r="AL50" s="8" cm="1">
        <f t="array" ref="AL50">_xlfn.IFS(BA50=0,0,BA50&gt;0,(LOG(0.01*BA50/10^-CE50)))</f>
        <v>6.7284169633232151</v>
      </c>
      <c r="AM50" s="8" cm="1">
        <f t="array" ref="AM50">_xlfn.IFS(BB50=0,0,BB50&gt;0,(LOG(0.01*BB50/10^-CF50)))</f>
        <v>6.3175820654419708</v>
      </c>
      <c r="AN50" s="8" cm="1">
        <f t="array" ref="AN50">_xlfn.IFS(BC50=0,0,BC50&gt;0,(LOG(0.01*BC50/10^-CG50)))</f>
        <v>7.1129795450217133</v>
      </c>
      <c r="AO50" s="8" cm="1">
        <f t="array" ref="AO50">_xlfn.IFS(BD50=0,0,BD50&gt;0,(LOG(0.01*BD50/10^-CH50)))</f>
        <v>7.6029133815632131</v>
      </c>
      <c r="AP50" s="8" cm="1">
        <f t="array" ref="AP50">_xlfn.IFS(BE50=0,0,BE50&gt;0,(LOG(0.01*BE50/10^-CI50)))</f>
        <v>8.4339665919326006</v>
      </c>
      <c r="AQ50" s="8" cm="1">
        <f t="array" ref="AQ50">_xlfn.IFS(BF50=0,0,BF50&gt;0,(LOG(0.01*BF50/10^-CJ50)))</f>
        <v>9.1477351449961386</v>
      </c>
      <c r="AR50" s="8" cm="1">
        <f t="array" ref="AR50">_xlfn.IFS(BG50=0,0,BG50&gt;0,(LOG(0.01*BG50/10^-CK50)))</f>
        <v>9.1177686744128152</v>
      </c>
      <c r="AS50" s="8" cm="1">
        <f t="array" ref="AS50">_xlfn.IFS(BH50=0,0,BH50&gt;0,(LOG(0.01*BH50/10^-CL50)))</f>
        <v>8.6068240556643456</v>
      </c>
      <c r="AT50" s="8" cm="1">
        <f t="array" ref="AT50">_xlfn.IFS(BI50=0,0,BI50&gt;0,(LOG(0.01*BI50/10^-CM50)))</f>
        <v>7.2299820684092264</v>
      </c>
      <c r="AU50" s="8" cm="1">
        <f t="array" ref="AU50">_xlfn.IFS(BJ50=0,0,BJ50&gt;0,(LOG(0.01*BJ50/10^-CN50)))</f>
        <v>6.658390751870038</v>
      </c>
      <c r="AV50" s="8" cm="1">
        <f t="array" ref="AV50">_xlfn.IFS(BK50=0,0,BK50&gt;0,(LOG(0.01*BK50/10^-CO50)))</f>
        <v>6.0412230120462027</v>
      </c>
      <c r="AW50" s="8" cm="1">
        <f t="array" ref="AW50">_xlfn.IFS(BL50=0,0,BL50&gt;0,(LOG(0.01*BL50/10^-CP50)))</f>
        <v>7.9278276111950614</v>
      </c>
      <c r="AX50" s="8" cm="1">
        <f t="array" ref="AX50">_xlfn.IFS(BM50=0,0,BM50&gt;0,(LOG(0.01*BM50/10^-CQ50)))</f>
        <v>7.7352926710945047</v>
      </c>
      <c r="AY50" s="8" cm="1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>
      <c r="A51" s="33" t="s">
        <v>112</v>
      </c>
      <c r="B51" s="205" t="s">
        <v>5559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89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 cm="1">
        <f t="array" ref="AK51">_xlfn.IFS(AZ51=0,0,AZ51&gt;0,(LOG(0.01*AZ51/10^-CD51)))</f>
        <v>8.1210014184564638</v>
      </c>
      <c r="AL51" s="8" cm="1">
        <f t="array" ref="AL51">_xlfn.IFS(BA51=0,0,BA51&gt;0,(LOG(0.01*BA51/10^-CE51)))</f>
        <v>9.3302123231197225</v>
      </c>
      <c r="AM51" s="8" cm="1">
        <f t="array" ref="AM51">_xlfn.IFS(BB51=0,0,BB51&gt;0,(LOG(0.01*BB51/10^-CF51)))</f>
        <v>9.2726214702930445</v>
      </c>
      <c r="AN51" s="8" cm="1">
        <f t="array" ref="AN51">_xlfn.IFS(BC51=0,0,BC51&gt;0,(LOG(0.01*BC51/10^-CG51)))</f>
        <v>9.3653412388559865</v>
      </c>
      <c r="AO51" s="8" cm="1">
        <f t="array" ref="AO51">_xlfn.IFS(BD51=0,0,BD51&gt;0,(LOG(0.01*BD51/10^-CH51)))</f>
        <v>9.6449417262656478</v>
      </c>
      <c r="AP51" s="8" cm="1">
        <f t="array" ref="AP51">_xlfn.IFS(BE51=0,0,BE51&gt;0,(LOG(0.01*BE51/10^-CI51)))</f>
        <v>9.9404025022476876</v>
      </c>
      <c r="AQ51" s="8" cm="1">
        <f t="array" ref="AQ51">_xlfn.IFS(BF51=0,0,BF51&gt;0,(LOG(0.01*BF51/10^-CJ51)))</f>
        <v>9.4810018765087296</v>
      </c>
      <c r="AR51" s="8" cm="1">
        <f t="array" ref="AR51">_xlfn.IFS(BG51=0,0,BG51&gt;0,(LOG(0.01*BG51/10^-CK51)))</f>
        <v>9.4520194691108728</v>
      </c>
      <c r="AS51" s="8" cm="1">
        <f t="array" ref="AS51">_xlfn.IFS(BH51=0,0,BH51&gt;0,(LOG(0.01*BH51/10^-CL51)))</f>
        <v>9.6128009248758683</v>
      </c>
      <c r="AT51" s="8" cm="1">
        <f t="array" ref="AT51">_xlfn.IFS(BI51=0,0,BI51&gt;0,(LOG(0.01*BI51/10^-CM51)))</f>
        <v>8.2033383768392945</v>
      </c>
      <c r="AU51" s="8" cm="1">
        <f t="array" ref="AU51">_xlfn.IFS(BJ51=0,0,BJ51&gt;0,(LOG(0.01*BJ51/10^-CN51)))</f>
        <v>10.347418709522524</v>
      </c>
      <c r="AV51" s="8" cm="1">
        <f t="array" ref="AV51">_xlfn.IFS(BK51=0,0,BK51&gt;0,(LOG(0.01*BK51/10^-CO51)))</f>
        <v>9.5539066423562407</v>
      </c>
      <c r="AW51" s="8" cm="1">
        <f t="array" ref="AW51">_xlfn.IFS(BL51=0,0,BL51&gt;0,(LOG(0.01*BL51/10^-CP51)))</f>
        <v>7.5273806761869944</v>
      </c>
      <c r="AX51" s="8" cm="1">
        <f t="array" ref="AX51">_xlfn.IFS(BM51=0,0,BM51&gt;0,(LOG(0.01*BM51/10^-CQ51)))</f>
        <v>7.6996025285515728</v>
      </c>
      <c r="AY51" s="8" cm="1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>
      <c r="A52" s="33" t="s">
        <v>154</v>
      </c>
      <c r="B52" s="205" t="s">
        <v>5559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89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 cm="1">
        <f t="array" ref="AK52">_xlfn.IFS(AZ52=0,0,AZ52&gt;0,(LOG(0.01*AZ52/10^-CD52)))</f>
        <v>0</v>
      </c>
      <c r="AL52" s="8" cm="1">
        <f t="array" ref="AL52">_xlfn.IFS(BA52=0,0,BA52&gt;0,(LOG(0.01*BA52/10^-CE52)))</f>
        <v>7.3053840739358717</v>
      </c>
      <c r="AM52" s="8" cm="1">
        <f t="array" ref="AM52">_xlfn.IFS(BB52=0,0,BB52&gt;0,(LOG(0.01*BB52/10^-CF52)))</f>
        <v>6.9829723545625733</v>
      </c>
      <c r="AN52" s="8" cm="1">
        <f t="array" ref="AN52">_xlfn.IFS(BC52=0,0,BC52&gt;0,(LOG(0.01*BC52/10^-CG52)))</f>
        <v>6.6181717514440983</v>
      </c>
      <c r="AO52" s="8" cm="1">
        <f t="array" ref="AO52">_xlfn.IFS(BD52=0,0,BD52&gt;0,(LOG(0.01*BD52/10^-CH52)))</f>
        <v>6.9714133488232584</v>
      </c>
      <c r="AP52" s="8" cm="1">
        <f t="array" ref="AP52">_xlfn.IFS(BE52=0,0,BE52&gt;0,(LOG(0.01*BE52/10^-CI52)))</f>
        <v>0</v>
      </c>
      <c r="AQ52" s="8" cm="1">
        <f t="array" ref="AQ52">_xlfn.IFS(BF52=0,0,BF52&gt;0,(LOG(0.01*BF52/10^-CJ52)))</f>
        <v>0</v>
      </c>
      <c r="AR52" s="8" cm="1">
        <f t="array" ref="AR52">_xlfn.IFS(BG52=0,0,BG52&gt;0,(LOG(0.01*BG52/10^-CK52)))</f>
        <v>0</v>
      </c>
      <c r="AS52" s="8" cm="1">
        <f t="array" ref="AS52">_xlfn.IFS(BH52=0,0,BH52&gt;0,(LOG(0.01*BH52/10^-CL52)))</f>
        <v>0</v>
      </c>
      <c r="AT52" s="8" cm="1">
        <f t="array" ref="AT52">_xlfn.IFS(BI52=0,0,BI52&gt;0,(LOG(0.01*BI52/10^-CM52)))</f>
        <v>5.7539826447262534</v>
      </c>
      <c r="AU52" s="8" cm="1">
        <f t="array" ref="AU52">_xlfn.IFS(BJ52=0,0,BJ52&gt;0,(LOG(0.01*BJ52/10^-CN52)))</f>
        <v>6.2967656920109425</v>
      </c>
      <c r="AV52" s="8" cm="1">
        <f t="array" ref="AV52">_xlfn.IFS(BK52=0,0,BK52&gt;0,(LOG(0.01*BK52/10^-CO52)))</f>
        <v>6.255606388604984</v>
      </c>
      <c r="AW52" s="8" cm="1">
        <f t="array" ref="AW52">_xlfn.IFS(BL52=0,0,BL52&gt;0,(LOG(0.01*BL52/10^-CP52)))</f>
        <v>6.4734478758250704</v>
      </c>
      <c r="AX52" s="8" cm="1">
        <f t="array" ref="AX52">_xlfn.IFS(BM52=0,0,BM52&gt;0,(LOG(0.01*BM52/10^-CQ52)))</f>
        <v>5.7157199571366739</v>
      </c>
      <c r="AY52" s="8" cm="1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>
      <c r="A53" s="33" t="s">
        <v>135</v>
      </c>
      <c r="B53" s="205" t="s">
        <v>5559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89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 cm="1">
        <f t="array" ref="AK53">_xlfn.IFS(AZ53=0,0,AZ53&gt;0,(LOG(0.01*AZ53/10^-CD53)))</f>
        <v>5.5098873499854024</v>
      </c>
      <c r="AL53" s="8" cm="1">
        <f t="array" ref="AL53">_xlfn.IFS(BA53=0,0,BA53&gt;0,(LOG(0.01*BA53/10^-CE53)))</f>
        <v>6.407</v>
      </c>
      <c r="AM53" s="8" cm="1">
        <f t="array" ref="AM53">_xlfn.IFS(BB53=0,0,BB53&gt;0,(LOG(0.01*BB53/10^-CF53)))</f>
        <v>6.079568942501786</v>
      </c>
      <c r="AN53" s="8" cm="1">
        <f t="array" ref="AN53">_xlfn.IFS(BC53=0,0,BC53&gt;0,(LOG(0.01*BC53/10^-CG53)))</f>
        <v>5.9604040035856443</v>
      </c>
      <c r="AO53" s="8" cm="1">
        <f t="array" ref="AO53">_xlfn.IFS(BD53=0,0,BD53&gt;0,(LOG(0.01*BD53/10^-CH53)))</f>
        <v>6.088594710355383</v>
      </c>
      <c r="AP53" s="8" cm="1">
        <f t="array" ref="AP53">_xlfn.IFS(BE53=0,0,BE53&gt;0,(LOG(0.01*BE53/10^-CI53)))</f>
        <v>6.7653655561267634</v>
      </c>
      <c r="AQ53" s="8" cm="1">
        <f t="array" ref="AQ53">_xlfn.IFS(BF53=0,0,BF53&gt;0,(LOG(0.01*BF53/10^-CJ53)))</f>
        <v>7.518145469517008</v>
      </c>
      <c r="AR53" s="8" cm="1">
        <f t="array" ref="AR53">_xlfn.IFS(BG53=0,0,BG53&gt;0,(LOG(0.01*BG53/10^-CK53)))</f>
        <v>7.7228885919293875</v>
      </c>
      <c r="AS53" s="8" cm="1">
        <f t="array" ref="AS53">_xlfn.IFS(BH53=0,0,BH53&gt;0,(LOG(0.01*BH53/10^-CL53)))</f>
        <v>7.757449025953715</v>
      </c>
      <c r="AT53" s="8" cm="1">
        <f t="array" ref="AT53">_xlfn.IFS(BI53=0,0,BI53&gt;0,(LOG(0.01*BI53/10^-CM53)))</f>
        <v>8.1430972729294044</v>
      </c>
      <c r="AU53" s="8" cm="1">
        <f t="array" ref="AU53">_xlfn.IFS(BJ53=0,0,BJ53&gt;0,(LOG(0.01*BJ53/10^-CN53)))</f>
        <v>5.7929308072539154</v>
      </c>
      <c r="AV53" s="8" cm="1">
        <f t="array" ref="AV53">_xlfn.IFS(BK53=0,0,BK53&gt;0,(LOG(0.01*BK53/10^-CO53)))</f>
        <v>5.452362969491916</v>
      </c>
      <c r="AW53" s="8" cm="1">
        <f t="array" ref="AW53">_xlfn.IFS(BL53=0,0,BL53&gt;0,(LOG(0.01*BL53/10^-CP53)))</f>
        <v>3.424303668858022</v>
      </c>
      <c r="AX53" s="8" cm="1">
        <f t="array" ref="AX53">_xlfn.IFS(BM53=0,0,BM53&gt;0,(LOG(0.01*BM53/10^-CQ53)))</f>
        <v>4.0755221036071676</v>
      </c>
      <c r="AY53" s="8" cm="1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>
      <c r="A54" s="33" t="s">
        <v>210</v>
      </c>
      <c r="B54" s="205" t="s">
        <v>5559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89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 cm="1">
        <f t="array" ref="AK54">_xlfn.IFS(AZ54=0,0,AZ54&gt;0,(LOG(0.01*AZ54/10^-CD54)))</f>
        <v>0</v>
      </c>
      <c r="AL54" s="8" cm="1">
        <f t="array" ref="AL54">_xlfn.IFS(BA54=0,0,BA54&gt;0,(LOG(0.01*BA54/10^-CE54)))</f>
        <v>3.79248314885653</v>
      </c>
      <c r="AM54" s="8" cm="1">
        <f t="array" ref="AM54">_xlfn.IFS(BB54=0,0,BB54&gt;0,(LOG(0.01*BB54/10^-CF54)))</f>
        <v>4.3220348484808531</v>
      </c>
      <c r="AN54" s="8" cm="1">
        <f t="array" ref="AN54">_xlfn.IFS(BC54=0,0,BC54&gt;0,(LOG(0.01*BC54/10^-CG54)))</f>
        <v>4.7842995996155384</v>
      </c>
      <c r="AO54" s="8" cm="1">
        <f t="array" ref="AO54">_xlfn.IFS(BD54=0,0,BD54&gt;0,(LOG(0.01*BD54/10^-CH54)))</f>
        <v>5.382583421606749</v>
      </c>
      <c r="AP54" s="8" cm="1">
        <f t="array" ref="AP54">_xlfn.IFS(BE54=0,0,BE54&gt;0,(LOG(0.01*BE54/10^-CI54)))</f>
        <v>5.6051607910693377</v>
      </c>
      <c r="AQ54" s="8" cm="1">
        <f t="array" ref="AQ54">_xlfn.IFS(BF54=0,0,BF54&gt;0,(LOG(0.01*BF54/10^-CJ54)))</f>
        <v>6.0686820168846873</v>
      </c>
      <c r="AR54" s="8" cm="1">
        <f t="array" ref="AR54">_xlfn.IFS(BG54=0,0,BG54&gt;0,(LOG(0.01*BG54/10^-CK54)))</f>
        <v>6.1004439466075882</v>
      </c>
      <c r="AS54" s="8" cm="1">
        <f t="array" ref="AS54">_xlfn.IFS(BH54=0,0,BH54&gt;0,(LOG(0.01*BH54/10^-CL54)))</f>
        <v>5.3236121843172235</v>
      </c>
      <c r="AT54" s="8" cm="1">
        <f t="array" ref="AT54">_xlfn.IFS(BI54=0,0,BI54&gt;0,(LOG(0.01*BI54/10^-CM54)))</f>
        <v>5.7146272302146546</v>
      </c>
      <c r="AU54" s="8" cm="1">
        <f t="array" ref="AU54">_xlfn.IFS(BJ54=0,0,BJ54&gt;0,(LOG(0.01*BJ54/10^-CN54)))</f>
        <v>0</v>
      </c>
      <c r="AV54" s="8" cm="1">
        <f t="array" ref="AV54">_xlfn.IFS(BK54=0,0,BK54&gt;0,(LOG(0.01*BK54/10^-CO54)))</f>
        <v>6.5445287565199051</v>
      </c>
      <c r="AW54" s="8" cm="1">
        <f t="array" ref="AW54">_xlfn.IFS(BL54=0,0,BL54&gt;0,(LOG(0.01*BL54/10^-CP54)))</f>
        <v>4.2567772051578503</v>
      </c>
      <c r="AX54" s="8" cm="1">
        <f t="array" ref="AX54">_xlfn.IFS(BM54=0,0,BM54&gt;0,(LOG(0.01*BM54/10^-CQ54)))</f>
        <v>4.2887895493694481</v>
      </c>
      <c r="AY54" s="8" cm="1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>
      <c r="A55" s="33" t="s">
        <v>148</v>
      </c>
      <c r="B55" s="205" t="s">
        <v>5559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89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 cm="1">
        <f t="array" ref="AK55">_xlfn.IFS(AZ55=0,0,AZ55&gt;0,(LOG(0.01*AZ55/10^-CD55)))</f>
        <v>0</v>
      </c>
      <c r="AL55" s="8" cm="1">
        <f t="array" ref="AL55">_xlfn.IFS(BA55=0,0,BA55&gt;0,(LOG(0.01*BA55/10^-CE55)))</f>
        <v>8.3457416512809246</v>
      </c>
      <c r="AM55" s="8" cm="1">
        <f t="array" ref="AM55">_xlfn.IFS(BB55=0,0,BB55&gt;0,(LOG(0.01*BB55/10^-CF55)))</f>
        <v>0</v>
      </c>
      <c r="AN55" s="8" cm="1">
        <f t="array" ref="AN55">_xlfn.IFS(BC55=0,0,BC55&gt;0,(LOG(0.01*BC55/10^-CG55)))</f>
        <v>7.9466942590815739</v>
      </c>
      <c r="AO55" s="8" cm="1">
        <f t="array" ref="AO55">_xlfn.IFS(BD55=0,0,BD55&gt;0,(LOG(0.01*BD55/10^-CH55)))</f>
        <v>0</v>
      </c>
      <c r="AP55" s="8" cm="1">
        <f t="array" ref="AP55">_xlfn.IFS(BE55=0,0,BE55&gt;0,(LOG(0.01*BE55/10^-CI55)))</f>
        <v>0</v>
      </c>
      <c r="AQ55" s="8" cm="1">
        <f t="array" ref="AQ55">_xlfn.IFS(BF55=0,0,BF55&gt;0,(LOG(0.01*BF55/10^-CJ55)))</f>
        <v>6.0858448203988731</v>
      </c>
      <c r="AR55" s="8" cm="1">
        <f t="array" ref="AR55">_xlfn.IFS(BG55=0,0,BG55&gt;0,(LOG(0.01*BG55/10^-CK55)))</f>
        <v>5.5367814933235975</v>
      </c>
      <c r="AS55" s="8" cm="1">
        <f t="array" ref="AS55">_xlfn.IFS(BH55=0,0,BH55&gt;0,(LOG(0.01*BH55/10^-CL55)))</f>
        <v>4.6094357523374478</v>
      </c>
      <c r="AT55" s="8" cm="1">
        <f t="array" ref="AT55">_xlfn.IFS(BI55=0,0,BI55&gt;0,(LOG(0.01*BI55/10^-CM55)))</f>
        <v>5.7693722100576261</v>
      </c>
      <c r="AU55" s="8" cm="1">
        <f t="array" ref="AU55">_xlfn.IFS(BJ55=0,0,BJ55&gt;0,(LOG(0.01*BJ55/10^-CN55)))</f>
        <v>0</v>
      </c>
      <c r="AV55" s="8" cm="1">
        <f t="array" ref="AV55">_xlfn.IFS(BK55=0,0,BK55&gt;0,(LOG(0.01*BK55/10^-CO55)))</f>
        <v>7.7819934188386961</v>
      </c>
      <c r="AW55" s="8" cm="1">
        <f t="array" ref="AW55">_xlfn.IFS(BL55=0,0,BL55&gt;0,(LOG(0.01*BL55/10^-CP55)))</f>
        <v>6.515428023567976</v>
      </c>
      <c r="AX55" s="8" cm="1">
        <f t="array" ref="AX55">_xlfn.IFS(BM55=0,0,BM55&gt;0,(LOG(0.01*BM55/10^-CQ55)))</f>
        <v>5.6959951672172044</v>
      </c>
      <c r="AY55" s="8" cm="1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>
      <c r="A56" s="33" t="s">
        <v>181</v>
      </c>
      <c r="B56" s="205" t="s">
        <v>5559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89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 cm="1">
        <f t="array" ref="AK56">_xlfn.IFS(AZ56=0,0,AZ56&gt;0,(LOG(0.01*AZ56/10^-CD56)))</f>
        <v>0</v>
      </c>
      <c r="AL56" s="8" cm="1">
        <f t="array" ref="AL56">_xlfn.IFS(BA56=0,0,BA56&gt;0,(LOG(0.01*BA56/10^-CE56)))</f>
        <v>8.9539087664690733</v>
      </c>
      <c r="AM56" s="8" cm="1">
        <f t="array" ref="AM56">_xlfn.IFS(BB56=0,0,BB56&gt;0,(LOG(0.01*BB56/10^-CF56)))</f>
        <v>8.5899643847588081</v>
      </c>
      <c r="AN56" s="8" cm="1">
        <f t="array" ref="AN56">_xlfn.IFS(BC56=0,0,BC56&gt;0,(LOG(0.01*BC56/10^-CG56)))</f>
        <v>8.8204076003529206</v>
      </c>
      <c r="AO56" s="8" cm="1">
        <f t="array" ref="AO56">_xlfn.IFS(BD56=0,0,BD56&gt;0,(LOG(0.01*BD56/10^-CH56)))</f>
        <v>9.2742591485823116</v>
      </c>
      <c r="AP56" s="8" cm="1">
        <f t="array" ref="AP56">_xlfn.IFS(BE56=0,0,BE56&gt;0,(LOG(0.01*BE56/10^-CI56)))</f>
        <v>9.3238474554123094</v>
      </c>
      <c r="AQ56" s="8" cm="1">
        <f t="array" ref="AQ56">_xlfn.IFS(BF56=0,0,BF56&gt;0,(LOG(0.01*BF56/10^-CJ56)))</f>
        <v>0</v>
      </c>
      <c r="AR56" s="8" cm="1">
        <f t="array" ref="AR56">_xlfn.IFS(BG56=0,0,BG56&gt;0,(LOG(0.01*BG56/10^-CK56)))</f>
        <v>0</v>
      </c>
      <c r="AS56" s="8" cm="1">
        <f t="array" ref="AS56">_xlfn.IFS(BH56=0,0,BH56&gt;0,(LOG(0.01*BH56/10^-CL56)))</f>
        <v>5.3454519996299013</v>
      </c>
      <c r="AT56" s="8" cm="1">
        <f t="array" ref="AT56">_xlfn.IFS(BI56=0,0,BI56&gt;0,(LOG(0.01*BI56/10^-CM56)))</f>
        <v>6.684884385664069</v>
      </c>
      <c r="AU56" s="8" cm="1">
        <f t="array" ref="AU56">_xlfn.IFS(BJ56=0,0,BJ56&gt;0,(LOG(0.01*BJ56/10^-CN56)))</f>
        <v>0</v>
      </c>
      <c r="AV56" s="8" cm="1">
        <f t="array" ref="AV56">_xlfn.IFS(BK56=0,0,BK56&gt;0,(LOG(0.01*BK56/10^-CO56)))</f>
        <v>4.6951403311231976</v>
      </c>
      <c r="AW56" s="8" cm="1">
        <f t="array" ref="AW56">_xlfn.IFS(BL56=0,0,BL56&gt;0,(LOG(0.01*BL56/10^-CP56)))</f>
        <v>6.4909684171262487</v>
      </c>
      <c r="AX56" s="8" cm="1">
        <f t="array" ref="AX56">_xlfn.IFS(BM56=0,0,BM56&gt;0,(LOG(0.01*BM56/10^-CQ56)))</f>
        <v>6.0999230630496353</v>
      </c>
      <c r="AY56" s="8" cm="1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>
      <c r="A57" s="33" t="s">
        <v>131</v>
      </c>
      <c r="B57" s="205" t="s">
        <v>5559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89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 cm="1">
        <f t="array" ref="AK57">_xlfn.IFS(AZ57=0,0,AZ57&gt;0,(LOG(0.01*AZ57/10^-CD57)))</f>
        <v>0</v>
      </c>
      <c r="AL57" s="8" cm="1">
        <f t="array" ref="AL57">_xlfn.IFS(BA57=0,0,BA57&gt;0,(LOG(0.01*BA57/10^-CE57)))</f>
        <v>0</v>
      </c>
      <c r="AM57" s="8" cm="1">
        <f t="array" ref="AM57">_xlfn.IFS(BB57=0,0,BB57&gt;0,(LOG(0.01*BB57/10^-CF57)))</f>
        <v>0</v>
      </c>
      <c r="AN57" s="8" cm="1">
        <f t="array" ref="AN57">_xlfn.IFS(BC57=0,0,BC57&gt;0,(LOG(0.01*BC57/10^-CG57)))</f>
        <v>0</v>
      </c>
      <c r="AO57" s="8" cm="1">
        <f t="array" ref="AO57">_xlfn.IFS(BD57=0,0,BD57&gt;0,(LOG(0.01*BD57/10^-CH57)))</f>
        <v>0</v>
      </c>
      <c r="AP57" s="8" cm="1">
        <f t="array" ref="AP57">_xlfn.IFS(BE57=0,0,BE57&gt;0,(LOG(0.01*BE57/10^-CI57)))</f>
        <v>0</v>
      </c>
      <c r="AQ57" s="8" cm="1">
        <f t="array" ref="AQ57">_xlfn.IFS(BF57=0,0,BF57&gt;0,(LOG(0.01*BF57/10^-CJ57)))</f>
        <v>8.8968540327309871</v>
      </c>
      <c r="AR57" s="8" cm="1">
        <f t="array" ref="AR57">_xlfn.IFS(BG57=0,0,BG57&gt;0,(LOG(0.01*BG57/10^-CK57)))</f>
        <v>8.8597901356222657</v>
      </c>
      <c r="AS57" s="8" cm="1">
        <f t="array" ref="AS57">_xlfn.IFS(BH57=0,0,BH57&gt;0,(LOG(0.01*BH57/10^-CL57)))</f>
        <v>8.2087567126413052</v>
      </c>
      <c r="AT57" s="8" cm="1">
        <f t="array" ref="AT57">_xlfn.IFS(BI57=0,0,BI57&gt;0,(LOG(0.01*BI57/10^-CM57)))</f>
        <v>8.3335895218768794</v>
      </c>
      <c r="AU57" s="8" cm="1">
        <f t="array" ref="AU57">_xlfn.IFS(BJ57=0,0,BJ57&gt;0,(LOG(0.01*BJ57/10^-CN57)))</f>
        <v>0</v>
      </c>
      <c r="AV57" s="8" cm="1">
        <f t="array" ref="AV57">_xlfn.IFS(BK57=0,0,BK57&gt;0,(LOG(0.01*BK57/10^-CO57)))</f>
        <v>0</v>
      </c>
      <c r="AW57" s="8" cm="1">
        <f t="array" ref="AW57">_xlfn.IFS(BL57=0,0,BL57&gt;0,(LOG(0.01*BL57/10^-CP57)))</f>
        <v>0</v>
      </c>
      <c r="AX57" s="8" cm="1">
        <f t="array" ref="AX57">_xlfn.IFS(BM57=0,0,BM57&gt;0,(LOG(0.01*BM57/10^-CQ57)))</f>
        <v>0</v>
      </c>
      <c r="AY57" s="8" cm="1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>
      <c r="A58" s="33" t="s">
        <v>38</v>
      </c>
      <c r="B58" s="205" t="s">
        <v>5559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89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 cm="1">
        <f t="array" ref="AK58">_xlfn.IFS(AZ58=0,0,AZ58&gt;0,(LOG(0.01*AZ58/10^-CD58)))</f>
        <v>0</v>
      </c>
      <c r="AL58" s="8" cm="1">
        <f t="array" ref="AL58">_xlfn.IFS(BA58=0,0,BA58&gt;0,(LOG(0.01*BA58/10^-CE58)))</f>
        <v>7.4987500072242206</v>
      </c>
      <c r="AM58" s="8" cm="1">
        <f t="array" ref="AM58">_xlfn.IFS(BB58=0,0,BB58&gt;0,(LOG(0.01*BB58/10^-CF58)))</f>
        <v>7.146907735645458</v>
      </c>
      <c r="AN58" s="8" cm="1">
        <f t="array" ref="AN58">_xlfn.IFS(BC58=0,0,BC58&gt;0,(LOG(0.01*BC58/10^-CG58)))</f>
        <v>7.6015516823066154</v>
      </c>
      <c r="AO58" s="8" cm="1">
        <f t="array" ref="AO58">_xlfn.IFS(BD58=0,0,BD58&gt;0,(LOG(0.01*BD58/10^-CH58)))</f>
        <v>8.1421277737649618</v>
      </c>
      <c r="AP58" s="8" cm="1">
        <f t="array" ref="AP58">_xlfn.IFS(BE58=0,0,BE58&gt;0,(LOG(0.01*BE58/10^-CI58)))</f>
        <v>8.1912866160341817</v>
      </c>
      <c r="AQ58" s="8" cm="1">
        <f t="array" ref="AQ58">_xlfn.IFS(BF58=0,0,BF58&gt;0,(LOG(0.01*BF58/10^-CJ58)))</f>
        <v>0</v>
      </c>
      <c r="AR58" s="8" cm="1">
        <f t="array" ref="AR58">_xlfn.IFS(BG58=0,0,BG58&gt;0,(LOG(0.01*BG58/10^-CK58)))</f>
        <v>0</v>
      </c>
      <c r="AS58" s="8" cm="1">
        <f t="array" ref="AS58">_xlfn.IFS(BH58=0,0,BH58&gt;0,(LOG(0.01*BH58/10^-CL58)))</f>
        <v>0</v>
      </c>
      <c r="AT58" s="8" cm="1">
        <f t="array" ref="AT58">_xlfn.IFS(BI58=0,0,BI58&gt;0,(LOG(0.01*BI58/10^-CM58)))</f>
        <v>5.9364395074453622</v>
      </c>
      <c r="AU58" s="8" cm="1">
        <f t="array" ref="AU58">_xlfn.IFS(BJ58=0,0,BJ58&gt;0,(LOG(0.01*BJ58/10^-CN58)))</f>
        <v>0</v>
      </c>
      <c r="AV58" s="8" cm="1">
        <f t="array" ref="AV58">_xlfn.IFS(BK58=0,0,BK58&gt;0,(LOG(0.01*BK58/10^-CO58)))</f>
        <v>0</v>
      </c>
      <c r="AW58" s="8" cm="1">
        <f t="array" ref="AW58">_xlfn.IFS(BL58=0,0,BL58&gt;0,(LOG(0.01*BL58/10^-CP58)))</f>
        <v>5.6421512971280094</v>
      </c>
      <c r="AX58" s="8" cm="1">
        <f t="array" ref="AX58">_xlfn.IFS(BM58=0,0,BM58&gt;0,(LOG(0.01*BM58/10^-CQ58)))</f>
        <v>5.0683694627801748</v>
      </c>
      <c r="AY58" s="8" cm="1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>
      <c r="A59" s="33" t="s">
        <v>129</v>
      </c>
      <c r="B59" s="205" t="s">
        <v>5559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89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 cm="1">
        <f t="array" ref="AK59">_xlfn.IFS(AZ59=0,0,AZ59&gt;0,(LOG(0.01*AZ59/10^-CD59)))</f>
        <v>10.086426137456842</v>
      </c>
      <c r="AL59" s="8" cm="1">
        <f t="array" ref="AL59">_xlfn.IFS(BA59=0,0,BA59&gt;0,(LOG(0.01*BA59/10^-CE59)))</f>
        <v>7.7558275811764572</v>
      </c>
      <c r="AM59" s="8" cm="1">
        <f t="array" ref="AM59">_xlfn.IFS(BB59=0,0,BB59&gt;0,(LOG(0.01*BB59/10^-CF59)))</f>
        <v>7.328341384236662</v>
      </c>
      <c r="AN59" s="8" cm="1">
        <f t="array" ref="AN59">_xlfn.IFS(BC59=0,0,BC59&gt;0,(LOG(0.01*BC59/10^-CG59)))</f>
        <v>8.429966591932601</v>
      </c>
      <c r="AO59" s="8" cm="1">
        <f t="array" ref="AO59">_xlfn.IFS(BD59=0,0,BD59&gt;0,(LOG(0.01*BD59/10^-CH59)))</f>
        <v>8.5243891246320906</v>
      </c>
      <c r="AP59" s="8" cm="1">
        <f t="array" ref="AP59">_xlfn.IFS(BE59=0,0,BE59&gt;0,(LOG(0.01*BE59/10^-CI59)))</f>
        <v>7.7414641752197904</v>
      </c>
      <c r="AQ59" s="8" cm="1">
        <f t="array" ref="AQ59">_xlfn.IFS(BF59=0,0,BF59&gt;0,(LOG(0.01*BF59/10^-CJ59)))</f>
        <v>0</v>
      </c>
      <c r="AR59" s="8" cm="1">
        <f t="array" ref="AR59">_xlfn.IFS(BG59=0,0,BG59&gt;0,(LOG(0.01*BG59/10^-CK59)))</f>
        <v>0</v>
      </c>
      <c r="AS59" s="8" cm="1">
        <f t="array" ref="AS59">_xlfn.IFS(BH59=0,0,BH59&gt;0,(LOG(0.01*BH59/10^-CL59)))</f>
        <v>0</v>
      </c>
      <c r="AT59" s="8" cm="1">
        <f t="array" ref="AT59">_xlfn.IFS(BI59=0,0,BI59&gt;0,(LOG(0.01*BI59/10^-CM59)))</f>
        <v>7.6041807359367359</v>
      </c>
      <c r="AU59" s="8" cm="1">
        <f t="array" ref="AU59">_xlfn.IFS(BJ59=0,0,BJ59&gt;0,(LOG(0.01*BJ59/10^-CN59)))</f>
        <v>0</v>
      </c>
      <c r="AV59" s="8" cm="1">
        <f t="array" ref="AV59">_xlfn.IFS(BK59=0,0,BK59&gt;0,(LOG(0.01*BK59/10^-CO59)))</f>
        <v>0</v>
      </c>
      <c r="AW59" s="8" cm="1">
        <f t="array" ref="AW59">_xlfn.IFS(BL59=0,0,BL59&gt;0,(LOG(0.01*BL59/10^-CP59)))</f>
        <v>8.0803304492814867</v>
      </c>
      <c r="AX59" s="8" cm="1">
        <f t="array" ref="AX59">_xlfn.IFS(BM59=0,0,BM59&gt;0,(LOG(0.01*BM59/10^-CQ59)))</f>
        <v>7.1309013805108936</v>
      </c>
      <c r="AY59" s="8" cm="1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>
      <c r="A60" s="33" t="s">
        <v>183</v>
      </c>
      <c r="B60" s="205" t="s">
        <v>5559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89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 cm="1">
        <f t="array" ref="AK60">_xlfn.IFS(AZ60=0,0,AZ60&gt;0,(LOG(0.01*AZ60/10^-CD60)))</f>
        <v>0</v>
      </c>
      <c r="AL60" s="8" cm="1">
        <f t="array" ref="AL60">_xlfn.IFS(BA60=0,0,BA60&gt;0,(LOG(0.01*BA60/10^-CE60)))</f>
        <v>8.192426003741522</v>
      </c>
      <c r="AM60" s="8" cm="1">
        <f t="array" ref="AM60">_xlfn.IFS(BB60=0,0,BB60&gt;0,(LOG(0.01*BB60/10^-CF60)))</f>
        <v>8.0563229042490807</v>
      </c>
      <c r="AN60" s="8" cm="1">
        <f t="array" ref="AN60">_xlfn.IFS(BC60=0,0,BC60&gt;0,(LOG(0.01*BC60/10^-CG60)))</f>
        <v>8.1425222365630372</v>
      </c>
      <c r="AO60" s="8" cm="1">
        <f t="array" ref="AO60">_xlfn.IFS(BD60=0,0,BD60&gt;0,(LOG(0.01*BD60/10^-CH60)))</f>
        <v>8.5583286402528014</v>
      </c>
      <c r="AP60" s="8" cm="1">
        <f t="array" ref="AP60">_xlfn.IFS(BE60=0,0,BE60&gt;0,(LOG(0.01*BE60/10^-CI60)))</f>
        <v>8.9069898395809375</v>
      </c>
      <c r="AQ60" s="8" cm="1">
        <f t="array" ref="AQ60">_xlfn.IFS(BF60=0,0,BF60&gt;0,(LOG(0.01*BF60/10^-CJ60)))</f>
        <v>0</v>
      </c>
      <c r="AR60" s="8" cm="1">
        <f t="array" ref="AR60">_xlfn.IFS(BG60=0,0,BG60&gt;0,(LOG(0.01*BG60/10^-CK60)))</f>
        <v>0</v>
      </c>
      <c r="AS60" s="8" cm="1">
        <f t="array" ref="AS60">_xlfn.IFS(BH60=0,0,BH60&gt;0,(LOG(0.01*BH60/10^-CL60)))</f>
        <v>0</v>
      </c>
      <c r="AT60" s="8" cm="1">
        <f t="array" ref="AT60">_xlfn.IFS(BI60=0,0,BI60&gt;0,(LOG(0.01*BI60/10^-CM60)))</f>
        <v>5.7030882097004705</v>
      </c>
      <c r="AU60" s="8" cm="1">
        <f t="array" ref="AU60">_xlfn.IFS(BJ60=0,0,BJ60&gt;0,(LOG(0.01*BJ60/10^-CN60)))</f>
        <v>0</v>
      </c>
      <c r="AV60" s="8" cm="1">
        <f t="array" ref="AV60">_xlfn.IFS(BK60=0,0,BK60&gt;0,(LOG(0.01*BK60/10^-CO60)))</f>
        <v>0</v>
      </c>
      <c r="AW60" s="8" cm="1">
        <f t="array" ref="AW60">_xlfn.IFS(BL60=0,0,BL60&gt;0,(LOG(0.01*BL60/10^-CP60)))</f>
        <v>6.6283900288944642</v>
      </c>
      <c r="AX60" s="8" cm="1">
        <f t="array" ref="AX60">_xlfn.IFS(BM60=0,0,BM60&gt;0,(LOG(0.01*BM60/10^-CQ60)))</f>
        <v>5.1924054004669005</v>
      </c>
      <c r="AY60" s="8" cm="1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>
      <c r="A61" s="33" t="s">
        <v>43</v>
      </c>
      <c r="B61" s="205" t="s">
        <v>5559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89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 cm="1">
        <f t="array" ref="AK61">_xlfn.IFS(AZ61=0,0,AZ61&gt;0,(LOG(0.01*AZ61/10^-CD61)))</f>
        <v>0</v>
      </c>
      <c r="AL61" s="8" cm="1">
        <f t="array" ref="AL61">_xlfn.IFS(BA61=0,0,BA61&gt;0,(LOG(0.01*BA61/10^-CE61)))</f>
        <v>6.8661607084606979</v>
      </c>
      <c r="AM61" s="8" cm="1">
        <f t="array" ref="AM61">_xlfn.IFS(BB61=0,0,BB61&gt;0,(LOG(0.01*BB61/10^-CF61)))</f>
        <v>6.8238018999889514</v>
      </c>
      <c r="AN61" s="8" cm="1">
        <f t="array" ref="AN61">_xlfn.IFS(BC61=0,0,BC61&gt;0,(LOG(0.01*BC61/10^-CG61)))</f>
        <v>7.10920378963859</v>
      </c>
      <c r="AO61" s="8" cm="1">
        <f t="array" ref="AO61">_xlfn.IFS(BD61=0,0,BD61&gt;0,(LOG(0.01*BD61/10^-CH61)))</f>
        <v>6.8843811757884561</v>
      </c>
      <c r="AP61" s="8" cm="1">
        <f t="array" ref="AP61">_xlfn.IFS(BE61=0,0,BE61&gt;0,(LOG(0.01*BE61/10^-CI61)))</f>
        <v>6.3660900100330275</v>
      </c>
      <c r="AQ61" s="8" cm="1">
        <f t="array" ref="AQ61">_xlfn.IFS(BF61=0,0,BF61&gt;0,(LOG(0.01*BF61/10^-CJ61)))</f>
        <v>8.7192093081120383</v>
      </c>
      <c r="AR61" s="8" cm="1">
        <f t="array" ref="AR61">_xlfn.IFS(BG61=0,0,BG61&gt;0,(LOG(0.01*BG61/10^-CK61)))</f>
        <v>8.9621084076732416</v>
      </c>
      <c r="AS61" s="8" cm="1">
        <f t="array" ref="AS61">_xlfn.IFS(BH61=0,0,BH61&gt;0,(LOG(0.01*BH61/10^-CL61)))</f>
        <v>8.1931154738530267</v>
      </c>
      <c r="AT61" s="8" cm="1">
        <f t="array" ref="AT61">_xlfn.IFS(BI61=0,0,BI61&gt;0,(LOG(0.01*BI61/10^-CM61)))</f>
        <v>8.2441746758868355</v>
      </c>
      <c r="AU61" s="8" cm="1">
        <f t="array" ref="AU61">_xlfn.IFS(BJ61=0,0,BJ61&gt;0,(LOG(0.01*BJ61/10^-CN61)))</f>
        <v>8.3074321174476715</v>
      </c>
      <c r="AV61" s="8" cm="1">
        <f t="array" ref="AV61">_xlfn.IFS(BK61=0,0,BK61&gt;0,(LOG(0.01*BK61/10^-CO61)))</f>
        <v>8.6435002803358589</v>
      </c>
      <c r="AW61" s="8" cm="1">
        <f t="array" ref="AW61">_xlfn.IFS(BL61=0,0,BL61&gt;0,(LOG(0.01*BL61/10^-CP61)))</f>
        <v>7.4835750400061158</v>
      </c>
      <c r="AX61" s="8" cm="1">
        <f t="array" ref="AX61">_xlfn.IFS(BM61=0,0,BM61&gt;0,(LOG(0.01*BM61/10^-CQ61)))</f>
        <v>7.2587374944502638</v>
      </c>
      <c r="AY61" s="8" cm="1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>
      <c r="A62" s="33" t="s">
        <v>191</v>
      </c>
      <c r="B62" s="205" t="s">
        <v>5559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89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 cm="1">
        <f t="array" ref="AK62">_xlfn.IFS(AZ62=0,0,AZ62&gt;0,(LOG(0.01*AZ62/10^-CD62)))</f>
        <v>0</v>
      </c>
      <c r="AL62" s="8" cm="1">
        <f t="array" ref="AL62">_xlfn.IFS(BA62=0,0,BA62&gt;0,(LOG(0.01*BA62/10^-CE62)))</f>
        <v>5.0921200056970086</v>
      </c>
      <c r="AM62" s="8" cm="1">
        <f t="array" ref="AM62">_xlfn.IFS(BB62=0,0,BB62&gt;0,(LOG(0.01*BB62/10^-CF62)))</f>
        <v>4.9862657119599136</v>
      </c>
      <c r="AN62" s="8" cm="1">
        <f t="array" ref="AN62">_xlfn.IFS(BC62=0,0,BC62&gt;0,(LOG(0.01*BC62/10^-CG62)))</f>
        <v>4.9108297940764931</v>
      </c>
      <c r="AO62" s="8" cm="1">
        <f t="array" ref="AO62">_xlfn.IFS(BD62=0,0,BD62&gt;0,(LOG(0.01*BD62/10^-CH62)))</f>
        <v>5.1393541461367249</v>
      </c>
      <c r="AP62" s="8" cm="1">
        <f t="array" ref="AP62">_xlfn.IFS(BE62=0,0,BE62&gt;0,(LOG(0.01*BE62/10^-CI62)))</f>
        <v>5.0325463523327292</v>
      </c>
      <c r="AQ62" s="8" cm="1">
        <f t="array" ref="AQ62">_xlfn.IFS(BF62=0,0,BF62&gt;0,(LOG(0.01*BF62/10^-CJ62)))</f>
        <v>4.8390696755635458</v>
      </c>
      <c r="AR62" s="8" cm="1">
        <f t="array" ref="AR62">_xlfn.IFS(BG62=0,0,BG62&gt;0,(LOG(0.01*BG62/10^-CK62)))</f>
        <v>4.8231411638200568</v>
      </c>
      <c r="AS62" s="8" cm="1">
        <f t="array" ref="AS62">_xlfn.IFS(BH62=0,0,BH62&gt;0,(LOG(0.01*BH62/10^-CL62)))</f>
        <v>4.6848345393320674</v>
      </c>
      <c r="AT62" s="8" cm="1">
        <f t="array" ref="AT62">_xlfn.IFS(BI62=0,0,BI62&gt;0,(LOG(0.01*BI62/10^-CM62)))</f>
        <v>5.3438422498892031</v>
      </c>
      <c r="AU62" s="8" cm="1">
        <f t="array" ref="AU62">_xlfn.IFS(BJ62=0,0,BJ62&gt;0,(LOG(0.01*BJ62/10^-CN62)))</f>
        <v>0</v>
      </c>
      <c r="AV62" s="8" cm="1">
        <f t="array" ref="AV62">_xlfn.IFS(BK62=0,0,BK62&gt;0,(LOG(0.01*BK62/10^-CO62)))</f>
        <v>0</v>
      </c>
      <c r="AW62" s="8" cm="1">
        <f t="array" ref="AW62">_xlfn.IFS(BL62=0,0,BL62&gt;0,(LOG(0.01*BL62/10^-CP62)))</f>
        <v>4.0273963922251985</v>
      </c>
      <c r="AX62" s="8" cm="1">
        <f t="array" ref="AX62">_xlfn.IFS(BM62=0,0,BM62&gt;0,(LOG(0.01*BM62/10^-CQ62)))</f>
        <v>4.0503775484951738</v>
      </c>
      <c r="AY62" s="8" cm="1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>
      <c r="A63" s="33" t="s">
        <v>227</v>
      </c>
      <c r="B63" s="205" t="s">
        <v>5559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89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 cm="1">
        <f t="array" ref="AK63">_xlfn.IFS(AZ63=0,0,AZ63&gt;0,(LOG(0.01*AZ63/10^-CD63)))</f>
        <v>0</v>
      </c>
      <c r="AL63" s="8" cm="1">
        <f t="array" ref="AL63">_xlfn.IFS(BA63=0,0,BA63&gt;0,(LOG(0.01*BA63/10^-CE63)))</f>
        <v>0</v>
      </c>
      <c r="AM63" s="8" cm="1">
        <f t="array" ref="AM63">_xlfn.IFS(BB63=0,0,BB63&gt;0,(LOG(0.01*BB63/10^-CF63)))</f>
        <v>0</v>
      </c>
      <c r="AN63" s="8" cm="1">
        <f t="array" ref="AN63">_xlfn.IFS(BC63=0,0,BC63&gt;0,(LOG(0.01*BC63/10^-CG63)))</f>
        <v>0</v>
      </c>
      <c r="AO63" s="8" cm="1">
        <f t="array" ref="AO63">_xlfn.IFS(BD63=0,0,BD63&gt;0,(LOG(0.01*BD63/10^-CH63)))</f>
        <v>0</v>
      </c>
      <c r="AP63" s="8" cm="1">
        <f t="array" ref="AP63">_xlfn.IFS(BE63=0,0,BE63&gt;0,(LOG(0.01*BE63/10^-CI63)))</f>
        <v>0</v>
      </c>
      <c r="AQ63" s="8" cm="1">
        <f t="array" ref="AQ63">_xlfn.IFS(BF63=0,0,BF63&gt;0,(LOG(0.01*BF63/10^-CJ63)))</f>
        <v>7.5953853014160035</v>
      </c>
      <c r="AR63" s="8" cm="1">
        <f t="array" ref="AR63">_xlfn.IFS(BG63=0,0,BG63&gt;0,(LOG(0.01*BG63/10^-CK63)))</f>
        <v>7.5854513512012955</v>
      </c>
      <c r="AS63" s="8" cm="1">
        <f t="array" ref="AS63">_xlfn.IFS(BH63=0,0,BH63&gt;0,(LOG(0.01*BH63/10^-CL63)))</f>
        <v>6.818505207932172</v>
      </c>
      <c r="AT63" s="8" cm="1">
        <f t="array" ref="AT63">_xlfn.IFS(BI63=0,0,BI63&gt;0,(LOG(0.01*BI63/10^-CM63)))</f>
        <v>7.2761368092790804</v>
      </c>
      <c r="AU63" s="8" cm="1">
        <f t="array" ref="AU63">_xlfn.IFS(BJ63=0,0,BJ63&gt;0,(LOG(0.01*BJ63/10^-CN63)))</f>
        <v>0</v>
      </c>
      <c r="AV63" s="8" cm="1">
        <f t="array" ref="AV63">_xlfn.IFS(BK63=0,0,BK63&gt;0,(LOG(0.01*BK63/10^-CO63)))</f>
        <v>0</v>
      </c>
      <c r="AW63" s="8" cm="1">
        <f t="array" ref="AW63">_xlfn.IFS(BL63=0,0,BL63&gt;0,(LOG(0.01*BL63/10^-CP63)))</f>
        <v>6.7251561531598858</v>
      </c>
      <c r="AX63" s="8" cm="1">
        <f t="array" ref="AX63">_xlfn.IFS(BM63=0,0,BM63&gt;0,(LOG(0.01*BM63/10^-CQ63)))</f>
        <v>6.9892520052042943</v>
      </c>
      <c r="AY63" s="8" cm="1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>
      <c r="A64" s="33" t="s">
        <v>182</v>
      </c>
      <c r="B64" s="205" t="s">
        <v>5559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89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 cm="1">
        <f t="array" ref="AK64">_xlfn.IFS(AZ64=0,0,AZ64&gt;0,(LOG(0.01*AZ64/10^-CD64)))</f>
        <v>0</v>
      </c>
      <c r="AL64" s="8" cm="1">
        <f t="array" ref="AL64">_xlfn.IFS(BA64=0,0,BA64&gt;0,(LOG(0.01*BA64/10^-CE64)))</f>
        <v>10.037781769096306</v>
      </c>
      <c r="AM64" s="8" cm="1">
        <f t="array" ref="AM64">_xlfn.IFS(BB64=0,0,BB64&gt;0,(LOG(0.01*BB64/10^-CF64)))</f>
        <v>9.7311951256994202</v>
      </c>
      <c r="AN64" s="8" cm="1">
        <f t="array" ref="AN64">_xlfn.IFS(BC64=0,0,BC64&gt;0,(LOG(0.01*BC64/10^-CG64)))</f>
        <v>9.7448523925531187</v>
      </c>
      <c r="AO64" s="8" cm="1">
        <f t="array" ref="AO64">_xlfn.IFS(BD64=0,0,BD64&gt;0,(LOG(0.01*BD64/10^-CH64)))</f>
        <v>10.157554748291302</v>
      </c>
      <c r="AP64" s="8" cm="1">
        <f t="array" ref="AP64">_xlfn.IFS(BE64=0,0,BE64&gt;0,(LOG(0.01*BE64/10^-CI64)))</f>
        <v>9.7996115939733741</v>
      </c>
      <c r="AQ64" s="8" cm="1">
        <f t="array" ref="AQ64">_xlfn.IFS(BF64=0,0,BF64&gt;0,(LOG(0.01*BF64/10^-CJ64)))</f>
        <v>0</v>
      </c>
      <c r="AR64" s="8" cm="1">
        <f t="array" ref="AR64">_xlfn.IFS(BG64=0,0,BG64&gt;0,(LOG(0.01*BG64/10^-CK64)))</f>
        <v>0</v>
      </c>
      <c r="AS64" s="8" cm="1">
        <f t="array" ref="AS64">_xlfn.IFS(BH64=0,0,BH64&gt;0,(LOG(0.01*BH64/10^-CL64)))</f>
        <v>0</v>
      </c>
      <c r="AT64" s="8" cm="1">
        <f t="array" ref="AT64">_xlfn.IFS(BI64=0,0,BI64&gt;0,(LOG(0.01*BI64/10^-CM64)))</f>
        <v>7.4803600921456148</v>
      </c>
      <c r="AU64" s="8" cm="1">
        <f t="array" ref="AU64">_xlfn.IFS(BJ64=0,0,BJ64&gt;0,(LOG(0.01*BJ64/10^-CN64)))</f>
        <v>7.9085051854993216</v>
      </c>
      <c r="AV64" s="8" cm="1">
        <f t="array" ref="AV64">_xlfn.IFS(BK64=0,0,BK64&gt;0,(LOG(0.01*BK64/10^-CO64)))</f>
        <v>0</v>
      </c>
      <c r="AW64" s="8" cm="1">
        <f t="array" ref="AW64">_xlfn.IFS(BL64=0,0,BL64&gt;0,(LOG(0.01*BL64/10^-CP64)))</f>
        <v>7.2130344797563657</v>
      </c>
      <c r="AX64" s="8" cm="1">
        <f t="array" ref="AX64">_xlfn.IFS(BM64=0,0,BM64&gt;0,(LOG(0.01*BM64/10^-CQ64)))</f>
        <v>7.1822715839485873</v>
      </c>
      <c r="AY64" s="8" cm="1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>
      <c r="A65" s="33" t="s">
        <v>104</v>
      </c>
      <c r="B65" s="205" t="s">
        <v>5559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89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 cm="1">
        <f t="array" ref="AK65">_xlfn.IFS(AZ65=0,0,AZ65&gt;0,(LOG(0.01*AZ65/10^-CD65)))</f>
        <v>7.4060046387396206</v>
      </c>
      <c r="AL65" s="8" cm="1">
        <f t="array" ref="AL65">_xlfn.IFS(BA65=0,0,BA65&gt;0,(LOG(0.01*BA65/10^-CE65)))</f>
        <v>6.2384468670375437</v>
      </c>
      <c r="AM65" s="8" cm="1">
        <f t="array" ref="AM65">_xlfn.IFS(BB65=0,0,BB65&gt;0,(LOG(0.01*BB65/10^-CF65)))</f>
        <v>6.1602261739991135</v>
      </c>
      <c r="AN65" s="8" cm="1">
        <f t="array" ref="AN65">_xlfn.IFS(BC65=0,0,BC65&gt;0,(LOG(0.01*BC65/10^-CG65)))</f>
        <v>0</v>
      </c>
      <c r="AO65" s="8" cm="1">
        <f t="array" ref="AO65">_xlfn.IFS(BD65=0,0,BD65&gt;0,(LOG(0.01*BD65/10^-CH65)))</f>
        <v>6.4273702832042874</v>
      </c>
      <c r="AP65" s="8" cm="1">
        <f t="array" ref="AP65">_xlfn.IFS(BE65=0,0,BE65&gt;0,(LOG(0.01*BE65/10^-CI65)))</f>
        <v>5.9233174330547937</v>
      </c>
      <c r="AQ65" s="8" cm="1">
        <f t="array" ref="AQ65">_xlfn.IFS(BF65=0,0,BF65&gt;0,(LOG(0.01*BF65/10^-CJ65)))</f>
        <v>0</v>
      </c>
      <c r="AR65" s="8" cm="1">
        <f t="array" ref="AR65">_xlfn.IFS(BG65=0,0,BG65&gt;0,(LOG(0.01*BG65/10^-CK65)))</f>
        <v>0</v>
      </c>
      <c r="AS65" s="8" cm="1">
        <f t="array" ref="AS65">_xlfn.IFS(BH65=0,0,BH65&gt;0,(LOG(0.01*BH65/10^-CL65)))</f>
        <v>0</v>
      </c>
      <c r="AT65" s="8" cm="1">
        <f t="array" ref="AT65">_xlfn.IFS(BI65=0,0,BI65&gt;0,(LOG(0.01*BI65/10^-CM65)))</f>
        <v>6.1988316909676842</v>
      </c>
      <c r="AU65" s="8" cm="1">
        <f t="array" ref="AU65">_xlfn.IFS(BJ65=0,0,BJ65&gt;0,(LOG(0.01*BJ65/10^-CN65)))</f>
        <v>7.7950880265906424</v>
      </c>
      <c r="AV65" s="8" cm="1">
        <f t="array" ref="AV65">_xlfn.IFS(BK65=0,0,BK65&gt;0,(LOG(0.01*BK65/10^-CO65)))</f>
        <v>8.5190543423591585</v>
      </c>
      <c r="AW65" s="8" cm="1">
        <f t="array" ref="AW65">_xlfn.IFS(BL65=0,0,BL65&gt;0,(LOG(0.01*BL65/10^-CP65)))</f>
        <v>6.3807971171390667</v>
      </c>
      <c r="AX65" s="8" cm="1">
        <f t="array" ref="AX65">_xlfn.IFS(BM65=0,0,BM65&gt;0,(LOG(0.01*BM65/10^-CQ65)))</f>
        <v>5.815508622193625</v>
      </c>
      <c r="AY65" s="8" cm="1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>
      <c r="A66" s="33" t="s">
        <v>68</v>
      </c>
      <c r="B66" s="205" t="s">
        <v>5559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89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 cm="1">
        <f t="array" ref="AK66">_xlfn.IFS(AZ66=0,0,AZ66&gt;0,(LOG(0.01*AZ66/10^-CD66)))</f>
        <v>0</v>
      </c>
      <c r="AL66" s="8" cm="1">
        <f t="array" ref="AL66">_xlfn.IFS(BA66=0,0,BA66&gt;0,(LOG(0.01*BA66/10^-CE66)))</f>
        <v>7.3428504656798985</v>
      </c>
      <c r="AM66" s="8" cm="1">
        <f t="array" ref="AM66">_xlfn.IFS(BB66=0,0,BB66&gt;0,(LOG(0.01*BB66/10^-CF66)))</f>
        <v>8.0631283142910384</v>
      </c>
      <c r="AN66" s="8" cm="1">
        <f t="array" ref="AN66">_xlfn.IFS(BC66=0,0,BC66&gt;0,(LOG(0.01*BC66/10^-CG66)))</f>
        <v>7.136238785614001</v>
      </c>
      <c r="AO66" s="8" cm="1">
        <f t="array" ref="AO66">_xlfn.IFS(BD66=0,0,BD66&gt;0,(LOG(0.01*BD66/10^-CH66)))</f>
        <v>7.839362565149937</v>
      </c>
      <c r="AP66" s="8" cm="1">
        <f t="array" ref="AP66">_xlfn.IFS(BE66=0,0,BE66&gt;0,(LOG(0.01*BE66/10^-CI66)))</f>
        <v>8.1842599210687919</v>
      </c>
      <c r="AQ66" s="8" cm="1">
        <f t="array" ref="AQ66">_xlfn.IFS(BF66=0,0,BF66&gt;0,(LOG(0.01*BF66/10^-CJ66)))</f>
        <v>0</v>
      </c>
      <c r="AR66" s="8" cm="1">
        <f t="array" ref="AR66">_xlfn.IFS(BG66=0,0,BG66&gt;0,(LOG(0.01*BG66/10^-CK66)))</f>
        <v>0</v>
      </c>
      <c r="AS66" s="8" cm="1">
        <f t="array" ref="AS66">_xlfn.IFS(BH66=0,0,BH66&gt;0,(LOG(0.01*BH66/10^-CL66)))</f>
        <v>0</v>
      </c>
      <c r="AT66" s="8" cm="1">
        <f t="array" ref="AT66">_xlfn.IFS(BI66=0,0,BI66&gt;0,(LOG(0.01*BI66/10^-CM66)))</f>
        <v>8.151188436359968</v>
      </c>
      <c r="AU66" s="8" cm="1">
        <f t="array" ref="AU66">_xlfn.IFS(BJ66=0,0,BJ66&gt;0,(LOG(0.01*BJ66/10^-CN66)))</f>
        <v>8.5790236280209342</v>
      </c>
      <c r="AV66" s="8" cm="1">
        <f t="array" ref="AV66">_xlfn.IFS(BK66=0,0,BK66&gt;0,(LOG(0.01*BK66/10^-CO66)))</f>
        <v>0</v>
      </c>
      <c r="AW66" s="8" cm="1">
        <f t="array" ref="AW66">_xlfn.IFS(BL66=0,0,BL66&gt;0,(LOG(0.01*BL66/10^-CP66)))</f>
        <v>6.2792012683444183</v>
      </c>
      <c r="AX66" s="8" cm="1">
        <f t="array" ref="AX66">_xlfn.IFS(BM66=0,0,BM66&gt;0,(LOG(0.01*BM66/10^-CQ66)))</f>
        <v>6.0551875631449184</v>
      </c>
      <c r="AY66" s="8" cm="1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>
      <c r="A67" s="33" t="s">
        <v>39</v>
      </c>
      <c r="B67" s="205" t="s">
        <v>5559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89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 cm="1">
        <f t="array" ref="AK67">_xlfn.IFS(AZ67=0,0,AZ67&gt;0,(LOG(0.01*AZ67/10^-CD67)))</f>
        <v>0</v>
      </c>
      <c r="AL67" s="8" cm="1">
        <f t="array" ref="AL67">_xlfn.IFS(BA67=0,0,BA67&gt;0,(LOG(0.01*BA67/10^-CE67)))</f>
        <v>8.5116393549606517</v>
      </c>
      <c r="AM67" s="8" cm="1">
        <f t="array" ref="AM67">_xlfn.IFS(BB67=0,0,BB67&gt;0,(LOG(0.01*BB67/10^-CF67)))</f>
        <v>8.3803161825781505</v>
      </c>
      <c r="AN67" s="8" cm="1">
        <f t="array" ref="AN67">_xlfn.IFS(BC67=0,0,BC67&gt;0,(LOG(0.01*BC67/10^-CG67)))</f>
        <v>8.8777794110620327</v>
      </c>
      <c r="AO67" s="8" cm="1">
        <f t="array" ref="AO67">_xlfn.IFS(BD67=0,0,BD67&gt;0,(LOG(0.01*BD67/10^-CH67)))</f>
        <v>9.3512668614978836</v>
      </c>
      <c r="AP67" s="8" cm="1">
        <f t="array" ref="AP67">_xlfn.IFS(BE67=0,0,BE67&gt;0,(LOG(0.01*BE67/10^-CI67)))</f>
        <v>9.5008843963581864</v>
      </c>
      <c r="AQ67" s="8" cm="1">
        <f t="array" ref="AQ67">_xlfn.IFS(BF67=0,0,BF67&gt;0,(LOG(0.01*BF67/10^-CJ67)))</f>
        <v>0</v>
      </c>
      <c r="AR67" s="8" cm="1">
        <f t="array" ref="AR67">_xlfn.IFS(BG67=0,0,BG67&gt;0,(LOG(0.01*BG67/10^-CK67)))</f>
        <v>0</v>
      </c>
      <c r="AS67" s="8" cm="1">
        <f t="array" ref="AS67">_xlfn.IFS(BH67=0,0,BH67&gt;0,(LOG(0.01*BH67/10^-CL67)))</f>
        <v>0</v>
      </c>
      <c r="AT67" s="8" cm="1">
        <f t="array" ref="AT67">_xlfn.IFS(BI67=0,0,BI67&gt;0,(LOG(0.01*BI67/10^-CM67)))</f>
        <v>5.244112877137117</v>
      </c>
      <c r="AU67" s="8" cm="1">
        <f t="array" ref="AU67">_xlfn.IFS(BJ67=0,0,BJ67&gt;0,(LOG(0.01*BJ67/10^-CN67)))</f>
        <v>0</v>
      </c>
      <c r="AV67" s="8" cm="1">
        <f t="array" ref="AV67">_xlfn.IFS(BK67=0,0,BK67&gt;0,(LOG(0.01*BK67/10^-CO67)))</f>
        <v>5.2704018644396156</v>
      </c>
      <c r="AW67" s="8" cm="1">
        <f t="array" ref="AW67">_xlfn.IFS(BL67=0,0,BL67&gt;0,(LOG(0.01*BL67/10^-CP67)))</f>
        <v>4.7970977897434688</v>
      </c>
      <c r="AX67" s="8" cm="1">
        <f t="array" ref="AX67">_xlfn.IFS(BM67=0,0,BM67&gt;0,(LOG(0.01*BM67/10^-CQ67)))</f>
        <v>4.4280754492049015</v>
      </c>
      <c r="AY67" s="8" cm="1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>
      <c r="A68" s="33" t="s">
        <v>16</v>
      </c>
      <c r="B68" s="205" t="s">
        <v>5559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89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 cm="1">
        <f t="array" ref="AK68">_xlfn.IFS(AZ68=0,0,AZ68&gt;0,(LOG(0.01*AZ68/10^-CD68)))</f>
        <v>0</v>
      </c>
      <c r="AL68" s="8" cm="1">
        <f t="array" ref="AL68">_xlfn.IFS(BA68=0,0,BA68&gt;0,(LOG(0.01*BA68/10^-CE68)))</f>
        <v>8.6399966563652004</v>
      </c>
      <c r="AM68" s="8" cm="1">
        <f t="array" ref="AM68">_xlfn.IFS(BB68=0,0,BB68&gt;0,(LOG(0.01*BB68/10^-CF68)))</f>
        <v>8.5760026629222335</v>
      </c>
      <c r="AN68" s="8" cm="1">
        <f t="array" ref="AN68">_xlfn.IFS(BC68=0,0,BC68&gt;0,(LOG(0.01*BC68/10^-CG68)))</f>
        <v>8.5486181240002992</v>
      </c>
      <c r="AO68" s="8" cm="1">
        <f t="array" ref="AO68">_xlfn.IFS(BD68=0,0,BD68&gt;0,(LOG(0.01*BD68/10^-CH68)))</f>
        <v>8.7220563519054046</v>
      </c>
      <c r="AP68" s="8" cm="1">
        <f t="array" ref="AP68">_xlfn.IFS(BE68=0,0,BE68&gt;0,(LOG(0.01*BE68/10^-CI68)))</f>
        <v>8.0847321340137306</v>
      </c>
      <c r="AQ68" s="8" cm="1">
        <f t="array" ref="AQ68">_xlfn.IFS(BF68=0,0,BF68&gt;0,(LOG(0.01*BF68/10^-CJ68)))</f>
        <v>0</v>
      </c>
      <c r="AR68" s="8" cm="1">
        <f t="array" ref="AR68">_xlfn.IFS(BG68=0,0,BG68&gt;0,(LOG(0.01*BG68/10^-CK68)))</f>
        <v>0</v>
      </c>
      <c r="AS68" s="8" cm="1">
        <f t="array" ref="AS68">_xlfn.IFS(BH68=0,0,BH68&gt;0,(LOG(0.01*BH68/10^-CL68)))</f>
        <v>0</v>
      </c>
      <c r="AT68" s="8" cm="1">
        <f t="array" ref="AT68">_xlfn.IFS(BI68=0,0,BI68&gt;0,(LOG(0.01*BI68/10^-CM68)))</f>
        <v>6.2323847103202166</v>
      </c>
      <c r="AU68" s="8" cm="1">
        <f t="array" ref="AU68">_xlfn.IFS(BJ68=0,0,BJ68&gt;0,(LOG(0.01*BJ68/10^-CN68)))</f>
        <v>0</v>
      </c>
      <c r="AV68" s="8" cm="1">
        <f t="array" ref="AV68">_xlfn.IFS(BK68=0,0,BK68&gt;0,(LOG(0.01*BK68/10^-CO68)))</f>
        <v>0</v>
      </c>
      <c r="AW68" s="8" cm="1">
        <f t="array" ref="AW68">_xlfn.IFS(BL68=0,0,BL68&gt;0,(LOG(0.01*BL68/10^-CP68)))</f>
        <v>5.6864339119800142</v>
      </c>
      <c r="AX68" s="8" cm="1">
        <f t="array" ref="AX68">_xlfn.IFS(BM68=0,0,BM68&gt;0,(LOG(0.01*BM68/10^-CQ68)))</f>
        <v>5.3912216419432113</v>
      </c>
      <c r="AY68" s="8" cm="1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>
      <c r="A69" s="33" t="s">
        <v>125</v>
      </c>
      <c r="B69" s="205" t="s">
        <v>5559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89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 cm="1">
        <f t="array" ref="AK69">_xlfn.IFS(AZ69=0,0,AZ69&gt;0,(LOG(0.01*AZ69/10^-CD69)))</f>
        <v>0</v>
      </c>
      <c r="AL69" s="8" cm="1">
        <f t="array" ref="AL69">_xlfn.IFS(BA69=0,0,BA69&gt;0,(LOG(0.01*BA69/10^-CE69)))</f>
        <v>7.9182623721173897</v>
      </c>
      <c r="AM69" s="8" cm="1">
        <f t="array" ref="AM69">_xlfn.IFS(BB69=0,0,BB69&gt;0,(LOG(0.01*BB69/10^-CF69)))</f>
        <v>7.6637386487670254</v>
      </c>
      <c r="AN69" s="8" cm="1">
        <f t="array" ref="AN69">_xlfn.IFS(BC69=0,0,BC69&gt;0,(LOG(0.01*BC69/10^-CG69)))</f>
        <v>7.9020481965876028</v>
      </c>
      <c r="AO69" s="8" cm="1">
        <f t="array" ref="AO69">_xlfn.IFS(BD69=0,0,BD69&gt;0,(LOG(0.01*BD69/10^-CH69)))</f>
        <v>8.1610543703305645</v>
      </c>
      <c r="AP69" s="8" cm="1">
        <f t="array" ref="AP69">_xlfn.IFS(BE69=0,0,BE69&gt;0,(LOG(0.01*BE69/10^-CI69)))</f>
        <v>8.2463025238083709</v>
      </c>
      <c r="AQ69" s="8" cm="1">
        <f t="array" ref="AQ69">_xlfn.IFS(BF69=0,0,BF69&gt;0,(LOG(0.01*BF69/10^-CJ69)))</f>
        <v>8.3472572657377651</v>
      </c>
      <c r="AR69" s="8" cm="1">
        <f t="array" ref="AR69">_xlfn.IFS(BG69=0,0,BG69&gt;0,(LOG(0.01*BG69/10^-CK69)))</f>
        <v>8.2439334385112488</v>
      </c>
      <c r="AS69" s="8" cm="1">
        <f t="array" ref="AS69">_xlfn.IFS(BH69=0,0,BH69&gt;0,(LOG(0.01*BH69/10^-CL69)))</f>
        <v>8.3035641223552883</v>
      </c>
      <c r="AT69" s="8" cm="1">
        <f t="array" ref="AT69">_xlfn.IFS(BI69=0,0,BI69&gt;0,(LOG(0.01*BI69/10^-CM69)))</f>
        <v>8.2787406920149298</v>
      </c>
      <c r="AU69" s="8" cm="1">
        <f t="array" ref="AU69">_xlfn.IFS(BJ69=0,0,BJ69&gt;0,(LOG(0.01*BJ69/10^-CN69)))</f>
        <v>9.3227629357930422</v>
      </c>
      <c r="AV69" s="8" cm="1">
        <f t="array" ref="AV69">_xlfn.IFS(BK69=0,0,BK69&gt;0,(LOG(0.01*BK69/10^-CO69)))</f>
        <v>8.3833772029114062</v>
      </c>
      <c r="AW69" s="8" cm="1">
        <f t="array" ref="AW69">_xlfn.IFS(BL69=0,0,BL69&gt;0,(LOG(0.01*BL69/10^-CP69)))</f>
        <v>6.6100490872095072</v>
      </c>
      <c r="AX69" s="8" cm="1">
        <f t="array" ref="AX69">_xlfn.IFS(BM69=0,0,BM69&gt;0,(LOG(0.01*BM69/10^-CQ69)))</f>
        <v>7.5546382323858747</v>
      </c>
      <c r="AY69" s="8" cm="1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>
      <c r="A70" s="33" t="s">
        <v>252</v>
      </c>
      <c r="B70" s="205" t="s">
        <v>5559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89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 cm="1">
        <f t="array" ref="AK70">_xlfn.IFS(AZ70=0,0,AZ70&gt;0,(LOG(0.01*AZ70/10^-CD70)))</f>
        <v>7.3001646085068987</v>
      </c>
      <c r="AL70" s="8" cm="1">
        <f t="array" ref="AL70">_xlfn.IFS(BA70=0,0,BA70&gt;0,(LOG(0.01*BA70/10^-CE70)))</f>
        <v>0</v>
      </c>
      <c r="AM70" s="8" cm="1">
        <f t="array" ref="AM70">_xlfn.IFS(BB70=0,0,BB70&gt;0,(LOG(0.01*BB70/10^-CF70)))</f>
        <v>0</v>
      </c>
      <c r="AN70" s="8" cm="1">
        <f t="array" ref="AN70">_xlfn.IFS(BC70=0,0,BC70&gt;0,(LOG(0.01*BC70/10^-CG70)))</f>
        <v>0</v>
      </c>
      <c r="AO70" s="8" cm="1">
        <f t="array" ref="AO70">_xlfn.IFS(BD70=0,0,BD70&gt;0,(LOG(0.01*BD70/10^-CH70)))</f>
        <v>0</v>
      </c>
      <c r="AP70" s="8" cm="1">
        <f t="array" ref="AP70">_xlfn.IFS(BE70=0,0,BE70&gt;0,(LOG(0.01*BE70/10^-CI70)))</f>
        <v>0</v>
      </c>
      <c r="AQ70" s="8" cm="1">
        <f t="array" ref="AQ70">_xlfn.IFS(BF70=0,0,BF70&gt;0,(LOG(0.01*BF70/10^-CJ70)))</f>
        <v>0</v>
      </c>
      <c r="AR70" s="8" cm="1">
        <f t="array" ref="AR70">_xlfn.IFS(BG70=0,0,BG70&gt;0,(LOG(0.01*BG70/10^-CK70)))</f>
        <v>0</v>
      </c>
      <c r="AS70" s="8" cm="1">
        <f t="array" ref="AS70">_xlfn.IFS(BH70=0,0,BH70&gt;0,(LOG(0.01*BH70/10^-CL70)))</f>
        <v>0</v>
      </c>
      <c r="AT70" s="8" cm="1">
        <f t="array" ref="AT70">_xlfn.IFS(BI70=0,0,BI70&gt;0,(LOG(0.01*BI70/10^-CM70)))</f>
        <v>6.2779067864820659</v>
      </c>
      <c r="AU70" s="8" cm="1">
        <f t="array" ref="AU70">_xlfn.IFS(BJ70=0,0,BJ70&gt;0,(LOG(0.01*BJ70/10^-CN70)))</f>
        <v>7.5466997314374309</v>
      </c>
      <c r="AV70" s="8" cm="1">
        <f t="array" ref="AV70">_xlfn.IFS(BK70=0,0,BK70&gt;0,(LOG(0.01*BK70/10^-CO70)))</f>
        <v>8.0777209467860285</v>
      </c>
      <c r="AW70" s="8" cm="1">
        <f t="array" ref="AW70">_xlfn.IFS(BL70=0,0,BL70&gt;0,(LOG(0.01*BL70/10^-CP70)))</f>
        <v>0</v>
      </c>
      <c r="AX70" s="8" cm="1">
        <f t="array" ref="AX70">_xlfn.IFS(BM70=0,0,BM70&gt;0,(LOG(0.01*BM70/10^-CQ70)))</f>
        <v>0</v>
      </c>
      <c r="AY70" s="8" cm="1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>
      <c r="A71" s="33" t="s">
        <v>21</v>
      </c>
      <c r="B71" s="205" t="s">
        <v>5559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89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 cm="1">
        <f t="array" ref="AK71">_xlfn.IFS(AZ71=0,0,AZ71&gt;0,(LOG(0.01*AZ71/10^-CD71)))</f>
        <v>0</v>
      </c>
      <c r="AL71" s="8" cm="1">
        <f t="array" ref="AL71">_xlfn.IFS(BA71=0,0,BA71&gt;0,(LOG(0.01*BA71/10^-CE71)))</f>
        <v>0</v>
      </c>
      <c r="AM71" s="8" cm="1">
        <f t="array" ref="AM71">_xlfn.IFS(BB71=0,0,BB71&gt;0,(LOG(0.01*BB71/10^-CF71)))</f>
        <v>0</v>
      </c>
      <c r="AN71" s="8" cm="1">
        <f t="array" ref="AN71">_xlfn.IFS(BC71=0,0,BC71&gt;0,(LOG(0.01*BC71/10^-CG71)))</f>
        <v>0</v>
      </c>
      <c r="AO71" s="8" cm="1">
        <f t="array" ref="AO71">_xlfn.IFS(BD71=0,0,BD71&gt;0,(LOG(0.01*BD71/10^-CH71)))</f>
        <v>6.6354428165163064</v>
      </c>
      <c r="AP71" s="8" cm="1">
        <f t="array" ref="AP71">_xlfn.IFS(BE71=0,0,BE71&gt;0,(LOG(0.01*BE71/10^-CI71)))</f>
        <v>7.709026815314167</v>
      </c>
      <c r="AQ71" s="8" cm="1">
        <f t="array" ref="AQ71">_xlfn.IFS(BF71=0,0,BF71&gt;0,(LOG(0.01*BF71/10^-CJ71)))</f>
        <v>7.7848319510706103</v>
      </c>
      <c r="AR71" s="8" cm="1">
        <f t="array" ref="AR71">_xlfn.IFS(BG71=0,0,BG71&gt;0,(LOG(0.01*BG71/10^-CK71)))</f>
        <v>7.7518155173237799</v>
      </c>
      <c r="AS71" s="8" cm="1">
        <f t="array" ref="AS71">_xlfn.IFS(BH71=0,0,BH71&gt;0,(LOG(0.01*BH71/10^-CL71)))</f>
        <v>7.5384125376320421</v>
      </c>
      <c r="AT71" s="8" cm="1">
        <f t="array" ref="AT71">_xlfn.IFS(BI71=0,0,BI71&gt;0,(LOG(0.01*BI71/10^-CM71)))</f>
        <v>6.9899797237185837</v>
      </c>
      <c r="AU71" s="8" cm="1">
        <f t="array" ref="AU71">_xlfn.IFS(BJ71=0,0,BJ71&gt;0,(LOG(0.01*BJ71/10^-CN71)))</f>
        <v>0</v>
      </c>
      <c r="AV71" s="8" cm="1">
        <f t="array" ref="AV71">_xlfn.IFS(BK71=0,0,BK71&gt;0,(LOG(0.01*BK71/10^-CO71)))</f>
        <v>0</v>
      </c>
      <c r="AW71" s="8" cm="1">
        <f t="array" ref="AW71">_xlfn.IFS(BL71=0,0,BL71&gt;0,(LOG(0.01*BL71/10^-CP71)))</f>
        <v>6.5694467802976444</v>
      </c>
      <c r="AX71" s="8" cm="1">
        <f t="array" ref="AX71">_xlfn.IFS(BM71=0,0,BM71&gt;0,(LOG(0.01*BM71/10^-CQ71)))</f>
        <v>5.6310915428838104</v>
      </c>
      <c r="AY71" s="8" cm="1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>
      <c r="A72" s="33" t="s">
        <v>92</v>
      </c>
      <c r="B72" s="205" t="s">
        <v>5559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89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 cm="1">
        <f t="array" ref="AK72">_xlfn.IFS(AZ72=0,0,AZ72&gt;0,(LOG(0.01*AZ72/10^-CD72)))</f>
        <v>7.7437689422320117</v>
      </c>
      <c r="AL72" s="8" cm="1">
        <f t="array" ref="AL72">_xlfn.IFS(BA72=0,0,BA72&gt;0,(LOG(0.01*BA72/10^-CE72)))</f>
        <v>4.2553551940464516</v>
      </c>
      <c r="AM72" s="8" cm="1">
        <f t="array" ref="AM72">_xlfn.IFS(BB72=0,0,BB72&gt;0,(LOG(0.01*BB72/10^-CF72)))</f>
        <v>4.1813048860892446</v>
      </c>
      <c r="AN72" s="8" cm="1">
        <f t="array" ref="AN72">_xlfn.IFS(BC72=0,0,BC72&gt;0,(LOG(0.01*BC72/10^-CG72)))</f>
        <v>0</v>
      </c>
      <c r="AO72" s="8" cm="1">
        <f t="array" ref="AO72">_xlfn.IFS(BD72=0,0,BD72&gt;0,(LOG(0.01*BD72/10^-CH72)))</f>
        <v>0</v>
      </c>
      <c r="AP72" s="8" cm="1">
        <f t="array" ref="AP72">_xlfn.IFS(BE72=0,0,BE72&gt;0,(LOG(0.01*BE72/10^-CI72)))</f>
        <v>0</v>
      </c>
      <c r="AQ72" s="8" cm="1">
        <f t="array" ref="AQ72">_xlfn.IFS(BF72=0,0,BF72&gt;0,(LOG(0.01*BF72/10^-CJ72)))</f>
        <v>5.8819647946285283</v>
      </c>
      <c r="AR72" s="8" cm="1">
        <f t="array" ref="AR72">_xlfn.IFS(BG72=0,0,BG72&gt;0,(LOG(0.01*BG72/10^-CK72)))</f>
        <v>5.8300014828615243</v>
      </c>
      <c r="AS72" s="8" cm="1">
        <f t="array" ref="AS72">_xlfn.IFS(BH72=0,0,BH72&gt;0,(LOG(0.01*BH72/10^-CL72)))</f>
        <v>5.0181543372000785</v>
      </c>
      <c r="AT72" s="8" cm="1">
        <f t="array" ref="AT72">_xlfn.IFS(BI72=0,0,BI72&gt;0,(LOG(0.01*BI72/10^-CM72)))</f>
        <v>5.6069832014542538</v>
      </c>
      <c r="AU72" s="8" cm="1">
        <f t="array" ref="AU72">_xlfn.IFS(BJ72=0,0,BJ72&gt;0,(LOG(0.01*BJ72/10^-CN72)))</f>
        <v>0</v>
      </c>
      <c r="AV72" s="8" cm="1">
        <f t="array" ref="AV72">_xlfn.IFS(BK72=0,0,BK72&gt;0,(LOG(0.01*BK72/10^-CO72)))</f>
        <v>0</v>
      </c>
      <c r="AW72" s="8" cm="1">
        <f t="array" ref="AW72">_xlfn.IFS(BL72=0,0,BL72&gt;0,(LOG(0.01*BL72/10^-CP72)))</f>
        <v>5.7997199831146737</v>
      </c>
      <c r="AX72" s="8" cm="1">
        <f t="array" ref="AX72">_xlfn.IFS(BM72=0,0,BM72&gt;0,(LOG(0.01*BM72/10^-CQ72)))</f>
        <v>5.7507280594988739</v>
      </c>
      <c r="AY72" s="8" cm="1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>
      <c r="A73" s="33" t="s">
        <v>1</v>
      </c>
      <c r="B73" s="205" t="s">
        <v>5559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89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 cm="1">
        <f t="array" ref="AK73">_xlfn.IFS(AZ73=0,0,AZ73&gt;0,(LOG(0.01*AZ73/10^-CD73)))</f>
        <v>5.8297195170498588</v>
      </c>
      <c r="AL73" s="8" cm="1">
        <f t="array" ref="AL73">_xlfn.IFS(BA73=0,0,BA73&gt;0,(LOG(0.01*BA73/10^-CE73)))</f>
        <v>0</v>
      </c>
      <c r="AM73" s="8" cm="1">
        <f t="array" ref="AM73">_xlfn.IFS(BB73=0,0,BB73&gt;0,(LOG(0.01*BB73/10^-CF73)))</f>
        <v>0</v>
      </c>
      <c r="AN73" s="8" cm="1">
        <f t="array" ref="AN73">_xlfn.IFS(BC73=0,0,BC73&gt;0,(LOG(0.01*BC73/10^-CG73)))</f>
        <v>0</v>
      </c>
      <c r="AO73" s="8" cm="1">
        <f t="array" ref="AO73">_xlfn.IFS(BD73=0,0,BD73&gt;0,(LOG(0.01*BD73/10^-CH73)))</f>
        <v>0</v>
      </c>
      <c r="AP73" s="8" cm="1">
        <f t="array" ref="AP73">_xlfn.IFS(BE73=0,0,BE73&gt;0,(LOG(0.01*BE73/10^-CI73)))</f>
        <v>0</v>
      </c>
      <c r="AQ73" s="8" cm="1">
        <f t="array" ref="AQ73">_xlfn.IFS(BF73=0,0,BF73&gt;0,(LOG(0.01*BF73/10^-CJ73)))</f>
        <v>0</v>
      </c>
      <c r="AR73" s="8" cm="1">
        <f t="array" ref="AR73">_xlfn.IFS(BG73=0,0,BG73&gt;0,(LOG(0.01*BG73/10^-CK73)))</f>
        <v>0</v>
      </c>
      <c r="AS73" s="8" cm="1">
        <f t="array" ref="AS73">_xlfn.IFS(BH73=0,0,BH73&gt;0,(LOG(0.01*BH73/10^-CL73)))</f>
        <v>0</v>
      </c>
      <c r="AT73" s="8" cm="1">
        <f t="array" ref="AT73">_xlfn.IFS(BI73=0,0,BI73&gt;0,(LOG(0.01*BI73/10^-CM73)))</f>
        <v>5.6242193582607412</v>
      </c>
      <c r="AU73" s="8" cm="1">
        <f t="array" ref="AU73">_xlfn.IFS(BJ73=0,0,BJ73&gt;0,(LOG(0.01*BJ73/10^-CN73)))</f>
        <v>5.7845271281409891</v>
      </c>
      <c r="AV73" s="8" cm="1">
        <f t="array" ref="AV73">_xlfn.IFS(BK73=0,0,BK73&gt;0,(LOG(0.01*BK73/10^-CO73)))</f>
        <v>5.4815408178919593</v>
      </c>
      <c r="AW73" s="8" cm="1">
        <f t="array" ref="AW73">_xlfn.IFS(BL73=0,0,BL73&gt;0,(LOG(0.01*BL73/10^-CP73)))</f>
        <v>0</v>
      </c>
      <c r="AX73" s="8" cm="1">
        <f t="array" ref="AX73">_xlfn.IFS(BM73=0,0,BM73&gt;0,(LOG(0.01*BM73/10^-CQ73)))</f>
        <v>0</v>
      </c>
      <c r="AY73" s="8" cm="1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>
      <c r="A74" s="33" t="s">
        <v>204</v>
      </c>
      <c r="B74" s="205" t="s">
        <v>5559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89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 cm="1">
        <f t="array" ref="AK74">_xlfn.IFS(AZ74=0,0,AZ74&gt;0,(LOG(0.01*AZ74/10^-CD74)))</f>
        <v>9.3086192393898628</v>
      </c>
      <c r="AL74" s="8" cm="1">
        <f t="array" ref="AL74">_xlfn.IFS(BA74=0,0,BA74&gt;0,(LOG(0.01*BA74/10^-CE74)))</f>
        <v>0</v>
      </c>
      <c r="AM74" s="8" cm="1">
        <f t="array" ref="AM74">_xlfn.IFS(BB74=0,0,BB74&gt;0,(LOG(0.01*BB74/10^-CF74)))</f>
        <v>0</v>
      </c>
      <c r="AN74" s="8" cm="1">
        <f t="array" ref="AN74">_xlfn.IFS(BC74=0,0,BC74&gt;0,(LOG(0.01*BC74/10^-CG74)))</f>
        <v>0</v>
      </c>
      <c r="AO74" s="8" cm="1">
        <f t="array" ref="AO74">_xlfn.IFS(BD74=0,0,BD74&gt;0,(LOG(0.01*BD74/10^-CH74)))</f>
        <v>0</v>
      </c>
      <c r="AP74" s="8" cm="1">
        <f t="array" ref="AP74">_xlfn.IFS(BE74=0,0,BE74&gt;0,(LOG(0.01*BE74/10^-CI74)))</f>
        <v>4.9426614119971859</v>
      </c>
      <c r="AQ74" s="8" cm="1">
        <f t="array" ref="AQ74">_xlfn.IFS(BF74=0,0,BF74&gt;0,(LOG(0.01*BF74/10^-CJ74)))</f>
        <v>0</v>
      </c>
      <c r="AR74" s="8" cm="1">
        <f t="array" ref="AR74">_xlfn.IFS(BG74=0,0,BG74&gt;0,(LOG(0.01*BG74/10^-CK74)))</f>
        <v>0</v>
      </c>
      <c r="AS74" s="8" cm="1">
        <f t="array" ref="AS74">_xlfn.IFS(BH74=0,0,BH74&gt;0,(LOG(0.01*BH74/10^-CL74)))</f>
        <v>0</v>
      </c>
      <c r="AT74" s="8" cm="1">
        <f t="array" ref="AT74">_xlfn.IFS(BI74=0,0,BI74&gt;0,(LOG(0.01*BI74/10^-CM74)))</f>
        <v>5.5644613572638253</v>
      </c>
      <c r="AU74" s="8" cm="1">
        <f t="array" ref="AU74">_xlfn.IFS(BJ74=0,0,BJ74&gt;0,(LOG(0.01*BJ74/10^-CN74)))</f>
        <v>5.2015395998410048</v>
      </c>
      <c r="AV74" s="8" cm="1">
        <f t="array" ref="AV74">_xlfn.IFS(BK74=0,0,BK74&gt;0,(LOG(0.01*BK74/10^-CO74)))</f>
        <v>0</v>
      </c>
      <c r="AW74" s="8" cm="1">
        <f t="array" ref="AW74">_xlfn.IFS(BL74=0,0,BL74&gt;0,(LOG(0.01*BL74/10^-CP74)))</f>
        <v>5.0735482576356761</v>
      </c>
      <c r="AX74" s="8" cm="1">
        <f t="array" ref="AX74">_xlfn.IFS(BM74=0,0,BM74&gt;0,(LOG(0.01*BM74/10^-CQ74)))</f>
        <v>5.5632274352842339</v>
      </c>
      <c r="AY74" s="8" cm="1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>
      <c r="A75" s="33" t="s">
        <v>31</v>
      </c>
      <c r="B75" s="205" t="s">
        <v>5559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89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 cm="1">
        <f t="array" ref="AK75">_xlfn.IFS(AZ75=0,0,AZ75&gt;0,(LOG(0.01*AZ75/10^-CD75)))</f>
        <v>0</v>
      </c>
      <c r="AL75" s="8" cm="1">
        <f t="array" ref="AL75">_xlfn.IFS(BA75=0,0,BA75&gt;0,(LOG(0.01*BA75/10^-CE75)))</f>
        <v>5.6838316662218169</v>
      </c>
      <c r="AM75" s="8" cm="1">
        <f t="array" ref="AM75">_xlfn.IFS(BB75=0,0,BB75&gt;0,(LOG(0.01*BB75/10^-CF75)))</f>
        <v>5.6314009906641731</v>
      </c>
      <c r="AN75" s="8" cm="1">
        <f t="array" ref="AN75">_xlfn.IFS(BC75=0,0,BC75&gt;0,(LOG(0.01*BC75/10^-CG75)))</f>
        <v>6.2031395522290635</v>
      </c>
      <c r="AO75" s="8" cm="1">
        <f t="array" ref="AO75">_xlfn.IFS(BD75=0,0,BD75&gt;0,(LOG(0.01*BD75/10^-CH75)))</f>
        <v>6.1748235506854607</v>
      </c>
      <c r="AP75" s="8" cm="1">
        <f t="array" ref="AP75">_xlfn.IFS(BE75=0,0,BE75&gt;0,(LOG(0.01*BE75/10^-CI75)))</f>
        <v>5.6867545369044903</v>
      </c>
      <c r="AQ75" s="8" cm="1">
        <f t="array" ref="AQ75">_xlfn.IFS(BF75=0,0,BF75&gt;0,(LOG(0.01*BF75/10^-CJ75)))</f>
        <v>0</v>
      </c>
      <c r="AR75" s="8" cm="1">
        <f t="array" ref="AR75">_xlfn.IFS(BG75=0,0,BG75&gt;0,(LOG(0.01*BG75/10^-CK75)))</f>
        <v>0</v>
      </c>
      <c r="AS75" s="8" cm="1">
        <f t="array" ref="AS75">_xlfn.IFS(BH75=0,0,BH75&gt;0,(LOG(0.01*BH75/10^-CL75)))</f>
        <v>0</v>
      </c>
      <c r="AT75" s="8" cm="1">
        <f t="array" ref="AT75">_xlfn.IFS(BI75=0,0,BI75&gt;0,(LOG(0.01*BI75/10^-CM75)))</f>
        <v>6.6114516629129376</v>
      </c>
      <c r="AU75" s="8" cm="1">
        <f t="array" ref="AU75">_xlfn.IFS(BJ75=0,0,BJ75&gt;0,(LOG(0.01*BJ75/10^-CN75)))</f>
        <v>4.9213427907022798</v>
      </c>
      <c r="AV75" s="8" cm="1">
        <f t="array" ref="AV75">_xlfn.IFS(BK75=0,0,BK75&gt;0,(LOG(0.01*BK75/10^-CO75)))</f>
        <v>0</v>
      </c>
      <c r="AW75" s="8" cm="1">
        <f t="array" ref="AW75">_xlfn.IFS(BL75=0,0,BL75&gt;0,(LOG(0.01*BL75/10^-CP75)))</f>
        <v>0</v>
      </c>
      <c r="AX75" s="8" cm="1">
        <f t="array" ref="AX75">_xlfn.IFS(BM75=0,0,BM75&gt;0,(LOG(0.01*BM75/10^-CQ75)))</f>
        <v>4.6315011602670983</v>
      </c>
      <c r="AY75" s="8" cm="1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>
      <c r="A76" s="33" t="s">
        <v>52</v>
      </c>
      <c r="B76" s="205" t="s">
        <v>5559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89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 cm="1">
        <f t="array" ref="AK76">_xlfn.IFS(AZ76=0,0,AZ76&gt;0,(LOG(0.01*AZ76/10^-CD76)))</f>
        <v>0</v>
      </c>
      <c r="AL76" s="8" cm="1">
        <f t="array" ref="AL76">_xlfn.IFS(BA76=0,0,BA76&gt;0,(LOG(0.01*BA76/10^-CE76)))</f>
        <v>5.6544233510248159</v>
      </c>
      <c r="AM76" s="8" cm="1">
        <f t="array" ref="AM76">_xlfn.IFS(BB76=0,0,BB76&gt;0,(LOG(0.01*BB76/10^-CF76)))</f>
        <v>5.6053636685338697</v>
      </c>
      <c r="AN76" s="8" cm="1">
        <f t="array" ref="AN76">_xlfn.IFS(BC76=0,0,BC76&gt;0,(LOG(0.01*BC76/10^-CG76)))</f>
        <v>5.6488888445681562</v>
      </c>
      <c r="AO76" s="8" cm="1">
        <f t="array" ref="AO76">_xlfn.IFS(BD76=0,0,BD76&gt;0,(LOG(0.01*BD76/10^-CH76)))</f>
        <v>6.0166241750059388</v>
      </c>
      <c r="AP76" s="8" cm="1">
        <f t="array" ref="AP76">_xlfn.IFS(BE76=0,0,BE76&gt;0,(LOG(0.01*BE76/10^-CI76)))</f>
        <v>5.4722696510766369</v>
      </c>
      <c r="AQ76" s="8" cm="1">
        <f t="array" ref="AQ76">_xlfn.IFS(BF76=0,0,BF76&gt;0,(LOG(0.01*BF76/10^-CJ76)))</f>
        <v>6.1098316909676846</v>
      </c>
      <c r="AR76" s="8" cm="1">
        <f t="array" ref="AR76">_xlfn.IFS(BG76=0,0,BG76&gt;0,(LOG(0.01*BG76/10^-CK76)))</f>
        <v>6.0808950467931293</v>
      </c>
      <c r="AS76" s="8" cm="1">
        <f t="array" ref="AS76">_xlfn.IFS(BH76=0,0,BH76&gt;0,(LOG(0.01*BH76/10^-CL76)))</f>
        <v>6.0638140978517843</v>
      </c>
      <c r="AT76" s="8" cm="1">
        <f t="array" ref="AT76">_xlfn.IFS(BI76=0,0,BI76&gt;0,(LOG(0.01*BI76/10^-CM76)))</f>
        <v>6.4050226571556834</v>
      </c>
      <c r="AU76" s="8" cm="1">
        <f t="array" ref="AU76">_xlfn.IFS(BJ76=0,0,BJ76&gt;0,(LOG(0.01*BJ76/10^-CN76)))</f>
        <v>0</v>
      </c>
      <c r="AV76" s="8" cm="1">
        <f t="array" ref="AV76">_xlfn.IFS(BK76=0,0,BK76&gt;0,(LOG(0.01*BK76/10^-CO76)))</f>
        <v>0</v>
      </c>
      <c r="AW76" s="8" cm="1">
        <f t="array" ref="AW76">_xlfn.IFS(BL76=0,0,BL76&gt;0,(LOG(0.01*BL76/10^-CP76)))</f>
        <v>0</v>
      </c>
      <c r="AX76" s="8" cm="1">
        <f t="array" ref="AX76">_xlfn.IFS(BM76=0,0,BM76&gt;0,(LOG(0.01*BM76/10^-CQ76)))</f>
        <v>0</v>
      </c>
      <c r="AY76" s="8" cm="1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>
      <c r="A77" s="33" t="s">
        <v>67</v>
      </c>
      <c r="B77" s="205" t="s">
        <v>5559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89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 cm="1">
        <f t="array" ref="AK77">_xlfn.IFS(AZ77=0,0,AZ77&gt;0,(LOG(0.01*AZ77/10^-CD77)))</f>
        <v>0</v>
      </c>
      <c r="AL77" s="8" cm="1">
        <f t="array" ref="AL77">_xlfn.IFS(BA77=0,0,BA77&gt;0,(LOG(0.01*BA77/10^-CE77)))</f>
        <v>8.891662011258008</v>
      </c>
      <c r="AM77" s="8" cm="1">
        <f t="array" ref="AM77">_xlfn.IFS(BB77=0,0,BB77&gt;0,(LOG(0.01*BB77/10^-CF77)))</f>
        <v>8.7394788430990697</v>
      </c>
      <c r="AN77" s="8" cm="1">
        <f t="array" ref="AN77">_xlfn.IFS(BC77=0,0,BC77&gt;0,(LOG(0.01*BC77/10^-CG77)))</f>
        <v>8.5396110930922067</v>
      </c>
      <c r="AO77" s="8" cm="1">
        <f t="array" ref="AO77">_xlfn.IFS(BD77=0,0,BD77&gt;0,(LOG(0.01*BD77/10^-CH77)))</f>
        <v>8.8373490154745333</v>
      </c>
      <c r="AP77" s="8" cm="1">
        <f t="array" ref="AP77">_xlfn.IFS(BE77=0,0,BE77&gt;0,(LOG(0.01*BE77/10^-CI77)))</f>
        <v>9.1006281242269154</v>
      </c>
      <c r="AQ77" s="8" cm="1">
        <f t="array" ref="AQ77">_xlfn.IFS(BF77=0,0,BF77&gt;0,(LOG(0.01*BF77/10^-CJ77)))</f>
        <v>0</v>
      </c>
      <c r="AR77" s="8" cm="1">
        <f t="array" ref="AR77">_xlfn.IFS(BG77=0,0,BG77&gt;0,(LOG(0.01*BG77/10^-CK77)))</f>
        <v>0</v>
      </c>
      <c r="AS77" s="8" cm="1">
        <f t="array" ref="AS77">_xlfn.IFS(BH77=0,0,BH77&gt;0,(LOG(0.01*BH77/10^-CL77)))</f>
        <v>0</v>
      </c>
      <c r="AT77" s="8" cm="1">
        <f t="array" ref="AT77">_xlfn.IFS(BI77=0,0,BI77&gt;0,(LOG(0.01*BI77/10^-CM77)))</f>
        <v>6.3811497807829909</v>
      </c>
      <c r="AU77" s="8" cm="1">
        <f t="array" ref="AU77">_xlfn.IFS(BJ77=0,0,BJ77&gt;0,(LOG(0.01*BJ77/10^-CN77)))</f>
        <v>0</v>
      </c>
      <c r="AV77" s="8" cm="1">
        <f t="array" ref="AV77">_xlfn.IFS(BK77=0,0,BK77&gt;0,(LOG(0.01*BK77/10^-CO77)))</f>
        <v>0</v>
      </c>
      <c r="AW77" s="8" cm="1">
        <f t="array" ref="AW77">_xlfn.IFS(BL77=0,0,BL77&gt;0,(LOG(0.01*BL77/10^-CP77)))</f>
        <v>7.7063645466612867</v>
      </c>
      <c r="AX77" s="8" cm="1">
        <f t="array" ref="AX77">_xlfn.IFS(BM77=0,0,BM77&gt;0,(LOG(0.01*BM77/10^-CQ77)))</f>
        <v>6.5857926098080553</v>
      </c>
      <c r="AY77" s="8" cm="1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>
      <c r="A78" s="33" t="s">
        <v>33</v>
      </c>
      <c r="B78" s="205" t="s">
        <v>5559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89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 cm="1">
        <f t="array" ref="AK78">_xlfn.IFS(AZ78=0,0,AZ78&gt;0,(LOG(0.01*AZ78/10^-CD78)))</f>
        <v>0</v>
      </c>
      <c r="AL78" s="8" cm="1">
        <f t="array" ref="AL78">_xlfn.IFS(BA78=0,0,BA78&gt;0,(LOG(0.01*BA78/10^-CE78)))</f>
        <v>6.639396680817379</v>
      </c>
      <c r="AM78" s="8" cm="1">
        <f t="array" ref="AM78">_xlfn.IFS(BB78=0,0,BB78&gt;0,(LOG(0.01*BB78/10^-CF78)))</f>
        <v>6.4980477513705637</v>
      </c>
      <c r="AN78" s="8" cm="1">
        <f t="array" ref="AN78">_xlfn.IFS(BC78=0,0,BC78&gt;0,(LOG(0.01*BC78/10^-CG78)))</f>
        <v>5.032544672104855</v>
      </c>
      <c r="AO78" s="8" cm="1">
        <f t="array" ref="AO78">_xlfn.IFS(BD78=0,0,BD78&gt;0,(LOG(0.01*BD78/10^-CH78)))</f>
        <v>5.7612781123047609</v>
      </c>
      <c r="AP78" s="8" cm="1">
        <f t="array" ref="AP78">_xlfn.IFS(BE78=0,0,BE78&gt;0,(LOG(0.01*BE78/10^-CI78)))</f>
        <v>0</v>
      </c>
      <c r="AQ78" s="8" cm="1">
        <f t="array" ref="AQ78">_xlfn.IFS(BF78=0,0,BF78&gt;0,(LOG(0.01*BF78/10^-CJ78)))</f>
        <v>0</v>
      </c>
      <c r="AR78" s="8" cm="1">
        <f t="array" ref="AR78">_xlfn.IFS(BG78=0,0,BG78&gt;0,(LOG(0.01*BG78/10^-CK78)))</f>
        <v>0</v>
      </c>
      <c r="AS78" s="8" cm="1">
        <f t="array" ref="AS78">_xlfn.IFS(BH78=0,0,BH78&gt;0,(LOG(0.01*BH78/10^-CL78)))</f>
        <v>0</v>
      </c>
      <c r="AT78" s="8" cm="1">
        <f t="array" ref="AT78">_xlfn.IFS(BI78=0,0,BI78&gt;0,(LOG(0.01*BI78/10^-CM78)))</f>
        <v>7.0574136142266433</v>
      </c>
      <c r="AU78" s="8" cm="1">
        <f t="array" ref="AU78">_xlfn.IFS(BJ78=0,0,BJ78&gt;0,(LOG(0.01*BJ78/10^-CN78)))</f>
        <v>0</v>
      </c>
      <c r="AV78" s="8" cm="1">
        <f t="array" ref="AV78">_xlfn.IFS(BK78=0,0,BK78&gt;0,(LOG(0.01*BK78/10^-CO78)))</f>
        <v>0</v>
      </c>
      <c r="AW78" s="8" cm="1">
        <f t="array" ref="AW78">_xlfn.IFS(BL78=0,0,BL78&gt;0,(LOG(0.01*BL78/10^-CP78)))</f>
        <v>0</v>
      </c>
      <c r="AX78" s="8" cm="1">
        <f t="array" ref="AX78">_xlfn.IFS(BM78=0,0,BM78&gt;0,(LOG(0.01*BM78/10^-CQ78)))</f>
        <v>0</v>
      </c>
      <c r="AY78" s="8" cm="1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>
      <c r="A79" s="33" t="s">
        <v>45</v>
      </c>
      <c r="B79" s="205" t="s">
        <v>5559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89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 cm="1">
        <f t="array" ref="AK79">_xlfn.IFS(AZ79=0,0,AZ79&gt;0,(LOG(0.01*AZ79/10^-CD79)))</f>
        <v>0</v>
      </c>
      <c r="AL79" s="8" cm="1">
        <f t="array" ref="AL79">_xlfn.IFS(BA79=0,0,BA79&gt;0,(LOG(0.01*BA79/10^-CE79)))</f>
        <v>9.2800646480495796</v>
      </c>
      <c r="AM79" s="8" cm="1">
        <f t="array" ref="AM79">_xlfn.IFS(BB79=0,0,BB79&gt;0,(LOG(0.01*BB79/10^-CF79)))</f>
        <v>9.1616814845851824</v>
      </c>
      <c r="AN79" s="8" cm="1">
        <f t="array" ref="AN79">_xlfn.IFS(BC79=0,0,BC79&gt;0,(LOG(0.01*BC79/10^-CG79)))</f>
        <v>8.6804553859285107</v>
      </c>
      <c r="AO79" s="8" cm="1">
        <f t="array" ref="AO79">_xlfn.IFS(BD79=0,0,BD79&gt;0,(LOG(0.01*BD79/10^-CH79)))</f>
        <v>8.9135499994532754</v>
      </c>
      <c r="AP79" s="8" cm="1">
        <f t="array" ref="AP79">_xlfn.IFS(BE79=0,0,BE79&gt;0,(LOG(0.01*BE79/10^-CI79)))</f>
        <v>7.931602019930045</v>
      </c>
      <c r="AQ79" s="8" cm="1">
        <f t="array" ref="AQ79">_xlfn.IFS(BF79=0,0,BF79&gt;0,(LOG(0.01*BF79/10^-CJ79)))</f>
        <v>0</v>
      </c>
      <c r="AR79" s="8" cm="1">
        <f t="array" ref="AR79">_xlfn.IFS(BG79=0,0,BG79&gt;0,(LOG(0.01*BG79/10^-CK79)))</f>
        <v>0</v>
      </c>
      <c r="AS79" s="8" cm="1">
        <f t="array" ref="AS79">_xlfn.IFS(BH79=0,0,BH79&gt;0,(LOG(0.01*BH79/10^-CL79)))</f>
        <v>0</v>
      </c>
      <c r="AT79" s="8" cm="1">
        <f t="array" ref="AT79">_xlfn.IFS(BI79=0,0,BI79&gt;0,(LOG(0.01*BI79/10^-CM79)))</f>
        <v>5.8497803172706151</v>
      </c>
      <c r="AU79" s="8" cm="1">
        <f t="array" ref="AU79">_xlfn.IFS(BJ79=0,0,BJ79&gt;0,(LOG(0.01*BJ79/10^-CN79)))</f>
        <v>6.7158768089369909</v>
      </c>
      <c r="AV79" s="8" cm="1">
        <f t="array" ref="AV79">_xlfn.IFS(BK79=0,0,BK79&gt;0,(LOG(0.01*BK79/10^-CO79)))</f>
        <v>5.9082532640331635</v>
      </c>
      <c r="AW79" s="8" cm="1">
        <f t="array" ref="AW79">_xlfn.IFS(BL79=0,0,BL79&gt;0,(LOG(0.01*BL79/10^-CP79)))</f>
        <v>7.7021441100803107</v>
      </c>
      <c r="AX79" s="8" cm="1">
        <f t="array" ref="AX79">_xlfn.IFS(BM79=0,0,BM79&gt;0,(LOG(0.01*BM79/10^-CQ79)))</f>
        <v>6.6774119715361309</v>
      </c>
      <c r="AY79" s="8" cm="1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>
      <c r="A80" s="33" t="s">
        <v>86</v>
      </c>
      <c r="B80" s="205" t="s">
        <v>5559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89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 cm="1">
        <f t="array" ref="AK80">_xlfn.IFS(AZ80=0,0,AZ80&gt;0,(LOG(0.01*AZ80/10^-CD80)))</f>
        <v>0</v>
      </c>
      <c r="AL80" s="8" cm="1">
        <f t="array" ref="AL80">_xlfn.IFS(BA80=0,0,BA80&gt;0,(LOG(0.01*BA80/10^-CE80)))</f>
        <v>8.9059297062360727</v>
      </c>
      <c r="AM80" s="8" cm="1">
        <f t="array" ref="AM80">_xlfn.IFS(BB80=0,0,BB80&gt;0,(LOG(0.01*BB80/10^-CF80)))</f>
        <v>8.9465571850209535</v>
      </c>
      <c r="AN80" s="8" cm="1">
        <f t="array" ref="AN80">_xlfn.IFS(BC80=0,0,BC80&gt;0,(LOG(0.01*BC80/10^-CG80)))</f>
        <v>8.4133828251883447</v>
      </c>
      <c r="AO80" s="8" cm="1">
        <f t="array" ref="AO80">_xlfn.IFS(BD80=0,0,BD80&gt;0,(LOG(0.01*BD80/10^-CH80)))</f>
        <v>9.0612370872611088</v>
      </c>
      <c r="AP80" s="8" cm="1">
        <f t="array" ref="AP80">_xlfn.IFS(BE80=0,0,BE80&gt;0,(LOG(0.01*BE80/10^-CI80)))</f>
        <v>8.2802887691564848</v>
      </c>
      <c r="AQ80" s="8" cm="1">
        <f t="array" ref="AQ80">_xlfn.IFS(BF80=0,0,BF80&gt;0,(LOG(0.01*BF80/10^-CJ80)))</f>
        <v>0</v>
      </c>
      <c r="AR80" s="8" cm="1">
        <f t="array" ref="AR80">_xlfn.IFS(BG80=0,0,BG80&gt;0,(LOG(0.01*BG80/10^-CK80)))</f>
        <v>0</v>
      </c>
      <c r="AS80" s="8" cm="1">
        <f t="array" ref="AS80">_xlfn.IFS(BH80=0,0,BH80&gt;0,(LOG(0.01*BH80/10^-CL80)))</f>
        <v>0</v>
      </c>
      <c r="AT80" s="8" cm="1">
        <f t="array" ref="AT80">_xlfn.IFS(BI80=0,0,BI80&gt;0,(LOG(0.01*BI80/10^-CM80)))</f>
        <v>7.0605325202879667</v>
      </c>
      <c r="AU80" s="8" cm="1">
        <f t="array" ref="AU80">_xlfn.IFS(BJ80=0,0,BJ80&gt;0,(LOG(0.01*BJ80/10^-CN80)))</f>
        <v>7.859857460955828</v>
      </c>
      <c r="AV80" s="8" cm="1">
        <f t="array" ref="AV80">_xlfn.IFS(BK80=0,0,BK80&gt;0,(LOG(0.01*BK80/10^-CO80)))</f>
        <v>0</v>
      </c>
      <c r="AW80" s="8" cm="1">
        <f t="array" ref="AW80">_xlfn.IFS(BL80=0,0,BL80&gt;0,(LOG(0.01*BL80/10^-CP80)))</f>
        <v>8.5182043641691365</v>
      </c>
      <c r="AX80" s="8" cm="1">
        <f t="array" ref="AX80">_xlfn.IFS(BM80=0,0,BM80&gt;0,(LOG(0.01*BM80/10^-CQ80)))</f>
        <v>7.4578926749445058</v>
      </c>
      <c r="AY80" s="8" cm="1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>
      <c r="A81" s="33" t="s">
        <v>91</v>
      </c>
      <c r="B81" s="205" t="s">
        <v>5559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89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 cm="1">
        <f t="array" ref="AK81">_xlfn.IFS(AZ81=0,0,AZ81&gt;0,(LOG(0.01*AZ81/10^-CD81)))</f>
        <v>0</v>
      </c>
      <c r="AL81" s="8" cm="1">
        <f t="array" ref="AL81">_xlfn.IFS(BA81=0,0,BA81&gt;0,(LOG(0.01*BA81/10^-CE81)))</f>
        <v>3.5364609998478107</v>
      </c>
      <c r="AM81" s="8" cm="1">
        <f t="array" ref="AM81">_xlfn.IFS(BB81=0,0,BB81&gt;0,(LOG(0.01*BB81/10^-CF81)))</f>
        <v>3.1365857420847041</v>
      </c>
      <c r="AN81" s="8" cm="1">
        <f t="array" ref="AN81">_xlfn.IFS(BC81=0,0,BC81&gt;0,(LOG(0.01*BC81/10^-CG81)))</f>
        <v>3.3285668135419106</v>
      </c>
      <c r="AO81" s="8" cm="1">
        <f t="array" ref="AO81">_xlfn.IFS(BD81=0,0,BD81&gt;0,(LOG(0.01*BD81/10^-CH81)))</f>
        <v>3.5758233930694105</v>
      </c>
      <c r="AP81" s="8" cm="1">
        <f t="array" ref="AP81">_xlfn.IFS(BE81=0,0,BE81&gt;0,(LOG(0.01*BE81/10^-CI81)))</f>
        <v>0</v>
      </c>
      <c r="AQ81" s="8" cm="1">
        <f t="array" ref="AQ81">_xlfn.IFS(BF81=0,0,BF81&gt;0,(LOG(0.01*BF81/10^-CJ81)))</f>
        <v>3.5012981855009855</v>
      </c>
      <c r="AR81" s="8" cm="1">
        <f t="array" ref="AR81">_xlfn.IFS(BG81=0,0,BG81&gt;0,(LOG(0.01*BG81/10^-CK81)))</f>
        <v>3.3190952701065748</v>
      </c>
      <c r="AS81" s="8" cm="1">
        <f t="array" ref="AS81">_xlfn.IFS(BH81=0,0,BH81&gt;0,(LOG(0.01*BH81/10^-CL81)))</f>
        <v>3.5490548753094493</v>
      </c>
      <c r="AT81" s="8" cm="1">
        <f t="array" ref="AT81">_xlfn.IFS(BI81=0,0,BI81&gt;0,(LOG(0.01*BI81/10^-CM81)))</f>
        <v>2.92760056111225</v>
      </c>
      <c r="AU81" s="8" cm="1">
        <f t="array" ref="AU81">_xlfn.IFS(BJ81=0,0,BJ81&gt;0,(LOG(0.01*BJ81/10^-CN81)))</f>
        <v>0</v>
      </c>
      <c r="AV81" s="8" cm="1">
        <f t="array" ref="AV81">_xlfn.IFS(BK81=0,0,BK81&gt;0,(LOG(0.01*BK81/10^-CO81)))</f>
        <v>4.6205291048262147</v>
      </c>
      <c r="AW81" s="8" cm="1">
        <f t="array" ref="AW81">_xlfn.IFS(BL81=0,0,BL81&gt;0,(LOG(0.01*BL81/10^-CP81)))</f>
        <v>0</v>
      </c>
      <c r="AX81" s="8" cm="1">
        <f t="array" ref="AX81">_xlfn.IFS(BM81=0,0,BM81&gt;0,(LOG(0.01*BM81/10^-CQ81)))</f>
        <v>2.343003445211262</v>
      </c>
      <c r="AY81" s="8" cm="1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>
      <c r="A82" s="33" t="s">
        <v>108</v>
      </c>
      <c r="B82" s="205" t="s">
        <v>5559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89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 cm="1">
        <f t="array" ref="AK82">_xlfn.IFS(AZ82=0,0,AZ82&gt;0,(LOG(0.01*AZ82/10^-CD82)))</f>
        <v>0</v>
      </c>
      <c r="AL82" s="8" cm="1">
        <f t="array" ref="AL82">_xlfn.IFS(BA82=0,0,BA82&gt;0,(LOG(0.01*BA82/10^-CE82)))</f>
        <v>8.0237101728862292</v>
      </c>
      <c r="AM82" s="8" cm="1">
        <f t="array" ref="AM82">_xlfn.IFS(BB82=0,0,BB82&gt;0,(LOG(0.01*BB82/10^-CF82)))</f>
        <v>7.5338836653217767</v>
      </c>
      <c r="AN82" s="8" cm="1">
        <f t="array" ref="AN82">_xlfn.IFS(BC82=0,0,BC82&gt;0,(LOG(0.01*BC82/10^-CG82)))</f>
        <v>8.0354341673359695</v>
      </c>
      <c r="AO82" s="8" cm="1">
        <f t="array" ref="AO82">_xlfn.IFS(BD82=0,0,BD82&gt;0,(LOG(0.01*BD82/10^-CH82)))</f>
        <v>8.6317638944660757</v>
      </c>
      <c r="AP82" s="8" cm="1">
        <f t="array" ref="AP82">_xlfn.IFS(BE82=0,0,BE82&gt;0,(LOG(0.01*BE82/10^-CI82)))</f>
        <v>7.4248615523278394</v>
      </c>
      <c r="AQ82" s="8" cm="1">
        <f t="array" ref="AQ82">_xlfn.IFS(BF82=0,0,BF82&gt;0,(LOG(0.01*BF82/10^-CJ82)))</f>
        <v>0</v>
      </c>
      <c r="AR82" s="8" cm="1">
        <f t="array" ref="AR82">_xlfn.IFS(BG82=0,0,BG82&gt;0,(LOG(0.01*BG82/10^-CK82)))</f>
        <v>0</v>
      </c>
      <c r="AS82" s="8" cm="1">
        <f t="array" ref="AS82">_xlfn.IFS(BH82=0,0,BH82&gt;0,(LOG(0.01*BH82/10^-CL82)))</f>
        <v>0</v>
      </c>
      <c r="AT82" s="8" cm="1">
        <f t="array" ref="AT82">_xlfn.IFS(BI82=0,0,BI82&gt;0,(LOG(0.01*BI82/10^-CM82)))</f>
        <v>5.2728655762395116</v>
      </c>
      <c r="AU82" s="8" cm="1">
        <f t="array" ref="AU82">_xlfn.IFS(BJ82=0,0,BJ82&gt;0,(LOG(0.01*BJ82/10^-CN82)))</f>
        <v>0</v>
      </c>
      <c r="AV82" s="8" cm="1">
        <f t="array" ref="AV82">_xlfn.IFS(BK82=0,0,BK82&gt;0,(LOG(0.01*BK82/10^-CO82)))</f>
        <v>0</v>
      </c>
      <c r="AW82" s="8" cm="1">
        <f t="array" ref="AW82">_xlfn.IFS(BL82=0,0,BL82&gt;0,(LOG(0.01*BL82/10^-CP82)))</f>
        <v>5.7069223537051004</v>
      </c>
      <c r="AX82" s="8" cm="1">
        <f t="array" ref="AX82">_xlfn.IFS(BM82=0,0,BM82&gt;0,(LOG(0.01*BM82/10^-CQ82)))</f>
        <v>5.2056526868163289</v>
      </c>
      <c r="AY82" s="8" cm="1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>
      <c r="A83" s="33" t="s">
        <v>166</v>
      </c>
      <c r="B83" s="205" t="s">
        <v>5559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89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 cm="1">
        <f t="array" ref="AK83">_xlfn.IFS(AZ83=0,0,AZ83&gt;0,(LOG(0.01*AZ83/10^-CD83)))</f>
        <v>0</v>
      </c>
      <c r="AL83" s="8" cm="1">
        <f t="array" ref="AL83">_xlfn.IFS(BA83=0,0,BA83&gt;0,(LOG(0.01*BA83/10^-CE83)))</f>
        <v>8.8346047574815056</v>
      </c>
      <c r="AM83" s="8" cm="1">
        <f t="array" ref="AM83">_xlfn.IFS(BB83=0,0,BB83&gt;0,(LOG(0.01*BB83/10^-CF83)))</f>
        <v>8.6596444141629316</v>
      </c>
      <c r="AN83" s="8" cm="1">
        <f t="array" ref="AN83">_xlfn.IFS(BC83=0,0,BC83&gt;0,(LOG(0.01*BC83/10^-CG83)))</f>
        <v>8.0269717219296286</v>
      </c>
      <c r="AO83" s="8" cm="1">
        <f t="array" ref="AO83">_xlfn.IFS(BD83=0,0,BD83&gt;0,(LOG(0.01*BD83/10^-CH83)))</f>
        <v>8.5870700705335512</v>
      </c>
      <c r="AP83" s="8" cm="1">
        <f t="array" ref="AP83">_xlfn.IFS(BE83=0,0,BE83&gt;0,(LOG(0.01*BE83/10^-CI83)))</f>
        <v>0</v>
      </c>
      <c r="AQ83" s="8" cm="1">
        <f t="array" ref="AQ83">_xlfn.IFS(BF83=0,0,BF83&gt;0,(LOG(0.01*BF83/10^-CJ83)))</f>
        <v>0</v>
      </c>
      <c r="AR83" s="8" cm="1">
        <f t="array" ref="AR83">_xlfn.IFS(BG83=0,0,BG83&gt;0,(LOG(0.01*BG83/10^-CK83)))</f>
        <v>0</v>
      </c>
      <c r="AS83" s="8" cm="1">
        <f t="array" ref="AS83">_xlfn.IFS(BH83=0,0,BH83&gt;0,(LOG(0.01*BH83/10^-CL83)))</f>
        <v>0</v>
      </c>
      <c r="AT83" s="8" cm="1">
        <f t="array" ref="AT83">_xlfn.IFS(BI83=0,0,BI83&gt;0,(LOG(0.01*BI83/10^-CM83)))</f>
        <v>6.6984354857828876</v>
      </c>
      <c r="AU83" s="8" cm="1">
        <f t="array" ref="AU83">_xlfn.IFS(BJ83=0,0,BJ83&gt;0,(LOG(0.01*BJ83/10^-CN83)))</f>
        <v>0</v>
      </c>
      <c r="AV83" s="8" cm="1">
        <f t="array" ref="AV83">_xlfn.IFS(BK83=0,0,BK83&gt;0,(LOG(0.01*BK83/10^-CO83)))</f>
        <v>0</v>
      </c>
      <c r="AW83" s="8" cm="1">
        <f t="array" ref="AW83">_xlfn.IFS(BL83=0,0,BL83&gt;0,(LOG(0.01*BL83/10^-CP83)))</f>
        <v>5.6285596642108562</v>
      </c>
      <c r="AX83" s="8" cm="1">
        <f t="array" ref="AX83">_xlfn.IFS(BM83=0,0,BM83&gt;0,(LOG(0.01*BM83/10^-CQ83)))</f>
        <v>0</v>
      </c>
      <c r="AY83" s="8" cm="1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>
      <c r="A84" s="33" t="s">
        <v>59</v>
      </c>
      <c r="B84" s="205" t="s">
        <v>5559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89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 cm="1">
        <f t="array" ref="AK84">_xlfn.IFS(AZ84=0,0,AZ84&gt;0,(LOG(0.01*AZ84/10^-CD84)))</f>
        <v>0</v>
      </c>
      <c r="AL84" s="8" cm="1">
        <f t="array" ref="AL84">_xlfn.IFS(BA84=0,0,BA84&gt;0,(LOG(0.01*BA84/10^-CE84)))</f>
        <v>8.890821314663965</v>
      </c>
      <c r="AM84" s="8" cm="1">
        <f t="array" ref="AM84">_xlfn.IFS(BB84=0,0,BB84&gt;0,(LOG(0.01*BB84/10^-CF84)))</f>
        <v>8.7147061089755695</v>
      </c>
      <c r="AN84" s="8" cm="1">
        <f t="array" ref="AN84">_xlfn.IFS(BC84=0,0,BC84&gt;0,(LOG(0.01*BC84/10^-CG84)))</f>
        <v>8.0922057843864081</v>
      </c>
      <c r="AO84" s="8" cm="1">
        <f t="array" ref="AO84">_xlfn.IFS(BD84=0,0,BD84&gt;0,(LOG(0.01*BD84/10^-CH84)))</f>
        <v>8.6504539645527885</v>
      </c>
      <c r="AP84" s="8" cm="1">
        <f t="array" ref="AP84">_xlfn.IFS(BE84=0,0,BE84&gt;0,(LOG(0.01*BE84/10^-CI84)))</f>
        <v>8.2638994904420002</v>
      </c>
      <c r="AQ84" s="8" cm="1">
        <f t="array" ref="AQ84">_xlfn.IFS(BF84=0,0,BF84&gt;0,(LOG(0.01*BF84/10^-CJ84)))</f>
        <v>0</v>
      </c>
      <c r="AR84" s="8" cm="1">
        <f t="array" ref="AR84">_xlfn.IFS(BG84=0,0,BG84&gt;0,(LOG(0.01*BG84/10^-CK84)))</f>
        <v>0</v>
      </c>
      <c r="AS84" s="8" cm="1">
        <f t="array" ref="AS84">_xlfn.IFS(BH84=0,0,BH84&gt;0,(LOG(0.01*BH84/10^-CL84)))</f>
        <v>0</v>
      </c>
      <c r="AT84" s="8" cm="1">
        <f t="array" ref="AT84">_xlfn.IFS(BI84=0,0,BI84&gt;0,(LOG(0.01*BI84/10^-CM84)))</f>
        <v>5.3759555632314555</v>
      </c>
      <c r="AU84" s="8" cm="1">
        <f t="array" ref="AU84">_xlfn.IFS(BJ84=0,0,BJ84&gt;0,(LOG(0.01*BJ84/10^-CN84)))</f>
        <v>0</v>
      </c>
      <c r="AV84" s="8" cm="1">
        <f t="array" ref="AV84">_xlfn.IFS(BK84=0,0,BK84&gt;0,(LOG(0.01*BK84/10^-CO84)))</f>
        <v>0</v>
      </c>
      <c r="AW84" s="8" cm="1">
        <f t="array" ref="AW84">_xlfn.IFS(BL84=0,0,BL84&gt;0,(LOG(0.01*BL84/10^-CP84)))</f>
        <v>7.231795950263499</v>
      </c>
      <c r="AX84" s="8" cm="1">
        <f t="array" ref="AX84">_xlfn.IFS(BM84=0,0,BM84&gt;0,(LOG(0.01*BM84/10^-CQ84)))</f>
        <v>6.7525650933870862</v>
      </c>
      <c r="AY84" s="8" cm="1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>
      <c r="A85" s="33" t="s">
        <v>77</v>
      </c>
      <c r="B85" s="205" t="s">
        <v>5559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89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 cm="1">
        <f t="array" ref="AK85">_xlfn.IFS(AZ85=0,0,AZ85&gt;0,(LOG(0.01*AZ85/10^-CD85)))</f>
        <v>0</v>
      </c>
      <c r="AL85" s="8" cm="1">
        <f t="array" ref="AL85">_xlfn.IFS(BA85=0,0,BA85&gt;0,(LOG(0.01*BA85/10^-CE85)))</f>
        <v>7.7315827337669258</v>
      </c>
      <c r="AM85" s="8" cm="1">
        <f t="array" ref="AM85">_xlfn.IFS(BB85=0,0,BB85&gt;0,(LOG(0.01*BB85/10^-CF85)))</f>
        <v>7.6452351937759477</v>
      </c>
      <c r="AN85" s="8" cm="1">
        <f t="array" ref="AN85">_xlfn.IFS(BC85=0,0,BC85&gt;0,(LOG(0.01*BC85/10^-CG85)))</f>
        <v>7.7931434543352935</v>
      </c>
      <c r="AO85" s="8" cm="1">
        <f t="array" ref="AO85">_xlfn.IFS(BD85=0,0,BD85&gt;0,(LOG(0.01*BD85/10^-CH85)))</f>
        <v>8.1598767610548464</v>
      </c>
      <c r="AP85" s="8" cm="1">
        <f t="array" ref="AP85">_xlfn.IFS(BE85=0,0,BE85&gt;0,(LOG(0.01*BE85/10^-CI85)))</f>
        <v>8.069861633936851</v>
      </c>
      <c r="AQ85" s="8" cm="1">
        <f t="array" ref="AQ85">_xlfn.IFS(BF85=0,0,BF85&gt;0,(LOG(0.01*BF85/10^-CJ85)))</f>
        <v>0</v>
      </c>
      <c r="AR85" s="8" cm="1">
        <f t="array" ref="AR85">_xlfn.IFS(BG85=0,0,BG85&gt;0,(LOG(0.01*BG85/10^-CK85)))</f>
        <v>0</v>
      </c>
      <c r="AS85" s="8" cm="1">
        <f t="array" ref="AS85">_xlfn.IFS(BH85=0,0,BH85&gt;0,(LOG(0.01*BH85/10^-CL85)))</f>
        <v>0</v>
      </c>
      <c r="AT85" s="8" cm="1">
        <f t="array" ref="AT85">_xlfn.IFS(BI85=0,0,BI85&gt;0,(LOG(0.01*BI85/10^-CM85)))</f>
        <v>0</v>
      </c>
      <c r="AU85" s="8" cm="1">
        <f t="array" ref="AU85">_xlfn.IFS(BJ85=0,0,BJ85&gt;0,(LOG(0.01*BJ85/10^-CN85)))</f>
        <v>0</v>
      </c>
      <c r="AV85" s="8" cm="1">
        <f t="array" ref="AV85">_xlfn.IFS(BK85=0,0,BK85&gt;0,(LOG(0.01*BK85/10^-CO85)))</f>
        <v>0</v>
      </c>
      <c r="AW85" s="8" cm="1">
        <f t="array" ref="AW85">_xlfn.IFS(BL85=0,0,BL85&gt;0,(LOG(0.01*BL85/10^-CP85)))</f>
        <v>6.5051275718169554</v>
      </c>
      <c r="AX85" s="8" cm="1">
        <f t="array" ref="AX85">_xlfn.IFS(BM85=0,0,BM85&gt;0,(LOG(0.01*BM85/10^-CQ85)))</f>
        <v>6.1554076251470793</v>
      </c>
      <c r="AY85" s="8" cm="1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>
      <c r="A86" s="33" t="s">
        <v>118</v>
      </c>
      <c r="B86" s="205" t="s">
        <v>5559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89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 cm="1">
        <f t="array" ref="AK86">_xlfn.IFS(AZ86=0,0,AZ86&gt;0,(LOG(0.01*AZ86/10^-CD86)))</f>
        <v>0</v>
      </c>
      <c r="AL86" s="8" cm="1">
        <f t="array" ref="AL86">_xlfn.IFS(BA86=0,0,BA86&gt;0,(LOG(0.01*BA86/10^-CE86)))</f>
        <v>4.2783792114013881</v>
      </c>
      <c r="AM86" s="8" cm="1">
        <f t="array" ref="AM86">_xlfn.IFS(BB86=0,0,BB86&gt;0,(LOG(0.01*BB86/10^-CF86)))</f>
        <v>4.0841258311327673</v>
      </c>
      <c r="AN86" s="8" cm="1">
        <f t="array" ref="AN86">_xlfn.IFS(BC86=0,0,BC86&gt;0,(LOG(0.01*BC86/10^-CG86)))</f>
        <v>0</v>
      </c>
      <c r="AO86" s="8" cm="1">
        <f t="array" ref="AO86">_xlfn.IFS(BD86=0,0,BD86&gt;0,(LOG(0.01*BD86/10^-CH86)))</f>
        <v>0</v>
      </c>
      <c r="AP86" s="8" cm="1">
        <f t="array" ref="AP86">_xlfn.IFS(BE86=0,0,BE86&gt;0,(LOG(0.01*BE86/10^-CI86)))</f>
        <v>0</v>
      </c>
      <c r="AQ86" s="8" cm="1">
        <f t="array" ref="AQ86">_xlfn.IFS(BF86=0,0,BF86&gt;0,(LOG(0.01*BF86/10^-CJ86)))</f>
        <v>3.7218779219067319</v>
      </c>
      <c r="AR86" s="8" cm="1">
        <f t="array" ref="AR86">_xlfn.IFS(BG86=0,0,BG86&gt;0,(LOG(0.01*BG86/10^-CK86)))</f>
        <v>3.8535841867597744</v>
      </c>
      <c r="AS86" s="8" cm="1">
        <f t="array" ref="AS86">_xlfn.IFS(BH86=0,0,BH86&gt;0,(LOG(0.01*BH86/10^-CL86)))</f>
        <v>4.0648745009168223</v>
      </c>
      <c r="AT86" s="8" cm="1">
        <f t="array" ref="AT86">_xlfn.IFS(BI86=0,0,BI86&gt;0,(LOG(0.01*BI86/10^-CM86)))</f>
        <v>0</v>
      </c>
      <c r="AU86" s="8" cm="1">
        <f t="array" ref="AU86">_xlfn.IFS(BJ86=0,0,BJ86&gt;0,(LOG(0.01*BJ86/10^-CN86)))</f>
        <v>0</v>
      </c>
      <c r="AV86" s="8" cm="1">
        <f t="array" ref="AV86">_xlfn.IFS(BK86=0,0,BK86&gt;0,(LOG(0.01*BK86/10^-CO86)))</f>
        <v>0</v>
      </c>
      <c r="AW86" s="8" cm="1">
        <f t="array" ref="AW86">_xlfn.IFS(BL86=0,0,BL86&gt;0,(LOG(0.01*BL86/10^-CP86)))</f>
        <v>0</v>
      </c>
      <c r="AX86" s="8" cm="1">
        <f t="array" ref="AX86">_xlfn.IFS(BM86=0,0,BM86&gt;0,(LOG(0.01*BM86/10^-CQ86)))</f>
        <v>0</v>
      </c>
      <c r="AY86" s="8" cm="1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>
      <c r="A87" s="33" t="s">
        <v>140</v>
      </c>
      <c r="B87" s="205" t="s">
        <v>5559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89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 cm="1">
        <f t="array" ref="AK87">_xlfn.IFS(AZ87=0,0,AZ87&gt;0,(LOG(0.01*AZ87/10^-CD87)))</f>
        <v>0</v>
      </c>
      <c r="AL87" s="8" cm="1">
        <f t="array" ref="AL87">_xlfn.IFS(BA87=0,0,BA87&gt;0,(LOG(0.01*BA87/10^-CE87)))</f>
        <v>6.9424727330328961</v>
      </c>
      <c r="AM87" s="8" cm="1">
        <f t="array" ref="AM87">_xlfn.IFS(BB87=0,0,BB87&gt;0,(LOG(0.01*BB87/10^-CF87)))</f>
        <v>6.6887493699682397</v>
      </c>
      <c r="AN87" s="8" cm="1">
        <f t="array" ref="AN87">_xlfn.IFS(BC87=0,0,BC87&gt;0,(LOG(0.01*BC87/10^-CG87)))</f>
        <v>6.5276837172612314</v>
      </c>
      <c r="AO87" s="8" cm="1">
        <f t="array" ref="AO87">_xlfn.IFS(BD87=0,0,BD87&gt;0,(LOG(0.01*BD87/10^-CH87)))</f>
        <v>6.6370953668494819</v>
      </c>
      <c r="AP87" s="8" cm="1">
        <f t="array" ref="AP87">_xlfn.IFS(BE87=0,0,BE87&gt;0,(LOG(0.01*BE87/10^-CI87)))</f>
        <v>6.4213082882749255</v>
      </c>
      <c r="AQ87" s="8" cm="1">
        <f t="array" ref="AQ87">_xlfn.IFS(BF87=0,0,BF87&gt;0,(LOG(0.01*BF87/10^-CJ87)))</f>
        <v>0</v>
      </c>
      <c r="AR87" s="8" cm="1">
        <f t="array" ref="AR87">_xlfn.IFS(BG87=0,0,BG87&gt;0,(LOG(0.01*BG87/10^-CK87)))</f>
        <v>0</v>
      </c>
      <c r="AS87" s="8" cm="1">
        <f t="array" ref="AS87">_xlfn.IFS(BH87=0,0,BH87&gt;0,(LOG(0.01*BH87/10^-CL87)))</f>
        <v>0</v>
      </c>
      <c r="AT87" s="8" cm="1">
        <f t="array" ref="AT87">_xlfn.IFS(BI87=0,0,BI87&gt;0,(LOG(0.01*BI87/10^-CM87)))</f>
        <v>0</v>
      </c>
      <c r="AU87" s="8" cm="1">
        <f t="array" ref="AU87">_xlfn.IFS(BJ87=0,0,BJ87&gt;0,(LOG(0.01*BJ87/10^-CN87)))</f>
        <v>0</v>
      </c>
      <c r="AV87" s="8" cm="1">
        <f t="array" ref="AV87">_xlfn.IFS(BK87=0,0,BK87&gt;0,(LOG(0.01*BK87/10^-CO87)))</f>
        <v>5.6939773982123212</v>
      </c>
      <c r="AW87" s="8" cm="1">
        <f t="array" ref="AW87">_xlfn.IFS(BL87=0,0,BL87&gt;0,(LOG(0.01*BL87/10^-CP87)))</f>
        <v>4.5760580039132233</v>
      </c>
      <c r="AX87" s="8" cm="1">
        <f t="array" ref="AX87">_xlfn.IFS(BM87=0,0,BM87&gt;0,(LOG(0.01*BM87/10^-CQ87)))</f>
        <v>4.6012035110792144</v>
      </c>
      <c r="AY87" s="8" cm="1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>
      <c r="A88" s="33" t="s">
        <v>177</v>
      </c>
      <c r="B88" s="205" t="s">
        <v>5559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89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 cm="1">
        <f t="array" ref="AK88">_xlfn.IFS(AZ88=0,0,AZ88&gt;0,(LOG(0.01*AZ88/10^-CD88)))</f>
        <v>0</v>
      </c>
      <c r="AL88" s="8" cm="1">
        <f t="array" ref="AL88">_xlfn.IFS(BA88=0,0,BA88&gt;0,(LOG(0.01*BA88/10^-CE88)))</f>
        <v>8.9707747647336156</v>
      </c>
      <c r="AM88" s="8" cm="1">
        <f t="array" ref="AM88">_xlfn.IFS(BB88=0,0,BB88&gt;0,(LOG(0.01*BB88/10^-CF88)))</f>
        <v>8.7317099383845704</v>
      </c>
      <c r="AN88" s="8" cm="1">
        <f t="array" ref="AN88">_xlfn.IFS(BC88=0,0,BC88&gt;0,(LOG(0.01*BC88/10^-CG88)))</f>
        <v>8.2441432279363642</v>
      </c>
      <c r="AO88" s="8" cm="1">
        <f t="array" ref="AO88">_xlfn.IFS(BD88=0,0,BD88&gt;0,(LOG(0.01*BD88/10^-CH88)))</f>
        <v>8.9014545817626054</v>
      </c>
      <c r="AP88" s="8" cm="1">
        <f t="array" ref="AP88">_xlfn.IFS(BE88=0,0,BE88&gt;0,(LOG(0.01*BE88/10^-CI88)))</f>
        <v>9.2690350476979173</v>
      </c>
      <c r="AQ88" s="8" cm="1">
        <f t="array" ref="AQ88">_xlfn.IFS(BF88=0,0,BF88&gt;0,(LOG(0.01*BF88/10^-CJ88)))</f>
        <v>0</v>
      </c>
      <c r="AR88" s="8" cm="1">
        <f t="array" ref="AR88">_xlfn.IFS(BG88=0,0,BG88&gt;0,(LOG(0.01*BG88/10^-CK88)))</f>
        <v>0</v>
      </c>
      <c r="AS88" s="8" cm="1">
        <f t="array" ref="AS88">_xlfn.IFS(BH88=0,0,BH88&gt;0,(LOG(0.01*BH88/10^-CL88)))</f>
        <v>0</v>
      </c>
      <c r="AT88" s="8" cm="1">
        <f t="array" ref="AT88">_xlfn.IFS(BI88=0,0,BI88&gt;0,(LOG(0.01*BI88/10^-CM88)))</f>
        <v>0</v>
      </c>
      <c r="AU88" s="8" cm="1">
        <f t="array" ref="AU88">_xlfn.IFS(BJ88=0,0,BJ88&gt;0,(LOG(0.01*BJ88/10^-CN88)))</f>
        <v>0</v>
      </c>
      <c r="AV88" s="8" cm="1">
        <f t="array" ref="AV88">_xlfn.IFS(BK88=0,0,BK88&gt;0,(LOG(0.01*BK88/10^-CO88)))</f>
        <v>0</v>
      </c>
      <c r="AW88" s="8" cm="1">
        <f t="array" ref="AW88">_xlfn.IFS(BL88=0,0,BL88&gt;0,(LOG(0.01*BL88/10^-CP88)))</f>
        <v>6.3753091002236957</v>
      </c>
      <c r="AX88" s="8" cm="1">
        <f t="array" ref="AX88">_xlfn.IFS(BM88=0,0,BM88&gt;0,(LOG(0.01*BM88/10^-CQ88)))</f>
        <v>0</v>
      </c>
      <c r="AY88" s="8" cm="1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>
      <c r="A89" s="33" t="s">
        <v>147</v>
      </c>
      <c r="B89" s="205" t="s">
        <v>5559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89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 cm="1">
        <f t="array" ref="AK89">_xlfn.IFS(AZ89=0,0,AZ89&gt;0,(LOG(0.01*AZ89/10^-CD89)))</f>
        <v>0</v>
      </c>
      <c r="AL89" s="8" cm="1">
        <f t="array" ref="AL89">_xlfn.IFS(BA89=0,0,BA89&gt;0,(LOG(0.01*BA89/10^-CE89)))</f>
        <v>8.4049772247221117</v>
      </c>
      <c r="AM89" s="8" cm="1">
        <f t="array" ref="AM89">_xlfn.IFS(BB89=0,0,BB89&gt;0,(LOG(0.01*BB89/10^-CF89)))</f>
        <v>8.2437793656322214</v>
      </c>
      <c r="AN89" s="8" cm="1">
        <f t="array" ref="AN89">_xlfn.IFS(BC89=0,0,BC89&gt;0,(LOG(0.01*BC89/10^-CG89)))</f>
        <v>7.7558762907533021</v>
      </c>
      <c r="AO89" s="8" cm="1">
        <f t="array" ref="AO89">_xlfn.IFS(BD89=0,0,BD89&gt;0,(LOG(0.01*BD89/10^-CH89)))</f>
        <v>8.1691951256994191</v>
      </c>
      <c r="AP89" s="8" cm="1">
        <f t="array" ref="AP89">_xlfn.IFS(BE89=0,0,BE89&gt;0,(LOG(0.01*BE89/10^-CI89)))</f>
        <v>6.3978732862815155</v>
      </c>
      <c r="AQ89" s="8" cm="1">
        <f t="array" ref="AQ89">_xlfn.IFS(BF89=0,0,BF89&gt;0,(LOG(0.01*BF89/10^-CJ89)))</f>
        <v>0</v>
      </c>
      <c r="AR89" s="8" cm="1">
        <f t="array" ref="AR89">_xlfn.IFS(BG89=0,0,BG89&gt;0,(LOG(0.01*BG89/10^-CK89)))</f>
        <v>0</v>
      </c>
      <c r="AS89" s="8" cm="1">
        <f t="array" ref="AS89">_xlfn.IFS(BH89=0,0,BH89&gt;0,(LOG(0.01*BH89/10^-CL89)))</f>
        <v>0</v>
      </c>
      <c r="AT89" s="8" cm="1">
        <f t="array" ref="AT89">_xlfn.IFS(BI89=0,0,BI89&gt;0,(LOG(0.01*BI89/10^-CM89)))</f>
        <v>0</v>
      </c>
      <c r="AU89" s="8" cm="1">
        <f t="array" ref="AU89">_xlfn.IFS(BJ89=0,0,BJ89&gt;0,(LOG(0.01*BJ89/10^-CN89)))</f>
        <v>0</v>
      </c>
      <c r="AV89" s="8" cm="1">
        <f t="array" ref="AV89">_xlfn.IFS(BK89=0,0,BK89&gt;0,(LOG(0.01*BK89/10^-CO89)))</f>
        <v>0</v>
      </c>
      <c r="AW89" s="8" cm="1">
        <f t="array" ref="AW89">_xlfn.IFS(BL89=0,0,BL89&gt;0,(LOG(0.01*BL89/10^-CP89)))</f>
        <v>0</v>
      </c>
      <c r="AX89" s="8" cm="1">
        <f t="array" ref="AX89">_xlfn.IFS(BM89=0,0,BM89&gt;0,(LOG(0.01*BM89/10^-CQ89)))</f>
        <v>5.5459770913060513</v>
      </c>
      <c r="AY89" s="8" cm="1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>
      <c r="A90" s="33" t="s">
        <v>175</v>
      </c>
      <c r="B90" s="205" t="s">
        <v>5559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89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 cm="1">
        <f t="array" ref="AK90">_xlfn.IFS(AZ90=0,0,AZ90&gt;0,(LOG(0.01*AZ90/10^-CD90)))</f>
        <v>0</v>
      </c>
      <c r="AL90" s="8" cm="1">
        <f t="array" ref="AL90">_xlfn.IFS(BA90=0,0,BA90&gt;0,(LOG(0.01*BA90/10^-CE90)))</f>
        <v>6.5119330818841092</v>
      </c>
      <c r="AM90" s="8" cm="1">
        <f t="array" ref="AM90">_xlfn.IFS(BB90=0,0,BB90&gt;0,(LOG(0.01*BB90/10^-CF90)))</f>
        <v>6.3184138465312669</v>
      </c>
      <c r="AN90" s="8" cm="1">
        <f t="array" ref="AN90">_xlfn.IFS(BC90=0,0,BC90&gt;0,(LOG(0.01*BC90/10^-CG90)))</f>
        <v>6.8529508214214703</v>
      </c>
      <c r="AO90" s="8" cm="1">
        <f t="array" ref="AO90">_xlfn.IFS(BD90=0,0,BD90&gt;0,(LOG(0.01*BD90/10^-CH90)))</f>
        <v>7.4882791904367645</v>
      </c>
      <c r="AP90" s="8" cm="1">
        <f t="array" ref="AP90">_xlfn.IFS(BE90=0,0,BE90&gt;0,(LOG(0.01*BE90/10^-CI90)))</f>
        <v>7.7150512163274927</v>
      </c>
      <c r="AQ90" s="8" cm="1">
        <f t="array" ref="AQ90">_xlfn.IFS(BF90=0,0,BF90&gt;0,(LOG(0.01*BF90/10^-CJ90)))</f>
        <v>0</v>
      </c>
      <c r="AR90" s="8" cm="1">
        <f t="array" ref="AR90">_xlfn.IFS(BG90=0,0,BG90&gt;0,(LOG(0.01*BG90/10^-CK90)))</f>
        <v>0</v>
      </c>
      <c r="AS90" s="8" cm="1">
        <f t="array" ref="AS90">_xlfn.IFS(BH90=0,0,BH90&gt;0,(LOG(0.01*BH90/10^-CL90)))</f>
        <v>0</v>
      </c>
      <c r="AT90" s="8" cm="1">
        <f t="array" ref="AT90">_xlfn.IFS(BI90=0,0,BI90&gt;0,(LOG(0.01*BI90/10^-CM90)))</f>
        <v>0</v>
      </c>
      <c r="AU90" s="8" cm="1">
        <f t="array" ref="AU90">_xlfn.IFS(BJ90=0,0,BJ90&gt;0,(LOG(0.01*BJ90/10^-CN90)))</f>
        <v>0</v>
      </c>
      <c r="AV90" s="8" cm="1">
        <f t="array" ref="AV90">_xlfn.IFS(BK90=0,0,BK90&gt;0,(LOG(0.01*BK90/10^-CO90)))</f>
        <v>0</v>
      </c>
      <c r="AW90" s="8" cm="1">
        <f t="array" ref="AW90">_xlfn.IFS(BL90=0,0,BL90&gt;0,(LOG(0.01*BL90/10^-CP90)))</f>
        <v>0</v>
      </c>
      <c r="AX90" s="8" cm="1">
        <f t="array" ref="AX90">_xlfn.IFS(BM90=0,0,BM90&gt;0,(LOG(0.01*BM90/10^-CQ90)))</f>
        <v>0</v>
      </c>
      <c r="AY90" s="8" cm="1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>
      <c r="A91" s="33" t="s">
        <v>119</v>
      </c>
      <c r="B91" s="205" t="s">
        <v>5559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89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 cm="1">
        <f t="array" ref="AK91">_xlfn.IFS(AZ91=0,0,AZ91&gt;0,(LOG(0.01*AZ91/10^-CD91)))</f>
        <v>0</v>
      </c>
      <c r="AL91" s="8" cm="1">
        <f t="array" ref="AL91">_xlfn.IFS(BA91=0,0,BA91&gt;0,(LOG(0.01*BA91/10^-CE91)))</f>
        <v>4.848753763969901</v>
      </c>
      <c r="AM91" s="8" cm="1">
        <f t="array" ref="AM91">_xlfn.IFS(BB91=0,0,BB91&gt;0,(LOG(0.01*BB91/10^-CF91)))</f>
        <v>4.9383713020409754</v>
      </c>
      <c r="AN91" s="8" cm="1">
        <f t="array" ref="AN91">_xlfn.IFS(BC91=0,0,BC91&gt;0,(LOG(0.01*BC91/10^-CG91)))</f>
        <v>4.8454379327338648</v>
      </c>
      <c r="AO91" s="8" cm="1">
        <f t="array" ref="AO91">_xlfn.IFS(BD91=0,0,BD91&gt;0,(LOG(0.01*BD91/10^-CH91)))</f>
        <v>4.9715082223788949</v>
      </c>
      <c r="AP91" s="8" cm="1">
        <f t="array" ref="AP91">_xlfn.IFS(BE91=0,0,BE91&gt;0,(LOG(0.01*BE91/10^-CI91)))</f>
        <v>4.402867295442678</v>
      </c>
      <c r="AQ91" s="8" cm="1">
        <f t="array" ref="AQ91">_xlfn.IFS(BF91=0,0,BF91&gt;0,(LOG(0.01*BF91/10^-CJ91)))</f>
        <v>0</v>
      </c>
      <c r="AR91" s="8" cm="1">
        <f t="array" ref="AR91">_xlfn.IFS(BG91=0,0,BG91&gt;0,(LOG(0.01*BG91/10^-CK91)))</f>
        <v>0</v>
      </c>
      <c r="AS91" s="8" cm="1">
        <f t="array" ref="AS91">_xlfn.IFS(BH91=0,0,BH91&gt;0,(LOG(0.01*BH91/10^-CL91)))</f>
        <v>0</v>
      </c>
      <c r="AT91" s="8" cm="1">
        <f t="array" ref="AT91">_xlfn.IFS(BI91=0,0,BI91&gt;0,(LOG(0.01*BI91/10^-CM91)))</f>
        <v>0</v>
      </c>
      <c r="AU91" s="8" cm="1">
        <f t="array" ref="AU91">_xlfn.IFS(BJ91=0,0,BJ91&gt;0,(LOG(0.01*BJ91/10^-CN91)))</f>
        <v>4.2829254464495623</v>
      </c>
      <c r="AV91" s="8" cm="1">
        <f t="array" ref="AV91">_xlfn.IFS(BK91=0,0,BK91&gt;0,(LOG(0.01*BK91/10^-CO91)))</f>
        <v>3.858277568551967</v>
      </c>
      <c r="AW91" s="8" cm="1">
        <f t="array" ref="AW91">_xlfn.IFS(BL91=0,0,BL91&gt;0,(LOG(0.01*BL91/10^-CP91)))</f>
        <v>0</v>
      </c>
      <c r="AX91" s="8" cm="1">
        <f t="array" ref="AX91">_xlfn.IFS(BM91=0,0,BM91&gt;0,(LOG(0.01*BM91/10^-CQ91)))</f>
        <v>0</v>
      </c>
      <c r="AY91" s="8" cm="1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>
      <c r="A92" s="33" t="s">
        <v>170</v>
      </c>
      <c r="B92" s="205" t="s">
        <v>5559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89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 cm="1">
        <f t="array" ref="AK92">_xlfn.IFS(AZ92=0,0,AZ92&gt;0,(LOG(0.01*AZ92/10^-CD92)))</f>
        <v>0</v>
      </c>
      <c r="AL92" s="8" cm="1">
        <f t="array" ref="AL92">_xlfn.IFS(BA92=0,0,BA92&gt;0,(LOG(0.01*BA92/10^-CE92)))</f>
        <v>5.2607173344776301</v>
      </c>
      <c r="AM92" s="8" cm="1">
        <f t="array" ref="AM92">_xlfn.IFS(BB92=0,0,BB92&gt;0,(LOG(0.01*BB92/10^-CF92)))</f>
        <v>4.8453891246320895</v>
      </c>
      <c r="AN92" s="8" cm="1">
        <f t="array" ref="AN92">_xlfn.IFS(BC92=0,0,BC92&gt;0,(LOG(0.01*BC92/10^-CG92)))</f>
        <v>4.9522607317356053</v>
      </c>
      <c r="AO92" s="8" cm="1">
        <f t="array" ref="AO92">_xlfn.IFS(BD92=0,0,BD92&gt;0,(LOG(0.01*BD92/10^-CH92)))</f>
        <v>4.9557842460735175</v>
      </c>
      <c r="AP92" s="8" cm="1">
        <f t="array" ref="AP92">_xlfn.IFS(BE92=0,0,BE92&gt;0,(LOG(0.01*BE92/10^-CI92)))</f>
        <v>4.6363633227069228</v>
      </c>
      <c r="AQ92" s="8" cm="1">
        <f t="array" ref="AQ92">_xlfn.IFS(BF92=0,0,BF92&gt;0,(LOG(0.01*BF92/10^-CJ92)))</f>
        <v>0</v>
      </c>
      <c r="AR92" s="8" cm="1">
        <f t="array" ref="AR92">_xlfn.IFS(BG92=0,0,BG92&gt;0,(LOG(0.01*BG92/10^-CK92)))</f>
        <v>0</v>
      </c>
      <c r="AS92" s="8" cm="1">
        <f t="array" ref="AS92">_xlfn.IFS(BH92=0,0,BH92&gt;0,(LOG(0.01*BH92/10^-CL92)))</f>
        <v>0</v>
      </c>
      <c r="AT92" s="8" cm="1">
        <f t="array" ref="AT92">_xlfn.IFS(BI92=0,0,BI92&gt;0,(LOG(0.01*BI92/10^-CM92)))</f>
        <v>0</v>
      </c>
      <c r="AU92" s="8" cm="1">
        <f t="array" ref="AU92">_xlfn.IFS(BJ92=0,0,BJ92&gt;0,(LOG(0.01*BJ92/10^-CN92)))</f>
        <v>0</v>
      </c>
      <c r="AV92" s="8" cm="1">
        <f t="array" ref="AV92">_xlfn.IFS(BK92=0,0,BK92&gt;0,(LOG(0.01*BK92/10^-CO92)))</f>
        <v>0</v>
      </c>
      <c r="AW92" s="8" cm="1">
        <f t="array" ref="AW92">_xlfn.IFS(BL92=0,0,BL92&gt;0,(LOG(0.01*BL92/10^-CP92)))</f>
        <v>0</v>
      </c>
      <c r="AX92" s="8" cm="1">
        <f t="array" ref="AX92">_xlfn.IFS(BM92=0,0,BM92&gt;0,(LOG(0.01*BM92/10^-CQ92)))</f>
        <v>0</v>
      </c>
      <c r="AY92" s="8" cm="1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>
      <c r="A93" s="33" t="s">
        <v>141</v>
      </c>
      <c r="B93" s="205" t="s">
        <v>5559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89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 cm="1">
        <f t="array" ref="AK93">_xlfn.IFS(AZ93=0,0,AZ93&gt;0,(LOG(0.01*AZ93/10^-CD93)))</f>
        <v>0</v>
      </c>
      <c r="AL93" s="8" cm="1">
        <f t="array" ref="AL93">_xlfn.IFS(BA93=0,0,BA93&gt;0,(LOG(0.01*BA93/10^-CE93)))</f>
        <v>5.2871602300839671</v>
      </c>
      <c r="AM93" s="8" cm="1">
        <f t="array" ref="AM93">_xlfn.IFS(BB93=0,0,BB93&gt;0,(LOG(0.01*BB93/10^-CF93)))</f>
        <v>5.0282370872611093</v>
      </c>
      <c r="AN93" s="8" cm="1">
        <f t="array" ref="AN93">_xlfn.IFS(BC93=0,0,BC93&gt;0,(LOG(0.01*BC93/10^-CG93)))</f>
        <v>4.810567885525848</v>
      </c>
      <c r="AO93" s="8" cm="1">
        <f t="array" ref="AO93">_xlfn.IFS(BD93=0,0,BD93&gt;0,(LOG(0.01*BD93/10^-CH93)))</f>
        <v>4.9839945410011772</v>
      </c>
      <c r="AP93" s="8" cm="1">
        <f t="array" ref="AP93">_xlfn.IFS(BE93=0,0,BE93&gt;0,(LOG(0.01*BE93/10^-CI93)))</f>
        <v>4.5314857267793904</v>
      </c>
      <c r="AQ93" s="8" cm="1">
        <f t="array" ref="AQ93">_xlfn.IFS(BF93=0,0,BF93&gt;0,(LOG(0.01*BF93/10^-CJ93)))</f>
        <v>0</v>
      </c>
      <c r="AR93" s="8" cm="1">
        <f t="array" ref="AR93">_xlfn.IFS(BG93=0,0,BG93&gt;0,(LOG(0.01*BG93/10^-CK93)))</f>
        <v>0</v>
      </c>
      <c r="AS93" s="8" cm="1">
        <f t="array" ref="AS93">_xlfn.IFS(BH93=0,0,BH93&gt;0,(LOG(0.01*BH93/10^-CL93)))</f>
        <v>0</v>
      </c>
      <c r="AT93" s="8" cm="1">
        <f t="array" ref="AT93">_xlfn.IFS(BI93=0,0,BI93&gt;0,(LOG(0.01*BI93/10^-CM93)))</f>
        <v>0</v>
      </c>
      <c r="AU93" s="8" cm="1">
        <f t="array" ref="AU93">_xlfn.IFS(BJ93=0,0,BJ93&gt;0,(LOG(0.01*BJ93/10^-CN93)))</f>
        <v>0</v>
      </c>
      <c r="AV93" s="8" cm="1">
        <f t="array" ref="AV93">_xlfn.IFS(BK93=0,0,BK93&gt;0,(LOG(0.01*BK93/10^-CO93)))</f>
        <v>3.2189436915744083</v>
      </c>
      <c r="AW93" s="8" cm="1">
        <f t="array" ref="AW93">_xlfn.IFS(BL93=0,0,BL93&gt;0,(LOG(0.01*BL93/10^-CP93)))</f>
        <v>2.7999719134055105</v>
      </c>
      <c r="AX93" s="8" cm="1">
        <f t="array" ref="AX93">_xlfn.IFS(BM93=0,0,BM93&gt;0,(LOG(0.01*BM93/10^-CQ93)))</f>
        <v>2.1113819758721504</v>
      </c>
      <c r="AY93" s="8" cm="1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>
      <c r="A94" s="33" t="s">
        <v>169</v>
      </c>
      <c r="B94" s="205" t="s">
        <v>5559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89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 cm="1">
        <f t="array" ref="AK94">_xlfn.IFS(AZ94=0,0,AZ94&gt;0,(LOG(0.01*AZ94/10^-CD94)))</f>
        <v>0</v>
      </c>
      <c r="AL94" s="8" cm="1">
        <f t="array" ref="AL94">_xlfn.IFS(BA94=0,0,BA94&gt;0,(LOG(0.01*BA94/10^-CE94)))</f>
        <v>4.2289657840890325</v>
      </c>
      <c r="AM94" s="8" cm="1">
        <f t="array" ref="AM94">_xlfn.IFS(BB94=0,0,BB94&gt;0,(LOG(0.01*BB94/10^-CF94)))</f>
        <v>3.8447377616730787</v>
      </c>
      <c r="AN94" s="8" cm="1">
        <f t="array" ref="AN94">_xlfn.IFS(BC94=0,0,BC94&gt;0,(LOG(0.01*BC94/10^-CG94)))</f>
        <v>4.3326355236792606</v>
      </c>
      <c r="AO94" s="8" cm="1">
        <f t="array" ref="AO94">_xlfn.IFS(BD94=0,0,BD94&gt;0,(LOG(0.01*BD94/10^-CH94)))</f>
        <v>4.495726782734943</v>
      </c>
      <c r="AP94" s="8" cm="1">
        <f t="array" ref="AP94">_xlfn.IFS(BE94=0,0,BE94&gt;0,(LOG(0.01*BE94/10^-CI94)))</f>
        <v>3.6292266701595746</v>
      </c>
      <c r="AQ94" s="8" cm="1">
        <f t="array" ref="AQ94">_xlfn.IFS(BF94=0,0,BF94&gt;0,(LOG(0.01*BF94/10^-CJ94)))</f>
        <v>0</v>
      </c>
      <c r="AR94" s="8" cm="1">
        <f t="array" ref="AR94">_xlfn.IFS(BG94=0,0,BG94&gt;0,(LOG(0.01*BG94/10^-CK94)))</f>
        <v>0</v>
      </c>
      <c r="AS94" s="8" cm="1">
        <f t="array" ref="AS94">_xlfn.IFS(BH94=0,0,BH94&gt;0,(LOG(0.01*BH94/10^-CL94)))</f>
        <v>0</v>
      </c>
      <c r="AT94" s="8" cm="1">
        <f t="array" ref="AT94">_xlfn.IFS(BI94=0,0,BI94&gt;0,(LOG(0.01*BI94/10^-CM94)))</f>
        <v>0</v>
      </c>
      <c r="AU94" s="8" cm="1">
        <f t="array" ref="AU94">_xlfn.IFS(BJ94=0,0,BJ94&gt;0,(LOG(0.01*BJ94/10^-CN94)))</f>
        <v>0</v>
      </c>
      <c r="AV94" s="8" cm="1">
        <f t="array" ref="AV94">_xlfn.IFS(BK94=0,0,BK94&gt;0,(LOG(0.01*BK94/10^-CO94)))</f>
        <v>0</v>
      </c>
      <c r="AW94" s="8" cm="1">
        <f t="array" ref="AW94">_xlfn.IFS(BL94=0,0,BL94&gt;0,(LOG(0.01*BL94/10^-CP94)))</f>
        <v>0</v>
      </c>
      <c r="AX94" s="8" cm="1">
        <f t="array" ref="AX94">_xlfn.IFS(BM94=0,0,BM94&gt;0,(LOG(0.01*BM94/10^-CQ94)))</f>
        <v>0</v>
      </c>
      <c r="AY94" s="8" cm="1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>
      <c r="A95" s="33" t="s">
        <v>178</v>
      </c>
      <c r="B95" s="205" t="s">
        <v>5559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89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 cm="1">
        <f t="array" ref="AK95">_xlfn.IFS(AZ95=0,0,AZ95&gt;0,(LOG(0.01*AZ95/10^-CD95)))</f>
        <v>0</v>
      </c>
      <c r="AL95" s="8" cm="1">
        <f t="array" ref="AL95">_xlfn.IFS(BA95=0,0,BA95&gt;0,(LOG(0.01*BA95/10^-CE95)))</f>
        <v>0</v>
      </c>
      <c r="AM95" s="8" cm="1">
        <f t="array" ref="AM95">_xlfn.IFS(BB95=0,0,BB95&gt;0,(LOG(0.01*BB95/10^-CF95)))</f>
        <v>0</v>
      </c>
      <c r="AN95" s="8" cm="1">
        <f t="array" ref="AN95">_xlfn.IFS(BC95=0,0,BC95&gt;0,(LOG(0.01*BC95/10^-CG95)))</f>
        <v>6.9284226968250691</v>
      </c>
      <c r="AO95" s="8" cm="1">
        <f t="array" ref="AO95">_xlfn.IFS(BD95=0,0,BD95&gt;0,(LOG(0.01*BD95/10^-CH95)))</f>
        <v>6.8584975255765936</v>
      </c>
      <c r="AP95" s="8" cm="1">
        <f t="array" ref="AP95">_xlfn.IFS(BE95=0,0,BE95&gt;0,(LOG(0.01*BE95/10^-CI95)))</f>
        <v>6.3610008213051916</v>
      </c>
      <c r="AQ95" s="8" cm="1">
        <f t="array" ref="AQ95">_xlfn.IFS(BF95=0,0,BF95&gt;0,(LOG(0.01*BF95/10^-CJ95)))</f>
        <v>0</v>
      </c>
      <c r="AR95" s="8" cm="1">
        <f t="array" ref="AR95">_xlfn.IFS(BG95=0,0,BG95&gt;0,(LOG(0.01*BG95/10^-CK95)))</f>
        <v>0</v>
      </c>
      <c r="AS95" s="8" cm="1">
        <f t="array" ref="AS95">_xlfn.IFS(BH95=0,0,BH95&gt;0,(LOG(0.01*BH95/10^-CL95)))</f>
        <v>0</v>
      </c>
      <c r="AT95" s="8" cm="1">
        <f t="array" ref="AT95">_xlfn.IFS(BI95=0,0,BI95&gt;0,(LOG(0.01*BI95/10^-CM95)))</f>
        <v>0</v>
      </c>
      <c r="AU95" s="8" cm="1">
        <f t="array" ref="AU95">_xlfn.IFS(BJ95=0,0,BJ95&gt;0,(LOG(0.01*BJ95/10^-CN95)))</f>
        <v>0</v>
      </c>
      <c r="AV95" s="8" cm="1">
        <f t="array" ref="AV95">_xlfn.IFS(BK95=0,0,BK95&gt;0,(LOG(0.01*BK95/10^-CO95)))</f>
        <v>0</v>
      </c>
      <c r="AW95" s="8" cm="1">
        <f t="array" ref="AW95">_xlfn.IFS(BL95=0,0,BL95&gt;0,(LOG(0.01*BL95/10^-CP95)))</f>
        <v>0</v>
      </c>
      <c r="AX95" s="8" cm="1">
        <f t="array" ref="AX95">_xlfn.IFS(BM95=0,0,BM95&gt;0,(LOG(0.01*BM95/10^-CQ95)))</f>
        <v>0</v>
      </c>
      <c r="AY95" s="8" cm="1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>
      <c r="A96" s="33" t="s">
        <v>93</v>
      </c>
      <c r="B96" s="205" t="s">
        <v>5559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89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 cm="1">
        <f t="array" ref="AK96">_xlfn.IFS(AZ96=0,0,AZ96&gt;0,(LOG(0.01*AZ96/10^-CD96)))</f>
        <v>0</v>
      </c>
      <c r="AL96" s="8" cm="1">
        <f t="array" ref="AL96">_xlfn.IFS(BA96=0,0,BA96&gt;0,(LOG(0.01*BA96/10^-CE96)))</f>
        <v>3.333109267496043</v>
      </c>
      <c r="AM96" s="8" cm="1">
        <f t="array" ref="AM96">_xlfn.IFS(BB96=0,0,BB96&gt;0,(LOG(0.01*BB96/10^-CF96)))</f>
        <v>3.0786942590815736</v>
      </c>
      <c r="AN96" s="8" cm="1">
        <f t="array" ref="AN96">_xlfn.IFS(BC96=0,0,BC96&gt;0,(LOG(0.01*BC96/10^-CG96)))</f>
        <v>1.6355681217572053</v>
      </c>
      <c r="AO96" s="8" cm="1">
        <f t="array" ref="AO96">_xlfn.IFS(BD96=0,0,BD96&gt;0,(LOG(0.01*BD96/10^-CH96)))</f>
        <v>0</v>
      </c>
      <c r="AP96" s="8" cm="1">
        <f t="array" ref="AP96">_xlfn.IFS(BE96=0,0,BE96&gt;0,(LOG(0.01*BE96/10^-CI96)))</f>
        <v>3.8007515341620737</v>
      </c>
      <c r="AQ96" s="8" cm="1">
        <f t="array" ref="AQ96">_xlfn.IFS(BF96=0,0,BF96&gt;0,(LOG(0.01*BF96/10^-CJ96)))</f>
        <v>0</v>
      </c>
      <c r="AR96" s="8" cm="1">
        <f t="array" ref="AR96">_xlfn.IFS(BG96=0,0,BG96&gt;0,(LOG(0.01*BG96/10^-CK96)))</f>
        <v>0</v>
      </c>
      <c r="AS96" s="8" cm="1">
        <f t="array" ref="AS96">_xlfn.IFS(BH96=0,0,BH96&gt;0,(LOG(0.01*BH96/10^-CL96)))</f>
        <v>0</v>
      </c>
      <c r="AT96" s="8" cm="1">
        <f t="array" ref="AT96">_xlfn.IFS(BI96=0,0,BI96&gt;0,(LOG(0.01*BI96/10^-CM96)))</f>
        <v>0</v>
      </c>
      <c r="AU96" s="8" cm="1">
        <f t="array" ref="AU96">_xlfn.IFS(BJ96=0,0,BJ96&gt;0,(LOG(0.01*BJ96/10^-CN96)))</f>
        <v>0</v>
      </c>
      <c r="AV96" s="8" cm="1">
        <f t="array" ref="AV96">_xlfn.IFS(BK96=0,0,BK96&gt;0,(LOG(0.01*BK96/10^-CO96)))</f>
        <v>0</v>
      </c>
      <c r="AW96" s="8" cm="1">
        <f t="array" ref="AW96">_xlfn.IFS(BL96=0,0,BL96&gt;0,(LOG(0.01*BL96/10^-CP96)))</f>
        <v>0</v>
      </c>
      <c r="AX96" s="8" cm="1">
        <f t="array" ref="AX96">_xlfn.IFS(BM96=0,0,BM96&gt;0,(LOG(0.01*BM96/10^-CQ96)))</f>
        <v>0</v>
      </c>
      <c r="AY96" s="8" cm="1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>
      <c r="A97" s="33" t="s">
        <v>76</v>
      </c>
      <c r="B97" s="205" t="s">
        <v>5559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89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 cm="1">
        <f t="array" ref="AK97">_xlfn.IFS(AZ97=0,0,AZ97&gt;0,(LOG(0.01*AZ97/10^-CD97)))</f>
        <v>0</v>
      </c>
      <c r="AL97" s="8" cm="1">
        <f t="array" ref="AL97">_xlfn.IFS(BA97=0,0,BA97&gt;0,(LOG(0.01*BA97/10^-CE97)))</f>
        <v>8.2842175658092803</v>
      </c>
      <c r="AM97" s="8" cm="1">
        <f t="array" ref="AM97">_xlfn.IFS(BB97=0,0,BB97&gt;0,(LOG(0.01*BB97/10^-CF97)))</f>
        <v>8.4970088071418495</v>
      </c>
      <c r="AN97" s="8" cm="1">
        <f t="array" ref="AN97">_xlfn.IFS(BC97=0,0,BC97&gt;0,(LOG(0.01*BC97/10^-CG97)))</f>
        <v>7.8423725065837049</v>
      </c>
      <c r="AO97" s="8" cm="1">
        <f t="array" ref="AO97">_xlfn.IFS(BD97=0,0,BD97&gt;0,(LOG(0.01*BD97/10^-CH97)))</f>
        <v>8.053099527677638</v>
      </c>
      <c r="AP97" s="8" cm="1">
        <f t="array" ref="AP97">_xlfn.IFS(BE97=0,0,BE97&gt;0,(LOG(0.01*BE97/10^-CI97)))</f>
        <v>7.4848691550194584</v>
      </c>
      <c r="AQ97" s="8" cm="1">
        <f t="array" ref="AQ97">_xlfn.IFS(BF97=0,0,BF97&gt;0,(LOG(0.01*BF97/10^-CJ97)))</f>
        <v>0</v>
      </c>
      <c r="AR97" s="8" cm="1">
        <f t="array" ref="AR97">_xlfn.IFS(BG97=0,0,BG97&gt;0,(LOG(0.01*BG97/10^-CK97)))</f>
        <v>0</v>
      </c>
      <c r="AS97" s="8" cm="1">
        <f t="array" ref="AS97">_xlfn.IFS(BH97=0,0,BH97&gt;0,(LOG(0.01*BH97/10^-CL97)))</f>
        <v>0</v>
      </c>
      <c r="AT97" s="8" cm="1">
        <f t="array" ref="AT97">_xlfn.IFS(BI97=0,0,BI97&gt;0,(LOG(0.01*BI97/10^-CM97)))</f>
        <v>0</v>
      </c>
      <c r="AU97" s="8" cm="1">
        <f t="array" ref="AU97">_xlfn.IFS(BJ97=0,0,BJ97&gt;0,(LOG(0.01*BJ97/10^-CN97)))</f>
        <v>0</v>
      </c>
      <c r="AV97" s="8" cm="1">
        <f t="array" ref="AV97">_xlfn.IFS(BK97=0,0,BK97&gt;0,(LOG(0.01*BK97/10^-CO97)))</f>
        <v>0</v>
      </c>
      <c r="AW97" s="8" cm="1">
        <f t="array" ref="AW97">_xlfn.IFS(BL97=0,0,BL97&gt;0,(LOG(0.01*BL97/10^-CP97)))</f>
        <v>6.4392212078438957</v>
      </c>
      <c r="AX97" s="8" cm="1">
        <f t="array" ref="AX97">_xlfn.IFS(BM97=0,0,BM97&gt;0,(LOG(0.01*BM97/10^-CQ97)))</f>
        <v>4.7967105723913184</v>
      </c>
      <c r="AY97" s="8" cm="1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>
      <c r="A98" s="33" t="s">
        <v>17</v>
      </c>
      <c r="B98" s="205" t="s">
        <v>5559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89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 cm="1">
        <f t="array" ref="AK98">_xlfn.IFS(AZ98=0,0,AZ98&gt;0,(LOG(0.01*AZ98/10^-CD98)))</f>
        <v>0</v>
      </c>
      <c r="AL98" s="8" cm="1">
        <f t="array" ref="AL98">_xlfn.IFS(BA98=0,0,BA98&gt;0,(LOG(0.01*BA98/10^-CE98)))</f>
        <v>8.6095543898758624</v>
      </c>
      <c r="AM98" s="8" cm="1">
        <f t="array" ref="AM98">_xlfn.IFS(BB98=0,0,BB98&gt;0,(LOG(0.01*BB98/10^-CF98)))</f>
        <v>8.6018261787298638</v>
      </c>
      <c r="AN98" s="8" cm="1">
        <f t="array" ref="AN98">_xlfn.IFS(BC98=0,0,BC98&gt;0,(LOG(0.01*BC98/10^-CG98)))</f>
        <v>8.1100799839697011</v>
      </c>
      <c r="AO98" s="8" cm="1">
        <f t="array" ref="AO98">_xlfn.IFS(BD98=0,0,BD98&gt;0,(LOG(0.01*BD98/10^-CH98)))</f>
        <v>8.0900206156094292</v>
      </c>
      <c r="AP98" s="8" cm="1">
        <f t="array" ref="AP98">_xlfn.IFS(BE98=0,0,BE98&gt;0,(LOG(0.01*BE98/10^-CI98)))</f>
        <v>3.7115205833125153</v>
      </c>
      <c r="AQ98" s="8" cm="1">
        <f t="array" ref="AQ98">_xlfn.IFS(BF98=0,0,BF98&gt;0,(LOG(0.01*BF98/10^-CJ98)))</f>
        <v>0</v>
      </c>
      <c r="AR98" s="8" cm="1">
        <f t="array" ref="AR98">_xlfn.IFS(BG98=0,0,BG98&gt;0,(LOG(0.01*BG98/10^-CK98)))</f>
        <v>0</v>
      </c>
      <c r="AS98" s="8" cm="1">
        <f t="array" ref="AS98">_xlfn.IFS(BH98=0,0,BH98&gt;0,(LOG(0.01*BH98/10^-CL98)))</f>
        <v>0</v>
      </c>
      <c r="AT98" s="8" cm="1">
        <f t="array" ref="AT98">_xlfn.IFS(BI98=0,0,BI98&gt;0,(LOG(0.01*BI98/10^-CM98)))</f>
        <v>0</v>
      </c>
      <c r="AU98" s="8" cm="1">
        <f t="array" ref="AU98">_xlfn.IFS(BJ98=0,0,BJ98&gt;0,(LOG(0.01*BJ98/10^-CN98)))</f>
        <v>0</v>
      </c>
      <c r="AV98" s="8" cm="1">
        <f t="array" ref="AV98">_xlfn.IFS(BK98=0,0,BK98&gt;0,(LOG(0.01*BK98/10^-CO98)))</f>
        <v>0</v>
      </c>
      <c r="AW98" s="8" cm="1">
        <f t="array" ref="AW98">_xlfn.IFS(BL98=0,0,BL98&gt;0,(LOG(0.01*BL98/10^-CP98)))</f>
        <v>0</v>
      </c>
      <c r="AX98" s="8" cm="1">
        <f t="array" ref="AX98">_xlfn.IFS(BM98=0,0,BM98&gt;0,(LOG(0.01*BM98/10^-CQ98)))</f>
        <v>0</v>
      </c>
      <c r="AY98" s="8" cm="1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>
      <c r="A99" s="33" t="s">
        <v>101</v>
      </c>
      <c r="B99" s="205" t="s">
        <v>5559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89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 cm="1">
        <f t="array" ref="AK99">_xlfn.IFS(AZ99=0,0,AZ99&gt;0,(LOG(0.01*AZ99/10^-CD99)))</f>
        <v>6.6921563462664739</v>
      </c>
      <c r="AL99" s="8" cm="1">
        <f t="array" ref="AL99">_xlfn.IFS(BA99=0,0,BA99&gt;0,(LOG(0.01*BA99/10^-CE99)))</f>
        <v>0</v>
      </c>
      <c r="AM99" s="8" cm="1">
        <f t="array" ref="AM99">_xlfn.IFS(BB99=0,0,BB99&gt;0,(LOG(0.01*BB99/10^-CF99)))</f>
        <v>0</v>
      </c>
      <c r="AN99" s="8" cm="1">
        <f t="array" ref="AN99">_xlfn.IFS(BC99=0,0,BC99&gt;0,(LOG(0.01*BC99/10^-CG99)))</f>
        <v>0</v>
      </c>
      <c r="AO99" s="8" cm="1">
        <f t="array" ref="AO99">_xlfn.IFS(BD99=0,0,BD99&gt;0,(LOG(0.01*BD99/10^-CH99)))</f>
        <v>5.2782679873417333</v>
      </c>
      <c r="AP99" s="8" cm="1">
        <f t="array" ref="AP99">_xlfn.IFS(BE99=0,0,BE99&gt;0,(LOG(0.01*BE99/10^-CI99)))</f>
        <v>0</v>
      </c>
      <c r="AQ99" s="8" cm="1">
        <f t="array" ref="AQ99">_xlfn.IFS(BF99=0,0,BF99&gt;0,(LOG(0.01*BF99/10^-CJ99)))</f>
        <v>0</v>
      </c>
      <c r="AR99" s="8" cm="1">
        <f t="array" ref="AR99">_xlfn.IFS(BG99=0,0,BG99&gt;0,(LOG(0.01*BG99/10^-CK99)))</f>
        <v>0</v>
      </c>
      <c r="AS99" s="8" cm="1">
        <f t="array" ref="AS99">_xlfn.IFS(BH99=0,0,BH99&gt;0,(LOG(0.01*BH99/10^-CL99)))</f>
        <v>0</v>
      </c>
      <c r="AT99" s="8" cm="1">
        <f t="array" ref="AT99">_xlfn.IFS(BI99=0,0,BI99&gt;0,(LOG(0.01*BI99/10^-CM99)))</f>
        <v>0</v>
      </c>
      <c r="AU99" s="8" cm="1">
        <f t="array" ref="AU99">_xlfn.IFS(BJ99=0,0,BJ99&gt;0,(LOG(0.01*BJ99/10^-CN99)))</f>
        <v>0</v>
      </c>
      <c r="AV99" s="8" cm="1">
        <f t="array" ref="AV99">_xlfn.IFS(BK99=0,0,BK99&gt;0,(LOG(0.01*BK99/10^-CO99)))</f>
        <v>7.1156291818452848</v>
      </c>
      <c r="AW99" s="8" cm="1">
        <f t="array" ref="AW99">_xlfn.IFS(BL99=0,0,BL99&gt;0,(LOG(0.01*BL99/10^-CP99)))</f>
        <v>4.2625027507293503</v>
      </c>
      <c r="AX99" s="8" cm="1">
        <f t="array" ref="AX99">_xlfn.IFS(BM99=0,0,BM99&gt;0,(LOG(0.01*BM99/10^-CQ99)))</f>
        <v>4.6697072663386896</v>
      </c>
      <c r="AY99" s="8" cm="1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>
      <c r="A100" s="33" t="s">
        <v>168</v>
      </c>
      <c r="B100" s="205" t="s">
        <v>5559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89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 cm="1">
        <f t="array" ref="AK100">_xlfn.IFS(AZ100=0,0,AZ100&gt;0,(LOG(0.01*AZ100/10^-CD100)))</f>
        <v>0</v>
      </c>
      <c r="AL100" s="8" cm="1">
        <f t="array" ref="AL100">_xlfn.IFS(BA100=0,0,BA100&gt;0,(LOG(0.01*BA100/10^-CE100)))</f>
        <v>3.5841676107076155</v>
      </c>
      <c r="AM100" s="8" cm="1">
        <f t="array" ref="AM100">_xlfn.IFS(BB100=0,0,BB100&gt;0,(LOG(0.01*BB100/10^-CF100)))</f>
        <v>0</v>
      </c>
      <c r="AN100" s="8" cm="1">
        <f t="array" ref="AN100">_xlfn.IFS(BC100=0,0,BC100&gt;0,(LOG(0.01*BC100/10^-CG100)))</f>
        <v>4.1165522178990637</v>
      </c>
      <c r="AO100" s="8" cm="1">
        <f t="array" ref="AO100">_xlfn.IFS(BD100=0,0,BD100&gt;0,(LOG(0.01*BD100/10^-CH100)))</f>
        <v>4.0242364342598629</v>
      </c>
      <c r="AP100" s="8" cm="1">
        <f t="array" ref="AP100">_xlfn.IFS(BE100=0,0,BE100&gt;0,(LOG(0.01*BE100/10^-CI100)))</f>
        <v>0</v>
      </c>
      <c r="AQ100" s="8" cm="1">
        <f t="array" ref="AQ100">_xlfn.IFS(BF100=0,0,BF100&gt;0,(LOG(0.01*BF100/10^-CJ100)))</f>
        <v>0</v>
      </c>
      <c r="AR100" s="8" cm="1">
        <f t="array" ref="AR100">_xlfn.IFS(BG100=0,0,BG100&gt;0,(LOG(0.01*BG100/10^-CK100)))</f>
        <v>0</v>
      </c>
      <c r="AS100" s="8" cm="1">
        <f t="array" ref="AS100">_xlfn.IFS(BH100=0,0,BH100&gt;0,(LOG(0.01*BH100/10^-CL100)))</f>
        <v>0</v>
      </c>
      <c r="AT100" s="8" cm="1">
        <f t="array" ref="AT100">_xlfn.IFS(BI100=0,0,BI100&gt;0,(LOG(0.01*BI100/10^-CM100)))</f>
        <v>0</v>
      </c>
      <c r="AU100" s="8" cm="1">
        <f t="array" ref="AU100">_xlfn.IFS(BJ100=0,0,BJ100&gt;0,(LOG(0.01*BJ100/10^-CN100)))</f>
        <v>0</v>
      </c>
      <c r="AV100" s="8" cm="1">
        <f t="array" ref="AV100">_xlfn.IFS(BK100=0,0,BK100&gt;0,(LOG(0.01*BK100/10^-CO100)))</f>
        <v>0</v>
      </c>
      <c r="AW100" s="8" cm="1">
        <f t="array" ref="AW100">_xlfn.IFS(BL100=0,0,BL100&gt;0,(LOG(0.01*BL100/10^-CP100)))</f>
        <v>0</v>
      </c>
      <c r="AX100" s="8" cm="1">
        <f t="array" ref="AX100">_xlfn.IFS(BM100=0,0,BM100&gt;0,(LOG(0.01*BM100/10^-CQ100)))</f>
        <v>0</v>
      </c>
      <c r="AY100" s="8" cm="1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>
      <c r="A101" s="33" t="s">
        <v>48</v>
      </c>
      <c r="B101" s="205" t="s">
        <v>5559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89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 cm="1">
        <f t="array" ref="AK101">_xlfn.IFS(AZ101=0,0,AZ101&gt;0,(LOG(0.01*AZ101/10^-CD101)))</f>
        <v>5.9140000000000006</v>
      </c>
      <c r="AL101" s="8" cm="1">
        <f t="array" ref="AL101">_xlfn.IFS(BA101=0,0,BA101&gt;0,(LOG(0.01*BA101/10^-CE101)))</f>
        <v>0</v>
      </c>
      <c r="AM101" s="8" cm="1">
        <f t="array" ref="AM101">_xlfn.IFS(BB101=0,0,BB101&gt;0,(LOG(0.01*BB101/10^-CF101)))</f>
        <v>0</v>
      </c>
      <c r="AN101" s="8" cm="1">
        <f t="array" ref="AN101">_xlfn.IFS(BC101=0,0,BC101&gt;0,(LOG(0.01*BC101/10^-CG101)))</f>
        <v>0</v>
      </c>
      <c r="AO101" s="8" cm="1">
        <f t="array" ref="AO101">_xlfn.IFS(BD101=0,0,BD101&gt;0,(LOG(0.01*BD101/10^-CH101)))</f>
        <v>0</v>
      </c>
      <c r="AP101" s="8" cm="1">
        <f t="array" ref="AP101">_xlfn.IFS(BE101=0,0,BE101&gt;0,(LOG(0.01*BE101/10^-CI101)))</f>
        <v>0</v>
      </c>
      <c r="AQ101" s="8" cm="1">
        <f t="array" ref="AQ101">_xlfn.IFS(BF101=0,0,BF101&gt;0,(LOG(0.01*BF101/10^-CJ101)))</f>
        <v>0</v>
      </c>
      <c r="AR101" s="8" cm="1">
        <f t="array" ref="AR101">_xlfn.IFS(BG101=0,0,BG101&gt;0,(LOG(0.01*BG101/10^-CK101)))</f>
        <v>0</v>
      </c>
      <c r="AS101" s="8" cm="1">
        <f t="array" ref="AS101">_xlfn.IFS(BH101=0,0,BH101&gt;0,(LOG(0.01*BH101/10^-CL101)))</f>
        <v>0</v>
      </c>
      <c r="AT101" s="8" cm="1">
        <f t="array" ref="AT101">_xlfn.IFS(BI101=0,0,BI101&gt;0,(LOG(0.01*BI101/10^-CM101)))</f>
        <v>0</v>
      </c>
      <c r="AU101" s="8" cm="1">
        <f t="array" ref="AU101">_xlfn.IFS(BJ101=0,0,BJ101&gt;0,(LOG(0.01*BJ101/10^-CN101)))</f>
        <v>0</v>
      </c>
      <c r="AV101" s="8" cm="1">
        <f t="array" ref="AV101">_xlfn.IFS(BK101=0,0,BK101&gt;0,(LOG(0.01*BK101/10^-CO101)))</f>
        <v>0</v>
      </c>
      <c r="AW101" s="8" cm="1">
        <f t="array" ref="AW101">_xlfn.IFS(BL101=0,0,BL101&gt;0,(LOG(0.01*BL101/10^-CP101)))</f>
        <v>0</v>
      </c>
      <c r="AX101" s="8" cm="1">
        <f t="array" ref="AX101">_xlfn.IFS(BM101=0,0,BM101&gt;0,(LOG(0.01*BM101/10^-CQ101)))</f>
        <v>0</v>
      </c>
      <c r="AY101" s="8" cm="1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CC8-74D5-F64C-BB6D-EFB7F67BCD38}">
  <sheetPr>
    <tabColor rgb="FF0070C0"/>
  </sheetPr>
  <dimension ref="A1:CD101"/>
  <sheetViews>
    <sheetView zoomScale="125" zoomScaleNormal="120" workbookViewId="0">
      <pane xSplit="1" ySplit="1" topLeftCell="AX2" activePane="bottomRight" state="frozen"/>
      <selection activeCell="B4" sqref="B4"/>
      <selection pane="topRight" activeCell="B4" sqref="B4"/>
      <selection pane="bottomLeft" activeCell="B4" sqref="B4"/>
      <selection pane="bottomRight" activeCell="BQ2" sqref="BQ2"/>
    </sheetView>
  </sheetViews>
  <sheetFormatPr baseColWidth="10" defaultRowHeight="16"/>
  <cols>
    <col min="1" max="1" width="8.6640625" style="27" bestFit="1" customWidth="1"/>
    <col min="2" max="2" width="23.83203125" style="23" bestFit="1" customWidth="1"/>
    <col min="3" max="3" width="20.6640625" bestFit="1" customWidth="1"/>
    <col min="4" max="4" width="6.5" style="19" bestFit="1" customWidth="1"/>
    <col min="5" max="5" width="11.6640625" bestFit="1" customWidth="1"/>
    <col min="6" max="6" width="5.1640625" style="1" bestFit="1" customWidth="1"/>
    <col min="7" max="7" width="5.16406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5" bestFit="1" customWidth="1"/>
    <col min="22" max="22" width="6.1640625" customWidth="1"/>
    <col min="23" max="23" width="5.33203125" bestFit="1" customWidth="1"/>
    <col min="24" max="24" width="7.6640625" style="149" bestFit="1" customWidth="1"/>
    <col min="25" max="25" width="7.6640625" style="26" bestFit="1" customWidth="1"/>
    <col min="26" max="32" width="7.6640625" style="25" bestFit="1" customWidth="1"/>
    <col min="33" max="33" width="4.6640625" style="369" bestFit="1" customWidth="1"/>
    <col min="34" max="40" width="4.6640625" style="352" bestFit="1" customWidth="1"/>
    <col min="41" max="41" width="6.1640625" style="369" bestFit="1" customWidth="1"/>
    <col min="42" max="48" width="6.1640625" style="352" bestFit="1" customWidth="1"/>
    <col min="49" max="49" width="6.5" style="369" bestFit="1" customWidth="1"/>
    <col min="50" max="56" width="6.5" style="352" bestFit="1" customWidth="1"/>
    <col min="57" max="57" width="6.1640625" style="368" bestFit="1" customWidth="1"/>
    <col min="58" max="64" width="6.1640625" style="367" bestFit="1" customWidth="1"/>
    <col min="65" max="65" width="6.5" style="368" bestFit="1" customWidth="1"/>
    <col min="66" max="72" width="6.5" style="367" bestFit="1" customWidth="1"/>
    <col min="73" max="73" width="2.1640625" style="368" bestFit="1" customWidth="1"/>
    <col min="74" max="80" width="2.1640625" style="367" bestFit="1" customWidth="1"/>
    <col min="81" max="81" width="8.5" style="213" bestFit="1" customWidth="1"/>
    <col min="82" max="82" width="8.33203125" style="221" bestFit="1" customWidth="1"/>
    <col min="83" max="16384" width="10.83203125" style="23"/>
  </cols>
  <sheetData>
    <row r="1" spans="1:82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370" t="s">
        <v>5551</v>
      </c>
      <c r="AH1" s="371" t="s">
        <v>5528</v>
      </c>
      <c r="AI1" s="371" t="s">
        <v>5544</v>
      </c>
      <c r="AJ1" s="371" t="s">
        <v>5553</v>
      </c>
      <c r="AK1" s="371" t="s">
        <v>3263</v>
      </c>
      <c r="AL1" s="371" t="s">
        <v>2853</v>
      </c>
      <c r="AM1" s="371" t="s">
        <v>5529</v>
      </c>
      <c r="AN1" s="371" t="s">
        <v>3265</v>
      </c>
      <c r="AO1" s="349" t="s">
        <v>2776</v>
      </c>
      <c r="AP1" s="350" t="s">
        <v>2779</v>
      </c>
      <c r="AQ1" s="350" t="s">
        <v>2780</v>
      </c>
      <c r="AR1" s="350" t="s">
        <v>2781</v>
      </c>
      <c r="AS1" s="350" t="s">
        <v>2782</v>
      </c>
      <c r="AT1" s="350" t="s">
        <v>2786</v>
      </c>
      <c r="AU1" s="350" t="s">
        <v>2789</v>
      </c>
      <c r="AV1" s="350" t="s">
        <v>2790</v>
      </c>
      <c r="AW1" s="349" t="s">
        <v>2791</v>
      </c>
      <c r="AX1" s="350" t="s">
        <v>2794</v>
      </c>
      <c r="AY1" s="350" t="s">
        <v>2795</v>
      </c>
      <c r="AZ1" s="350" t="s">
        <v>2796</v>
      </c>
      <c r="BA1" s="350" t="s">
        <v>2797</v>
      </c>
      <c r="BB1" s="350" t="s">
        <v>2801</v>
      </c>
      <c r="BC1" s="350" t="s">
        <v>2804</v>
      </c>
      <c r="BD1" s="350" t="s">
        <v>2805</v>
      </c>
      <c r="BE1" s="357" t="s">
        <v>5920</v>
      </c>
      <c r="BF1" s="358" t="s">
        <v>5908</v>
      </c>
      <c r="BG1" s="358" t="s">
        <v>5909</v>
      </c>
      <c r="BH1" s="358" t="s">
        <v>5910</v>
      </c>
      <c r="BI1" s="358" t="s">
        <v>5922</v>
      </c>
      <c r="BJ1" s="358" t="s">
        <v>5911</v>
      </c>
      <c r="BK1" s="358" t="s">
        <v>5912</v>
      </c>
      <c r="BL1" s="358" t="s">
        <v>5913</v>
      </c>
      <c r="BM1" s="357" t="s">
        <v>5921</v>
      </c>
      <c r="BN1" s="358" t="s">
        <v>5914</v>
      </c>
      <c r="BO1" s="358" t="s">
        <v>5915</v>
      </c>
      <c r="BP1" s="358" t="s">
        <v>5916</v>
      </c>
      <c r="BQ1" s="358" t="s">
        <v>5923</v>
      </c>
      <c r="BR1" s="358" t="s">
        <v>5917</v>
      </c>
      <c r="BS1" s="358" t="s">
        <v>5918</v>
      </c>
      <c r="BT1" s="358" t="s">
        <v>5919</v>
      </c>
      <c r="BU1" s="359" t="s">
        <v>5907</v>
      </c>
      <c r="BV1" s="360" t="s">
        <v>5907</v>
      </c>
      <c r="BW1" s="360" t="s">
        <v>5907</v>
      </c>
      <c r="BX1" s="360" t="s">
        <v>5907</v>
      </c>
      <c r="BY1" s="360" t="s">
        <v>5907</v>
      </c>
      <c r="BZ1" s="360" t="s">
        <v>5907</v>
      </c>
      <c r="CA1" s="360" t="s">
        <v>5907</v>
      </c>
      <c r="CB1" s="360" t="s">
        <v>5907</v>
      </c>
      <c r="CC1" s="211" t="s">
        <v>5542</v>
      </c>
      <c r="CD1" s="128" t="s">
        <v>5578</v>
      </c>
    </row>
    <row r="2" spans="1:82" s="28" customFormat="1">
      <c r="A2" s="33" t="s">
        <v>202</v>
      </c>
      <c r="B2" s="205" t="s">
        <v>5556</v>
      </c>
      <c r="C2" t="s">
        <v>2678</v>
      </c>
      <c r="D2" s="19">
        <v>1881</v>
      </c>
      <c r="E2" t="s">
        <v>5575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89">
        <f>COUNTIF(L2:O2,"&gt;0")</f>
        <v>4</v>
      </c>
      <c r="K2" s="147" t="str">
        <f>SUBSTITUTE(INDEX(T$1:W$1,1,MATCH(MAX(T2:W2),T2:W2,0)),"-fam","")</f>
        <v>Gi/o</v>
      </c>
      <c r="L2" s="20">
        <f>IF(T2=0,0,_xlfn.RANK.EQ(T2,$T2:$W2,0))</f>
        <v>2</v>
      </c>
      <c r="M2" s="19">
        <f t="shared" ref="M2:O9" si="1">IF(U2=0,0,_xlfn.RANK.EQ(U2,$T2:$W2,0))</f>
        <v>1</v>
      </c>
      <c r="N2" s="19">
        <f t="shared" si="1"/>
        <v>3</v>
      </c>
      <c r="O2" s="19">
        <f t="shared" si="1"/>
        <v>4</v>
      </c>
      <c r="P2" s="20">
        <f>T2/MAX($T2:$W2)*100</f>
        <v>95.773623127793329</v>
      </c>
      <c r="Q2" s="19">
        <f t="shared" ref="Q2:S9" si="2">U2/MAX($T2:$W2)*100</f>
        <v>100</v>
      </c>
      <c r="R2" s="19">
        <f t="shared" si="2"/>
        <v>92.000498206001254</v>
      </c>
      <c r="S2" s="19">
        <f>W2/MAX($T2:$W2)*100</f>
        <v>89.745136620193264</v>
      </c>
      <c r="T2" s="20">
        <f>AG2</f>
        <v>7.1249733479708182</v>
      </c>
      <c r="U2" s="21">
        <f>MAX(AH2:AK2)</f>
        <v>7.4393900066449135</v>
      </c>
      <c r="V2" s="21">
        <f>MAX(AL2)</f>
        <v>6.8442758696007893</v>
      </c>
      <c r="W2" s="21">
        <f>MAX(AM2:AN2)</f>
        <v>6.6764907251724823</v>
      </c>
      <c r="X2" s="147" t="str">
        <f>INDEX(AG$1:AN$1,1,MATCH(MAX(AG2:AN2),AG2:AN2,0))</f>
        <v>Gi1</v>
      </c>
      <c r="Y2" s="32">
        <f>AG2/MAX($AG2:$AN2)*100</f>
        <v>95.773623127793329</v>
      </c>
      <c r="Z2" s="31">
        <f t="shared" ref="Z2:AF2" si="3">AH2/MAX($AG2:$AN2)*100</f>
        <v>100</v>
      </c>
      <c r="AA2" s="31">
        <f t="shared" si="3"/>
        <v>0</v>
      </c>
      <c r="AB2" s="31">
        <f t="shared" si="3"/>
        <v>0</v>
      </c>
      <c r="AC2" s="31">
        <f t="shared" si="3"/>
        <v>78.706800692459638</v>
      </c>
      <c r="AD2" s="31">
        <f t="shared" si="3"/>
        <v>92.000498206001254</v>
      </c>
      <c r="AE2" s="31">
        <f t="shared" si="3"/>
        <v>89.745136620193264</v>
      </c>
      <c r="AF2" s="31">
        <f t="shared" si="3"/>
        <v>0</v>
      </c>
      <c r="AG2" s="372" cm="1">
        <f t="array" ref="AG2">_xlfn.IFS(AO2=0,0,AO2&gt;0,(LOG(AO2/10^-AW2)))</f>
        <v>7.1249733479708182</v>
      </c>
      <c r="AH2" s="351" cm="1">
        <f t="array" ref="AH2">_xlfn.IFS(AP2=0,0,AP2&gt;0,(LOG(AP2/10^-AX2)))</f>
        <v>7.4393900066449135</v>
      </c>
      <c r="AI2" s="351" cm="1">
        <f t="array" ref="AI2">_xlfn.IFS(AQ2=0,0,AQ2&gt;0,(LOG(AQ2/10^-AY2)))</f>
        <v>0</v>
      </c>
      <c r="AJ2" s="351" cm="1">
        <f t="array" ref="AJ2">_xlfn.IFS(AR2=0,0,AR2&gt;0,(LOG(AR2/10^-AZ2)))</f>
        <v>0</v>
      </c>
      <c r="AK2" s="351" cm="1">
        <f t="array" ref="AK2">_xlfn.IFS(AS2=0,0,AS2&gt;0,(LOG(AS2/10^-BA2)))</f>
        <v>5.8553058652647714</v>
      </c>
      <c r="AL2" s="351" cm="1">
        <f t="array" ref="AL2">_xlfn.IFS(AT2=0,0,AT2&gt;0,(LOG(AT2/10^-BB2)))</f>
        <v>6.8442758696007893</v>
      </c>
      <c r="AM2" s="351" cm="1">
        <f t="array" ref="AM2">_xlfn.IFS(AU2=0,0,AU2&gt;0,(LOG(AU2/10^-BC2)))</f>
        <v>6.6764907251724823</v>
      </c>
      <c r="AN2" s="351" cm="1">
        <f t="array" ref="AN2">_xlfn.IFS(AV2=0,0,AV2&gt;0,(LOG(AV2/10^-BD2)))</f>
        <v>0</v>
      </c>
      <c r="AO2" s="353">
        <v>0.26</v>
      </c>
      <c r="AP2" s="354">
        <v>8.8999999999999996E-2</v>
      </c>
      <c r="AQ2" s="354"/>
      <c r="AR2" s="354"/>
      <c r="AS2" s="354">
        <v>0.106</v>
      </c>
      <c r="AT2" s="354">
        <v>5.2999999999999999E-2</v>
      </c>
      <c r="AU2" s="354">
        <v>7.6999999999999999E-2</v>
      </c>
      <c r="AV2" s="354"/>
      <c r="AW2" s="355">
        <v>7.71</v>
      </c>
      <c r="AX2" s="356">
        <v>8.49</v>
      </c>
      <c r="AY2" s="356"/>
      <c r="AZ2" s="356"/>
      <c r="BA2" s="356">
        <v>6.83</v>
      </c>
      <c r="BB2" s="356">
        <v>8.1199999999999992</v>
      </c>
      <c r="BC2" s="356">
        <v>7.79</v>
      </c>
      <c r="BD2" s="356"/>
      <c r="BE2" s="361">
        <v>1.6E-2</v>
      </c>
      <c r="BF2" s="362">
        <v>0.01</v>
      </c>
      <c r="BG2" s="362"/>
      <c r="BH2" s="362"/>
      <c r="BI2" s="362">
        <v>1.2E-2</v>
      </c>
      <c r="BJ2" s="362">
        <v>7.0000000000000001E-3</v>
      </c>
      <c r="BK2" s="362">
        <v>5.0000000000000001E-3</v>
      </c>
      <c r="BL2" s="362"/>
      <c r="BM2" s="363">
        <v>0.11</v>
      </c>
      <c r="BN2" s="364">
        <v>0.11</v>
      </c>
      <c r="BO2" s="364"/>
      <c r="BP2" s="364"/>
      <c r="BQ2" s="364">
        <v>0.3</v>
      </c>
      <c r="BR2" s="364">
        <v>0.36</v>
      </c>
      <c r="BS2" s="364">
        <v>0.23</v>
      </c>
      <c r="BT2" s="364"/>
      <c r="BU2" s="365">
        <v>5</v>
      </c>
      <c r="BV2" s="366">
        <v>5</v>
      </c>
      <c r="BW2" s="366">
        <v>4</v>
      </c>
      <c r="BX2" s="366">
        <v>4</v>
      </c>
      <c r="BY2" s="366">
        <v>4</v>
      </c>
      <c r="BZ2" s="366">
        <v>5</v>
      </c>
      <c r="CA2" s="366">
        <v>4</v>
      </c>
      <c r="CB2" s="366">
        <v>4</v>
      </c>
      <c r="CC2" s="212" t="s">
        <v>5509</v>
      </c>
      <c r="CD2" s="239" t="s">
        <v>2719</v>
      </c>
    </row>
    <row r="3" spans="1:82" s="28" customFormat="1">
      <c r="A3" s="33" t="s">
        <v>203</v>
      </c>
      <c r="B3" s="205" t="s">
        <v>5556</v>
      </c>
      <c r="C3" t="s">
        <v>2678</v>
      </c>
      <c r="D3" s="19">
        <v>1883</v>
      </c>
      <c r="E3" t="s">
        <v>5575</v>
      </c>
      <c r="F3" s="20" t="str">
        <f t="shared" ref="F3:F9" si="4">IF(T3&gt;0,1,"")</f>
        <v/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89">
        <f t="shared" ref="J3:J9" si="5">COUNTIF(L3:O3,"&gt;0")</f>
        <v>3</v>
      </c>
      <c r="K3" s="147" t="str">
        <f t="shared" ref="K3:K9" si="6">SUBSTITUTE(INDEX(T$1:W$1,1,MATCH(MAX(T3:W3),T3:W3,0)),"-fam","")</f>
        <v>G12/13</v>
      </c>
      <c r="L3" s="20">
        <f t="shared" ref="L3:L9" si="7">IF(T3=0,0,_xlfn.RANK.EQ(T3,$T3:$W3,0))</f>
        <v>0</v>
      </c>
      <c r="M3" s="19">
        <f t="shared" si="1"/>
        <v>2</v>
      </c>
      <c r="N3" s="19">
        <f t="shared" si="1"/>
        <v>3</v>
      </c>
      <c r="O3" s="19">
        <f t="shared" si="1"/>
        <v>1</v>
      </c>
      <c r="P3" s="20">
        <f t="shared" ref="P3:P9" si="8">T3/MAX($T3:$W3)*100</f>
        <v>0</v>
      </c>
      <c r="Q3" s="19">
        <f t="shared" si="2"/>
        <v>84.040410075113897</v>
      </c>
      <c r="R3" s="19">
        <f t="shared" si="2"/>
        <v>73.989587436412492</v>
      </c>
      <c r="S3" s="19">
        <f t="shared" si="2"/>
        <v>100</v>
      </c>
      <c r="T3" s="20">
        <f t="shared" ref="T3:T9" si="9">AG3</f>
        <v>0</v>
      </c>
      <c r="U3" s="21">
        <f t="shared" ref="U3:U9" si="10">MAX(AH3:AK3)</f>
        <v>6.8020978579357196</v>
      </c>
      <c r="V3" s="21">
        <f t="shared" ref="V3:V9" si="11">MAX(AL3)</f>
        <v>5.9886001717619175</v>
      </c>
      <c r="W3" s="21">
        <f t="shared" ref="W3:W9" si="12">MAX(AM3:AN3)</f>
        <v>8.0938418218760706</v>
      </c>
      <c r="X3" s="147" t="str">
        <f t="shared" ref="X3:X9" si="13">INDEX(AG$1:AN$1,1,MATCH(MAX(AG3:AN3),AG3:AN3,0))</f>
        <v>G12</v>
      </c>
      <c r="Y3" s="32">
        <f t="shared" ref="Y3:Y9" si="14">AG3/MAX($AG3:$AN3)*100</f>
        <v>0</v>
      </c>
      <c r="Z3" s="31">
        <f t="shared" ref="Z3:Z9" si="15">AH3/MAX($AG3:$AN3)*100</f>
        <v>78.72726118893911</v>
      </c>
      <c r="AA3" s="31">
        <f t="shared" ref="AA3:AA9" si="16">AI3/MAX($AG3:$AN3)*100</f>
        <v>79.225587810371138</v>
      </c>
      <c r="AB3" s="31">
        <f t="shared" ref="AB3:AB9" si="17">AJ3/MAX($AG3:$AN3)*100</f>
        <v>84.040410075113897</v>
      </c>
      <c r="AC3" s="31">
        <f t="shared" ref="AC3:AC9" si="18">AK3/MAX($AG3:$AN3)*100</f>
        <v>0</v>
      </c>
      <c r="AD3" s="31">
        <f t="shared" ref="AD3:AD9" si="19">AL3/MAX($AG3:$AN3)*100</f>
        <v>73.989587436412492</v>
      </c>
      <c r="AE3" s="31">
        <f t="shared" ref="AE3:AE9" si="20">AM3/MAX($AG3:$AN3)*100</f>
        <v>100</v>
      </c>
      <c r="AF3" s="31">
        <f t="shared" ref="AF3:AF9" si="21">AN3/MAX($AG3:$AN3)*100</f>
        <v>0</v>
      </c>
      <c r="AG3" s="372" cm="1">
        <f t="array" ref="AG3">_xlfn.IFS(AO3=0,0,AO3&gt;0,(LOG(AO3/10^-AW3)))</f>
        <v>0</v>
      </c>
      <c r="AH3" s="351" cm="1">
        <f t="array" ref="AH3">_xlfn.IFS(AP3=0,0,AP3&gt;0,(LOG(AP3/10^-AX3)))</f>
        <v>6.3720599913279621</v>
      </c>
      <c r="AI3" s="351" cm="1">
        <f t="array" ref="AI3">_xlfn.IFS(AQ3=0,0,AQ3&gt;0,(LOG(AQ3/10^-AY3)))</f>
        <v>6.4123937598229688</v>
      </c>
      <c r="AJ3" s="351" cm="1">
        <f t="array" ref="AJ3">_xlfn.IFS(AR3=0,0,AR3&gt;0,(LOG(AR3/10^-AZ3)))</f>
        <v>6.8020978579357196</v>
      </c>
      <c r="AK3" s="351" cm="1">
        <f t="array" ref="AK3">_xlfn.IFS(AS3=0,0,AS3&gt;0,(LOG(AS3/10^-BA3)))</f>
        <v>0</v>
      </c>
      <c r="AL3" s="351" cm="1">
        <f t="array" ref="AL3">_xlfn.IFS(AT3=0,0,AT3&gt;0,(LOG(AT3/10^-BB3)))</f>
        <v>5.9886001717619175</v>
      </c>
      <c r="AM3" s="351" cm="1">
        <f t="array" ref="AM3">_xlfn.IFS(AU3=0,0,AU3&gt;0,(LOG(AU3/10^-BC3)))</f>
        <v>8.0938418218760706</v>
      </c>
      <c r="AN3" s="351" cm="1">
        <f t="array" ref="AN3">_xlfn.IFS(AV3=0,0,AV3&gt;0,(LOG(AV3/10^-BD3)))</f>
        <v>0</v>
      </c>
      <c r="AO3" s="353"/>
      <c r="AP3" s="354">
        <v>0.04</v>
      </c>
      <c r="AQ3" s="354">
        <v>5.3999999999999999E-2</v>
      </c>
      <c r="AR3" s="354">
        <v>4.7E-2</v>
      </c>
      <c r="AS3" s="354"/>
      <c r="AT3" s="354">
        <v>0.10199999999999999</v>
      </c>
      <c r="AU3" s="354">
        <v>0.41099999999999998</v>
      </c>
      <c r="AV3" s="354"/>
      <c r="AW3" s="355"/>
      <c r="AX3" s="356">
        <v>7.77</v>
      </c>
      <c r="AY3" s="356">
        <v>7.68</v>
      </c>
      <c r="AZ3" s="356">
        <v>8.1300000000000008</v>
      </c>
      <c r="BA3" s="356"/>
      <c r="BB3" s="356">
        <v>6.98</v>
      </c>
      <c r="BC3" s="356">
        <v>8.48</v>
      </c>
      <c r="BD3" s="356"/>
      <c r="BE3" s="361"/>
      <c r="BF3" s="362">
        <v>6.0000000000000001E-3</v>
      </c>
      <c r="BG3" s="362">
        <v>1E-3</v>
      </c>
      <c r="BH3" s="362">
        <v>4.0000000000000001E-3</v>
      </c>
      <c r="BI3" s="362"/>
      <c r="BJ3" s="362">
        <v>7.0000000000000001E-3</v>
      </c>
      <c r="BK3" s="362">
        <v>1.7999999999999999E-2</v>
      </c>
      <c r="BL3" s="362"/>
      <c r="BM3" s="363"/>
      <c r="BN3" s="364">
        <v>0.22</v>
      </c>
      <c r="BO3" s="364">
        <v>0.3</v>
      </c>
      <c r="BP3" s="364">
        <v>0.19</v>
      </c>
      <c r="BQ3" s="364"/>
      <c r="BR3" s="364">
        <v>0.28000000000000003</v>
      </c>
      <c r="BS3" s="364">
        <v>0.09</v>
      </c>
      <c r="BT3" s="364"/>
      <c r="BU3" s="365">
        <v>4</v>
      </c>
      <c r="BV3" s="366">
        <v>5</v>
      </c>
      <c r="BW3" s="366">
        <v>3</v>
      </c>
      <c r="BX3" s="366">
        <v>5</v>
      </c>
      <c r="BY3" s="366">
        <v>4</v>
      </c>
      <c r="BZ3" s="366">
        <v>4</v>
      </c>
      <c r="CA3" s="366">
        <v>5</v>
      </c>
      <c r="CB3" s="366">
        <v>5</v>
      </c>
      <c r="CC3" s="212" t="s">
        <v>5510</v>
      </c>
      <c r="CD3" s="239" t="s">
        <v>2721</v>
      </c>
    </row>
    <row r="4" spans="1:82" s="28" customFormat="1">
      <c r="A4" s="33" t="s">
        <v>204</v>
      </c>
      <c r="B4" s="205" t="s">
        <v>5556</v>
      </c>
      <c r="C4" t="s">
        <v>2678</v>
      </c>
      <c r="D4" s="19">
        <v>1883</v>
      </c>
      <c r="E4" t="s">
        <v>5575</v>
      </c>
      <c r="F4" s="20">
        <f t="shared" si="4"/>
        <v>1</v>
      </c>
      <c r="G4" s="19">
        <f t="shared" si="0"/>
        <v>1</v>
      </c>
      <c r="H4" s="19" t="str">
        <f t="shared" si="0"/>
        <v/>
      </c>
      <c r="I4" s="19">
        <f t="shared" si="0"/>
        <v>1</v>
      </c>
      <c r="J4" s="189">
        <f t="shared" si="5"/>
        <v>3</v>
      </c>
      <c r="K4" s="147" t="str">
        <f t="shared" si="6"/>
        <v>Gi/o</v>
      </c>
      <c r="L4" s="20">
        <f t="shared" si="7"/>
        <v>2</v>
      </c>
      <c r="M4" s="19">
        <f t="shared" si="1"/>
        <v>1</v>
      </c>
      <c r="N4" s="19">
        <f t="shared" si="1"/>
        <v>0</v>
      </c>
      <c r="O4" s="19">
        <f t="shared" si="1"/>
        <v>3</v>
      </c>
      <c r="P4" s="20">
        <f t="shared" si="8"/>
        <v>97.301310089373942</v>
      </c>
      <c r="Q4" s="19">
        <f t="shared" si="2"/>
        <v>100</v>
      </c>
      <c r="R4" s="19">
        <f t="shared" si="2"/>
        <v>0</v>
      </c>
      <c r="S4" s="19">
        <f t="shared" si="2"/>
        <v>81.56785733854106</v>
      </c>
      <c r="T4" s="20">
        <f t="shared" si="9"/>
        <v>7.4261280356782375</v>
      </c>
      <c r="U4" s="21">
        <f t="shared" si="10"/>
        <v>7.632094602690481</v>
      </c>
      <c r="V4" s="21">
        <f t="shared" si="11"/>
        <v>0</v>
      </c>
      <c r="W4" s="21">
        <f t="shared" si="12"/>
        <v>6.2253360374650635</v>
      </c>
      <c r="X4" s="147" t="str">
        <f t="shared" si="13"/>
        <v>Gi1</v>
      </c>
      <c r="Y4" s="32">
        <f t="shared" si="14"/>
        <v>97.301310089373942</v>
      </c>
      <c r="Z4" s="31">
        <f t="shared" si="15"/>
        <v>100</v>
      </c>
      <c r="AA4" s="31">
        <f t="shared" si="16"/>
        <v>82.460036479950958</v>
      </c>
      <c r="AB4" s="31">
        <f t="shared" si="17"/>
        <v>0</v>
      </c>
      <c r="AC4" s="31">
        <f t="shared" si="18"/>
        <v>84.692527921562714</v>
      </c>
      <c r="AD4" s="31">
        <f t="shared" si="19"/>
        <v>0</v>
      </c>
      <c r="AE4" s="31">
        <f t="shared" si="20"/>
        <v>81.56785733854106</v>
      </c>
      <c r="AF4" s="31">
        <f t="shared" si="21"/>
        <v>78.168250870074246</v>
      </c>
      <c r="AG4" s="372" cm="1">
        <f t="array" ref="AG4">_xlfn.IFS(AO4=0,0,AO4&gt;0,(LOG(AO4/10^-AW4)))</f>
        <v>7.4261280356782375</v>
      </c>
      <c r="AH4" s="351" cm="1">
        <f t="array" ref="AH4">_xlfn.IFS(AP4=0,0,AP4&gt;0,(LOG(AP4/10^-AX4)))</f>
        <v>7.632094602690481</v>
      </c>
      <c r="AI4" s="351" cm="1">
        <f t="array" ref="AI4">_xlfn.IFS(AQ4=0,0,AQ4&gt;0,(LOG(AQ4/10^-AY4)))</f>
        <v>6.2934279935629389</v>
      </c>
      <c r="AJ4" s="351" cm="1">
        <f t="array" ref="AJ4">_xlfn.IFS(AR4=0,0,AR4&gt;0,(LOG(AR4/10^-AZ4)))</f>
        <v>0</v>
      </c>
      <c r="AK4" s="351" cm="1">
        <f t="array" ref="AK4">_xlfn.IFS(AS4=0,0,AS4&gt;0,(LOG(AS4/10^-BA4)))</f>
        <v>6.4638138523837174</v>
      </c>
      <c r="AL4" s="351" cm="1">
        <f t="array" ref="AL4">_xlfn.IFS(AT4=0,0,AT4&gt;0,(LOG(AT4/10^-BB4)))</f>
        <v>0</v>
      </c>
      <c r="AM4" s="351" cm="1">
        <f t="array" ref="AM4">_xlfn.IFS(AU4=0,0,AU4&gt;0,(LOG(AU4/10^-BC4)))</f>
        <v>6.2253360374650635</v>
      </c>
      <c r="AN4" s="351" cm="1">
        <f t="array" ref="AN4">_xlfn.IFS(AV4=0,0,AV4&gt;0,(LOG(AV4/10^-BD4)))</f>
        <v>5.9658748556724923</v>
      </c>
      <c r="AO4" s="353">
        <v>0.14000000000000001</v>
      </c>
      <c r="AP4" s="354">
        <v>7.8E-2</v>
      </c>
      <c r="AQ4" s="354">
        <v>5.8000000000000003E-2</v>
      </c>
      <c r="AR4" s="354"/>
      <c r="AS4" s="354">
        <v>8.2000000000000003E-2</v>
      </c>
      <c r="AT4" s="354"/>
      <c r="AU4" s="354">
        <v>0.14299999999999999</v>
      </c>
      <c r="AV4" s="354">
        <v>5.7000000000000002E-2</v>
      </c>
      <c r="AW4" s="355">
        <v>8.2799999999999994</v>
      </c>
      <c r="AX4" s="356">
        <v>8.74</v>
      </c>
      <c r="AY4" s="356">
        <v>7.53</v>
      </c>
      <c r="AZ4" s="356"/>
      <c r="BA4" s="356">
        <v>7.55</v>
      </c>
      <c r="BB4" s="356"/>
      <c r="BC4" s="356">
        <v>7.07</v>
      </c>
      <c r="BD4" s="356">
        <v>7.21</v>
      </c>
      <c r="BE4" s="361">
        <v>6.0000000000000001E-3</v>
      </c>
      <c r="BF4" s="362">
        <v>5.0000000000000001E-3</v>
      </c>
      <c r="BG4" s="362">
        <v>1.4999999999999999E-2</v>
      </c>
      <c r="BH4" s="362"/>
      <c r="BI4" s="362">
        <v>8.9999999999999993E-3</v>
      </c>
      <c r="BJ4" s="362"/>
      <c r="BK4" s="362">
        <v>1.6E-2</v>
      </c>
      <c r="BL4" s="362">
        <v>7.0000000000000001E-3</v>
      </c>
      <c r="BM4" s="363">
        <v>0.14000000000000001</v>
      </c>
      <c r="BN4" s="364">
        <v>0.1</v>
      </c>
      <c r="BO4" s="364">
        <v>0.22</v>
      </c>
      <c r="BP4" s="364"/>
      <c r="BQ4" s="364">
        <v>0.28000000000000003</v>
      </c>
      <c r="BR4" s="364"/>
      <c r="BS4" s="364">
        <v>0.17</v>
      </c>
      <c r="BT4" s="364">
        <v>0.24</v>
      </c>
      <c r="BU4" s="365">
        <v>5</v>
      </c>
      <c r="BV4" s="366">
        <v>5</v>
      </c>
      <c r="BW4" s="366">
        <v>3</v>
      </c>
      <c r="BX4" s="366">
        <v>4</v>
      </c>
      <c r="BY4" s="366">
        <v>5</v>
      </c>
      <c r="BZ4" s="366">
        <v>4</v>
      </c>
      <c r="CA4" s="366">
        <v>5</v>
      </c>
      <c r="CB4" s="366">
        <v>5</v>
      </c>
      <c r="CC4" s="212" t="s">
        <v>5511</v>
      </c>
      <c r="CD4" s="239" t="s">
        <v>2721</v>
      </c>
    </row>
    <row r="5" spans="1:82" s="28" customFormat="1">
      <c r="A5" s="33" t="s">
        <v>205</v>
      </c>
      <c r="B5" s="205" t="s">
        <v>5556</v>
      </c>
      <c r="C5" t="s">
        <v>2678</v>
      </c>
      <c r="D5" s="19">
        <v>1883</v>
      </c>
      <c r="E5" t="s">
        <v>5575</v>
      </c>
      <c r="F5" s="20" t="str">
        <f t="shared" si="4"/>
        <v/>
      </c>
      <c r="G5" s="19">
        <f t="shared" si="0"/>
        <v>1</v>
      </c>
      <c r="H5" s="19" t="str">
        <f t="shared" si="0"/>
        <v/>
      </c>
      <c r="I5" s="19">
        <f t="shared" si="0"/>
        <v>1</v>
      </c>
      <c r="J5" s="189">
        <f t="shared" si="5"/>
        <v>2</v>
      </c>
      <c r="K5" s="147" t="str">
        <f t="shared" si="6"/>
        <v>Gi/o</v>
      </c>
      <c r="L5" s="20">
        <f t="shared" si="7"/>
        <v>0</v>
      </c>
      <c r="M5" s="19">
        <f t="shared" si="1"/>
        <v>1</v>
      </c>
      <c r="N5" s="19">
        <f t="shared" si="1"/>
        <v>0</v>
      </c>
      <c r="O5" s="19">
        <f t="shared" si="1"/>
        <v>2</v>
      </c>
      <c r="P5" s="20">
        <f t="shared" si="8"/>
        <v>0</v>
      </c>
      <c r="Q5" s="19">
        <f t="shared" si="2"/>
        <v>100</v>
      </c>
      <c r="R5" s="19">
        <f t="shared" si="2"/>
        <v>0</v>
      </c>
      <c r="S5" s="19">
        <f t="shared" si="2"/>
        <v>88.759386953250925</v>
      </c>
      <c r="T5" s="20">
        <f t="shared" si="9"/>
        <v>0</v>
      </c>
      <c r="U5" s="21">
        <f t="shared" si="10"/>
        <v>9.1264597338485292</v>
      </c>
      <c r="V5" s="21">
        <f t="shared" si="11"/>
        <v>0</v>
      </c>
      <c r="W5" s="21">
        <f t="shared" si="12"/>
        <v>8.1005897102992499</v>
      </c>
      <c r="X5" s="147" t="str">
        <f>INDEX(AG$1:AN$1,1,MATCH(MAX(AG5:AN5),AG5:AN5,0))</f>
        <v>GoA</v>
      </c>
      <c r="Y5" s="32">
        <f t="shared" si="14"/>
        <v>0</v>
      </c>
      <c r="Z5" s="31">
        <f t="shared" si="15"/>
        <v>96.173889455758172</v>
      </c>
      <c r="AA5" s="31">
        <f t="shared" si="16"/>
        <v>91.595128138851351</v>
      </c>
      <c r="AB5" s="31">
        <f t="shared" si="17"/>
        <v>87.507820842170958</v>
      </c>
      <c r="AC5" s="31">
        <f t="shared" si="18"/>
        <v>100</v>
      </c>
      <c r="AD5" s="31">
        <f t="shared" si="19"/>
        <v>0</v>
      </c>
      <c r="AE5" s="31">
        <f t="shared" si="20"/>
        <v>71.799860640520365</v>
      </c>
      <c r="AF5" s="31">
        <f t="shared" si="21"/>
        <v>88.759386953250925</v>
      </c>
      <c r="AG5" s="372" cm="1">
        <f t="array" ref="AG5">_xlfn.IFS(AO5=0,0,AO5&gt;0,(LOG(AO5/10^-AW5)))</f>
        <v>0</v>
      </c>
      <c r="AH5" s="351" cm="1">
        <f t="array" ref="AH5">_xlfn.IFS(AP5=0,0,AP5&gt;0,(LOG(AP5/10^-AX5)))</f>
        <v>8.7772712956557655</v>
      </c>
      <c r="AI5" s="351" cm="1">
        <f t="array" ref="AI5">_xlfn.IFS(AQ5=0,0,AQ5&gt;0,(LOG(AQ5/10^-AY5)))</f>
        <v>8.3593924877592318</v>
      </c>
      <c r="AJ5" s="351" cm="1">
        <f t="array" ref="AJ5">_xlfn.IFS(AR5=0,0,AR5&gt;0,(LOG(AR5/10^-AZ5)))</f>
        <v>7.9863660331290429</v>
      </c>
      <c r="AK5" s="351" cm="1">
        <f t="array" ref="AK5">_xlfn.IFS(AS5=0,0,AS5&gt;0,(LOG(AS5/10^-BA5)))</f>
        <v>9.1264597338485292</v>
      </c>
      <c r="AL5" s="351" cm="1">
        <f t="array" ref="AL5">_xlfn.IFS(AT5=0,0,AT5&gt;0,(LOG(AT5/10^-BB5)))</f>
        <v>0</v>
      </c>
      <c r="AM5" s="351" cm="1">
        <f t="array" ref="AM5">_xlfn.IFS(AU5=0,0,AU5&gt;0,(LOG(AU5/10^-BC5)))</f>
        <v>6.5527853703164496</v>
      </c>
      <c r="AN5" s="351" cm="1">
        <f t="array" ref="AN5">_xlfn.IFS(AV5=0,0,AV5&gt;0,(LOG(AV5/10^-BD5)))</f>
        <v>8.1005897102992499</v>
      </c>
      <c r="AO5" s="353"/>
      <c r="AP5" s="354">
        <v>0.13100000000000001</v>
      </c>
      <c r="AQ5" s="354">
        <v>0.28799999999999998</v>
      </c>
      <c r="AR5" s="354">
        <v>0.28599999999999998</v>
      </c>
      <c r="AS5" s="354">
        <v>0.217</v>
      </c>
      <c r="AT5" s="354"/>
      <c r="AU5" s="354">
        <v>0.121</v>
      </c>
      <c r="AV5" s="354">
        <v>0.129</v>
      </c>
      <c r="AW5" s="355"/>
      <c r="AX5" s="356">
        <v>9.66</v>
      </c>
      <c r="AY5" s="356">
        <v>8.9</v>
      </c>
      <c r="AZ5" s="356">
        <v>8.5299999999999994</v>
      </c>
      <c r="BA5" s="356">
        <v>9.7899999999999991</v>
      </c>
      <c r="BB5" s="356"/>
      <c r="BC5" s="356">
        <v>7.47</v>
      </c>
      <c r="BD5" s="356">
        <v>8.99</v>
      </c>
      <c r="BE5" s="361"/>
      <c r="BF5" s="362">
        <v>1.4999999999999999E-2</v>
      </c>
      <c r="BG5" s="362">
        <v>8.9999999999999993E-3</v>
      </c>
      <c r="BH5" s="362">
        <v>1.2E-2</v>
      </c>
      <c r="BI5" s="362">
        <v>1.6E-2</v>
      </c>
      <c r="BJ5" s="362"/>
      <c r="BK5" s="362">
        <v>5.0999999999999997E-2</v>
      </c>
      <c r="BL5" s="362">
        <v>7.0000000000000001E-3</v>
      </c>
      <c r="BM5" s="363"/>
      <c r="BN5" s="364">
        <v>0.04</v>
      </c>
      <c r="BO5" s="364">
        <v>0.11</v>
      </c>
      <c r="BP5" s="364">
        <v>0.05</v>
      </c>
      <c r="BQ5" s="364">
        <v>0.1</v>
      </c>
      <c r="BR5" s="364"/>
      <c r="BS5" s="364">
        <v>0.17</v>
      </c>
      <c r="BT5" s="364">
        <v>0.18</v>
      </c>
      <c r="BU5" s="365">
        <v>4</v>
      </c>
      <c r="BV5" s="366">
        <v>4</v>
      </c>
      <c r="BW5" s="366">
        <v>3</v>
      </c>
      <c r="BX5" s="366">
        <v>7</v>
      </c>
      <c r="BY5" s="366">
        <v>7</v>
      </c>
      <c r="BZ5" s="366">
        <v>4</v>
      </c>
      <c r="CA5" s="366">
        <v>7</v>
      </c>
      <c r="CB5" s="366">
        <v>7</v>
      </c>
      <c r="CC5" s="212" t="s">
        <v>5512</v>
      </c>
      <c r="CD5" s="239" t="s">
        <v>2721</v>
      </c>
    </row>
    <row r="6" spans="1:82" s="28" customFormat="1">
      <c r="A6" s="33" t="s">
        <v>206</v>
      </c>
      <c r="B6" s="205" t="s">
        <v>5556</v>
      </c>
      <c r="C6" t="s">
        <v>2678</v>
      </c>
      <c r="D6" s="19">
        <v>1883</v>
      </c>
      <c r="E6" t="s">
        <v>5575</v>
      </c>
      <c r="F6" s="20">
        <f t="shared" si="4"/>
        <v>1</v>
      </c>
      <c r="G6" s="19">
        <f t="shared" si="0"/>
        <v>1</v>
      </c>
      <c r="H6" s="19" t="str">
        <f t="shared" si="0"/>
        <v/>
      </c>
      <c r="I6" s="19">
        <f t="shared" si="0"/>
        <v>1</v>
      </c>
      <c r="J6" s="189">
        <f t="shared" si="5"/>
        <v>3</v>
      </c>
      <c r="K6" s="147" t="str">
        <f t="shared" si="6"/>
        <v>G12/13</v>
      </c>
      <c r="L6" s="20">
        <f t="shared" si="7"/>
        <v>3</v>
      </c>
      <c r="M6" s="19">
        <f t="shared" si="1"/>
        <v>2</v>
      </c>
      <c r="N6" s="19">
        <f t="shared" si="1"/>
        <v>0</v>
      </c>
      <c r="O6" s="19">
        <f t="shared" si="1"/>
        <v>1</v>
      </c>
      <c r="P6" s="20">
        <f t="shared" si="8"/>
        <v>82.324466075427395</v>
      </c>
      <c r="Q6" s="19">
        <f t="shared" si="2"/>
        <v>90.112810754222465</v>
      </c>
      <c r="R6" s="19">
        <f t="shared" si="2"/>
        <v>0</v>
      </c>
      <c r="S6" s="19">
        <f t="shared" si="2"/>
        <v>100</v>
      </c>
      <c r="T6" s="20">
        <f t="shared" si="9"/>
        <v>7.1130380486862954</v>
      </c>
      <c r="U6" s="21">
        <f t="shared" si="10"/>
        <v>7.7859703454569198</v>
      </c>
      <c r="V6" s="21">
        <f t="shared" si="11"/>
        <v>0</v>
      </c>
      <c r="W6" s="21">
        <f t="shared" si="12"/>
        <v>8.6402480183341623</v>
      </c>
      <c r="X6" s="147" t="str">
        <f t="shared" si="13"/>
        <v>G12</v>
      </c>
      <c r="Y6" s="32">
        <f t="shared" si="14"/>
        <v>82.324466075427395</v>
      </c>
      <c r="Z6" s="31">
        <f t="shared" si="15"/>
        <v>90.112810754222465</v>
      </c>
      <c r="AA6" s="31">
        <f t="shared" si="16"/>
        <v>89.581162426571126</v>
      </c>
      <c r="AB6" s="31">
        <f t="shared" si="17"/>
        <v>0</v>
      </c>
      <c r="AC6" s="31">
        <f t="shared" si="18"/>
        <v>81.401863062218879</v>
      </c>
      <c r="AD6" s="31">
        <f t="shared" si="19"/>
        <v>0</v>
      </c>
      <c r="AE6" s="31">
        <f t="shared" si="20"/>
        <v>100</v>
      </c>
      <c r="AF6" s="31">
        <f t="shared" si="21"/>
        <v>70.235078969974438</v>
      </c>
      <c r="AG6" s="372" cm="1">
        <f t="array" ref="AG6">_xlfn.IFS(AO6=0,0,AO6&gt;0,(LOG(AO6/10^-AW6)))</f>
        <v>7.1130380486862954</v>
      </c>
      <c r="AH6" s="351" cm="1">
        <f t="array" ref="AH6">_xlfn.IFS(AP6=0,0,AP6&gt;0,(LOG(AP6/10^-AX6)))</f>
        <v>7.7859703454569198</v>
      </c>
      <c r="AI6" s="351" cm="1">
        <f t="array" ref="AI6">_xlfn.IFS(AQ6=0,0,AQ6&gt;0,(LOG(AQ6/10^-AY6)))</f>
        <v>7.7400346113625185</v>
      </c>
      <c r="AJ6" s="351" cm="1">
        <f t="array" ref="AJ6">_xlfn.IFS(AR6=0,0,AR6&gt;0,(LOG(AR6/10^-AZ6)))</f>
        <v>0</v>
      </c>
      <c r="AK6" s="351" cm="1">
        <f t="array" ref="AK6">_xlfn.IFS(AS6=0,0,AS6&gt;0,(LOG(AS6/10^-BA6)))</f>
        <v>7.0333228601204558</v>
      </c>
      <c r="AL6" s="351" cm="1">
        <f t="array" ref="AL6">_xlfn.IFS(AT6=0,0,AT6&gt;0,(LOG(AT6/10^-BB6)))</f>
        <v>0</v>
      </c>
      <c r="AM6" s="351" cm="1">
        <f t="array" ref="AM6">_xlfn.IFS(AU6=0,0,AU6&gt;0,(LOG(AU6/10^-BC6)))</f>
        <v>8.6402480183341623</v>
      </c>
      <c r="AN6" s="351" cm="1">
        <f t="array" ref="AN6">_xlfn.IFS(AV6=0,0,AV6&gt;0,(LOG(AV6/10^-BD6)))</f>
        <v>6.0684850188786505</v>
      </c>
      <c r="AO6" s="353">
        <v>0.17499999999999999</v>
      </c>
      <c r="AP6" s="354">
        <v>0.20699999999999999</v>
      </c>
      <c r="AQ6" s="354">
        <v>0.19500000000000001</v>
      </c>
      <c r="AR6" s="354"/>
      <c r="AS6" s="354">
        <v>7.2999999999999995E-2</v>
      </c>
      <c r="AT6" s="354"/>
      <c r="AU6" s="354">
        <v>0.224</v>
      </c>
      <c r="AV6" s="354">
        <v>8.1000000000000003E-2</v>
      </c>
      <c r="AW6" s="355">
        <v>7.87</v>
      </c>
      <c r="AX6" s="356">
        <v>8.4700000000000006</v>
      </c>
      <c r="AY6" s="356">
        <v>8.4499999999999993</v>
      </c>
      <c r="AZ6" s="356"/>
      <c r="BA6" s="356">
        <v>8.17</v>
      </c>
      <c r="BB6" s="356"/>
      <c r="BC6" s="356">
        <v>9.2899999999999991</v>
      </c>
      <c r="BD6" s="356">
        <v>7.16</v>
      </c>
      <c r="BE6" s="361">
        <v>3.0000000000000001E-3</v>
      </c>
      <c r="BF6" s="362">
        <v>1.9E-2</v>
      </c>
      <c r="BG6" s="362">
        <v>2.1999999999999999E-2</v>
      </c>
      <c r="BH6" s="362"/>
      <c r="BI6" s="362">
        <v>5.0000000000000001E-3</v>
      </c>
      <c r="BJ6" s="362"/>
      <c r="BK6" s="362">
        <v>2.8000000000000001E-2</v>
      </c>
      <c r="BL6" s="362">
        <v>7.0000000000000001E-3</v>
      </c>
      <c r="BM6" s="363">
        <v>0.05</v>
      </c>
      <c r="BN6" s="364">
        <v>0.05</v>
      </c>
      <c r="BO6" s="364">
        <v>0.1</v>
      </c>
      <c r="BP6" s="364"/>
      <c r="BQ6" s="364">
        <v>0.21</v>
      </c>
      <c r="BR6" s="364"/>
      <c r="BS6" s="364">
        <v>0.08</v>
      </c>
      <c r="BT6" s="364">
        <v>0.17</v>
      </c>
      <c r="BU6" s="365">
        <v>4</v>
      </c>
      <c r="BV6" s="366">
        <v>4</v>
      </c>
      <c r="BW6" s="366">
        <v>3</v>
      </c>
      <c r="BX6" s="366">
        <v>4</v>
      </c>
      <c r="BY6" s="366">
        <v>4</v>
      </c>
      <c r="BZ6" s="366">
        <v>4</v>
      </c>
      <c r="CA6" s="366">
        <v>4</v>
      </c>
      <c r="CB6" s="366">
        <v>4</v>
      </c>
      <c r="CC6" s="212" t="s">
        <v>5513</v>
      </c>
      <c r="CD6" s="239" t="s">
        <v>2721</v>
      </c>
    </row>
    <row r="7" spans="1:82" s="28" customFormat="1">
      <c r="A7" s="33" t="s">
        <v>207</v>
      </c>
      <c r="B7" s="205" t="s">
        <v>5556</v>
      </c>
      <c r="C7" t="s">
        <v>2678</v>
      </c>
      <c r="D7" s="19">
        <v>5456</v>
      </c>
      <c r="E7" t="s">
        <v>5576</v>
      </c>
      <c r="F7" s="20" t="str">
        <f t="shared" si="4"/>
        <v/>
      </c>
      <c r="G7" s="19" t="str">
        <f t="shared" si="0"/>
        <v/>
      </c>
      <c r="H7" s="19">
        <f t="shared" si="0"/>
        <v>1</v>
      </c>
      <c r="I7" s="19">
        <f t="shared" si="0"/>
        <v>1</v>
      </c>
      <c r="J7" s="189">
        <f t="shared" si="5"/>
        <v>2</v>
      </c>
      <c r="K7" s="147" t="str">
        <f t="shared" si="6"/>
        <v>G12/13</v>
      </c>
      <c r="L7" s="20">
        <f t="shared" si="7"/>
        <v>0</v>
      </c>
      <c r="M7" s="19">
        <f t="shared" si="1"/>
        <v>0</v>
      </c>
      <c r="N7" s="19">
        <f t="shared" si="1"/>
        <v>2</v>
      </c>
      <c r="O7" s="19">
        <f t="shared" si="1"/>
        <v>1</v>
      </c>
      <c r="P7" s="20">
        <f t="shared" si="8"/>
        <v>0</v>
      </c>
      <c r="Q7" s="19">
        <f t="shared" si="2"/>
        <v>0</v>
      </c>
      <c r="R7" s="19">
        <f t="shared" si="2"/>
        <v>96.347383018343677</v>
      </c>
      <c r="S7" s="19">
        <f t="shared" si="2"/>
        <v>100</v>
      </c>
      <c r="T7" s="20">
        <f t="shared" si="9"/>
        <v>0</v>
      </c>
      <c r="U7" s="21">
        <f t="shared" si="10"/>
        <v>0</v>
      </c>
      <c r="V7" s="21">
        <f t="shared" si="11"/>
        <v>6.1460748027008272</v>
      </c>
      <c r="W7" s="21">
        <f t="shared" si="12"/>
        <v>6.3790780923760737</v>
      </c>
      <c r="X7" s="147" t="str">
        <f t="shared" si="13"/>
        <v>G12</v>
      </c>
      <c r="Y7" s="32">
        <f t="shared" si="14"/>
        <v>0</v>
      </c>
      <c r="Z7" s="31">
        <f t="shared" si="15"/>
        <v>0</v>
      </c>
      <c r="AA7" s="31">
        <f t="shared" si="16"/>
        <v>0</v>
      </c>
      <c r="AB7" s="31">
        <f t="shared" si="17"/>
        <v>0</v>
      </c>
      <c r="AC7" s="31">
        <f t="shared" si="18"/>
        <v>0</v>
      </c>
      <c r="AD7" s="31">
        <f t="shared" si="19"/>
        <v>96.347383018343677</v>
      </c>
      <c r="AE7" s="31">
        <f t="shared" si="20"/>
        <v>100</v>
      </c>
      <c r="AF7" s="31">
        <f t="shared" si="21"/>
        <v>97.549485075573472</v>
      </c>
      <c r="AG7" s="372" cm="1">
        <f t="array" ref="AG7">_xlfn.IFS(AO7=0,0,AO7&gt;0,(LOG(AO7/10^-AW7)))</f>
        <v>0</v>
      </c>
      <c r="AH7" s="351" cm="1">
        <f t="array" ref="AH7">_xlfn.IFS(AP7=0,0,AP7&gt;0,(LOG(AP7/10^-AX7)))</f>
        <v>0</v>
      </c>
      <c r="AI7" s="351" cm="1">
        <f t="array" ref="AI7">_xlfn.IFS(AQ7=0,0,AQ7&gt;0,(LOG(AQ7/10^-AY7)))</f>
        <v>0</v>
      </c>
      <c r="AJ7" s="351" cm="1">
        <f t="array" ref="AJ7">_xlfn.IFS(AR7=0,0,AR7&gt;0,(LOG(AR7/10^-AZ7)))</f>
        <v>0</v>
      </c>
      <c r="AK7" s="351" cm="1">
        <f t="array" ref="AK7">_xlfn.IFS(AS7=0,0,AS7&gt;0,(LOG(AS7/10^-BA7)))</f>
        <v>0</v>
      </c>
      <c r="AL7" s="351" cm="1">
        <f t="array" ref="AL7">_xlfn.IFS(AT7=0,0,AT7&gt;0,(LOG(AT7/10^-BB7)))</f>
        <v>6.1460748027008272</v>
      </c>
      <c r="AM7" s="351" cm="1">
        <f t="array" ref="AM7">_xlfn.IFS(AU7=0,0,AU7&gt;0,(LOG(AU7/10^-BC7)))</f>
        <v>6.3790780923760737</v>
      </c>
      <c r="AN7" s="351" cm="1">
        <f t="array" ref="AN7">_xlfn.IFS(AV7=0,0,AV7&gt;0,(LOG(AV7/10^-BD7)))</f>
        <v>6.2227578316815748</v>
      </c>
      <c r="AO7" s="353"/>
      <c r="AP7" s="354"/>
      <c r="AQ7" s="354"/>
      <c r="AR7" s="354"/>
      <c r="AS7" s="354"/>
      <c r="AT7" s="354">
        <v>6.7000000000000004E-2</v>
      </c>
      <c r="AU7" s="354">
        <v>8.3000000000000004E-2</v>
      </c>
      <c r="AV7" s="354">
        <v>4.5999999999999999E-2</v>
      </c>
      <c r="AW7" s="355"/>
      <c r="AX7" s="356"/>
      <c r="AY7" s="356"/>
      <c r="AZ7" s="356"/>
      <c r="BA7" s="356"/>
      <c r="BB7" s="356">
        <v>7.32</v>
      </c>
      <c r="BC7" s="356">
        <v>7.46</v>
      </c>
      <c r="BD7" s="356">
        <v>7.56</v>
      </c>
      <c r="BE7" s="361"/>
      <c r="BF7" s="362"/>
      <c r="BG7" s="362"/>
      <c r="BH7" s="362"/>
      <c r="BI7" s="362"/>
      <c r="BJ7" s="362">
        <v>8.9999999999999993E-3</v>
      </c>
      <c r="BK7" s="362">
        <v>8.9999999999999993E-3</v>
      </c>
      <c r="BL7" s="362">
        <v>3.0000000000000001E-3</v>
      </c>
      <c r="BM7" s="363"/>
      <c r="BN7" s="364"/>
      <c r="BO7" s="364"/>
      <c r="BP7" s="364"/>
      <c r="BQ7" s="364"/>
      <c r="BR7" s="364">
        <v>0.2</v>
      </c>
      <c r="BS7" s="364">
        <v>0.11</v>
      </c>
      <c r="BT7" s="364">
        <v>0.21</v>
      </c>
      <c r="BU7" s="365">
        <v>5</v>
      </c>
      <c r="BV7" s="366">
        <v>5</v>
      </c>
      <c r="BW7" s="366">
        <v>5</v>
      </c>
      <c r="BX7" s="366">
        <v>5</v>
      </c>
      <c r="BY7" s="366">
        <v>5</v>
      </c>
      <c r="BZ7" s="366">
        <v>5</v>
      </c>
      <c r="CA7" s="366">
        <v>5</v>
      </c>
      <c r="CB7" s="366">
        <v>5</v>
      </c>
      <c r="CC7" s="212" t="s">
        <v>2547</v>
      </c>
      <c r="CD7" s="239" t="s">
        <v>5577</v>
      </c>
    </row>
    <row r="8" spans="1:82" s="28" customFormat="1">
      <c r="A8" s="33" t="s">
        <v>208</v>
      </c>
      <c r="B8" s="205" t="s">
        <v>5556</v>
      </c>
      <c r="C8" t="s">
        <v>2678</v>
      </c>
      <c r="D8" s="19">
        <v>1895</v>
      </c>
      <c r="E8" t="s">
        <v>5576</v>
      </c>
      <c r="F8" s="20">
        <f t="shared" si="4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89">
        <f t="shared" si="5"/>
        <v>4</v>
      </c>
      <c r="K8" s="147" t="str">
        <f t="shared" si="6"/>
        <v>G12/13</v>
      </c>
      <c r="L8" s="20">
        <f t="shared" si="7"/>
        <v>2</v>
      </c>
      <c r="M8" s="19">
        <f t="shared" si="1"/>
        <v>3</v>
      </c>
      <c r="N8" s="19">
        <f t="shared" si="1"/>
        <v>4</v>
      </c>
      <c r="O8" s="19">
        <f t="shared" si="1"/>
        <v>1</v>
      </c>
      <c r="P8" s="20">
        <f t="shared" si="8"/>
        <v>99.010128883264272</v>
      </c>
      <c r="Q8" s="19">
        <f t="shared" si="2"/>
        <v>97.569215910354075</v>
      </c>
      <c r="R8" s="19">
        <f t="shared" si="2"/>
        <v>95.856522418341186</v>
      </c>
      <c r="S8" s="19">
        <f t="shared" si="2"/>
        <v>100</v>
      </c>
      <c r="T8" s="20">
        <f t="shared" si="9"/>
        <v>8.6241084391474008</v>
      </c>
      <c r="U8" s="21">
        <f t="shared" si="10"/>
        <v>8.4986001717619182</v>
      </c>
      <c r="V8" s="21">
        <f t="shared" si="11"/>
        <v>8.3494189257142946</v>
      </c>
      <c r="W8" s="21">
        <f t="shared" si="12"/>
        <v>8.7103294747908748</v>
      </c>
      <c r="X8" s="147" t="str">
        <f t="shared" si="13"/>
        <v>G12</v>
      </c>
      <c r="Y8" s="32">
        <f t="shared" si="14"/>
        <v>99.010128883264272</v>
      </c>
      <c r="Z8" s="31">
        <f t="shared" si="15"/>
        <v>97.569215910354075</v>
      </c>
      <c r="AA8" s="31">
        <f t="shared" si="16"/>
        <v>96.715543698093953</v>
      </c>
      <c r="AB8" s="31">
        <f t="shared" si="17"/>
        <v>0</v>
      </c>
      <c r="AC8" s="31">
        <f t="shared" si="18"/>
        <v>82.939702736745119</v>
      </c>
      <c r="AD8" s="31">
        <f t="shared" si="19"/>
        <v>95.856522418341186</v>
      </c>
      <c r="AE8" s="31">
        <f t="shared" si="20"/>
        <v>100</v>
      </c>
      <c r="AF8" s="31">
        <f t="shared" si="21"/>
        <v>90.669671154776324</v>
      </c>
      <c r="AG8" s="372" cm="1">
        <f t="array" ref="AG8">_xlfn.IFS(AO8=0,0,AO8&gt;0,(LOG(AO8/10^-AW8)))</f>
        <v>8.6241084391474008</v>
      </c>
      <c r="AH8" s="351" cm="1">
        <f t="array" ref="AH8">_xlfn.IFS(AP8=0,0,AP8&gt;0,(LOG(AP8/10^-AX8)))</f>
        <v>8.4986001717619182</v>
      </c>
      <c r="AI8" s="351" cm="1">
        <f t="array" ref="AI8">_xlfn.IFS(AQ8=0,0,AQ8&gt;0,(LOG(AQ8/10^-AY8)))</f>
        <v>8.4242425094393258</v>
      </c>
      <c r="AJ8" s="351" cm="1">
        <f t="array" ref="AJ8">_xlfn.IFS(AR8=0,0,AR8&gt;0,(LOG(AR8/10^-AZ8)))</f>
        <v>0</v>
      </c>
      <c r="AK8" s="351" cm="1">
        <f t="array" ref="AK8">_xlfn.IFS(AS8=0,0,AS8&gt;0,(LOG(AS8/10^-BA8)))</f>
        <v>7.2243213737826437</v>
      </c>
      <c r="AL8" s="351" cm="1">
        <f t="array" ref="AL8">_xlfn.IFS(AT8=0,0,AT8&gt;0,(LOG(AT8/10^-BB8)))</f>
        <v>8.3494189257142946</v>
      </c>
      <c r="AM8" s="351" cm="1">
        <f t="array" ref="AM8">_xlfn.IFS(AU8=0,0,AU8&gt;0,(LOG(AU8/10^-BC8)))</f>
        <v>8.7103294747908748</v>
      </c>
      <c r="AN8" s="351" cm="1">
        <f t="array" ref="AN8">_xlfn.IFS(AV8=0,0,AV8&gt;0,(LOG(AV8/10^-BD8)))</f>
        <v>7.8976270912904418</v>
      </c>
      <c r="AO8" s="353">
        <v>0.22600000000000001</v>
      </c>
      <c r="AP8" s="354">
        <v>0.10199999999999999</v>
      </c>
      <c r="AQ8" s="354">
        <v>0.09</v>
      </c>
      <c r="AR8" s="354"/>
      <c r="AS8" s="354">
        <v>0.10100000000000001</v>
      </c>
      <c r="AT8" s="354">
        <v>8.5000000000000006E-2</v>
      </c>
      <c r="AU8" s="354">
        <v>0.34699999999999998</v>
      </c>
      <c r="AV8" s="354">
        <v>7.9000000000000001E-2</v>
      </c>
      <c r="AW8" s="355">
        <v>9.27</v>
      </c>
      <c r="AX8" s="356">
        <v>9.49</v>
      </c>
      <c r="AY8" s="356">
        <v>9.4700000000000006</v>
      </c>
      <c r="AZ8" s="356"/>
      <c r="BA8" s="356">
        <v>8.2200000000000006</v>
      </c>
      <c r="BB8" s="356">
        <v>9.42</v>
      </c>
      <c r="BC8" s="356">
        <v>9.17</v>
      </c>
      <c r="BD8" s="356">
        <v>9</v>
      </c>
      <c r="BE8" s="361">
        <v>3.0000000000000001E-3</v>
      </c>
      <c r="BF8" s="362">
        <v>8.9999999999999993E-3</v>
      </c>
      <c r="BG8" s="362">
        <v>1.0999999999999999E-2</v>
      </c>
      <c r="BH8" s="362"/>
      <c r="BI8" s="362">
        <v>1.4999999999999999E-2</v>
      </c>
      <c r="BJ8" s="362">
        <v>8.9999999999999993E-3</v>
      </c>
      <c r="BK8" s="362">
        <v>3.7999999999999999E-2</v>
      </c>
      <c r="BL8" s="362">
        <v>4.0000000000000001E-3</v>
      </c>
      <c r="BM8" s="363">
        <v>0.05</v>
      </c>
      <c r="BN8" s="364">
        <v>0.21</v>
      </c>
      <c r="BO8" s="364">
        <v>0.28999999999999998</v>
      </c>
      <c r="BP8" s="364"/>
      <c r="BQ8" s="364">
        <v>0.19</v>
      </c>
      <c r="BR8" s="364">
        <v>0.27</v>
      </c>
      <c r="BS8" s="364">
        <v>0.11</v>
      </c>
      <c r="BT8" s="364">
        <v>0.19</v>
      </c>
      <c r="BU8" s="365">
        <v>5</v>
      </c>
      <c r="BV8" s="366">
        <v>4</v>
      </c>
      <c r="BW8" s="366">
        <v>3</v>
      </c>
      <c r="BX8" s="366">
        <v>4</v>
      </c>
      <c r="BY8" s="366">
        <v>4</v>
      </c>
      <c r="BZ8" s="366">
        <v>4</v>
      </c>
      <c r="CA8" s="366">
        <v>5</v>
      </c>
      <c r="CB8" s="366">
        <v>5</v>
      </c>
      <c r="CC8" s="212" t="s">
        <v>2546</v>
      </c>
      <c r="CD8" s="239" t="s">
        <v>554</v>
      </c>
    </row>
    <row r="9" spans="1:82" s="28" customFormat="1">
      <c r="A9" s="33" t="s">
        <v>209</v>
      </c>
      <c r="B9" s="205" t="s">
        <v>5556</v>
      </c>
      <c r="C9" t="s">
        <v>2678</v>
      </c>
      <c r="D9" s="19">
        <v>1888</v>
      </c>
      <c r="E9" t="s">
        <v>5576</v>
      </c>
      <c r="F9" s="20" t="str">
        <f t="shared" si="4"/>
        <v/>
      </c>
      <c r="G9" s="19" t="str">
        <f t="shared" si="0"/>
        <v/>
      </c>
      <c r="H9" s="19">
        <f t="shared" si="0"/>
        <v>1</v>
      </c>
      <c r="I9" s="19">
        <f t="shared" si="0"/>
        <v>1</v>
      </c>
      <c r="J9" s="189">
        <f t="shared" si="5"/>
        <v>2</v>
      </c>
      <c r="K9" s="147" t="str">
        <f t="shared" si="6"/>
        <v>G12/13</v>
      </c>
      <c r="L9" s="20">
        <f t="shared" si="7"/>
        <v>0</v>
      </c>
      <c r="M9" s="19">
        <f t="shared" si="1"/>
        <v>0</v>
      </c>
      <c r="N9" s="19">
        <f t="shared" si="1"/>
        <v>2</v>
      </c>
      <c r="O9" s="19">
        <f t="shared" si="1"/>
        <v>1</v>
      </c>
      <c r="P9" s="20">
        <f t="shared" si="8"/>
        <v>0</v>
      </c>
      <c r="Q9" s="19">
        <f t="shared" si="2"/>
        <v>0</v>
      </c>
      <c r="R9" s="19">
        <f t="shared" si="2"/>
        <v>82.176222951041339</v>
      </c>
      <c r="S9" s="19">
        <f t="shared" si="2"/>
        <v>100</v>
      </c>
      <c r="T9" s="20">
        <f t="shared" si="9"/>
        <v>0</v>
      </c>
      <c r="U9" s="21">
        <f t="shared" si="10"/>
        <v>0</v>
      </c>
      <c r="V9" s="21">
        <f t="shared" si="11"/>
        <v>7.1578017299302275</v>
      </c>
      <c r="W9" s="21">
        <f t="shared" si="12"/>
        <v>8.710307523131938</v>
      </c>
      <c r="X9" s="147" t="str">
        <f t="shared" si="13"/>
        <v>G12</v>
      </c>
      <c r="Y9" s="32">
        <f t="shared" si="14"/>
        <v>0</v>
      </c>
      <c r="Z9" s="31">
        <f t="shared" si="15"/>
        <v>0</v>
      </c>
      <c r="AA9" s="31">
        <f t="shared" si="16"/>
        <v>0</v>
      </c>
      <c r="AB9" s="31">
        <f t="shared" si="17"/>
        <v>0</v>
      </c>
      <c r="AC9" s="31">
        <f t="shared" si="18"/>
        <v>0</v>
      </c>
      <c r="AD9" s="31">
        <f t="shared" si="19"/>
        <v>82.176222951041339</v>
      </c>
      <c r="AE9" s="31">
        <f t="shared" si="20"/>
        <v>100</v>
      </c>
      <c r="AF9" s="31">
        <f t="shared" si="21"/>
        <v>94.921273732796749</v>
      </c>
      <c r="AG9" s="372" cm="1">
        <f t="array" ref="AG9">_xlfn.IFS(AO9=0,0,AO9&gt;0,(LOG(AO9/10^-AW9)))</f>
        <v>0</v>
      </c>
      <c r="AH9" s="351" cm="1">
        <f t="array" ref="AH9">_xlfn.IFS(AP9=0,0,AP9&gt;0,(LOG(AP9/10^-AX9)))</f>
        <v>0</v>
      </c>
      <c r="AI9" s="351" cm="1">
        <f t="array" ref="AI9">_xlfn.IFS(AQ9=0,0,AQ9&gt;0,(LOG(AQ9/10^-AY9)))</f>
        <v>0</v>
      </c>
      <c r="AJ9" s="351" cm="1">
        <f t="array" ref="AJ9">_xlfn.IFS(AR9=0,0,AR9&gt;0,(LOG(AR9/10^-AZ9)))</f>
        <v>0</v>
      </c>
      <c r="AK9" s="351" cm="1">
        <f t="array" ref="AK9">_xlfn.IFS(AS9=0,0,AS9&gt;0,(LOG(AS9/10^-BA9)))</f>
        <v>0</v>
      </c>
      <c r="AL9" s="351" cm="1">
        <f t="array" ref="AL9">_xlfn.IFS(AT9=0,0,AT9&gt;0,(LOG(AT9/10^-BB9)))</f>
        <v>7.1578017299302275</v>
      </c>
      <c r="AM9" s="351" cm="1">
        <f t="array" ref="AM9">_xlfn.IFS(AU9=0,0,AU9&gt;0,(LOG(AU9/10^-BC9)))</f>
        <v>8.710307523131938</v>
      </c>
      <c r="AN9" s="351" cm="1">
        <f t="array" ref="AN9">_xlfn.IFS(AV9=0,0,AV9&gt;0,(LOG(AV9/10^-BD9)))</f>
        <v>8.2679348470004559</v>
      </c>
      <c r="AO9" s="353"/>
      <c r="AP9" s="354"/>
      <c r="AQ9" s="354"/>
      <c r="AR9" s="354"/>
      <c r="AS9" s="354"/>
      <c r="AT9" s="354">
        <v>0.19400000000000001</v>
      </c>
      <c r="AU9" s="354">
        <v>0.44700000000000001</v>
      </c>
      <c r="AV9" s="354">
        <v>0.22800000000000001</v>
      </c>
      <c r="AW9" s="355"/>
      <c r="AX9" s="356"/>
      <c r="AY9" s="356"/>
      <c r="AZ9" s="356"/>
      <c r="BA9" s="356"/>
      <c r="BB9" s="356">
        <v>7.87</v>
      </c>
      <c r="BC9" s="356">
        <v>9.06</v>
      </c>
      <c r="BD9" s="356">
        <v>8.91</v>
      </c>
      <c r="BE9" s="361"/>
      <c r="BF9" s="362"/>
      <c r="BG9" s="362"/>
      <c r="BH9" s="362"/>
      <c r="BI9" s="362"/>
      <c r="BJ9" s="362">
        <v>6.0000000000000001E-3</v>
      </c>
      <c r="BK9" s="362">
        <v>3.5999999999999997E-2</v>
      </c>
      <c r="BL9" s="362">
        <v>3.0000000000000001E-3</v>
      </c>
      <c r="BM9" s="363"/>
      <c r="BN9" s="364"/>
      <c r="BO9" s="364"/>
      <c r="BP9" s="364"/>
      <c r="BQ9" s="364"/>
      <c r="BR9" s="364">
        <v>0.05</v>
      </c>
      <c r="BS9" s="364">
        <v>0.04</v>
      </c>
      <c r="BT9" s="364">
        <v>0.06</v>
      </c>
      <c r="BU9" s="365">
        <v>5</v>
      </c>
      <c r="BV9" s="366">
        <v>5</v>
      </c>
      <c r="BW9" s="366">
        <v>5</v>
      </c>
      <c r="BX9" s="366">
        <v>5</v>
      </c>
      <c r="BY9" s="366">
        <v>5</v>
      </c>
      <c r="BZ9" s="366">
        <v>5</v>
      </c>
      <c r="CA9" s="366">
        <v>5</v>
      </c>
      <c r="CB9" s="366">
        <v>5</v>
      </c>
      <c r="CC9" s="212" t="s">
        <v>2537</v>
      </c>
      <c r="CD9" s="239" t="s">
        <v>567</v>
      </c>
    </row>
    <row r="10" spans="1:82">
      <c r="B10" s="28"/>
    </row>
    <row r="11" spans="1:82">
      <c r="B11" s="28"/>
    </row>
    <row r="12" spans="1:82">
      <c r="B12" s="28"/>
    </row>
    <row r="13" spans="1:82">
      <c r="B13" s="28"/>
    </row>
    <row r="14" spans="1:82">
      <c r="B14" s="28"/>
    </row>
    <row r="15" spans="1:82">
      <c r="B15" s="28"/>
    </row>
    <row r="16" spans="1:82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B74-D652-8E45-8686-E371FE03130B}">
  <sheetPr>
    <tabColor rgb="FF0070C0"/>
  </sheetPr>
  <dimension ref="A1:O101"/>
  <sheetViews>
    <sheetView zoomScale="11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K51" sqref="K51"/>
    </sheetView>
  </sheetViews>
  <sheetFormatPr baseColWidth="10" defaultColWidth="10.83203125" defaultRowHeight="16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25" customWidth="1"/>
    <col min="15" max="15" width="7.83203125" style="326" customWidth="1"/>
    <col min="16" max="16384" width="10.83203125" style="18"/>
  </cols>
  <sheetData>
    <row r="1" spans="1:15" s="104" customFormat="1" ht="68" customHeight="1">
      <c r="A1" s="323" t="s">
        <v>254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24" t="s">
        <v>580</v>
      </c>
      <c r="O1" s="324" t="s">
        <v>581</v>
      </c>
    </row>
    <row r="2" spans="1:15">
      <c r="A2" s="12" t="s">
        <v>148</v>
      </c>
      <c r="B2" s="205" t="s">
        <v>5556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 cm="1">
        <f t="array" ref="J2">_xlfn.IFS(K2=0,0,K2&gt;0,(LOG(0.01*K2/10^-L2)))</f>
        <v>7.0310678622717369</v>
      </c>
      <c r="K2" s="17">
        <v>23.5</v>
      </c>
      <c r="L2" s="15">
        <v>7.66</v>
      </c>
      <c r="N2" s="325" t="str">
        <f>IF(VLOOKUP($A2,'I-Ligands'!$A:$G,3,FALSE)="","",VLOOKUP($A2,'I-Ligands'!$A:$G,3,FALSE))</f>
        <v>Lysophosphatidic acid</v>
      </c>
      <c r="O2" s="326" t="str">
        <f>IF(VLOOKUP($A2,'I-Ligands'!$A:$G,4,FALSE)="","",VLOOKUP($A2,'I-Ligands'!$A:$G,4,FALSE))</f>
        <v>1-oleoyl-2-hydroxy-sn-glycero-3-phosphate, sodium salt</v>
      </c>
    </row>
    <row r="3" spans="1:15">
      <c r="A3" s="12" t="s">
        <v>198</v>
      </c>
      <c r="B3" s="205" t="s">
        <v>5556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 cm="1">
        <f t="array" ref="J3">_xlfn.IFS(K3=0,0,K3&gt;0,(LOG(0.01*K3/10^-L3)))</f>
        <v>7.0673173347481768</v>
      </c>
      <c r="K3" s="17">
        <v>14.7</v>
      </c>
      <c r="L3" s="15">
        <v>7.9</v>
      </c>
      <c r="N3" s="325" t="str">
        <f>IF(VLOOKUP($A3,'I-Ligands'!$A:$G,3,FALSE)="","",VLOOKUP($A3,'I-Ligands'!$A:$G,3,FALSE))</f>
        <v>Parathyroid Hormone</v>
      </c>
      <c r="O3" s="326" t="str">
        <f>IF(VLOOKUP($A3,'I-Ligands'!$A:$G,4,FALSE)="","",VLOOKUP($A3,'I-Ligands'!$A:$G,4,FALSE))</f>
        <v>SVSEIQLMHNLGKHLNSMERVEWLRKKLQDVHNF</v>
      </c>
    </row>
    <row r="4" spans="1:15">
      <c r="A4" s="12" t="s">
        <v>35</v>
      </c>
      <c r="B4" s="205" t="s">
        <v>5556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 cm="1">
        <f t="array" ref="J4">_xlfn.IFS(K4=0,0,K4&gt;0,(LOG(0.01*K4/10^-L4)))</f>
        <v>7.0717233080073418</v>
      </c>
      <c r="K4" s="17">
        <v>40.9</v>
      </c>
      <c r="L4" s="15">
        <v>7.46</v>
      </c>
      <c r="N4" s="325" t="str">
        <f>IF(VLOOKUP($A4,'I-Ligands'!$A:$G,3,FALSE)="","",VLOOKUP($A4,'I-Ligands'!$A:$G,3,FALSE))</f>
        <v>Norepinephrine</v>
      </c>
      <c r="O4" s="326" t="str">
        <f>IF(VLOOKUP($A4,'I-Ligands'!$A:$G,4,FALSE)="","",VLOOKUP($A4,'I-Ligands'!$A:$G,4,FALSE))</f>
        <v>L-(−)-Norepinephrine (+)-bitartrate salt monohydrate</v>
      </c>
    </row>
    <row r="5" spans="1:15">
      <c r="A5" s="12" t="s">
        <v>210</v>
      </c>
      <c r="B5" s="205" t="s">
        <v>5556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 cm="1">
        <f t="array" ref="J5">_xlfn.IFS(K5=0,0,K5&gt;0,(LOG(0.01*K5/10^-L5)))</f>
        <v>7.0765112613645762</v>
      </c>
      <c r="K5" s="17">
        <v>26.7</v>
      </c>
      <c r="L5" s="15">
        <v>7.65</v>
      </c>
      <c r="N5" s="325" t="str">
        <f>IF(VLOOKUP($A5,'I-Ligands'!$A:$G,3,FALSE)="","",VLOOKUP($A5,'I-Ligands'!$A:$G,3,FALSE))</f>
        <v>PAR1 peptide</v>
      </c>
      <c r="O5" s="326" t="str">
        <f>IF(VLOOKUP($A5,'I-Ligands'!$A:$G,4,FALSE)="","",VLOOKUP($A5,'I-Ligands'!$A:$G,4,FALSE))</f>
        <v xml:space="preserve">TFLLR-NH2 </v>
      </c>
    </row>
    <row r="6" spans="1:15">
      <c r="A6" s="12" t="s">
        <v>155</v>
      </c>
      <c r="B6" s="205" t="s">
        <v>5556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 cm="1">
        <f t="array" ref="J6">_xlfn.IFS(K6=0,0,K6&gt;0,(LOG(0.01*K6/10^-L6)))</f>
        <v>7.1632997640812519</v>
      </c>
      <c r="K6" s="17">
        <v>25.9</v>
      </c>
      <c r="L6" s="15">
        <v>7.75</v>
      </c>
      <c r="N6" s="325" t="str">
        <f>IF(VLOOKUP($A6,'I-Ligands'!$A:$G,3,FALSE)="","",VLOOKUP($A6,'I-Ligands'!$A:$G,3,FALSE))</f>
        <v>Sphingosine 1-phosphate</v>
      </c>
      <c r="O6" s="326" t="str">
        <f>IF(VLOOKUP($A6,'I-Ligands'!$A:$G,4,FALSE)="","",VLOOKUP($A6,'I-Ligands'!$A:$G,4,FALSE))</f>
        <v>Sphingosine-1-Phosphate</v>
      </c>
    </row>
    <row r="7" spans="1:15">
      <c r="A7" s="12" t="s">
        <v>20</v>
      </c>
      <c r="B7" s="205" t="s">
        <v>5556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 cm="1">
        <f t="array" ref="J7">_xlfn.IFS(K7=0,0,K7&gt;0,(LOG(0.01*K7/10^-L7)))</f>
        <v>7.17</v>
      </c>
      <c r="K7" s="17">
        <v>10</v>
      </c>
      <c r="L7" s="15">
        <v>8.17</v>
      </c>
      <c r="N7" s="325" t="str">
        <f>IF(VLOOKUP($A7,'I-Ligands'!$A:$G,3,FALSE)="","",VLOOKUP($A7,'I-Ligands'!$A:$G,3,FALSE))</f>
        <v>Serotonin</v>
      </c>
      <c r="O7" s="326" t="str">
        <f>IF(VLOOKUP($A7,'I-Ligands'!$A:$G,4,FALSE)="","",VLOOKUP($A7,'I-Ligands'!$A:$G,4,FALSE))</f>
        <v>5-Hydroxytryptamine Hydrochloride</v>
      </c>
    </row>
    <row r="8" spans="1:15">
      <c r="A8" s="12" t="s">
        <v>135</v>
      </c>
      <c r="B8" s="205" t="s">
        <v>5556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 cm="1">
        <f t="array" ref="J8">_xlfn.IFS(K8=0,0,K8&gt;0,(LOG(0.01*K8/10^-L8)))</f>
        <v>7.182288344383057</v>
      </c>
      <c r="K8" s="17">
        <v>14.2</v>
      </c>
      <c r="L8" s="15">
        <v>8.0299999999999994</v>
      </c>
      <c r="N8" s="325" t="str">
        <f>IF(VLOOKUP($A8,'I-Ligands'!$A:$G,3,FALSE)="","",VLOOKUP($A8,'I-Ligands'!$A:$G,3,FALSE))</f>
        <v>Histamine</v>
      </c>
      <c r="O8" s="326" t="str">
        <f>IF(VLOOKUP($A8,'I-Ligands'!$A:$G,4,FALSE)="","",VLOOKUP($A8,'I-Ligands'!$A:$G,4,FALSE))</f>
        <v>Histamine Dihydrochloride</v>
      </c>
    </row>
    <row r="9" spans="1:15">
      <c r="A9" s="12" t="s">
        <v>212</v>
      </c>
      <c r="B9" s="205" t="s">
        <v>5556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 cm="1">
        <f t="array" ref="J9">_xlfn.IFS(K9=0,0,K9&gt;0,(LOG(0.01*K9/10^-L9)))</f>
        <v>7.2045689040341987</v>
      </c>
      <c r="K9" s="17">
        <v>27.2</v>
      </c>
      <c r="L9" s="15">
        <v>7.77</v>
      </c>
      <c r="N9" s="325" t="str">
        <f>IF(VLOOKUP($A9,'I-Ligands'!$A:$G,3,FALSE)="","",VLOOKUP($A9,'I-Ligands'!$A:$G,3,FALSE))</f>
        <v>Thrombin</v>
      </c>
      <c r="O9" s="326" t="str">
        <f>IF(VLOOKUP($A9,'I-Ligands'!$A:$G,4,FALSE)="","",VLOOKUP($A9,'I-Ligands'!$A:$G,4,FALSE))</f>
        <v>Thrombin from bovine plasma</v>
      </c>
    </row>
    <row r="10" spans="1:15">
      <c r="A10" s="12" t="s">
        <v>221</v>
      </c>
      <c r="B10" s="205" t="s">
        <v>5556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 cm="1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25" t="str">
        <f>IF(VLOOKUP($A10,'I-Ligands'!$A:$G,3,FALSE)="","",VLOOKUP($A10,'I-Ligands'!$A:$G,3,FALSE))</f>
        <v>Somatostatin</v>
      </c>
      <c r="O10" s="326" t="str">
        <f>IF(VLOOKUP($A10,'I-Ligands'!$A:$G,4,FALSE)="","",VLOOKUP($A10,'I-Ligands'!$A:$G,4,FALSE))</f>
        <v>AGCKNFFWKTFTSC</v>
      </c>
    </row>
    <row r="11" spans="1:15">
      <c r="A11" s="12" t="s">
        <v>146</v>
      </c>
      <c r="B11" s="205" t="s">
        <v>5556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 cm="1">
        <f t="array" ref="J11">_xlfn.IFS(K11=0,0,K11&gt;0,(LOG(0.01*K11/10^-L11)))</f>
        <v>7.2950980400142571</v>
      </c>
      <c r="K11" s="17">
        <v>7</v>
      </c>
      <c r="L11" s="15">
        <v>8.4499999999999993</v>
      </c>
      <c r="N11" s="325" t="str">
        <f>IF(VLOOKUP($A11,'I-Ligands'!$A:$G,3,FALSE)="","",VLOOKUP($A11,'I-Ligands'!$A:$G,3,FALSE))</f>
        <v>Leukotriene B4</v>
      </c>
      <c r="O11" s="326" t="str">
        <f>IF(VLOOKUP($A11,'I-Ligands'!$A:$G,4,FALSE)="","",VLOOKUP($A11,'I-Ligands'!$A:$G,4,FALSE))</f>
        <v>Leukotriene B4</v>
      </c>
    </row>
    <row r="12" spans="1:15">
      <c r="A12" s="12" t="s">
        <v>132</v>
      </c>
      <c r="B12" s="205" t="s">
        <v>5556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 cm="1">
        <f t="array" ref="J12">_xlfn.IFS(K12=0,0,K12&gt;0,(LOG(0.01*K12/10^-L12)))</f>
        <v>7.3195150145426311</v>
      </c>
      <c r="K12" s="17">
        <v>16.2</v>
      </c>
      <c r="L12" s="15">
        <v>8.11</v>
      </c>
      <c r="N12" s="325" t="str">
        <f>IF(VLOOKUP($A12,'I-Ligands'!$A:$G,3,FALSE)="","",VLOOKUP($A12,'I-Ligands'!$A:$G,3,FALSE))</f>
        <v>GSK1292263</v>
      </c>
      <c r="O12" s="326" t="str">
        <f>IF(VLOOKUP($A12,'I-Ligands'!$A:$G,4,FALSE)="","",VLOOKUP($A12,'I-Ligands'!$A:$G,4,FALSE))</f>
        <v>GSK1292263</v>
      </c>
    </row>
    <row r="13" spans="1:15">
      <c r="A13" s="12" t="s">
        <v>22</v>
      </c>
      <c r="B13" s="205" t="s">
        <v>5556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 cm="1">
        <f t="array" ref="J13">_xlfn.IFS(K13=0,0,K13&gt;0,(LOG(0.01*K13/10^-L13)))</f>
        <v>7.3642758696007897</v>
      </c>
      <c r="K13" s="17">
        <v>5.3</v>
      </c>
      <c r="L13" s="15">
        <v>8.64</v>
      </c>
      <c r="N13" s="325" t="str">
        <f>IF(VLOOKUP($A13,'I-Ligands'!$A:$G,3,FALSE)="","",VLOOKUP($A13,'I-Ligands'!$A:$G,3,FALSE))</f>
        <v>Serotonin</v>
      </c>
      <c r="O13" s="326" t="str">
        <f>IF(VLOOKUP($A13,'I-Ligands'!$A:$G,4,FALSE)="","",VLOOKUP($A13,'I-Ligands'!$A:$G,4,FALSE))</f>
        <v>5-Hydroxytryptamine Hydrochloride</v>
      </c>
    </row>
    <row r="14" spans="1:15">
      <c r="A14" s="12" t="s">
        <v>213</v>
      </c>
      <c r="B14" s="205" t="s">
        <v>5556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 cm="1">
        <f t="array" ref="J14">_xlfn.IFS(K14=0,0,K14&gt;0,(LOG(0.01*K14/10^-L14)))</f>
        <v>7.3964597338485296</v>
      </c>
      <c r="K14" s="17">
        <v>21.7</v>
      </c>
      <c r="L14" s="15">
        <v>8.06</v>
      </c>
      <c r="N14" s="325" t="str">
        <f>IF(VLOOKUP($A14,'I-Ligands'!$A:$G,3,FALSE)="","",VLOOKUP($A14,'I-Ligands'!$A:$G,3,FALSE))</f>
        <v>Thrombin</v>
      </c>
      <c r="O14" s="326" t="str">
        <f>IF(VLOOKUP($A14,'I-Ligands'!$A:$G,4,FALSE)="","",VLOOKUP($A14,'I-Ligands'!$A:$G,4,FALSE))</f>
        <v>Thrombin from bovine plasma</v>
      </c>
    </row>
    <row r="15" spans="1:15">
      <c r="A15" s="12" t="s">
        <v>205</v>
      </c>
      <c r="B15" s="205" t="s">
        <v>5556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 cm="1">
        <f t="array" ref="J15">_xlfn.IFS(K15=0,0,K15&gt;0,(LOG(0.01*K15/10^-L15)))</f>
        <v>7.4838153659804316</v>
      </c>
      <c r="K15" s="17">
        <v>24.2</v>
      </c>
      <c r="L15" s="15">
        <v>8.1</v>
      </c>
      <c r="N15" s="325" t="str">
        <f>IF(VLOOKUP($A15,'I-Ligands'!$A:$G,3,FALSE)="","",VLOOKUP($A15,'I-Ligands'!$A:$G,3,FALSE))</f>
        <v>Prostaglandin E2</v>
      </c>
      <c r="O15" s="326" t="str">
        <f>IF(VLOOKUP($A15,'I-Ligands'!$A:$G,4,FALSE)="","",VLOOKUP($A15,'I-Ligands'!$A:$G,4,FALSE))</f>
        <v>Prostaglandin E2</v>
      </c>
    </row>
    <row r="16" spans="1:15">
      <c r="A16" s="12" t="s">
        <v>160</v>
      </c>
      <c r="B16" s="205" t="s">
        <v>5556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 cm="1">
        <f t="array" ref="J16">_xlfn.IFS(K16=0,0,K16&gt;0,(LOG(0.01*K16/10^-L16)))</f>
        <v>7.4923937598229688</v>
      </c>
      <c r="K16" s="17">
        <v>5.4</v>
      </c>
      <c r="L16" s="15">
        <v>8.76</v>
      </c>
      <c r="N16" s="325" t="str">
        <f>IF(VLOOKUP($A16,'I-Ligands'!$A:$G,3,FALSE)="","",VLOOKUP($A16,'I-Ligands'!$A:$G,3,FALSE))</f>
        <v>α-MSH</v>
      </c>
      <c r="O16" s="326" t="str">
        <f>IF(VLOOKUP($A16,'I-Ligands'!$A:$G,4,FALSE)="","",VLOOKUP($A16,'I-Ligands'!$A:$G,4,FALSE))</f>
        <v>Ac-SYSMEHFRWGKPV-NH2</v>
      </c>
    </row>
    <row r="17" spans="1:15">
      <c r="A17" s="12" t="s">
        <v>26</v>
      </c>
      <c r="B17" s="205" t="s">
        <v>5556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 cm="1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25" t="str">
        <f>IF(VLOOKUP($A17,'I-Ligands'!$A:$G,3,FALSE)="","",VLOOKUP($A17,'I-Ligands'!$A:$G,3,FALSE))</f>
        <v>Acetylcholine</v>
      </c>
      <c r="O17" s="326" t="str">
        <f>IF(VLOOKUP($A17,'I-Ligands'!$A:$G,4,FALSE)="","",VLOOKUP($A17,'I-Ligands'!$A:$G,4,FALSE))</f>
        <v>Acetylcholine Chloride</v>
      </c>
    </row>
    <row r="18" spans="1:15">
      <c r="A18" s="12" t="s">
        <v>52</v>
      </c>
      <c r="B18" s="205" t="s">
        <v>5556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 cm="1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25" t="str">
        <f>IF(VLOOKUP($A18,'I-Ligands'!$A:$G,3,FALSE)="","",VLOOKUP($A18,'I-Ligands'!$A:$G,3,FALSE))</f>
        <v>Bradykinin</v>
      </c>
      <c r="O18" s="326" t="str">
        <f>IF(VLOOKUP($A18,'I-Ligands'!$A:$G,4,FALSE)="","",VLOOKUP($A18,'I-Ligands'!$A:$G,4,FALSE))</f>
        <v>RPPGFSPFR</v>
      </c>
    </row>
    <row r="19" spans="1:15">
      <c r="A19" s="12" t="s">
        <v>149</v>
      </c>
      <c r="B19" s="205" t="s">
        <v>5556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 cm="1">
        <f t="array" ref="J19">_xlfn.IFS(K19=0,0,K19&gt;0,(LOG(0.01*K19/10^-L19)))</f>
        <v>7.5667205671564073</v>
      </c>
      <c r="K19" s="17">
        <v>13.7</v>
      </c>
      <c r="L19" s="15">
        <v>8.43</v>
      </c>
      <c r="N19" s="325" t="str">
        <f>IF(VLOOKUP($A19,'I-Ligands'!$A:$G,3,FALSE)="","",VLOOKUP($A19,'I-Ligands'!$A:$G,3,FALSE))</f>
        <v>Lysophosphatidic acid</v>
      </c>
      <c r="O19" s="326" t="str">
        <f>IF(VLOOKUP($A19,'I-Ligands'!$A:$G,4,FALSE)="","",VLOOKUP($A19,'I-Ligands'!$A:$G,4,FALSE))</f>
        <v>1-oleoyl-2-hydroxy-sn-glycero-3-phosphate, sodium salt</v>
      </c>
    </row>
    <row r="20" spans="1:15">
      <c r="A20" s="12" t="s">
        <v>21</v>
      </c>
      <c r="B20" s="205" t="s">
        <v>5556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 cm="1">
        <f t="array" ref="J20">_xlfn.IFS(K20=0,0,K20&gt;0,(LOG(0.01*K20/10^-L20)))</f>
        <v>7.6330784434834209</v>
      </c>
      <c r="K20" s="17">
        <v>11.3</v>
      </c>
      <c r="L20" s="15">
        <v>8.58</v>
      </c>
      <c r="N20" s="325" t="str">
        <f>IF(VLOOKUP($A20,'I-Ligands'!$A:$G,3,FALSE)="","",VLOOKUP($A20,'I-Ligands'!$A:$G,3,FALSE))</f>
        <v>Serotonin</v>
      </c>
      <c r="O20" s="326" t="str">
        <f>IF(VLOOKUP($A20,'I-Ligands'!$A:$G,4,FALSE)="","",VLOOKUP($A20,'I-Ligands'!$A:$G,4,FALSE))</f>
        <v>5-Hydroxytryptamine Hydrochloride</v>
      </c>
    </row>
    <row r="21" spans="1:15">
      <c r="A21" s="12" t="s">
        <v>201</v>
      </c>
      <c r="B21" s="205" t="s">
        <v>5556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 cm="1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25" t="str">
        <f>IF(VLOOKUP($A21,'I-Ligands'!$A:$G,3,FALSE)="","",VLOOKUP($A21,'I-Ligands'!$A:$G,3,FALSE))</f>
        <v>Prolactin-Releasing Peptide-20</v>
      </c>
      <c r="O21" s="326" t="str">
        <f>IF(VLOOKUP($A21,'I-Ligands'!$A:$G,4,FALSE)="","",VLOOKUP($A21,'I-Ligands'!$A:$G,4,FALSE))</f>
        <v>TPDINPAWYASRGIRPVGRF-NH2</v>
      </c>
    </row>
    <row r="22" spans="1:15">
      <c r="A22" s="12" t="s">
        <v>25</v>
      </c>
      <c r="B22" s="205" t="s">
        <v>5556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 cm="1">
        <f t="array" ref="J22">_xlfn.IFS(K22=0,0,K22&gt;0,(LOG(0.01*K22/10^-L22)))</f>
        <v>7.8334216851622358</v>
      </c>
      <c r="K22" s="17">
        <v>12.4</v>
      </c>
      <c r="L22" s="15">
        <v>8.74</v>
      </c>
      <c r="N22" s="325" t="str">
        <f>IF(VLOOKUP($A22,'I-Ligands'!$A:$G,3,FALSE)="","",VLOOKUP($A22,'I-Ligands'!$A:$G,3,FALSE))</f>
        <v>Serotonin</v>
      </c>
      <c r="O22" s="326" t="str">
        <f>IF(VLOOKUP($A22,'I-Ligands'!$A:$G,4,FALSE)="","",VLOOKUP($A22,'I-Ligands'!$A:$G,4,FALSE))</f>
        <v>5-Hydroxytryptamine Hydrochloride</v>
      </c>
    </row>
    <row r="23" spans="1:15">
      <c r="A23" s="12" t="s">
        <v>187</v>
      </c>
      <c r="B23" s="205" t="s">
        <v>5556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 cm="1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25" t="str">
        <f>IF(VLOOKUP($A23,'I-Ligands'!$A:$G,3,FALSE)="","",VLOOKUP($A23,'I-Ligands'!$A:$G,3,FALSE))</f>
        <v>Orexin-A</v>
      </c>
      <c r="O23" s="326" t="str">
        <f>IF(VLOOKUP($A23,'I-Ligands'!$A:$G,4,FALSE)="","",VLOOKUP($A23,'I-Ligands'!$A:$G,4,FALSE))</f>
        <v>Pyr-PLPDCCRQKTCSCRLYELLHGAGNHAAGILTL-NH2</v>
      </c>
    </row>
    <row r="24" spans="1:15">
      <c r="A24" s="12" t="s">
        <v>34</v>
      </c>
      <c r="B24" s="205" t="s">
        <v>5556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 cm="1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25" t="str">
        <f>IF(VLOOKUP($A24,'I-Ligands'!$A:$G,3,FALSE)="","",VLOOKUP($A24,'I-Ligands'!$A:$G,3,FALSE))</f>
        <v>Norepinephrine</v>
      </c>
      <c r="O24" s="326" t="str">
        <f>IF(VLOOKUP($A24,'I-Ligands'!$A:$G,4,FALSE)="","",VLOOKUP($A24,'I-Ligands'!$A:$G,4,FALSE))</f>
        <v>L-(−)-Norepinephrine (+)-bitartrate salt monohydrate</v>
      </c>
    </row>
    <row r="25" spans="1:15">
      <c r="A25" s="12" t="s">
        <v>227</v>
      </c>
      <c r="B25" s="205" t="s">
        <v>5556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 cm="1">
        <f t="array" ref="J25">_xlfn.IFS(K25=0,0,K25&gt;0,(LOG(0.01*K25/10^-L25)))</f>
        <v>8.0109090820652185</v>
      </c>
      <c r="K25" s="17">
        <v>27.6</v>
      </c>
      <c r="L25" s="15">
        <v>8.57</v>
      </c>
      <c r="N25" s="325" t="str">
        <f>IF(VLOOKUP($A25,'I-Ligands'!$A:$G,3,FALSE)="","",VLOOKUP($A25,'I-Ligands'!$A:$G,3,FALSE))</f>
        <v>Oxytocin</v>
      </c>
      <c r="O25" s="326" t="str">
        <f>IF(VLOOKUP($A25,'I-Ligands'!$A:$G,4,FALSE)="","",VLOOKUP($A25,'I-Ligands'!$A:$G,4,FALSE))</f>
        <v>CYIQNCPLG-NH2</v>
      </c>
    </row>
    <row r="26" spans="1:15">
      <c r="A26" s="12" t="s">
        <v>208</v>
      </c>
      <c r="B26" s="205" t="s">
        <v>5556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 cm="1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25" t="str">
        <f>IF(VLOOKUP($A26,'I-Ligands'!$A:$G,3,FALSE)="","",VLOOKUP($A26,'I-Ligands'!$A:$G,3,FALSE))</f>
        <v>Iloprost</v>
      </c>
      <c r="O26" s="326" t="str">
        <f>IF(VLOOKUP($A26,'I-Ligands'!$A:$G,4,FALSE)="","",VLOOKUP($A26,'I-Ligands'!$A:$G,4,FALSE))</f>
        <v>Iloprost</v>
      </c>
    </row>
    <row r="27" spans="1:15">
      <c r="A27" s="12" t="s">
        <v>199</v>
      </c>
      <c r="B27" s="205" t="s">
        <v>5556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 cm="1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25" t="str">
        <f>IF(VLOOKUP($A27,'I-Ligands'!$A:$G,3,FALSE)="","",VLOOKUP($A27,'I-Ligands'!$A:$G,3,FALSE))</f>
        <v>TIP39</v>
      </c>
      <c r="O27" s="326" t="str">
        <f>IF(VLOOKUP($A27,'I-Ligands'!$A:$G,4,FALSE)="","",VLOOKUP($A27,'I-Ligands'!$A:$G,4,FALSE))</f>
        <v>SLALADDAAFRERARLLAALERRHWLNSYMHKLLVLDAP</v>
      </c>
    </row>
    <row r="28" spans="1:15">
      <c r="A28" s="12" t="s">
        <v>231</v>
      </c>
      <c r="B28" s="205" t="s">
        <v>5556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 cm="1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25" t="str">
        <f>IF(VLOOKUP($A28,'I-Ligands'!$A:$G,3,FALSE)="","",VLOOKUP($A28,'I-Ligands'!$A:$G,3,FALSE))</f>
        <v>PACAP27</v>
      </c>
      <c r="O28" s="326" t="str">
        <f>IF(VLOOKUP($A28,'I-Ligands'!$A:$G,4,FALSE)="","",VLOOKUP($A28,'I-Ligands'!$A:$G,4,FALSE))</f>
        <v>HSDGIFTDSYSRYRKQMAVKKYLAAVL-NH2</v>
      </c>
    </row>
    <row r="29" spans="1:15">
      <c r="A29" s="12" t="s">
        <v>28</v>
      </c>
      <c r="B29" s="205" t="s">
        <v>5556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 cm="1">
        <f t="array" ref="J29">_xlfn.IFS(K29=0,0,K29&gt;0,(LOG(0.01*K29/10^-L29)))</f>
        <v>8.1148448600085121</v>
      </c>
      <c r="K29" s="17">
        <v>28.5</v>
      </c>
      <c r="L29" s="15">
        <v>8.66</v>
      </c>
      <c r="N29" s="325" t="str">
        <f>IF(VLOOKUP($A29,'I-Ligands'!$A:$G,3,FALSE)="","",VLOOKUP($A29,'I-Ligands'!$A:$G,3,FALSE))</f>
        <v>Acetylcholine</v>
      </c>
      <c r="O29" s="326" t="str">
        <f>IF(VLOOKUP($A29,'I-Ligands'!$A:$G,4,FALSE)="","",VLOOKUP($A29,'I-Ligands'!$A:$G,4,FALSE))</f>
        <v>Acetylcholine Chloride</v>
      </c>
    </row>
    <row r="30" spans="1:15">
      <c r="A30" s="12" t="s">
        <v>30</v>
      </c>
      <c r="B30" s="205" t="s">
        <v>5556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 cm="1">
        <f t="array" ref="J30">_xlfn.IFS(K30=0,0,K30&gt;0,(LOG(0.01*K30/10^-L30)))</f>
        <v>8.125604203273598</v>
      </c>
      <c r="K30" s="17">
        <v>27.9</v>
      </c>
      <c r="L30" s="15">
        <v>8.68</v>
      </c>
      <c r="N30" s="325" t="str">
        <f>IF(VLOOKUP($A30,'I-Ligands'!$A:$G,3,FALSE)="","",VLOOKUP($A30,'I-Ligands'!$A:$G,3,FALSE))</f>
        <v>Acetylcholine</v>
      </c>
      <c r="O30" s="326" t="str">
        <f>IF(VLOOKUP($A30,'I-Ligands'!$A:$G,4,FALSE)="","",VLOOKUP($A30,'I-Ligands'!$A:$G,4,FALSE))</f>
        <v>Acetylcholine Chloride</v>
      </c>
    </row>
    <row r="31" spans="1:15">
      <c r="A31" s="12" t="s">
        <v>123</v>
      </c>
      <c r="B31" s="205" t="s">
        <v>5556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 cm="1">
        <f t="array" ref="J31">_xlfn.IFS(K31=0,0,K31&gt;0,(LOG(0.01*K31/10^-L31)))</f>
        <v>8.1396737214810386</v>
      </c>
      <c r="K31" s="17">
        <v>25.1</v>
      </c>
      <c r="L31" s="15">
        <v>8.74</v>
      </c>
      <c r="N31" s="325" t="str">
        <f>IF(VLOOKUP($A31,'I-Ligands'!$A:$G,3,FALSE)="","",VLOOKUP($A31,'I-Ligands'!$A:$G,3,FALSE))</f>
        <v>Galanin</v>
      </c>
      <c r="O31" s="326" t="str">
        <f>IF(VLOOKUP($A31,'I-Ligands'!$A:$G,4,FALSE)="","",VLOOKUP($A31,'I-Ligands'!$A:$G,4,FALSE))</f>
        <v>GWTLNSAGYLLGPHAVGNHRSFSDKNGLTS</v>
      </c>
    </row>
    <row r="32" spans="1:15">
      <c r="A32" s="12" t="s">
        <v>224</v>
      </c>
      <c r="B32" s="205" t="s">
        <v>5556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 cm="1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25" t="str">
        <f>IF(VLOOKUP($A32,'I-Ligands'!$A:$G,3,FALSE)="","",VLOOKUP($A32,'I-Ligands'!$A:$G,3,FALSE))</f>
        <v>Neurokinin A</v>
      </c>
      <c r="O32" s="326" t="str">
        <f>IF(VLOOKUP($A32,'I-Ligands'!$A:$G,4,FALSE)="","",VLOOKUP($A32,'I-Ligands'!$A:$G,4,FALSE))</f>
        <v>HKTDSFVGLM-NH2</v>
      </c>
    </row>
    <row r="33" spans="1:15">
      <c r="A33" s="12" t="s">
        <v>145</v>
      </c>
      <c r="B33" s="205" t="s">
        <v>5556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 cm="1">
        <f t="array" ref="J33">_xlfn.IFS(K33=0,0,K33&gt;0,(LOG(0.01*K33/10^-L33)))</f>
        <v>8.1914499979728763</v>
      </c>
      <c r="K33" s="17">
        <v>35.6</v>
      </c>
      <c r="L33" s="15">
        <v>8.64</v>
      </c>
      <c r="N33" s="325" t="str">
        <f>IF(VLOOKUP($A33,'I-Ligands'!$A:$G,3,FALSE)="","",VLOOKUP($A33,'I-Ligands'!$A:$G,3,FALSE))</f>
        <v>Leukotriene D4</v>
      </c>
      <c r="O33" s="326" t="str">
        <f>IF(VLOOKUP($A33,'I-Ligands'!$A:$G,4,FALSE)="","",VLOOKUP($A33,'I-Ligands'!$A:$G,4,FALSE))</f>
        <v>Leukotriene D4</v>
      </c>
    </row>
    <row r="34" spans="1:15">
      <c r="A34" s="12" t="s">
        <v>158</v>
      </c>
      <c r="B34" s="205" t="s">
        <v>5556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 cm="1">
        <f t="array" ref="J34">_xlfn.IFS(K34=0,0,K34&gt;0,(LOG(0.01*K34/10^-L34)))</f>
        <v>8.1975289612146351</v>
      </c>
      <c r="K34" s="17">
        <v>48.7</v>
      </c>
      <c r="L34" s="15">
        <v>8.51</v>
      </c>
      <c r="N34" s="325" t="str">
        <f>IF(VLOOKUP($A34,'I-Ligands'!$A:$G,3,FALSE)="","",VLOOKUP($A34,'I-Ligands'!$A:$G,3,FALSE))</f>
        <v>MCH</v>
      </c>
      <c r="O34" s="326" t="str">
        <f>IF(VLOOKUP($A34,'I-Ligands'!$A:$G,4,FALSE)="","",VLOOKUP($A34,'I-Ligands'!$A:$G,4,FALSE))</f>
        <v>DFDMLRCMLGRVYRPCWQV</v>
      </c>
    </row>
    <row r="35" spans="1:15">
      <c r="A35" s="12" t="s">
        <v>159</v>
      </c>
      <c r="B35" s="205" t="s">
        <v>5556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 cm="1">
        <f t="array" ref="J35">_xlfn.IFS(K35=0,0,K35&gt;0,(LOG(0.01*K35/10^-L35)))</f>
        <v>8.3863025007672878</v>
      </c>
      <c r="K35" s="17">
        <v>36</v>
      </c>
      <c r="L35" s="15">
        <v>8.83</v>
      </c>
      <c r="N35" s="325" t="str">
        <f>IF(VLOOKUP($A35,'I-Ligands'!$A:$G,3,FALSE)="","",VLOOKUP($A35,'I-Ligands'!$A:$G,3,FALSE))</f>
        <v>MCH</v>
      </c>
      <c r="O35" s="326" t="str">
        <f>IF(VLOOKUP($A35,'I-Ligands'!$A:$G,4,FALSE)="","",VLOOKUP($A35,'I-Ligands'!$A:$G,4,FALSE))</f>
        <v>DFDMLRCMLGRVYRPCWQV</v>
      </c>
    </row>
    <row r="36" spans="1:15">
      <c r="A36" s="12" t="s">
        <v>230</v>
      </c>
      <c r="B36" s="205" t="s">
        <v>5556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 cm="1">
        <f t="array" ref="J36">_xlfn.IFS(K36=0,0,K36&gt;0,(LOG(0.01*K36/10^-L36)))</f>
        <v>8.4948337166199384</v>
      </c>
      <c r="K36" s="17">
        <v>25.4</v>
      </c>
      <c r="L36" s="15">
        <v>9.09</v>
      </c>
      <c r="N36" s="325" t="str">
        <f>IF(VLOOKUP($A36,'I-Ligands'!$A:$G,3,FALSE)="","",VLOOKUP($A36,'I-Ligands'!$A:$G,3,FALSE))</f>
        <v>Vasopressin</v>
      </c>
      <c r="O36" s="326" t="str">
        <f>IF(VLOOKUP($A36,'I-Ligands'!$A:$G,4,FALSE)="","",VLOOKUP($A36,'I-Ligands'!$A:$G,4,FALSE))</f>
        <v>CYFQNCPRG-NH2</v>
      </c>
    </row>
    <row r="37" spans="1:15">
      <c r="A37" s="12" t="s">
        <v>203</v>
      </c>
      <c r="B37" s="205" t="s">
        <v>5556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 cm="1">
        <f t="array" ref="J37">_xlfn.IFS(K37=0,0,K37&gt;0,(LOG(0.01*K37/10^-L37)))</f>
        <v>8.5210646070264993</v>
      </c>
      <c r="K37" s="17">
        <v>39</v>
      </c>
      <c r="L37" s="15">
        <v>8.93</v>
      </c>
      <c r="N37" s="325" t="str">
        <f>IF(VLOOKUP($A37,'I-Ligands'!$A:$G,3,FALSE)="","",VLOOKUP($A37,'I-Ligands'!$A:$G,3,FALSE))</f>
        <v>Prostaglandin E2</v>
      </c>
      <c r="O37" s="326" t="str">
        <f>IF(VLOOKUP($A37,'I-Ligands'!$A:$G,4,FALSE)="","",VLOOKUP($A37,'I-Ligands'!$A:$G,4,FALSE))</f>
        <v>Prostaglandin E2</v>
      </c>
    </row>
    <row r="38" spans="1:15">
      <c r="A38" s="12" t="s">
        <v>207</v>
      </c>
      <c r="B38" s="205" t="s">
        <v>5556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 cm="1">
        <f t="array" ref="J38">_xlfn.IFS(K38=0,0,K38&gt;0,(LOG(0.01*K38/10^-L38)))</f>
        <v>8.5685664955938439</v>
      </c>
      <c r="K38" s="17">
        <v>30.1</v>
      </c>
      <c r="L38" s="15">
        <v>9.09</v>
      </c>
      <c r="N38" s="325" t="str">
        <f>IF(VLOOKUP($A38,'I-Ligands'!$A:$G,3,FALSE)="","",VLOOKUP($A38,'I-Ligands'!$A:$G,3,FALSE))</f>
        <v>Prostaglandin F2α</v>
      </c>
      <c r="O38" s="326" t="str">
        <f>IF(VLOOKUP($A38,'I-Ligands'!$A:$G,4,FALSE)="","",VLOOKUP($A38,'I-Ligands'!$A:$G,4,FALSE))</f>
        <v>Prostaglandin F2α</v>
      </c>
    </row>
    <row r="39" spans="1:15">
      <c r="A39" s="12" t="s">
        <v>172</v>
      </c>
      <c r="B39" s="205" t="s">
        <v>5556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 cm="1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25" t="str">
        <f>IF(VLOOKUP($A39,'I-Ligands'!$A:$G,3,FALSE)="","",VLOOKUP($A39,'I-Ligands'!$A:$G,3,FALSE))</f>
        <v>Neuromedin-U25</v>
      </c>
      <c r="O39" s="326" t="str">
        <f>IF(VLOOKUP($A39,'I-Ligands'!$A:$G,4,FALSE)="","",VLOOKUP($A39,'I-Ligands'!$A:$G,4,FALSE))</f>
        <v>FRVDEEFQSPFASQSRGYFLFRPRN-NH2</v>
      </c>
    </row>
    <row r="40" spans="1:15">
      <c r="A40" s="12" t="s">
        <v>200</v>
      </c>
      <c r="B40" s="205" t="s">
        <v>5556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 cm="1">
        <f t="array" ref="J40">_xlfn.IFS(K40=0,0,K40&gt;0,(LOG(0.01*K40/10^-L40)))</f>
        <v>8.7464907251724817</v>
      </c>
      <c r="K40" s="17">
        <v>7.7</v>
      </c>
      <c r="L40" s="15">
        <v>9.86</v>
      </c>
      <c r="N40" s="325" t="str">
        <f>IF(VLOOKUP($A40,'I-Ligands'!$A:$G,3,FALSE)="","",VLOOKUP($A40,'I-Ligands'!$A:$G,3,FALSE))</f>
        <v>PAF</v>
      </c>
      <c r="O40" s="326" t="str">
        <f>IF(VLOOKUP($A40,'I-Ligands'!$A:$G,4,FALSE)="","",VLOOKUP($A40,'I-Ligands'!$A:$G,4,FALSE))</f>
        <v>1-O-hexadecyl-2-acetyl-sn-glycero-3-phosphocholine</v>
      </c>
    </row>
    <row r="41" spans="1:15">
      <c r="A41" s="12" t="s">
        <v>209</v>
      </c>
      <c r="B41" s="205" t="s">
        <v>5556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 cm="1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25" t="str">
        <f>IF(VLOOKUP($A41,'I-Ligands'!$A:$G,3,FALSE)="","",VLOOKUP($A41,'I-Ligands'!$A:$G,3,FALSE))</f>
        <v>U-46619</v>
      </c>
      <c r="O41" s="326" t="str">
        <f>IF(VLOOKUP($A41,'I-Ligands'!$A:$G,4,FALSE)="","",VLOOKUP($A41,'I-Ligands'!$A:$G,4,FALSE))</f>
        <v>U-46619</v>
      </c>
    </row>
    <row r="42" spans="1:15">
      <c r="A42" s="12" t="s">
        <v>173</v>
      </c>
      <c r="B42" s="205" t="s">
        <v>5556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 cm="1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25" t="str">
        <f>IF(VLOOKUP($A42,'I-Ligands'!$A:$G,3,FALSE)="","",VLOOKUP($A42,'I-Ligands'!$A:$G,3,FALSE))</f>
        <v>Neuromedin-U25</v>
      </c>
      <c r="O42" s="326" t="str">
        <f>IF(VLOOKUP($A42,'I-Ligands'!$A:$G,4,FALSE)="","",VLOOKUP($A42,'I-Ligands'!$A:$G,4,FALSE))</f>
        <v>FRVDEEFQSPFASQSRGYFLFRPRN-NH2</v>
      </c>
    </row>
    <row r="43" spans="1:15">
      <c r="A43" s="12" t="s">
        <v>186</v>
      </c>
      <c r="B43" s="205" t="s">
        <v>5556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 cm="1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25" t="str">
        <f>IF(VLOOKUP($A43,'I-Ligands'!$A:$G,3,FALSE)="","",VLOOKUP($A43,'I-Ligands'!$A:$G,3,FALSE))</f>
        <v>Orexin-A</v>
      </c>
      <c r="O43" s="326" t="str">
        <f>IF(VLOOKUP($A43,'I-Ligands'!$A:$G,4,FALSE)="","",VLOOKUP($A43,'I-Ligands'!$A:$G,4,FALSE))</f>
        <v>Pyr-PLPDCCRQKTCSCRLYELLHGAGNHAAGILTL-NH2</v>
      </c>
    </row>
    <row r="44" spans="1:15">
      <c r="A44" s="12" t="s">
        <v>142</v>
      </c>
      <c r="B44" s="205" t="s">
        <v>5556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 cm="1">
        <f t="array" ref="J44">_xlfn.IFS(K44=0,0,K44&gt;0,(LOG(0.01*K44/10^-L44)))</f>
        <v>8.8855443375464489</v>
      </c>
      <c r="K44" s="17">
        <v>31.3</v>
      </c>
      <c r="L44" s="15">
        <v>9.39</v>
      </c>
      <c r="N44" s="325" t="str">
        <f>IF(VLOOKUP($A44,'I-Ligands'!$A:$G,3,FALSE)="","",VLOOKUP($A44,'I-Ligands'!$A:$G,3,FALSE))</f>
        <v xml:space="preserve">Kisspeptin-10 </v>
      </c>
      <c r="O44" s="326" t="str">
        <f>IF(VLOOKUP($A44,'I-Ligands'!$A:$G,4,FALSE)="","",VLOOKUP($A44,'I-Ligands'!$A:$G,4,FALSE))</f>
        <v>YNWNSFGLRF-NH2</v>
      </c>
    </row>
    <row r="45" spans="1:15">
      <c r="A45" s="12" t="s">
        <v>144</v>
      </c>
      <c r="B45" s="205" t="s">
        <v>5556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 cm="1">
        <f t="array" ref="J45">_xlfn.IFS(K45=0,0,K45&gt;0,(LOG(0.01*K45/10^-L45)))</f>
        <v>8.9602283530550952</v>
      </c>
      <c r="K45" s="17">
        <v>35.5</v>
      </c>
      <c r="L45" s="15">
        <v>9.41</v>
      </c>
      <c r="N45" s="325" t="str">
        <f>IF(VLOOKUP($A45,'I-Ligands'!$A:$G,3,FALSE)="","",VLOOKUP($A45,'I-Ligands'!$A:$G,3,FALSE))</f>
        <v>Leukotriene D4</v>
      </c>
      <c r="O45" s="326" t="str">
        <f>IF(VLOOKUP($A45,'I-Ligands'!$A:$G,4,FALSE)="","",VLOOKUP($A45,'I-Ligands'!$A:$G,4,FALSE))</f>
        <v>Leukotriene D4</v>
      </c>
    </row>
    <row r="46" spans="1:15">
      <c r="A46" s="12" t="s">
        <v>131</v>
      </c>
      <c r="B46" s="205" t="s">
        <v>5556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 cm="1">
        <f t="array" ref="J46">_xlfn.IFS(K46=0,0,K46&gt;0,(LOG(0.01*K46/10^-L46)))</f>
        <v>9.1202491083193618</v>
      </c>
      <c r="K46" s="17">
        <v>28.2</v>
      </c>
      <c r="L46" s="15">
        <v>9.67</v>
      </c>
      <c r="N46" s="325" t="str">
        <f>IF(VLOOKUP($A46,'I-Ligands'!$A:$G,3,FALSE)="","",VLOOKUP($A46,'I-Ligands'!$A:$G,3,FALSE))</f>
        <v>Leuprolide</v>
      </c>
      <c r="O46" s="326" t="str">
        <f>IF(VLOOKUP($A46,'I-Ligands'!$A:$G,4,FALSE)="","",VLOOKUP($A46,'I-Ligands'!$A:$G,4,FALSE))</f>
        <v>Pyr-His-Trp-Ser-Tyr-D-Leu-Leu-Arg-Pro-NHEt, acetate salt</v>
      </c>
    </row>
    <row r="47" spans="1:15">
      <c r="A47" s="12" t="s">
        <v>125</v>
      </c>
      <c r="B47" s="205" t="s">
        <v>5556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 cm="1">
        <f t="array" ref="J47">_xlfn.IFS(K47=0,0,K47&gt;0,(LOG(0.01*K47/10^-L47)))</f>
        <v>9.1723937598229686</v>
      </c>
      <c r="K47" s="17">
        <v>5.4</v>
      </c>
      <c r="L47" s="15">
        <v>10.44</v>
      </c>
      <c r="N47" s="325" t="str">
        <f>IF(VLOOKUP($A47,'I-Ligands'!$A:$G,3,FALSE)="","",VLOOKUP($A47,'I-Ligands'!$A:$G,3,FALSE))</f>
        <v>MK-0677</v>
      </c>
      <c r="O47" s="326" t="str">
        <f>IF(VLOOKUP($A47,'I-Ligands'!$A:$G,4,FALSE)="","",VLOOKUP($A47,'I-Ligands'!$A:$G,4,FALSE))</f>
        <v>MK 0677</v>
      </c>
    </row>
    <row r="48" spans="1:15">
      <c r="A48" s="12" t="s">
        <v>226</v>
      </c>
      <c r="B48" s="205" t="s">
        <v>5556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 cm="1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25" t="str">
        <f>IF(VLOOKUP($A48,'I-Ligands'!$A:$G,3,FALSE)="","",VLOOKUP($A48,'I-Ligands'!$A:$G,3,FALSE))</f>
        <v>Urotensin II</v>
      </c>
      <c r="O48" s="326" t="str">
        <f>IF(VLOOKUP($A48,'I-Ligands'!$A:$G,4,FALSE)="","",VLOOKUP($A48,'I-Ligands'!$A:$G,4,FALSE))</f>
        <v>ETPDCFWKYCV</v>
      </c>
    </row>
    <row r="49" spans="1:15">
      <c r="A49" s="12" t="s">
        <v>179</v>
      </c>
      <c r="B49" s="205" t="s">
        <v>5556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 cm="1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25" t="str">
        <f>IF(VLOOKUP($A49,'I-Ligands'!$A:$G,3,FALSE)="","",VLOOKUP($A49,'I-Ligands'!$A:$G,3,FALSE))</f>
        <v>NT</v>
      </c>
      <c r="O49" s="326" t="str">
        <f>IF(VLOOKUP($A49,'I-Ligands'!$A:$G,4,FALSE)="","",VLOOKUP($A49,'I-Ligands'!$A:$G,4,FALSE))</f>
        <v>Neurotensin</v>
      </c>
    </row>
    <row r="50" spans="1:15">
      <c r="A50" s="12" t="s">
        <v>113</v>
      </c>
      <c r="B50" s="205" t="s">
        <v>5556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 cm="1">
        <f t="array" ref="J50">_xlfn.IFS(K50=0,0,K50&gt;0,(LOG(0.01*K50/10^-L50)))</f>
        <v>9.3727564493172135</v>
      </c>
      <c r="K50" s="17">
        <v>29.7</v>
      </c>
      <c r="L50" s="15">
        <v>9.9</v>
      </c>
      <c r="N50" s="325" t="str">
        <f>IF(VLOOKUP($A50,'I-Ligands'!$A:$G,3,FALSE)="","",VLOOKUP($A50,'I-Ligands'!$A:$G,3,FALSE))</f>
        <v>Endothelin-1</v>
      </c>
      <c r="O50" s="326" t="str">
        <f>IF(VLOOKUP($A50,'I-Ligands'!$A:$G,4,FALSE)="","",VLOOKUP($A50,'I-Ligands'!$A:$G,4,FALSE))</f>
        <v>CSCSSLMDKECVYFCHLDIIW</v>
      </c>
    </row>
    <row r="51" spans="1:15">
      <c r="A51" s="12" t="s">
        <v>222</v>
      </c>
      <c r="B51" s="205" t="s">
        <v>5556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 cm="1">
        <f t="array" ref="J51">_xlfn.IFS(K51=0,0,K51&gt;0,(LOG(0.01*K51/10^-L51)))</f>
        <v>9.4909728956867507</v>
      </c>
      <c r="K51" s="17">
        <v>39.9</v>
      </c>
      <c r="L51" s="15">
        <v>9.89</v>
      </c>
      <c r="N51" s="325" t="str">
        <f>IF(VLOOKUP($A51,'I-Ligands'!$A:$G,3,FALSE)="","",VLOOKUP($A51,'I-Ligands'!$A:$G,3,FALSE))</f>
        <v>Substance P</v>
      </c>
      <c r="O51" s="326" t="str">
        <f>IF(VLOOKUP($A51,'I-Ligands'!$A:$G,4,FALSE)="","",VLOOKUP($A51,'I-Ligands'!$A:$G,4,FALSE))</f>
        <v>RPKPQQFFGLM-NH2</v>
      </c>
    </row>
    <row r="52" spans="1:15">
      <c r="A52" s="12" t="s">
        <v>229</v>
      </c>
      <c r="B52" s="205" t="s">
        <v>5556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 cm="1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25" t="str">
        <f>IF(VLOOKUP($A52,'I-Ligands'!$A:$G,3,FALSE)="","",VLOOKUP($A52,'I-Ligands'!$A:$G,3,FALSE))</f>
        <v>Vasopressin</v>
      </c>
      <c r="O52" s="326" t="str">
        <f>IF(VLOOKUP($A52,'I-Ligands'!$A:$G,4,FALSE)="","",VLOOKUP($A52,'I-Ligands'!$A:$G,4,FALSE))</f>
        <v>CYFQNCPRG-NH2</v>
      </c>
    </row>
    <row r="53" spans="1:15">
      <c r="A53" s="12" t="s">
        <v>223</v>
      </c>
      <c r="B53" s="205" t="s">
        <v>5556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 cm="1">
        <f t="array" ref="J53">_xlfn.IFS(K53=0,0,K53&gt;0,(LOG(0.01*K53/10^-L53)))</f>
        <v>9.509202522331103</v>
      </c>
      <c r="K53" s="17">
        <v>32.299999999999997</v>
      </c>
      <c r="L53" s="15">
        <v>10</v>
      </c>
      <c r="N53" s="325" t="str">
        <f>IF(VLOOKUP($A53,'I-Ligands'!$A:$G,3,FALSE)="","",VLOOKUP($A53,'I-Ligands'!$A:$G,3,FALSE))</f>
        <v>Neurokinin B</v>
      </c>
      <c r="O53" s="326" t="str">
        <f>IF(VLOOKUP($A53,'I-Ligands'!$A:$G,4,FALSE)="","",VLOOKUP($A53,'I-Ligands'!$A:$G,4,FALSE))</f>
        <v>DMHDFFVGLM-NH2</v>
      </c>
    </row>
    <row r="54" spans="1:15">
      <c r="A54" s="12" t="s">
        <v>225</v>
      </c>
      <c r="B54" s="205" t="s">
        <v>5556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 cm="1">
        <f t="array" ref="J54">_xlfn.IFS(K54=0,0,K54&gt;0,(LOG(0.01*K54/10^-L54)))</f>
        <v>9.5765179805548808</v>
      </c>
      <c r="K54" s="17">
        <v>46.4</v>
      </c>
      <c r="L54" s="15">
        <v>9.91</v>
      </c>
      <c r="N54" s="325" t="str">
        <f>IF(VLOOKUP($A54,'I-Ligands'!$A:$G,3,FALSE)="","",VLOOKUP($A54,'I-Ligands'!$A:$G,3,FALSE))</f>
        <v>TRH</v>
      </c>
      <c r="O54" s="326" t="str">
        <f>IF(VLOOKUP($A54,'I-Ligands'!$A:$G,4,FALSE)="","",VLOOKUP($A54,'I-Ligands'!$A:$G,4,FALSE))</f>
        <v>Thyrotropin releasing hormone</v>
      </c>
    </row>
    <row r="55" spans="1:15">
      <c r="A55" s="12" t="s">
        <v>171</v>
      </c>
      <c r="B55" s="205" t="s">
        <v>5556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 cm="1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25" t="str">
        <f>IF(VLOOKUP($A55,'I-Ligands'!$A:$G,3,FALSE)="","",VLOOKUP($A55,'I-Ligands'!$A:$G,3,FALSE))</f>
        <v>Motilin</v>
      </c>
      <c r="O55" s="326" t="str">
        <f>IF(VLOOKUP($A55,'I-Ligands'!$A:$G,4,FALSE)="","",VLOOKUP($A55,'I-Ligands'!$A:$G,4,FALSE))</f>
        <v>FVPIFTYGELQRMQEKERNKGQ</v>
      </c>
    </row>
    <row r="56" spans="1:15">
      <c r="A56" s="12" t="s">
        <v>54</v>
      </c>
      <c r="B56" s="205" t="s">
        <v>5556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 cm="1">
        <f t="array" ref="J56">_xlfn.IFS(K56=0,0,K56&gt;0,(LOG(0.01*K56/10^-L56)))</f>
        <v>9.8085507165004469</v>
      </c>
      <c r="K56" s="17">
        <v>30.8</v>
      </c>
      <c r="L56" s="15">
        <v>10.32</v>
      </c>
      <c r="N56" s="325" t="str">
        <f>IF(VLOOKUP($A56,'I-Ligands'!$A:$G,3,FALSE)="","",VLOOKUP($A56,'I-Ligands'!$A:$G,3,FALSE))</f>
        <v>Lysyl-Bradykinin</v>
      </c>
      <c r="O56" s="326" t="str">
        <f>IF(VLOOKUP($A56,'I-Ligands'!$A:$G,4,FALSE)="","",VLOOKUP($A56,'I-Ligands'!$A:$G,4,FALSE))</f>
        <v>KRPPGFSPFR</v>
      </c>
    </row>
    <row r="57" spans="1:15">
      <c r="A57" s="12" t="s">
        <v>50</v>
      </c>
      <c r="B57" s="205" t="s">
        <v>5556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 cm="1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25" t="str">
        <f>IF(VLOOKUP($A57,'I-Ligands'!$A:$G,3,FALSE)="","",VLOOKUP($A57,'I-Ligands'!$A:$G,3,FALSE))</f>
        <v>Bombesin</v>
      </c>
      <c r="O57" s="326" t="str">
        <f>IF(VLOOKUP($A57,'I-Ligands'!$A:$G,4,FALSE)="","",VLOOKUP($A57,'I-Ligands'!$A:$G,4,FALSE))</f>
        <v>Pyr-QRLGNQWAVGHLM-NH2</v>
      </c>
    </row>
    <row r="58" spans="1:15">
      <c r="A58" s="12" t="s">
        <v>43</v>
      </c>
      <c r="B58" s="205" t="s">
        <v>5556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 cm="1">
        <f t="array" ref="J58">_xlfn.IFS(K58=0,0,K58&gt;0,(LOG(0.01*K58/10^-L58)))</f>
        <v>9.9932176000679398</v>
      </c>
      <c r="K58" s="17">
        <v>32.6</v>
      </c>
      <c r="L58" s="15">
        <v>10.48</v>
      </c>
      <c r="N58" s="325" t="str">
        <f>IF(VLOOKUP($A58,'I-Ligands'!$A:$G,3,FALSE)="","",VLOOKUP($A58,'I-Ligands'!$A:$G,3,FALSE))</f>
        <v>Angiotensin II</v>
      </c>
      <c r="O58" s="326" t="str">
        <f>IF(VLOOKUP($A58,'I-Ligands'!$A:$G,4,FALSE)="","",VLOOKUP($A58,'I-Ligands'!$A:$G,4,FALSE))</f>
        <v>DRVYIHPF</v>
      </c>
    </row>
    <row r="59" spans="1:15">
      <c r="A59" s="12" t="s">
        <v>112</v>
      </c>
      <c r="B59" s="205" t="s">
        <v>5556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 cm="1">
        <f t="array" ref="J59">_xlfn.IFS(K59=0,0,K59&gt;0,(LOG(0.01*K59/10^-L59)))</f>
        <v>10.0070003411209</v>
      </c>
      <c r="K59" s="17">
        <v>41.4</v>
      </c>
      <c r="L59" s="15">
        <v>10.39</v>
      </c>
      <c r="N59" s="325" t="str">
        <f>IF(VLOOKUP($A59,'I-Ligands'!$A:$G,3,FALSE)="","",VLOOKUP($A59,'I-Ligands'!$A:$G,3,FALSE))</f>
        <v>Endothelin-1</v>
      </c>
      <c r="O59" s="326" t="str">
        <f>IF(VLOOKUP($A59,'I-Ligands'!$A:$G,4,FALSE)="","",VLOOKUP($A59,'I-Ligands'!$A:$G,4,FALSE))</f>
        <v>CSCSSLMDKECVYFCHLDIIW</v>
      </c>
    </row>
    <row r="60" spans="1:15">
      <c r="A60" s="12" t="s">
        <v>81</v>
      </c>
      <c r="B60" s="205" t="s">
        <v>5556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 cm="1">
        <f t="array" ref="J60">_xlfn.IFS(K60=0,0,K60&gt;0,(LOG(0.01*K60/10^-L60)))</f>
        <v>10.019076098792778</v>
      </c>
      <c r="K60" s="17">
        <v>34.6</v>
      </c>
      <c r="L60" s="15">
        <v>10.48</v>
      </c>
      <c r="N60" s="325" t="str">
        <f>IF(VLOOKUP($A60,'I-Ligands'!$A:$G,3,FALSE)="","",VLOOKUP($A60,'I-Ligands'!$A:$G,3,FALSE))</f>
        <v>CCK-Octapeptide</v>
      </c>
      <c r="O60" s="326" t="str">
        <f>IF(VLOOKUP($A60,'I-Ligands'!$A:$G,4,FALSE)="","",VLOOKUP($A60,'I-Ligands'!$A:$G,4,FALSE))</f>
        <v>DY(SO3H)MGWMDF-NH2</v>
      </c>
    </row>
    <row r="61" spans="1:15">
      <c r="A61" s="12" t="s">
        <v>228</v>
      </c>
      <c r="B61" s="205" t="s">
        <v>5556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 cm="1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25" t="str">
        <f>IF(VLOOKUP($A61,'I-Ligands'!$A:$G,3,FALSE)="","",VLOOKUP($A61,'I-Ligands'!$A:$G,3,FALSE))</f>
        <v>Vasopressin</v>
      </c>
      <c r="O61" s="326" t="str">
        <f>IF(VLOOKUP($A61,'I-Ligands'!$A:$G,4,FALSE)="","",VLOOKUP($A61,'I-Ligands'!$A:$G,4,FALSE))</f>
        <v>CYFQNCPRG-NH2</v>
      </c>
    </row>
    <row r="62" spans="1:15">
      <c r="A62" s="12" t="s">
        <v>51</v>
      </c>
      <c r="B62" s="205" t="s">
        <v>5556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 cm="1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25" t="str">
        <f>IF(VLOOKUP($A62,'I-Ligands'!$A:$G,3,FALSE)="","",VLOOKUP($A62,'I-Ligands'!$A:$G,3,FALSE))</f>
        <v>Neuromedin B</v>
      </c>
      <c r="O62" s="326" t="str">
        <f>IF(VLOOKUP($A62,'I-Ligands'!$A:$G,4,FALSE)="","",VLOOKUP($A62,'I-Ligands'!$A:$G,4,FALSE))</f>
        <v>GNLWATGHFM-NH2</v>
      </c>
    </row>
    <row r="63" spans="1:15">
      <c r="A63" s="12" t="s">
        <v>80</v>
      </c>
      <c r="B63" s="205" t="s">
        <v>5556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 cm="1">
        <f t="array" ref="J63">_xlfn.IFS(K63=0,0,K63&gt;0,(LOG(0.01*K63/10^-L63)))</f>
        <v>10.503941998634089</v>
      </c>
      <c r="K63" s="17">
        <v>47.2</v>
      </c>
      <c r="L63" s="15">
        <v>10.83</v>
      </c>
      <c r="N63" s="325" t="str">
        <f>IF(VLOOKUP($A63,'I-Ligands'!$A:$G,3,FALSE)="","",VLOOKUP($A63,'I-Ligands'!$A:$G,3,FALSE))</f>
        <v>CCK-Octapeptide</v>
      </c>
      <c r="O63" s="326" t="str">
        <f>IF(VLOOKUP($A63,'I-Ligands'!$A:$G,4,FALSE)="","",VLOOKUP($A63,'I-Ligands'!$A:$G,4,FALSE))</f>
        <v>DY(SO3H)MGWMDF-NH2</v>
      </c>
    </row>
    <row r="64" spans="1:15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D31-57E0-5244-91DD-08DA9AD4FDC7}">
  <sheetPr>
    <tabColor rgb="FF0070C0"/>
  </sheetPr>
  <dimension ref="A1:AU43"/>
  <sheetViews>
    <sheetView zoomScale="207" zoomScaleNormal="120" workbookViewId="0">
      <pane xSplit="1" ySplit="1" topLeftCell="I2" activePane="bottomRight" state="frozen"/>
      <selection activeCell="B4" sqref="B4"/>
      <selection pane="topRight" activeCell="B4" sqref="B4"/>
      <selection pane="bottomLeft" activeCell="B4" sqref="B4"/>
      <selection pane="bottomRight" activeCell="AU14" sqref="AU14"/>
    </sheetView>
  </sheetViews>
  <sheetFormatPr baseColWidth="10" defaultRowHeight="16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23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15" bestFit="1" customWidth="1"/>
    <col min="21" max="21" width="5.83203125" style="316" bestFit="1" customWidth="1"/>
    <col min="22" max="23" width="6.6640625" style="316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08" bestFit="1" customWidth="1"/>
    <col min="32" max="33" width="4.6640625" style="309" bestFit="1" customWidth="1"/>
    <col min="34" max="36" width="5" style="309" bestFit="1" customWidth="1"/>
    <col min="37" max="37" width="5" style="95" customWidth="1"/>
    <col min="38" max="40" width="7" style="294" bestFit="1" customWidth="1"/>
    <col min="41" max="41" width="7.33203125" style="294" customWidth="1"/>
    <col min="42" max="42" width="7" style="294" bestFit="1" customWidth="1"/>
    <col min="43" max="43" width="7.33203125" style="294" customWidth="1"/>
    <col min="44" max="44" width="6.1640625" style="294" customWidth="1"/>
    <col min="45" max="45" width="9.1640625" style="221" bestFit="1" customWidth="1"/>
    <col min="46" max="46" width="22.5" style="69" bestFit="1" customWidth="1"/>
    <col min="47" max="16384" width="10.83203125" style="23"/>
  </cols>
  <sheetData>
    <row r="1" spans="1:47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12" t="s">
        <v>5560</v>
      </c>
      <c r="U1" s="313" t="s">
        <v>5561</v>
      </c>
      <c r="V1" s="313" t="s">
        <v>5562</v>
      </c>
      <c r="W1" s="314" t="s">
        <v>5563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06" t="s">
        <v>3264</v>
      </c>
      <c r="AF1" s="307" t="s">
        <v>5528</v>
      </c>
      <c r="AG1" s="307" t="s">
        <v>2853</v>
      </c>
      <c r="AH1" s="307" t="s">
        <v>2852</v>
      </c>
      <c r="AI1" s="307" t="s">
        <v>5529</v>
      </c>
      <c r="AJ1" s="307" t="s">
        <v>3265</v>
      </c>
      <c r="AK1" s="222"/>
      <c r="AL1" s="293" t="s">
        <v>5652</v>
      </c>
      <c r="AM1" s="293" t="s">
        <v>5589</v>
      </c>
      <c r="AN1" s="293" t="s">
        <v>5590</v>
      </c>
      <c r="AO1" s="293" t="s">
        <v>5654</v>
      </c>
      <c r="AP1" s="293" t="s">
        <v>5591</v>
      </c>
      <c r="AQ1" s="293" t="s">
        <v>5592</v>
      </c>
      <c r="AR1" s="293"/>
      <c r="AS1" s="78" t="s">
        <v>5542</v>
      </c>
      <c r="AT1" s="178" t="s">
        <v>581</v>
      </c>
    </row>
    <row r="2" spans="1:47" s="28" customFormat="1">
      <c r="A2" s="51" t="s">
        <v>20</v>
      </c>
      <c r="B2" s="206" t="s">
        <v>5532</v>
      </c>
      <c r="C2" t="s">
        <v>583</v>
      </c>
      <c r="D2" s="31">
        <v>5</v>
      </c>
      <c r="E2" s="205" t="s">
        <v>5575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89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15">
        <f t="shared" ref="T2:T28" si="14">AE2</f>
        <v>0</v>
      </c>
      <c r="U2" s="316">
        <f t="shared" ref="U2:U28" si="15">AF2</f>
        <v>0</v>
      </c>
      <c r="V2" s="316">
        <f t="shared" ref="V2:V28" si="16">MAX(AG2:AH2)</f>
        <v>1.2500000000000011E-2</v>
      </c>
      <c r="W2" s="316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08">
        <f t="shared" ref="AE2:AE28" si="23">IF(AL2&lt;0.009,0,AL2)</f>
        <v>0</v>
      </c>
      <c r="AF2" s="309">
        <f t="shared" ref="AF2:AF28" si="24">IF(AM2&lt;0.009,0,AM2)</f>
        <v>0</v>
      </c>
      <c r="AG2" s="309">
        <f t="shared" ref="AG2:AG28" si="25">IF(AN2&lt;0.009,0,AN2)</f>
        <v>1.2500000000000011E-2</v>
      </c>
      <c r="AH2" s="309"/>
      <c r="AI2" s="309">
        <f t="shared" ref="AI2:AI28" si="26">IF(AP2&lt;0.009,0,AP2)</f>
        <v>0</v>
      </c>
      <c r="AJ2" s="309"/>
      <c r="AK2" s="95"/>
      <c r="AL2" s="295">
        <v>-5.0000000000000044E-4</v>
      </c>
      <c r="AM2" s="295">
        <v>7.6666666666666732E-3</v>
      </c>
      <c r="AN2" s="295">
        <v>1.2500000000000011E-2</v>
      </c>
      <c r="AO2" s="295"/>
      <c r="AP2" s="295">
        <v>4.8333333333333379E-3</v>
      </c>
      <c r="AQ2" s="295"/>
      <c r="AR2" s="295"/>
      <c r="AS2" s="208" t="s">
        <v>20</v>
      </c>
      <c r="AT2" s="219" t="s">
        <v>5539</v>
      </c>
    </row>
    <row r="3" spans="1:47" s="28" customFormat="1">
      <c r="A3" s="51" t="s">
        <v>31</v>
      </c>
      <c r="B3" s="206" t="s">
        <v>5531</v>
      </c>
      <c r="C3" t="s">
        <v>583</v>
      </c>
      <c r="D3" s="31">
        <v>2844</v>
      </c>
      <c r="E3" s="205" t="s">
        <v>5575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89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15">
        <f t="shared" si="14"/>
        <v>0</v>
      </c>
      <c r="U3" s="316">
        <f t="shared" si="15"/>
        <v>5.4916666666666655E-2</v>
      </c>
      <c r="V3" s="316">
        <f t="shared" si="16"/>
        <v>0</v>
      </c>
      <c r="W3" s="316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08">
        <f t="shared" si="23"/>
        <v>0</v>
      </c>
      <c r="AF3" s="309">
        <f t="shared" si="24"/>
        <v>5.4916666666666655E-2</v>
      </c>
      <c r="AG3" s="309">
        <f t="shared" si="25"/>
        <v>0</v>
      </c>
      <c r="AH3" s="309"/>
      <c r="AI3" s="309">
        <f t="shared" si="26"/>
        <v>0</v>
      </c>
      <c r="AJ3" s="309"/>
      <c r="AK3" s="95"/>
      <c r="AL3" s="295">
        <v>1.0000000000000009E-3</v>
      </c>
      <c r="AM3" s="295">
        <v>5.4916666666666655E-2</v>
      </c>
      <c r="AN3" s="295">
        <v>3.3333333333333357E-3</v>
      </c>
      <c r="AO3" s="295"/>
      <c r="AP3" s="295">
        <v>-3.1666666666666692E-3</v>
      </c>
      <c r="AQ3" s="295"/>
      <c r="AR3" s="295"/>
      <c r="AS3" s="208" t="s">
        <v>5566</v>
      </c>
      <c r="AT3" s="219" t="s">
        <v>631</v>
      </c>
    </row>
    <row r="4" spans="1:47" s="28" customFormat="1">
      <c r="A4" s="51" t="s">
        <v>28</v>
      </c>
      <c r="B4" s="206" t="s">
        <v>5531</v>
      </c>
      <c r="C4" t="s">
        <v>583</v>
      </c>
      <c r="D4" s="31">
        <v>294</v>
      </c>
      <c r="E4" s="205" t="s">
        <v>5575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89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15">
        <f t="shared" si="14"/>
        <v>1.9133333333333353E-2</v>
      </c>
      <c r="U4" s="316">
        <f t="shared" si="15"/>
        <v>8.7466666666666623E-2</v>
      </c>
      <c r="V4" s="316">
        <f t="shared" si="16"/>
        <v>0.13139999999999999</v>
      </c>
      <c r="W4" s="316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08">
        <f t="shared" si="23"/>
        <v>1.9133333333333353E-2</v>
      </c>
      <c r="AF4" s="309">
        <f t="shared" si="24"/>
        <v>8.7466666666666623E-2</v>
      </c>
      <c r="AG4" s="309">
        <f t="shared" si="25"/>
        <v>0.13139999999999999</v>
      </c>
      <c r="AH4" s="309"/>
      <c r="AI4" s="309">
        <f t="shared" si="26"/>
        <v>0</v>
      </c>
      <c r="AJ4" s="309"/>
      <c r="AK4" s="95"/>
      <c r="AL4" s="295">
        <v>1.9133333333333353E-2</v>
      </c>
      <c r="AM4" s="295">
        <v>8.7466666666666623E-2</v>
      </c>
      <c r="AN4" s="295">
        <v>0.13139999999999999</v>
      </c>
      <c r="AO4" s="295"/>
      <c r="AP4" s="295">
        <v>-3.5333333333333362E-3</v>
      </c>
      <c r="AQ4" s="295"/>
      <c r="AR4" s="295"/>
      <c r="AS4" s="208" t="s">
        <v>5567</v>
      </c>
      <c r="AT4" s="219" t="s">
        <v>656</v>
      </c>
    </row>
    <row r="5" spans="1:47" s="28" customFormat="1">
      <c r="A5" s="51" t="s">
        <v>29</v>
      </c>
      <c r="B5" s="206" t="s">
        <v>5531</v>
      </c>
      <c r="C5" t="s">
        <v>583</v>
      </c>
      <c r="D5" s="31">
        <v>294</v>
      </c>
      <c r="E5" s="205" t="s">
        <v>5575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89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15">
        <f t="shared" si="14"/>
        <v>6.3749999999999987E-2</v>
      </c>
      <c r="U5" s="316">
        <f t="shared" si="15"/>
        <v>0.3940833333333334</v>
      </c>
      <c r="V5" s="316">
        <f t="shared" si="16"/>
        <v>3.6499999999999991E-2</v>
      </c>
      <c r="W5" s="316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08">
        <f t="shared" si="23"/>
        <v>6.3749999999999987E-2</v>
      </c>
      <c r="AF5" s="309">
        <f t="shared" si="24"/>
        <v>0.3940833333333334</v>
      </c>
      <c r="AG5" s="309">
        <f t="shared" si="25"/>
        <v>3.6499999999999991E-2</v>
      </c>
      <c r="AH5" s="309"/>
      <c r="AI5" s="309">
        <f t="shared" si="26"/>
        <v>4.4624999999999984E-2</v>
      </c>
      <c r="AJ5" s="309"/>
      <c r="AK5" s="95"/>
      <c r="AL5" s="295">
        <v>6.3749999999999987E-2</v>
      </c>
      <c r="AM5" s="295">
        <v>0.3940833333333334</v>
      </c>
      <c r="AN5" s="295">
        <v>3.6499999999999991E-2</v>
      </c>
      <c r="AO5" s="295"/>
      <c r="AP5" s="295">
        <v>4.4624999999999984E-2</v>
      </c>
      <c r="AQ5" s="295"/>
      <c r="AR5" s="295"/>
      <c r="AS5" s="208" t="s">
        <v>5568</v>
      </c>
      <c r="AT5" s="219" t="s">
        <v>656</v>
      </c>
    </row>
    <row r="6" spans="1:47" s="28" customFormat="1">
      <c r="A6" s="51" t="s">
        <v>37</v>
      </c>
      <c r="B6" s="206" t="s">
        <v>5531</v>
      </c>
      <c r="C6" t="s">
        <v>583</v>
      </c>
      <c r="D6" s="31">
        <v>484</v>
      </c>
      <c r="E6" s="205" t="s">
        <v>5575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89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15">
        <f t="shared" si="14"/>
        <v>0</v>
      </c>
      <c r="U6" s="316">
        <f t="shared" si="15"/>
        <v>0.10478333333333335</v>
      </c>
      <c r="V6" s="316">
        <f t="shared" si="16"/>
        <v>0</v>
      </c>
      <c r="W6" s="316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08">
        <f t="shared" si="23"/>
        <v>0</v>
      </c>
      <c r="AF6" s="309">
        <f t="shared" si="24"/>
        <v>0.10478333333333335</v>
      </c>
      <c r="AG6" s="309">
        <f t="shared" si="25"/>
        <v>0</v>
      </c>
      <c r="AH6" s="309"/>
      <c r="AI6" s="309">
        <f t="shared" si="26"/>
        <v>0</v>
      </c>
      <c r="AJ6" s="309"/>
      <c r="AK6" s="95"/>
      <c r="AL6" s="295">
        <v>1.2000000000000014E-3</v>
      </c>
      <c r="AM6" s="295">
        <v>0.10478333333333335</v>
      </c>
      <c r="AN6" s="295">
        <v>2.2000000000000023E-3</v>
      </c>
      <c r="AO6" s="295"/>
      <c r="AP6" s="295">
        <v>5.8666666666666346E-3</v>
      </c>
      <c r="AQ6" s="295"/>
      <c r="AR6" s="295"/>
      <c r="AS6" s="207" t="s">
        <v>5565</v>
      </c>
      <c r="AT6" s="219" t="s">
        <v>683</v>
      </c>
    </row>
    <row r="7" spans="1:47" s="28" customFormat="1">
      <c r="A7" s="51" t="s">
        <v>41</v>
      </c>
      <c r="B7" s="206" t="s">
        <v>5531</v>
      </c>
      <c r="C7" t="s">
        <v>583</v>
      </c>
      <c r="D7" s="31">
        <v>484</v>
      </c>
      <c r="E7" s="205" t="s">
        <v>5575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89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15">
        <f t="shared" si="14"/>
        <v>8.7399999999999964E-2</v>
      </c>
      <c r="U7" s="316">
        <f t="shared" si="15"/>
        <v>4.8649999999999943E-2</v>
      </c>
      <c r="V7" s="316">
        <f t="shared" si="16"/>
        <v>2.1566666666666651E-2</v>
      </c>
      <c r="W7" s="316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08">
        <f t="shared" si="23"/>
        <v>8.7399999999999964E-2</v>
      </c>
      <c r="AF7" s="309">
        <f t="shared" si="24"/>
        <v>4.8649999999999943E-2</v>
      </c>
      <c r="AG7" s="309">
        <f t="shared" si="25"/>
        <v>2.1566666666666651E-2</v>
      </c>
      <c r="AH7" s="309"/>
      <c r="AI7" s="309">
        <f t="shared" si="26"/>
        <v>0</v>
      </c>
      <c r="AJ7" s="309"/>
      <c r="AK7" s="95"/>
      <c r="AL7" s="295">
        <v>8.7399999999999964E-2</v>
      </c>
      <c r="AM7" s="295">
        <v>4.8649999999999943E-2</v>
      </c>
      <c r="AN7" s="295">
        <v>2.1566666666666651E-2</v>
      </c>
      <c r="AO7" s="295"/>
      <c r="AP7" s="295">
        <v>-8.5000000000000093E-4</v>
      </c>
      <c r="AQ7" s="295"/>
      <c r="AR7" s="295"/>
      <c r="AS7" s="207" t="s">
        <v>5564</v>
      </c>
      <c r="AT7" s="219" t="s">
        <v>683</v>
      </c>
    </row>
    <row r="8" spans="1:47" s="28" customFormat="1">
      <c r="A8" s="51" t="s">
        <v>43</v>
      </c>
      <c r="B8" s="206" t="s">
        <v>5531</v>
      </c>
      <c r="C8" t="s">
        <v>583</v>
      </c>
      <c r="D8" s="31">
        <v>2504</v>
      </c>
      <c r="E8" s="205" t="s">
        <v>5575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89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15">
        <f t="shared" si="14"/>
        <v>0</v>
      </c>
      <c r="U8" s="316">
        <f t="shared" si="15"/>
        <v>2.78333333333333E-2</v>
      </c>
      <c r="V8" s="316">
        <f t="shared" si="16"/>
        <v>4.7624999999999987E-2</v>
      </c>
      <c r="W8" s="316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08">
        <f t="shared" si="23"/>
        <v>0</v>
      </c>
      <c r="AF8" s="309">
        <f t="shared" si="24"/>
        <v>2.78333333333333E-2</v>
      </c>
      <c r="AG8" s="309">
        <f t="shared" si="25"/>
        <v>4.7624999999999987E-2</v>
      </c>
      <c r="AH8" s="309"/>
      <c r="AI8" s="309">
        <f t="shared" si="26"/>
        <v>0</v>
      </c>
      <c r="AJ8" s="309"/>
      <c r="AK8" s="95"/>
      <c r="AL8" s="295">
        <v>-5.8750000000000052E-3</v>
      </c>
      <c r="AM8" s="295">
        <v>2.78333333333333E-2</v>
      </c>
      <c r="AN8" s="295">
        <v>4.7624999999999987E-2</v>
      </c>
      <c r="AO8" s="295"/>
      <c r="AP8" s="295">
        <v>-8.5000000000000075E-3</v>
      </c>
      <c r="AQ8" s="295"/>
      <c r="AR8" s="295"/>
      <c r="AS8" s="208" t="s">
        <v>43</v>
      </c>
      <c r="AT8" s="219" t="s">
        <v>5534</v>
      </c>
    </row>
    <row r="9" spans="1:47" s="28" customFormat="1">
      <c r="A9" s="51" t="s">
        <v>103</v>
      </c>
      <c r="B9" s="206" t="s">
        <v>5532</v>
      </c>
      <c r="C9" t="s">
        <v>583</v>
      </c>
      <c r="D9" s="25">
        <v>573</v>
      </c>
      <c r="E9" s="205" t="s">
        <v>5575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89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15">
        <f t="shared" si="14"/>
        <v>0</v>
      </c>
      <c r="U9" s="316">
        <f t="shared" si="15"/>
        <v>5.2499999999999991E-2</v>
      </c>
      <c r="V9" s="316">
        <f t="shared" si="16"/>
        <v>0</v>
      </c>
      <c r="W9" s="316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08">
        <f t="shared" si="23"/>
        <v>0</v>
      </c>
      <c r="AF9" s="309">
        <f t="shared" si="24"/>
        <v>5.2499999999999991E-2</v>
      </c>
      <c r="AG9" s="309">
        <f t="shared" si="25"/>
        <v>0</v>
      </c>
      <c r="AH9" s="309"/>
      <c r="AI9" s="309">
        <f t="shared" si="26"/>
        <v>0</v>
      </c>
      <c r="AJ9" s="309"/>
      <c r="AK9" s="95"/>
      <c r="AL9" s="295">
        <v>-4.0000000000000036E-3</v>
      </c>
      <c r="AM9" s="295">
        <v>5.2499999999999991E-2</v>
      </c>
      <c r="AN9" s="295">
        <v>2.5000000000000022E-3</v>
      </c>
      <c r="AO9" s="295"/>
      <c r="AP9" s="295">
        <v>-2.5000000000000022E-3</v>
      </c>
      <c r="AQ9" s="295"/>
      <c r="AR9" s="295"/>
      <c r="AS9" s="208" t="s">
        <v>4900</v>
      </c>
      <c r="AT9" s="220" t="s">
        <v>793</v>
      </c>
      <c r="AU9" s="23"/>
    </row>
    <row r="10" spans="1:47" s="28" customFormat="1">
      <c r="A10" s="51" t="s">
        <v>58</v>
      </c>
      <c r="B10" s="206" t="s">
        <v>5532</v>
      </c>
      <c r="C10" t="s">
        <v>583</v>
      </c>
      <c r="D10" s="31">
        <v>730</v>
      </c>
      <c r="E10" s="205" t="s">
        <v>5576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89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15">
        <f t="shared" si="14"/>
        <v>2.0166666666666649E-2</v>
      </c>
      <c r="U10" s="316">
        <f t="shared" si="15"/>
        <v>5.5249999999999994E-2</v>
      </c>
      <c r="V10" s="316">
        <f t="shared" si="16"/>
        <v>9.8333333333333051E-3</v>
      </c>
      <c r="W10" s="316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08">
        <f t="shared" si="23"/>
        <v>2.0166666666666649E-2</v>
      </c>
      <c r="AF10" s="309">
        <f t="shared" si="24"/>
        <v>5.5249999999999994E-2</v>
      </c>
      <c r="AG10" s="309">
        <f t="shared" si="25"/>
        <v>9.8333333333333051E-3</v>
      </c>
      <c r="AH10" s="309"/>
      <c r="AI10" s="309">
        <f t="shared" si="26"/>
        <v>2.3499999999999965E-2</v>
      </c>
      <c r="AJ10" s="309"/>
      <c r="AK10" s="95"/>
      <c r="AL10" s="295">
        <v>2.0166666666666649E-2</v>
      </c>
      <c r="AM10" s="295">
        <v>5.5249999999999994E-2</v>
      </c>
      <c r="AN10" s="295">
        <v>9.8333333333333051E-3</v>
      </c>
      <c r="AO10" s="295"/>
      <c r="AP10" s="295">
        <v>2.3499999999999965E-2</v>
      </c>
      <c r="AQ10" s="295"/>
      <c r="AR10" s="295"/>
      <c r="AS10" s="208" t="s">
        <v>5068</v>
      </c>
      <c r="AT10" s="219" t="s">
        <v>5469</v>
      </c>
    </row>
    <row r="11" spans="1:47" s="28" customFormat="1">
      <c r="A11" s="51" t="s">
        <v>106</v>
      </c>
      <c r="B11" s="206" t="s">
        <v>5531</v>
      </c>
      <c r="C11" t="s">
        <v>583</v>
      </c>
      <c r="D11" s="31">
        <v>940</v>
      </c>
      <c r="E11" s="205" t="s">
        <v>5575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89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15">
        <f t="shared" si="14"/>
        <v>5.1333333333333335E-2</v>
      </c>
      <c r="U11" s="316">
        <f t="shared" si="15"/>
        <v>3.6625000000000033E-2</v>
      </c>
      <c r="V11" s="316">
        <f t="shared" si="16"/>
        <v>0</v>
      </c>
      <c r="W11" s="316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08">
        <f t="shared" si="23"/>
        <v>5.1333333333333335E-2</v>
      </c>
      <c r="AF11" s="309">
        <f t="shared" si="24"/>
        <v>3.6625000000000033E-2</v>
      </c>
      <c r="AG11" s="309">
        <f t="shared" si="25"/>
        <v>0</v>
      </c>
      <c r="AH11" s="309"/>
      <c r="AI11" s="309">
        <f t="shared" si="26"/>
        <v>0</v>
      </c>
      <c r="AJ11" s="309"/>
      <c r="AK11" s="95"/>
      <c r="AL11" s="295">
        <v>5.1333333333333335E-2</v>
      </c>
      <c r="AM11" s="295">
        <v>3.6625000000000033E-2</v>
      </c>
      <c r="AN11" s="295">
        <v>6.87500000000002E-3</v>
      </c>
      <c r="AO11" s="295"/>
      <c r="AP11" s="295">
        <v>2.6250000000000023E-3</v>
      </c>
      <c r="AQ11" s="295"/>
      <c r="AR11" s="295"/>
      <c r="AS11" s="208" t="s">
        <v>5061</v>
      </c>
      <c r="AT11" s="219" t="s">
        <v>1035</v>
      </c>
    </row>
    <row r="12" spans="1:47" s="28" customFormat="1">
      <c r="A12" s="51" t="s">
        <v>108</v>
      </c>
      <c r="B12" s="206" t="s">
        <v>5531</v>
      </c>
      <c r="C12" t="s">
        <v>583</v>
      </c>
      <c r="D12" s="31">
        <v>940</v>
      </c>
      <c r="E12" s="205" t="s">
        <v>5575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89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15">
        <f t="shared" si="14"/>
        <v>9.5416666666666757E-3</v>
      </c>
      <c r="U12" s="316">
        <f t="shared" si="15"/>
        <v>0.14266666666666666</v>
      </c>
      <c r="V12" s="316">
        <f t="shared" si="16"/>
        <v>1.1541666666666691E-2</v>
      </c>
      <c r="W12" s="316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08">
        <f t="shared" si="23"/>
        <v>9.5416666666666757E-3</v>
      </c>
      <c r="AF12" s="309">
        <f t="shared" si="24"/>
        <v>0.14266666666666666</v>
      </c>
      <c r="AG12" s="309">
        <f t="shared" si="25"/>
        <v>1.1541666666666691E-2</v>
      </c>
      <c r="AH12" s="309"/>
      <c r="AI12" s="309">
        <f t="shared" si="26"/>
        <v>0</v>
      </c>
      <c r="AJ12" s="309"/>
      <c r="AK12" s="95"/>
      <c r="AL12" s="295">
        <v>9.5416666666666757E-3</v>
      </c>
      <c r="AM12" s="295">
        <v>0.14266666666666666</v>
      </c>
      <c r="AN12" s="295">
        <v>1.1541666666666691E-2</v>
      </c>
      <c r="AO12" s="295"/>
      <c r="AP12" s="295">
        <v>6.166666666666658E-3</v>
      </c>
      <c r="AQ12" s="295"/>
      <c r="AR12" s="295"/>
      <c r="AS12" s="208" t="s">
        <v>5058</v>
      </c>
      <c r="AT12" s="219" t="s">
        <v>1035</v>
      </c>
    </row>
    <row r="13" spans="1:47" s="28" customFormat="1">
      <c r="A13" s="51" t="s">
        <v>111</v>
      </c>
      <c r="B13" s="206" t="s">
        <v>5532</v>
      </c>
      <c r="C13" t="s">
        <v>583</v>
      </c>
      <c r="D13" s="31">
        <v>940</v>
      </c>
      <c r="E13" s="205" t="s">
        <v>5575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89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15">
        <f t="shared" si="14"/>
        <v>2.4833333333333357E-2</v>
      </c>
      <c r="U13" s="316">
        <f t="shared" si="15"/>
        <v>1.6166666666666663E-2</v>
      </c>
      <c r="V13" s="316">
        <f t="shared" si="16"/>
        <v>0</v>
      </c>
      <c r="W13" s="316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08">
        <f t="shared" si="23"/>
        <v>2.4833333333333357E-2</v>
      </c>
      <c r="AF13" s="309">
        <f t="shared" si="24"/>
        <v>1.6166666666666663E-2</v>
      </c>
      <c r="AG13" s="309">
        <f t="shared" si="25"/>
        <v>0</v>
      </c>
      <c r="AH13" s="309"/>
      <c r="AI13" s="309">
        <f t="shared" si="26"/>
        <v>0</v>
      </c>
      <c r="AJ13" s="309"/>
      <c r="AK13" s="95"/>
      <c r="AL13" s="295">
        <v>2.4833333333333357E-2</v>
      </c>
      <c r="AM13" s="295">
        <v>1.6166666666666663E-2</v>
      </c>
      <c r="AN13" s="295">
        <v>4.6666666666666705E-3</v>
      </c>
      <c r="AO13" s="295"/>
      <c r="AP13" s="295">
        <v>-8.3333333333333415E-4</v>
      </c>
      <c r="AQ13" s="295"/>
      <c r="AR13" s="295"/>
      <c r="AS13" s="208" t="s">
        <v>5055</v>
      </c>
      <c r="AT13" s="219" t="s">
        <v>1035</v>
      </c>
    </row>
    <row r="14" spans="1:47" s="28" customFormat="1">
      <c r="A14" s="51" t="s">
        <v>112</v>
      </c>
      <c r="B14" s="206" t="s">
        <v>5531</v>
      </c>
      <c r="C14" t="s">
        <v>583</v>
      </c>
      <c r="D14" s="31">
        <v>989</v>
      </c>
      <c r="E14" s="205" t="s">
        <v>5575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89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15">
        <f t="shared" si="14"/>
        <v>0</v>
      </c>
      <c r="U14" s="316">
        <f t="shared" si="15"/>
        <v>5.9783333333333362E-2</v>
      </c>
      <c r="V14" s="316">
        <f t="shared" si="16"/>
        <v>5.6033333333333345E-2</v>
      </c>
      <c r="W14" s="316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08">
        <f t="shared" si="23"/>
        <v>0</v>
      </c>
      <c r="AF14" s="309">
        <f t="shared" si="24"/>
        <v>5.9783333333333362E-2</v>
      </c>
      <c r="AG14" s="309">
        <f t="shared" si="25"/>
        <v>5.6033333333333345E-2</v>
      </c>
      <c r="AH14" s="309"/>
      <c r="AI14" s="309">
        <f t="shared" si="26"/>
        <v>2.1500000000000005E-2</v>
      </c>
      <c r="AJ14" s="309"/>
      <c r="AK14" s="95"/>
      <c r="AL14" s="295">
        <v>-3.3000000000000026E-3</v>
      </c>
      <c r="AM14" s="295">
        <v>5.9783333333333362E-2</v>
      </c>
      <c r="AN14" s="295">
        <v>5.6033333333333345E-2</v>
      </c>
      <c r="AO14" s="295"/>
      <c r="AP14" s="295">
        <v>2.1500000000000005E-2</v>
      </c>
      <c r="AQ14" s="295"/>
      <c r="AR14" s="295"/>
      <c r="AS14" s="208" t="s">
        <v>5569</v>
      </c>
      <c r="AT14" s="219" t="s">
        <v>1047</v>
      </c>
    </row>
    <row r="15" spans="1:47" s="28" customFormat="1">
      <c r="A15" s="51" t="s">
        <v>113</v>
      </c>
      <c r="B15" s="206" t="s">
        <v>5531</v>
      </c>
      <c r="C15" t="s">
        <v>583</v>
      </c>
      <c r="D15" s="31">
        <v>989</v>
      </c>
      <c r="E15" s="205" t="s">
        <v>5575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89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15">
        <f t="shared" si="14"/>
        <v>0</v>
      </c>
      <c r="U15" s="316">
        <f t="shared" si="15"/>
        <v>8.8083333333333347E-2</v>
      </c>
      <c r="V15" s="316">
        <f t="shared" si="16"/>
        <v>4.7833333333333339E-2</v>
      </c>
      <c r="W15" s="316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08">
        <f t="shared" si="23"/>
        <v>0</v>
      </c>
      <c r="AF15" s="309">
        <f t="shared" si="24"/>
        <v>8.8083333333333347E-2</v>
      </c>
      <c r="AG15" s="309">
        <f t="shared" si="25"/>
        <v>4.7833333333333339E-2</v>
      </c>
      <c r="AH15" s="309"/>
      <c r="AI15" s="309">
        <f t="shared" si="26"/>
        <v>1.083333333333332E-2</v>
      </c>
      <c r="AJ15" s="309"/>
      <c r="AK15" s="95"/>
      <c r="AL15" s="295">
        <v>7.3333333333333722E-3</v>
      </c>
      <c r="AM15" s="295">
        <v>8.8083333333333347E-2</v>
      </c>
      <c r="AN15" s="295">
        <v>4.7833333333333339E-2</v>
      </c>
      <c r="AO15" s="295"/>
      <c r="AP15" s="295">
        <v>1.083333333333332E-2</v>
      </c>
      <c r="AQ15" s="295"/>
      <c r="AR15" s="295"/>
      <c r="AS15" s="208" t="s">
        <v>5570</v>
      </c>
      <c r="AT15" s="219" t="s">
        <v>1047</v>
      </c>
    </row>
    <row r="16" spans="1:47" s="28" customFormat="1">
      <c r="A16" s="51" t="s">
        <v>114</v>
      </c>
      <c r="B16" s="206" t="s">
        <v>5533</v>
      </c>
      <c r="C16" t="s">
        <v>583</v>
      </c>
      <c r="D16" s="31">
        <v>1048</v>
      </c>
      <c r="E16" s="205" t="s">
        <v>5576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89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15">
        <f t="shared" si="14"/>
        <v>0</v>
      </c>
      <c r="U16" s="316">
        <f t="shared" si="15"/>
        <v>0.12450000000000007</v>
      </c>
      <c r="V16" s="316">
        <f t="shared" si="16"/>
        <v>0</v>
      </c>
      <c r="W16" s="316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08">
        <f t="shared" si="23"/>
        <v>0</v>
      </c>
      <c r="AF16" s="309">
        <f t="shared" si="24"/>
        <v>0.12450000000000007</v>
      </c>
      <c r="AG16" s="309">
        <f t="shared" si="25"/>
        <v>0</v>
      </c>
      <c r="AH16" s="309"/>
      <c r="AI16" s="309">
        <f t="shared" si="26"/>
        <v>0</v>
      </c>
      <c r="AJ16" s="309"/>
      <c r="AK16" s="95"/>
      <c r="AL16" s="295">
        <v>-2.3333333333333357E-3</v>
      </c>
      <c r="AM16" s="295">
        <v>0.12450000000000007</v>
      </c>
      <c r="AN16" s="295">
        <v>6.666666666666674E-4</v>
      </c>
      <c r="AO16" s="295"/>
      <c r="AP16" s="295">
        <v>-2.6666666666666692E-3</v>
      </c>
      <c r="AQ16" s="295"/>
      <c r="AR16" s="295"/>
      <c r="AS16" s="208" t="s">
        <v>114</v>
      </c>
      <c r="AT16" s="219" t="s">
        <v>5450</v>
      </c>
    </row>
    <row r="17" spans="1:47" s="28" customFormat="1">
      <c r="A17" s="51" t="s">
        <v>115</v>
      </c>
      <c r="B17" s="206" t="s">
        <v>5533</v>
      </c>
      <c r="C17" t="s">
        <v>583</v>
      </c>
      <c r="D17" s="31">
        <v>1048</v>
      </c>
      <c r="E17" s="205" t="s">
        <v>5576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89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15">
        <f t="shared" si="14"/>
        <v>0</v>
      </c>
      <c r="U17" s="316">
        <f t="shared" si="15"/>
        <v>8.7999999999999981E-2</v>
      </c>
      <c r="V17" s="316">
        <f t="shared" si="16"/>
        <v>0</v>
      </c>
      <c r="W17" s="316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08">
        <f t="shared" si="23"/>
        <v>0</v>
      </c>
      <c r="AF17" s="309">
        <f t="shared" si="24"/>
        <v>8.7999999999999981E-2</v>
      </c>
      <c r="AG17" s="309">
        <f t="shared" si="25"/>
        <v>0</v>
      </c>
      <c r="AH17" s="309"/>
      <c r="AI17" s="309">
        <f t="shared" si="26"/>
        <v>0</v>
      </c>
      <c r="AJ17" s="309"/>
      <c r="AK17" s="95"/>
      <c r="AL17" s="295">
        <v>-7.8333333333333397E-3</v>
      </c>
      <c r="AM17" s="295">
        <v>8.7999999999999981E-2</v>
      </c>
      <c r="AN17" s="295">
        <v>-5.6666666666666714E-3</v>
      </c>
      <c r="AO17" s="295"/>
      <c r="AP17" s="295">
        <v>-9.333333333333341E-3</v>
      </c>
      <c r="AQ17" s="295"/>
      <c r="AR17" s="295"/>
      <c r="AS17" s="208" t="s">
        <v>115</v>
      </c>
      <c r="AT17" s="219" t="s">
        <v>5450</v>
      </c>
    </row>
    <row r="18" spans="1:47" s="28" customFormat="1">
      <c r="A18" s="51" t="s">
        <v>90</v>
      </c>
      <c r="B18" s="206" t="s">
        <v>5531</v>
      </c>
      <c r="C18" t="s">
        <v>583</v>
      </c>
      <c r="D18" s="31">
        <v>2919</v>
      </c>
      <c r="E18" s="205" t="s">
        <v>5576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89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15">
        <f t="shared" si="14"/>
        <v>0</v>
      </c>
      <c r="U18" s="316">
        <f t="shared" si="15"/>
        <v>0</v>
      </c>
      <c r="V18" s="316">
        <f t="shared" si="16"/>
        <v>0</v>
      </c>
      <c r="W18" s="316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08">
        <f t="shared" si="23"/>
        <v>0</v>
      </c>
      <c r="AF18" s="309">
        <f t="shared" si="24"/>
        <v>0</v>
      </c>
      <c r="AG18" s="309">
        <f t="shared" si="25"/>
        <v>0</v>
      </c>
      <c r="AH18" s="309"/>
      <c r="AI18" s="309">
        <f t="shared" si="26"/>
        <v>1.7200000000000024E-2</v>
      </c>
      <c r="AJ18" s="309"/>
      <c r="AK18" s="95"/>
      <c r="AL18" s="295">
        <v>-6.000000000000006E-4</v>
      </c>
      <c r="AM18" s="295">
        <v>3.2000000000000145E-3</v>
      </c>
      <c r="AN18" s="295">
        <v>-1.3999999999999902E-3</v>
      </c>
      <c r="AO18" s="295"/>
      <c r="AP18" s="295">
        <v>1.7200000000000024E-2</v>
      </c>
      <c r="AQ18" s="295"/>
      <c r="AR18" s="295"/>
      <c r="AS18" s="208" t="s">
        <v>90</v>
      </c>
      <c r="AT18" s="219" t="s">
        <v>5538</v>
      </c>
    </row>
    <row r="19" spans="1:47" s="28" customFormat="1">
      <c r="A19" s="51" t="s">
        <v>3522</v>
      </c>
      <c r="B19" s="206" t="s">
        <v>5532</v>
      </c>
      <c r="C19" t="s">
        <v>583</v>
      </c>
      <c r="D19" s="25">
        <v>2932</v>
      </c>
      <c r="E19" s="205" t="s">
        <v>5575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89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15">
        <f t="shared" si="14"/>
        <v>0</v>
      </c>
      <c r="U19" s="316">
        <f t="shared" si="15"/>
        <v>4.675E-2</v>
      </c>
      <c r="V19" s="316">
        <f t="shared" si="16"/>
        <v>0</v>
      </c>
      <c r="W19" s="316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08">
        <f t="shared" si="23"/>
        <v>0</v>
      </c>
      <c r="AF19" s="309">
        <f t="shared" si="24"/>
        <v>4.675E-2</v>
      </c>
      <c r="AG19" s="309">
        <f t="shared" si="25"/>
        <v>0</v>
      </c>
      <c r="AH19" s="309"/>
      <c r="AI19" s="309">
        <f t="shared" si="26"/>
        <v>0</v>
      </c>
      <c r="AJ19" s="309"/>
      <c r="AK19" s="95"/>
      <c r="AL19" s="295">
        <v>-3.7499999999999751E-4</v>
      </c>
      <c r="AM19" s="295">
        <v>4.675E-2</v>
      </c>
      <c r="AN19" s="295">
        <v>-3.7499999999999751E-4</v>
      </c>
      <c r="AO19" s="295"/>
      <c r="AP19" s="295">
        <v>-2.2499999999999994E-3</v>
      </c>
      <c r="AQ19" s="295"/>
      <c r="AR19" s="295"/>
      <c r="AS19" s="208" t="s">
        <v>5572</v>
      </c>
      <c r="AT19" s="220" t="s">
        <v>1581</v>
      </c>
      <c r="AU19" s="23"/>
    </row>
    <row r="20" spans="1:47" s="28" customFormat="1">
      <c r="A20" s="51" t="s">
        <v>140</v>
      </c>
      <c r="B20" s="206" t="s">
        <v>5532</v>
      </c>
      <c r="C20" t="s">
        <v>583</v>
      </c>
      <c r="D20" s="25">
        <v>1593</v>
      </c>
      <c r="E20" s="205" t="s">
        <v>5575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89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15">
        <f t="shared" si="14"/>
        <v>0</v>
      </c>
      <c r="U20" s="316">
        <f t="shared" si="15"/>
        <v>5.4249999999999993E-2</v>
      </c>
      <c r="V20" s="316">
        <f t="shared" si="16"/>
        <v>0</v>
      </c>
      <c r="W20" s="316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08">
        <f t="shared" si="23"/>
        <v>0</v>
      </c>
      <c r="AF20" s="309">
        <f t="shared" si="24"/>
        <v>5.4249999999999993E-2</v>
      </c>
      <c r="AG20" s="309">
        <f t="shared" si="25"/>
        <v>0</v>
      </c>
      <c r="AH20" s="309"/>
      <c r="AI20" s="309">
        <f t="shared" si="26"/>
        <v>0</v>
      </c>
      <c r="AJ20" s="309"/>
      <c r="AK20" s="95"/>
      <c r="AL20" s="295">
        <v>-7.4999999999999893E-4</v>
      </c>
      <c r="AM20" s="295">
        <v>5.4249999999999993E-2</v>
      </c>
      <c r="AN20" s="295">
        <v>3.7500000000000207E-4</v>
      </c>
      <c r="AO20" s="295"/>
      <c r="AP20" s="295">
        <v>-1.1250000000000027E-3</v>
      </c>
      <c r="AQ20" s="295"/>
      <c r="AR20" s="295"/>
      <c r="AS20" s="208" t="s">
        <v>5573</v>
      </c>
      <c r="AT20" s="220" t="s">
        <v>5540</v>
      </c>
      <c r="AU20" s="23"/>
    </row>
    <row r="21" spans="1:47" s="28" customFormat="1">
      <c r="A21" s="51" t="s">
        <v>141</v>
      </c>
      <c r="B21" s="206" t="s">
        <v>5532</v>
      </c>
      <c r="C21" t="s">
        <v>583</v>
      </c>
      <c r="D21" s="25">
        <v>1588</v>
      </c>
      <c r="E21" s="205" t="s">
        <v>5575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89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15">
        <f t="shared" si="14"/>
        <v>0</v>
      </c>
      <c r="U21" s="316">
        <f t="shared" si="15"/>
        <v>6.0000000000000012E-2</v>
      </c>
      <c r="V21" s="316">
        <f t="shared" si="16"/>
        <v>0</v>
      </c>
      <c r="W21" s="316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08">
        <f t="shared" si="23"/>
        <v>0</v>
      </c>
      <c r="AF21" s="309">
        <f t="shared" si="24"/>
        <v>6.0000000000000012E-2</v>
      </c>
      <c r="AG21" s="309">
        <f t="shared" si="25"/>
        <v>0</v>
      </c>
      <c r="AH21" s="309"/>
      <c r="AI21" s="309">
        <f t="shared" si="26"/>
        <v>0</v>
      </c>
      <c r="AJ21" s="309"/>
      <c r="AK21" s="95"/>
      <c r="AL21" s="295">
        <v>1.5000000000000022E-3</v>
      </c>
      <c r="AM21" s="295">
        <v>6.0000000000000012E-2</v>
      </c>
      <c r="AN21" s="295">
        <v>1.8750000000000025E-3</v>
      </c>
      <c r="AO21" s="295"/>
      <c r="AP21" s="295">
        <v>1.6250000000000023E-3</v>
      </c>
      <c r="AQ21" s="295"/>
      <c r="AR21" s="295"/>
      <c r="AS21" s="208" t="s">
        <v>5574</v>
      </c>
      <c r="AT21" s="220" t="s">
        <v>5541</v>
      </c>
      <c r="AU21" s="23"/>
    </row>
    <row r="22" spans="1:47" s="28" customFormat="1">
      <c r="A22" s="51" t="s">
        <v>135</v>
      </c>
      <c r="B22" s="206" t="s">
        <v>5531</v>
      </c>
      <c r="C22" t="s">
        <v>583</v>
      </c>
      <c r="D22" s="31">
        <v>1204</v>
      </c>
      <c r="E22" s="205" t="s">
        <v>5575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89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15">
        <f t="shared" si="14"/>
        <v>2.1825000000000018E-2</v>
      </c>
      <c r="U22" s="316">
        <f t="shared" si="15"/>
        <v>7.362499999999994E-2</v>
      </c>
      <c r="V22" s="316">
        <f t="shared" si="16"/>
        <v>7.6625000000000013E-2</v>
      </c>
      <c r="W22" s="316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08">
        <f t="shared" si="23"/>
        <v>2.1825000000000018E-2</v>
      </c>
      <c r="AF22" s="309">
        <f t="shared" si="24"/>
        <v>7.362499999999994E-2</v>
      </c>
      <c r="AG22" s="309">
        <f t="shared" si="25"/>
        <v>7.6625000000000013E-2</v>
      </c>
      <c r="AH22" s="309"/>
      <c r="AI22" s="309">
        <f t="shared" si="26"/>
        <v>0</v>
      </c>
      <c r="AJ22" s="309"/>
      <c r="AK22" s="95"/>
      <c r="AL22" s="295">
        <v>2.1825000000000018E-2</v>
      </c>
      <c r="AM22" s="295">
        <v>7.362499999999994E-2</v>
      </c>
      <c r="AN22" s="295">
        <v>7.6625000000000013E-2</v>
      </c>
      <c r="AO22" s="295"/>
      <c r="AP22" s="295">
        <v>4.2499999999999899E-3</v>
      </c>
      <c r="AQ22" s="295"/>
      <c r="AR22" s="295"/>
      <c r="AS22" s="208" t="s">
        <v>135</v>
      </c>
      <c r="AT22" s="219" t="s">
        <v>1599</v>
      </c>
    </row>
    <row r="23" spans="1:47" s="28" customFormat="1">
      <c r="A23" s="51" t="s">
        <v>137</v>
      </c>
      <c r="B23" s="206" t="s">
        <v>5531</v>
      </c>
      <c r="C23" t="s">
        <v>583</v>
      </c>
      <c r="D23" s="31">
        <v>4025</v>
      </c>
      <c r="E23" s="205" t="s">
        <v>5576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89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15">
        <f t="shared" si="14"/>
        <v>8.2374999999999962E-2</v>
      </c>
      <c r="U23" s="316">
        <f t="shared" si="15"/>
        <v>2.0041666666666642E-2</v>
      </c>
      <c r="V23" s="316">
        <f t="shared" si="16"/>
        <v>1.6375000000000018E-2</v>
      </c>
      <c r="W23" s="316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08">
        <f t="shared" si="23"/>
        <v>8.2374999999999962E-2</v>
      </c>
      <c r="AF23" s="309">
        <f t="shared" si="24"/>
        <v>2.0041666666666642E-2</v>
      </c>
      <c r="AG23" s="309">
        <f t="shared" si="25"/>
        <v>1.6375000000000018E-2</v>
      </c>
      <c r="AH23" s="309"/>
      <c r="AI23" s="309">
        <f t="shared" si="26"/>
        <v>0</v>
      </c>
      <c r="AJ23" s="309"/>
      <c r="AK23" s="95"/>
      <c r="AL23" s="295">
        <v>8.2374999999999962E-2</v>
      </c>
      <c r="AM23" s="295">
        <v>2.0041666666666642E-2</v>
      </c>
      <c r="AN23" s="295">
        <v>1.6375000000000018E-2</v>
      </c>
      <c r="AO23" s="295"/>
      <c r="AP23" s="295">
        <v>4.0000000000000036E-3</v>
      </c>
      <c r="AQ23" s="295"/>
      <c r="AR23" s="295"/>
      <c r="AS23" s="208" t="s">
        <v>137</v>
      </c>
      <c r="AT23" s="219" t="s">
        <v>5535</v>
      </c>
    </row>
    <row r="24" spans="1:47">
      <c r="A24" s="51" t="s">
        <v>183</v>
      </c>
      <c r="B24" s="206" t="s">
        <v>5531</v>
      </c>
      <c r="C24" t="s">
        <v>583</v>
      </c>
      <c r="D24" s="31">
        <v>1647</v>
      </c>
      <c r="E24" s="205" t="s">
        <v>5576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89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15">
        <f t="shared" si="14"/>
        <v>0</v>
      </c>
      <c r="U24" s="316">
        <f t="shared" si="15"/>
        <v>5.2674999999999979E-2</v>
      </c>
      <c r="V24" s="316">
        <f t="shared" si="16"/>
        <v>0</v>
      </c>
      <c r="W24" s="316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08">
        <f t="shared" si="23"/>
        <v>0</v>
      </c>
      <c r="AF24" s="309">
        <f t="shared" si="24"/>
        <v>5.2674999999999979E-2</v>
      </c>
      <c r="AG24" s="309">
        <f t="shared" si="25"/>
        <v>0</v>
      </c>
      <c r="AI24" s="309">
        <f t="shared" si="26"/>
        <v>0</v>
      </c>
      <c r="AL24" s="295">
        <v>1.3750000000000012E-3</v>
      </c>
      <c r="AM24" s="295">
        <v>5.2674999999999979E-2</v>
      </c>
      <c r="AN24" s="295">
        <v>1.7499999999999877E-3</v>
      </c>
      <c r="AO24" s="295"/>
      <c r="AP24" s="295">
        <v>1.3750000000000151E-3</v>
      </c>
      <c r="AQ24" s="295"/>
      <c r="AR24" s="295"/>
      <c r="AS24" s="208" t="s">
        <v>3126</v>
      </c>
      <c r="AT24" s="219" t="s">
        <v>2714</v>
      </c>
      <c r="AU24" s="28"/>
    </row>
    <row r="25" spans="1:47">
      <c r="A25" s="51" t="s">
        <v>227</v>
      </c>
      <c r="B25" s="206" t="s">
        <v>5532</v>
      </c>
      <c r="C25" t="s">
        <v>583</v>
      </c>
      <c r="D25" s="25">
        <v>2174</v>
      </c>
      <c r="E25" s="205" t="s">
        <v>5575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89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15">
        <f t="shared" si="14"/>
        <v>0</v>
      </c>
      <c r="U25" s="316">
        <f t="shared" si="15"/>
        <v>2.5916666666666671E-2</v>
      </c>
      <c r="V25" s="316">
        <f t="shared" si="16"/>
        <v>3.7600000000000008E-2</v>
      </c>
      <c r="W25" s="316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08">
        <f t="shared" si="23"/>
        <v>0</v>
      </c>
      <c r="AF25" s="309">
        <f t="shared" si="24"/>
        <v>2.5916666666666671E-2</v>
      </c>
      <c r="AG25" s="309">
        <f t="shared" si="25"/>
        <v>3.7600000000000008E-2</v>
      </c>
      <c r="AI25" s="309">
        <f t="shared" si="26"/>
        <v>0</v>
      </c>
      <c r="AL25" s="295">
        <v>2.2500000000000016E-3</v>
      </c>
      <c r="AM25" s="295">
        <v>2.5916666666666671E-2</v>
      </c>
      <c r="AN25" s="295">
        <v>3.7600000000000008E-2</v>
      </c>
      <c r="AO25" s="295"/>
      <c r="AP25" s="295">
        <v>3.333333333333334E-3</v>
      </c>
      <c r="AQ25" s="295"/>
      <c r="AR25" s="295"/>
      <c r="AS25" s="208" t="s">
        <v>2548</v>
      </c>
      <c r="AT25" s="220" t="s">
        <v>1979</v>
      </c>
    </row>
    <row r="26" spans="1:47">
      <c r="A26" s="51" t="s">
        <v>100</v>
      </c>
      <c r="B26" s="206" t="s">
        <v>5531</v>
      </c>
      <c r="C26" t="s">
        <v>4</v>
      </c>
      <c r="D26" s="31">
        <v>139034458</v>
      </c>
      <c r="E26" s="205" t="s">
        <v>5575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89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15">
        <f t="shared" si="14"/>
        <v>0</v>
      </c>
      <c r="U26" s="316">
        <f t="shared" si="15"/>
        <v>2.7249999999999983E-2</v>
      </c>
      <c r="V26" s="316">
        <f t="shared" si="16"/>
        <v>0</v>
      </c>
      <c r="W26" s="316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08">
        <f t="shared" si="23"/>
        <v>0</v>
      </c>
      <c r="AF26" s="309">
        <f t="shared" si="24"/>
        <v>2.7249999999999983E-2</v>
      </c>
      <c r="AG26" s="309">
        <f t="shared" si="25"/>
        <v>0</v>
      </c>
      <c r="AI26" s="309">
        <f t="shared" si="26"/>
        <v>2.7749999999999955E-2</v>
      </c>
      <c r="AL26" s="295">
        <v>-2.6250000000000162E-3</v>
      </c>
      <c r="AM26" s="295">
        <v>2.7249999999999983E-2</v>
      </c>
      <c r="AN26" s="295">
        <v>1.2499999999998623E-4</v>
      </c>
      <c r="AO26" s="295"/>
      <c r="AP26" s="295">
        <v>2.7749999999999955E-2</v>
      </c>
      <c r="AQ26" s="295"/>
      <c r="AR26" s="295"/>
      <c r="AS26" s="208" t="s">
        <v>4231</v>
      </c>
      <c r="AT26" s="219" t="s">
        <v>5537</v>
      </c>
      <c r="AU26" s="28"/>
    </row>
    <row r="27" spans="1:47">
      <c r="A27" s="51" t="s">
        <v>209</v>
      </c>
      <c r="B27" s="206" t="s">
        <v>5533</v>
      </c>
      <c r="C27" t="s">
        <v>583</v>
      </c>
      <c r="D27" s="31">
        <v>1888</v>
      </c>
      <c r="E27" s="205" t="s">
        <v>5576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89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15">
        <f t="shared" si="14"/>
        <v>0</v>
      </c>
      <c r="U27" s="316">
        <f t="shared" si="15"/>
        <v>0</v>
      </c>
      <c r="V27" s="316">
        <f t="shared" si="16"/>
        <v>2.3666666666666659E-2</v>
      </c>
      <c r="W27" s="316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08">
        <f t="shared" si="23"/>
        <v>0</v>
      </c>
      <c r="AF27" s="309">
        <f t="shared" si="24"/>
        <v>0</v>
      </c>
      <c r="AG27" s="309">
        <f t="shared" si="25"/>
        <v>2.3666666666666659E-2</v>
      </c>
      <c r="AI27" s="309">
        <f t="shared" si="26"/>
        <v>1.0166666666666638E-2</v>
      </c>
      <c r="AL27" s="295">
        <v>1.0000000000000009E-3</v>
      </c>
      <c r="AM27" s="295">
        <v>7.5000000000000067E-4</v>
      </c>
      <c r="AN27" s="295">
        <v>2.3666666666666659E-2</v>
      </c>
      <c r="AO27" s="295"/>
      <c r="AP27" s="295">
        <v>1.0166666666666638E-2</v>
      </c>
      <c r="AQ27" s="295"/>
      <c r="AR27" s="295"/>
      <c r="AS27" s="208" t="s">
        <v>5571</v>
      </c>
      <c r="AT27" s="219" t="s">
        <v>567</v>
      </c>
      <c r="AU27" s="28"/>
    </row>
    <row r="28" spans="1:47">
      <c r="A28" s="51" t="s">
        <v>230</v>
      </c>
      <c r="B28" s="206" t="s">
        <v>5531</v>
      </c>
      <c r="C28" t="s">
        <v>583</v>
      </c>
      <c r="D28" s="31">
        <v>2168</v>
      </c>
      <c r="E28" s="205" t="s">
        <v>5575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89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15">
        <f t="shared" si="14"/>
        <v>6.4600000000000005E-2</v>
      </c>
      <c r="U28" s="316">
        <f t="shared" si="15"/>
        <v>2.7133333333333332E-2</v>
      </c>
      <c r="V28" s="316">
        <f t="shared" si="16"/>
        <v>2.1299999999999982E-2</v>
      </c>
      <c r="W28" s="316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08">
        <f t="shared" si="23"/>
        <v>6.4600000000000005E-2</v>
      </c>
      <c r="AF28" s="309">
        <f t="shared" si="24"/>
        <v>2.7133333333333332E-2</v>
      </c>
      <c r="AG28" s="309">
        <f t="shared" si="25"/>
        <v>2.1299999999999982E-2</v>
      </c>
      <c r="AI28" s="309">
        <f t="shared" si="26"/>
        <v>0</v>
      </c>
      <c r="AL28" s="295">
        <v>6.4600000000000005E-2</v>
      </c>
      <c r="AM28" s="295">
        <v>2.7133333333333332E-2</v>
      </c>
      <c r="AN28" s="295">
        <v>2.1299999999999982E-2</v>
      </c>
      <c r="AO28" s="295"/>
      <c r="AP28" s="295">
        <v>-1.6166666666666773E-3</v>
      </c>
      <c r="AQ28" s="295"/>
      <c r="AR28" s="295"/>
      <c r="AS28" s="208" t="s">
        <v>230</v>
      </c>
      <c r="AT28" s="220" t="s">
        <v>5536</v>
      </c>
      <c r="AU28" s="28"/>
    </row>
    <row r="29" spans="1:47">
      <c r="A29" s="262" t="s">
        <v>3379</v>
      </c>
      <c r="B29" s="259" t="s">
        <v>5532</v>
      </c>
      <c r="C29" s="262" t="s">
        <v>8</v>
      </c>
      <c r="D29" s="262" t="s">
        <v>5656</v>
      </c>
      <c r="E29" s="205" t="s">
        <v>5576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89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15">
        <f t="shared" ref="T29:T42" si="41">AE29</f>
        <v>0</v>
      </c>
      <c r="U29" s="316">
        <f t="shared" ref="U29:U42" si="42">AF29</f>
        <v>0</v>
      </c>
      <c r="V29" s="316">
        <f t="shared" ref="V29:V42" si="43">MAX(AG29:AH29)</f>
        <v>0</v>
      </c>
      <c r="W29" s="316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08">
        <f t="shared" ref="AE29:AE42" si="52">IF(AL29&lt;0.009,0,AL29)</f>
        <v>0</v>
      </c>
      <c r="AF29" s="309">
        <f t="shared" ref="AF29:AF42" si="53">IF(AM29&lt;0.009,0,AM29)</f>
        <v>0</v>
      </c>
      <c r="AG29" s="309">
        <f t="shared" ref="AG29:AG42" si="54">IF(AN29&lt;0.009,0,AN29)</f>
        <v>0</v>
      </c>
      <c r="AH29" s="309">
        <f t="shared" ref="AH29:AH42" si="55">IF(AO29&lt;0.009,0,AO29)</f>
        <v>0</v>
      </c>
      <c r="AI29" s="309">
        <f t="shared" ref="AI29:AI42" si="56">IF(AP29&lt;0.009,0,AP29)</f>
        <v>1.3249999999999984E-2</v>
      </c>
      <c r="AJ29" s="309">
        <f t="shared" ref="AJ29:AJ42" si="57">IF(AQ29&lt;0.009,0,AQ29)</f>
        <v>0</v>
      </c>
      <c r="AK29" s="278"/>
      <c r="AL29" s="296">
        <v>-5.0000000000000044E-4</v>
      </c>
      <c r="AM29" s="296">
        <v>4.500000000000004E-3</v>
      </c>
      <c r="AN29" s="296">
        <v>2.5000000000000022E-4</v>
      </c>
      <c r="AO29" s="296">
        <v>2.5000000000000022E-4</v>
      </c>
      <c r="AP29" s="296">
        <v>1.3249999999999984E-2</v>
      </c>
      <c r="AQ29" s="296">
        <v>5.0000000000000044E-4</v>
      </c>
      <c r="AR29" s="296"/>
      <c r="AS29" s="290" t="s">
        <v>5631</v>
      </c>
    </row>
    <row r="30" spans="1:47">
      <c r="A30" s="262" t="s">
        <v>3373</v>
      </c>
      <c r="B30" s="259" t="s">
        <v>5532</v>
      </c>
      <c r="C30" s="262" t="s">
        <v>8</v>
      </c>
      <c r="D30" s="262" t="s">
        <v>5657</v>
      </c>
      <c r="E30" s="205" t="s">
        <v>5576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89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15">
        <f t="shared" si="41"/>
        <v>0</v>
      </c>
      <c r="U30" s="316">
        <f t="shared" si="42"/>
        <v>0</v>
      </c>
      <c r="V30" s="316">
        <f t="shared" si="43"/>
        <v>0</v>
      </c>
      <c r="W30" s="316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08">
        <f t="shared" si="52"/>
        <v>0</v>
      </c>
      <c r="AF30" s="309">
        <f t="shared" si="53"/>
        <v>0</v>
      </c>
      <c r="AG30" s="309">
        <f t="shared" si="54"/>
        <v>0</v>
      </c>
      <c r="AH30" s="309">
        <f t="shared" si="55"/>
        <v>0</v>
      </c>
      <c r="AI30" s="309">
        <f t="shared" si="56"/>
        <v>0</v>
      </c>
      <c r="AJ30" s="309">
        <f t="shared" si="57"/>
        <v>0</v>
      </c>
      <c r="AK30" s="278"/>
      <c r="AL30" s="296">
        <v>2.250000000000002E-3</v>
      </c>
      <c r="AM30" s="296">
        <v>1.7500000000000016E-3</v>
      </c>
      <c r="AN30" s="296">
        <v>1.0000000000000009E-3</v>
      </c>
      <c r="AO30" s="296">
        <v>1.7500000000000016E-3</v>
      </c>
      <c r="AP30" s="296">
        <v>1.5000000000000013E-3</v>
      </c>
      <c r="AQ30" s="296">
        <v>3.2500000000000029E-3</v>
      </c>
      <c r="AR30" s="296"/>
      <c r="AS30" s="290" t="s">
        <v>5632</v>
      </c>
    </row>
    <row r="31" spans="1:47">
      <c r="A31" s="262" t="s">
        <v>3368</v>
      </c>
      <c r="B31" s="259" t="s">
        <v>5532</v>
      </c>
      <c r="C31" s="262" t="s">
        <v>8</v>
      </c>
      <c r="D31" s="262" t="s">
        <v>5658</v>
      </c>
      <c r="E31" s="205" t="s">
        <v>5576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89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15">
        <f t="shared" si="41"/>
        <v>0</v>
      </c>
      <c r="U31" s="316">
        <f t="shared" si="42"/>
        <v>0</v>
      </c>
      <c r="V31" s="316">
        <f t="shared" si="43"/>
        <v>0</v>
      </c>
      <c r="W31" s="316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08">
        <f t="shared" si="52"/>
        <v>0</v>
      </c>
      <c r="AF31" s="309">
        <f t="shared" si="53"/>
        <v>0</v>
      </c>
      <c r="AG31" s="309">
        <f t="shared" si="54"/>
        <v>0</v>
      </c>
      <c r="AH31" s="309">
        <f t="shared" si="55"/>
        <v>0</v>
      </c>
      <c r="AI31" s="309">
        <f t="shared" si="56"/>
        <v>1.4500000000000013E-2</v>
      </c>
      <c r="AJ31" s="309">
        <f t="shared" si="57"/>
        <v>2.7750000000000025E-2</v>
      </c>
      <c r="AK31" s="278"/>
      <c r="AL31" s="296">
        <v>7.0000000000000062E-3</v>
      </c>
      <c r="AM31" s="296">
        <v>3.5000000000000031E-3</v>
      </c>
      <c r="AN31" s="296">
        <v>1.7500000000000016E-3</v>
      </c>
      <c r="AO31" s="296">
        <v>5.5000000000000049E-3</v>
      </c>
      <c r="AP31" s="296">
        <v>1.4500000000000013E-2</v>
      </c>
      <c r="AQ31" s="296">
        <v>2.7750000000000025E-2</v>
      </c>
      <c r="AR31" s="296"/>
      <c r="AS31" s="290" t="s">
        <v>5633</v>
      </c>
    </row>
    <row r="32" spans="1:47">
      <c r="A32" s="262" t="s">
        <v>4158</v>
      </c>
      <c r="B32" s="259" t="s">
        <v>5532</v>
      </c>
      <c r="C32" s="262" t="s">
        <v>8</v>
      </c>
      <c r="D32" s="262" t="s">
        <v>5659</v>
      </c>
      <c r="E32" s="205" t="s">
        <v>5576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89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15">
        <f t="shared" si="41"/>
        <v>0</v>
      </c>
      <c r="U32" s="316">
        <f t="shared" si="42"/>
        <v>1.100000000000001E-2</v>
      </c>
      <c r="V32" s="316">
        <f t="shared" si="43"/>
        <v>0</v>
      </c>
      <c r="W32" s="316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08">
        <f t="shared" si="52"/>
        <v>0</v>
      </c>
      <c r="AF32" s="309">
        <f t="shared" si="53"/>
        <v>1.100000000000001E-2</v>
      </c>
      <c r="AG32" s="309">
        <f t="shared" si="54"/>
        <v>0</v>
      </c>
      <c r="AH32" s="309">
        <f t="shared" si="55"/>
        <v>0</v>
      </c>
      <c r="AI32" s="309">
        <f t="shared" si="56"/>
        <v>0</v>
      </c>
      <c r="AJ32" s="309">
        <f t="shared" si="57"/>
        <v>0</v>
      </c>
      <c r="AK32" s="278"/>
      <c r="AL32" s="296">
        <v>3.7500000000000033E-3</v>
      </c>
      <c r="AM32" s="296">
        <v>1.100000000000001E-2</v>
      </c>
      <c r="AN32" s="296">
        <v>6.2500000000000056E-3</v>
      </c>
      <c r="AO32" s="296">
        <v>7.0000000000000062E-3</v>
      </c>
      <c r="AP32" s="296">
        <v>6.750000000000006E-3</v>
      </c>
      <c r="AQ32" s="296">
        <v>6.2500000000000056E-3</v>
      </c>
      <c r="AR32" s="296"/>
      <c r="AS32" s="290" t="s">
        <v>5634</v>
      </c>
    </row>
    <row r="33" spans="1:45">
      <c r="A33" s="262" t="s">
        <v>4154</v>
      </c>
      <c r="B33" s="259" t="s">
        <v>5532</v>
      </c>
      <c r="C33" s="262" t="s">
        <v>8</v>
      </c>
      <c r="D33" s="262" t="s">
        <v>5659</v>
      </c>
      <c r="E33" s="205" t="s">
        <v>5576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89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15">
        <f t="shared" si="41"/>
        <v>0</v>
      </c>
      <c r="U33" s="316">
        <f t="shared" si="42"/>
        <v>3.8250000000000034E-2</v>
      </c>
      <c r="V33" s="316">
        <f t="shared" si="43"/>
        <v>3.6250000000000032E-2</v>
      </c>
      <c r="W33" s="316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08">
        <f t="shared" si="52"/>
        <v>0</v>
      </c>
      <c r="AF33" s="309">
        <f t="shared" si="53"/>
        <v>3.8250000000000034E-2</v>
      </c>
      <c r="AG33" s="309">
        <f t="shared" si="54"/>
        <v>3.5000000000000031E-2</v>
      </c>
      <c r="AH33" s="309">
        <f t="shared" si="55"/>
        <v>3.6250000000000032E-2</v>
      </c>
      <c r="AI33" s="309">
        <f t="shared" si="56"/>
        <v>1.8500000000000016E-2</v>
      </c>
      <c r="AJ33" s="309">
        <f t="shared" si="57"/>
        <v>2.4500000000000022E-2</v>
      </c>
      <c r="AK33" s="278"/>
      <c r="AL33" s="296">
        <v>-1.5000000000000013E-3</v>
      </c>
      <c r="AM33" s="296">
        <v>3.8250000000000034E-2</v>
      </c>
      <c r="AN33" s="296">
        <v>3.5000000000000031E-2</v>
      </c>
      <c r="AO33" s="296">
        <v>3.6250000000000032E-2</v>
      </c>
      <c r="AP33" s="296">
        <v>1.8500000000000016E-2</v>
      </c>
      <c r="AQ33" s="296">
        <v>2.4500000000000022E-2</v>
      </c>
      <c r="AR33" s="296"/>
      <c r="AS33" s="290" t="s">
        <v>5635</v>
      </c>
    </row>
    <row r="34" spans="1:45">
      <c r="A34" s="262" t="s">
        <v>4150</v>
      </c>
      <c r="B34" s="259" t="s">
        <v>5532</v>
      </c>
      <c r="C34" s="262" t="s">
        <v>8</v>
      </c>
      <c r="D34" s="262" t="s">
        <v>5660</v>
      </c>
      <c r="E34" s="205" t="s">
        <v>5576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89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15">
        <f t="shared" si="41"/>
        <v>0</v>
      </c>
      <c r="U34" s="316">
        <f t="shared" si="42"/>
        <v>0</v>
      </c>
      <c r="V34" s="316">
        <f t="shared" si="43"/>
        <v>0</v>
      </c>
      <c r="W34" s="316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08">
        <f t="shared" si="52"/>
        <v>0</v>
      </c>
      <c r="AF34" s="309">
        <f t="shared" si="53"/>
        <v>0</v>
      </c>
      <c r="AG34" s="309">
        <f t="shared" si="54"/>
        <v>0</v>
      </c>
      <c r="AH34" s="309">
        <f t="shared" si="55"/>
        <v>0</v>
      </c>
      <c r="AI34" s="309">
        <f t="shared" si="56"/>
        <v>0</v>
      </c>
      <c r="AJ34" s="309">
        <f t="shared" si="57"/>
        <v>0</v>
      </c>
      <c r="AK34" s="278"/>
      <c r="AL34" s="296">
        <v>5.0000000000000044E-4</v>
      </c>
      <c r="AM34" s="296">
        <v>7.5000000000000067E-4</v>
      </c>
      <c r="AN34" s="296">
        <v>5.2500000000000047E-3</v>
      </c>
      <c r="AO34" s="296">
        <v>2.250000000000002E-3</v>
      </c>
      <c r="AP34" s="296">
        <v>2.0000000000000018E-3</v>
      </c>
      <c r="AQ34" s="296">
        <v>1.5000000000000013E-3</v>
      </c>
      <c r="AR34" s="296"/>
      <c r="AS34" s="290" t="s">
        <v>5636</v>
      </c>
    </row>
    <row r="35" spans="1:45">
      <c r="A35" s="262" t="s">
        <v>4122</v>
      </c>
      <c r="B35" s="259" t="s">
        <v>5532</v>
      </c>
      <c r="C35" s="262" t="s">
        <v>8</v>
      </c>
      <c r="D35" s="262" t="s">
        <v>5656</v>
      </c>
      <c r="E35" s="205" t="s">
        <v>5576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89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15">
        <f t="shared" si="41"/>
        <v>0</v>
      </c>
      <c r="U35" s="316">
        <f t="shared" si="42"/>
        <v>0</v>
      </c>
      <c r="V35" s="316">
        <f t="shared" si="43"/>
        <v>0</v>
      </c>
      <c r="W35" s="316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08">
        <f t="shared" si="52"/>
        <v>0</v>
      </c>
      <c r="AF35" s="309">
        <f t="shared" si="53"/>
        <v>0</v>
      </c>
      <c r="AG35" s="309">
        <f t="shared" si="54"/>
        <v>0</v>
      </c>
      <c r="AH35" s="309">
        <f t="shared" si="55"/>
        <v>0</v>
      </c>
      <c r="AI35" s="309">
        <f t="shared" si="56"/>
        <v>0</v>
      </c>
      <c r="AJ35" s="309">
        <f t="shared" si="57"/>
        <v>0</v>
      </c>
      <c r="AK35" s="278"/>
      <c r="AL35" s="296">
        <v>3.7500000000000033E-3</v>
      </c>
      <c r="AM35" s="296">
        <v>7.5000000000000067E-4</v>
      </c>
      <c r="AN35" s="296">
        <v>-2.5000000000000022E-4</v>
      </c>
      <c r="AO35" s="296">
        <v>2.5000000000000022E-4</v>
      </c>
      <c r="AP35" s="296">
        <v>7.5000000000000067E-4</v>
      </c>
      <c r="AQ35" s="296">
        <v>1.0000000000000009E-3</v>
      </c>
      <c r="AR35" s="296"/>
      <c r="AS35" s="290" t="s">
        <v>5637</v>
      </c>
    </row>
    <row r="36" spans="1:45">
      <c r="A36" s="262" t="s">
        <v>4146</v>
      </c>
      <c r="B36" s="259" t="s">
        <v>5532</v>
      </c>
      <c r="C36" s="262" t="s">
        <v>8</v>
      </c>
      <c r="D36" s="262" t="s">
        <v>5661</v>
      </c>
      <c r="E36" s="205" t="s">
        <v>5576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89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15">
        <f t="shared" si="41"/>
        <v>0</v>
      </c>
      <c r="U36" s="316">
        <f t="shared" si="42"/>
        <v>0</v>
      </c>
      <c r="V36" s="316">
        <f t="shared" si="43"/>
        <v>0</v>
      </c>
      <c r="W36" s="316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08">
        <f t="shared" si="52"/>
        <v>0</v>
      </c>
      <c r="AF36" s="309">
        <f t="shared" si="53"/>
        <v>0</v>
      </c>
      <c r="AG36" s="309">
        <f t="shared" si="54"/>
        <v>0</v>
      </c>
      <c r="AH36" s="309">
        <f t="shared" si="55"/>
        <v>0</v>
      </c>
      <c r="AI36" s="309">
        <f t="shared" si="56"/>
        <v>0</v>
      </c>
      <c r="AJ36" s="309">
        <f t="shared" si="57"/>
        <v>0</v>
      </c>
      <c r="AK36" s="278"/>
      <c r="AL36" s="296">
        <v>7.5000000000000067E-4</v>
      </c>
      <c r="AM36" s="296">
        <v>5.5000000000000049E-3</v>
      </c>
      <c r="AN36" s="296">
        <v>5.0000000000000044E-4</v>
      </c>
      <c r="AO36" s="296">
        <v>4.500000000000004E-3</v>
      </c>
      <c r="AP36" s="296">
        <v>5.0000000000000044E-4</v>
      </c>
      <c r="AQ36" s="296">
        <v>2.250000000000002E-3</v>
      </c>
      <c r="AR36" s="296"/>
      <c r="AS36" s="290" t="s">
        <v>5638</v>
      </c>
    </row>
    <row r="37" spans="1:45">
      <c r="A37" s="262" t="s">
        <v>4142</v>
      </c>
      <c r="B37" s="259" t="s">
        <v>5532</v>
      </c>
      <c r="C37" s="262" t="s">
        <v>8</v>
      </c>
      <c r="D37" s="262" t="s">
        <v>5659</v>
      </c>
      <c r="E37" s="205" t="s">
        <v>5576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89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15">
        <f t="shared" si="41"/>
        <v>0</v>
      </c>
      <c r="U37" s="316">
        <f t="shared" si="42"/>
        <v>0</v>
      </c>
      <c r="V37" s="316">
        <f t="shared" si="43"/>
        <v>0</v>
      </c>
      <c r="W37" s="316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08">
        <f t="shared" si="52"/>
        <v>0</v>
      </c>
      <c r="AF37" s="309">
        <f t="shared" si="53"/>
        <v>0</v>
      </c>
      <c r="AG37" s="309">
        <f t="shared" si="54"/>
        <v>0</v>
      </c>
      <c r="AH37" s="309">
        <f t="shared" si="55"/>
        <v>0</v>
      </c>
      <c r="AI37" s="309">
        <f t="shared" si="56"/>
        <v>0</v>
      </c>
      <c r="AJ37" s="309">
        <f t="shared" si="57"/>
        <v>0</v>
      </c>
      <c r="AK37" s="278"/>
      <c r="AL37" s="296">
        <v>-1.0000000000000009E-3</v>
      </c>
      <c r="AM37" s="296">
        <v>2.250000000000002E-3</v>
      </c>
      <c r="AN37" s="296">
        <v>7.0000000000000062E-3</v>
      </c>
      <c r="AO37" s="296">
        <v>2.5000000000000022E-3</v>
      </c>
      <c r="AP37" s="296">
        <v>5.5000000000000049E-3</v>
      </c>
      <c r="AQ37" s="296">
        <v>1.5000000000000013E-3</v>
      </c>
      <c r="AR37" s="296"/>
      <c r="AS37" s="290" t="s">
        <v>5639</v>
      </c>
    </row>
    <row r="38" spans="1:45">
      <c r="A38" s="262" t="s">
        <v>4184</v>
      </c>
      <c r="B38" s="259" t="s">
        <v>5532</v>
      </c>
      <c r="C38" s="262" t="s">
        <v>8</v>
      </c>
      <c r="D38" s="262" t="s">
        <v>5662</v>
      </c>
      <c r="E38" s="205" t="s">
        <v>5576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89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15">
        <f t="shared" si="41"/>
        <v>0</v>
      </c>
      <c r="U38" s="316">
        <f t="shared" si="42"/>
        <v>0</v>
      </c>
      <c r="V38" s="316">
        <f t="shared" si="43"/>
        <v>0</v>
      </c>
      <c r="W38" s="316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08">
        <f t="shared" si="52"/>
        <v>0</v>
      </c>
      <c r="AF38" s="309">
        <f t="shared" si="53"/>
        <v>0</v>
      </c>
      <c r="AG38" s="309">
        <f t="shared" si="54"/>
        <v>0</v>
      </c>
      <c r="AH38" s="309">
        <f t="shared" si="55"/>
        <v>0</v>
      </c>
      <c r="AI38" s="309">
        <f t="shared" si="56"/>
        <v>0</v>
      </c>
      <c r="AJ38" s="309">
        <f t="shared" si="57"/>
        <v>0</v>
      </c>
      <c r="AK38" s="278"/>
      <c r="AL38" s="296">
        <v>-5.0000000000000044E-4</v>
      </c>
      <c r="AM38" s="296">
        <v>5.0000000000000044E-4</v>
      </c>
      <c r="AN38" s="296">
        <v>1.5000000000000013E-3</v>
      </c>
      <c r="AO38" s="296">
        <v>7.5000000000000067E-4</v>
      </c>
      <c r="AP38" s="296">
        <v>1.0000000000000009E-3</v>
      </c>
      <c r="AQ38" s="296">
        <v>-1.0000000000000009E-3</v>
      </c>
      <c r="AR38" s="296"/>
      <c r="AS38" s="290" t="s">
        <v>5640</v>
      </c>
    </row>
    <row r="39" spans="1:45">
      <c r="A39" s="262" t="s">
        <v>4180</v>
      </c>
      <c r="B39" s="259" t="s">
        <v>5532</v>
      </c>
      <c r="C39" s="262" t="s">
        <v>8</v>
      </c>
      <c r="D39" s="262" t="s">
        <v>5663</v>
      </c>
      <c r="E39" s="205" t="s">
        <v>5576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89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15">
        <f t="shared" si="41"/>
        <v>0</v>
      </c>
      <c r="U39" s="316">
        <f t="shared" si="42"/>
        <v>0</v>
      </c>
      <c r="V39" s="316">
        <f t="shared" si="43"/>
        <v>0</v>
      </c>
      <c r="W39" s="316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08">
        <f t="shared" si="52"/>
        <v>0</v>
      </c>
      <c r="AF39" s="309">
        <f t="shared" si="53"/>
        <v>0</v>
      </c>
      <c r="AG39" s="309">
        <f t="shared" si="54"/>
        <v>0</v>
      </c>
      <c r="AH39" s="309">
        <f t="shared" si="55"/>
        <v>0</v>
      </c>
      <c r="AI39" s="309">
        <f t="shared" si="56"/>
        <v>0</v>
      </c>
      <c r="AJ39" s="309">
        <f t="shared" si="57"/>
        <v>0</v>
      </c>
      <c r="AK39" s="278"/>
      <c r="AL39" s="296">
        <v>-1.0000000000000009E-3</v>
      </c>
      <c r="AM39" s="296">
        <v>-1.2500000000000011E-3</v>
      </c>
      <c r="AN39" s="296">
        <v>-1.5000000000000013E-3</v>
      </c>
      <c r="AO39" s="296">
        <v>-2.250000000000002E-3</v>
      </c>
      <c r="AP39" s="296">
        <v>0</v>
      </c>
      <c r="AQ39" s="296">
        <v>-2.5000000000000022E-3</v>
      </c>
      <c r="AR39" s="296"/>
      <c r="AS39" s="290" t="s">
        <v>5641</v>
      </c>
    </row>
    <row r="40" spans="1:45">
      <c r="A40" s="262" t="s">
        <v>4118</v>
      </c>
      <c r="B40" s="259" t="s">
        <v>5532</v>
      </c>
      <c r="C40" s="262" t="s">
        <v>8</v>
      </c>
      <c r="D40" s="262" t="s">
        <v>5664</v>
      </c>
      <c r="E40" s="205" t="s">
        <v>5576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89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15">
        <f t="shared" si="41"/>
        <v>1.0000000000000009E-2</v>
      </c>
      <c r="U40" s="316">
        <f t="shared" si="42"/>
        <v>0</v>
      </c>
      <c r="V40" s="316">
        <f t="shared" si="43"/>
        <v>0</v>
      </c>
      <c r="W40" s="316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08">
        <f t="shared" si="52"/>
        <v>1.0000000000000009E-2</v>
      </c>
      <c r="AF40" s="309">
        <f t="shared" si="53"/>
        <v>0</v>
      </c>
      <c r="AG40" s="309">
        <f t="shared" si="54"/>
        <v>0</v>
      </c>
      <c r="AH40" s="309">
        <f t="shared" si="55"/>
        <v>0</v>
      </c>
      <c r="AI40" s="309">
        <f t="shared" si="56"/>
        <v>0</v>
      </c>
      <c r="AJ40" s="309">
        <f t="shared" si="57"/>
        <v>0</v>
      </c>
      <c r="AK40" s="278"/>
      <c r="AL40" s="296">
        <v>1.0000000000000009E-2</v>
      </c>
      <c r="AM40" s="296">
        <v>8.2500000000000073E-3</v>
      </c>
      <c r="AN40" s="296">
        <v>5.2500000000000047E-3</v>
      </c>
      <c r="AO40" s="296">
        <v>6.5000000000000058E-3</v>
      </c>
      <c r="AP40" s="296">
        <v>2.7500000000000024E-3</v>
      </c>
      <c r="AQ40" s="296">
        <v>5.5000000000000049E-3</v>
      </c>
      <c r="AR40" s="296"/>
      <c r="AS40" s="290" t="s">
        <v>5642</v>
      </c>
    </row>
    <row r="41" spans="1:45">
      <c r="A41" s="262" t="s">
        <v>3384</v>
      </c>
      <c r="B41" s="259" t="s">
        <v>5532</v>
      </c>
      <c r="C41" s="262" t="s">
        <v>8</v>
      </c>
      <c r="D41" s="262" t="s">
        <v>5665</v>
      </c>
      <c r="E41" s="205" t="s">
        <v>5576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89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15">
        <f t="shared" si="41"/>
        <v>0</v>
      </c>
      <c r="U41" s="316">
        <f t="shared" si="42"/>
        <v>0</v>
      </c>
      <c r="V41" s="316">
        <f t="shared" si="43"/>
        <v>0</v>
      </c>
      <c r="W41" s="316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08">
        <f t="shared" si="52"/>
        <v>0</v>
      </c>
      <c r="AF41" s="309">
        <f t="shared" si="53"/>
        <v>0</v>
      </c>
      <c r="AG41" s="309">
        <f t="shared" si="54"/>
        <v>0</v>
      </c>
      <c r="AH41" s="309">
        <f t="shared" si="55"/>
        <v>0</v>
      </c>
      <c r="AI41" s="309">
        <f t="shared" si="56"/>
        <v>0</v>
      </c>
      <c r="AJ41" s="309">
        <f t="shared" si="57"/>
        <v>0</v>
      </c>
      <c r="AK41" s="278"/>
      <c r="AL41" s="296">
        <v>1.7500000000000016E-3</v>
      </c>
      <c r="AM41" s="296">
        <v>4.9999999999997269E-4</v>
      </c>
      <c r="AN41" s="296">
        <v>-1.0000000000000009E-3</v>
      </c>
      <c r="AO41" s="296">
        <v>0</v>
      </c>
      <c r="AP41" s="296">
        <v>2.5000000000000022E-4</v>
      </c>
      <c r="AQ41" s="296">
        <v>2.5000000000000022E-4</v>
      </c>
      <c r="AR41" s="296"/>
      <c r="AS41" s="290" t="s">
        <v>5643</v>
      </c>
    </row>
    <row r="42" spans="1:45">
      <c r="A42" s="10" t="s">
        <v>4162</v>
      </c>
      <c r="B42" s="259" t="s">
        <v>5532</v>
      </c>
      <c r="C42" s="262" t="s">
        <v>8</v>
      </c>
      <c r="D42" s="262" t="s">
        <v>5666</v>
      </c>
      <c r="E42" s="205" t="s">
        <v>5576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89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15">
        <f t="shared" si="41"/>
        <v>0</v>
      </c>
      <c r="U42" s="316">
        <f t="shared" si="42"/>
        <v>0</v>
      </c>
      <c r="V42" s="316">
        <f t="shared" si="43"/>
        <v>0</v>
      </c>
      <c r="W42" s="316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08">
        <f t="shared" si="52"/>
        <v>0</v>
      </c>
      <c r="AF42" s="309">
        <f t="shared" si="53"/>
        <v>0</v>
      </c>
      <c r="AG42" s="309">
        <f t="shared" si="54"/>
        <v>0</v>
      </c>
      <c r="AH42" s="309">
        <f t="shared" si="55"/>
        <v>0</v>
      </c>
      <c r="AI42" s="309">
        <f t="shared" si="56"/>
        <v>0</v>
      </c>
      <c r="AJ42" s="309">
        <f t="shared" si="57"/>
        <v>0</v>
      </c>
      <c r="AK42" s="278"/>
      <c r="AL42" s="296">
        <v>1.5000000000000013E-3</v>
      </c>
      <c r="AM42" s="296">
        <v>-5.0000000000000044E-4</v>
      </c>
      <c r="AN42" s="296">
        <v>0</v>
      </c>
      <c r="AO42" s="296">
        <v>5.0000000000000044E-4</v>
      </c>
      <c r="AP42" s="296">
        <v>4.0000000000000036E-3</v>
      </c>
      <c r="AQ42" s="296">
        <v>-1.5000000000000013E-3</v>
      </c>
      <c r="AR42" s="296"/>
      <c r="AS42" s="290" t="s">
        <v>5644</v>
      </c>
    </row>
    <row r="43" spans="1:45">
      <c r="A43" s="56"/>
      <c r="B43" s="260"/>
      <c r="C43" s="262"/>
      <c r="D43" s="262"/>
      <c r="E43" s="262"/>
      <c r="F43" s="261"/>
      <c r="G43" s="262"/>
      <c r="H43" s="262"/>
      <c r="I43" s="262"/>
      <c r="J43" s="261"/>
      <c r="K43" s="261"/>
      <c r="L43" s="261"/>
      <c r="M43" s="256"/>
      <c r="N43" s="256"/>
      <c r="O43" s="256"/>
      <c r="P43" s="255"/>
      <c r="Q43" s="262"/>
      <c r="R43" s="262"/>
      <c r="S43" s="262"/>
      <c r="T43" s="304"/>
      <c r="U43" s="317"/>
      <c r="V43" s="318"/>
      <c r="W43" s="318"/>
      <c r="X43" s="284"/>
      <c r="Y43" s="284"/>
      <c r="Z43" s="285"/>
      <c r="AA43" s="285"/>
      <c r="AB43" s="285"/>
      <c r="AC43" s="285"/>
      <c r="AD43" s="289"/>
      <c r="AE43" s="310"/>
      <c r="AF43" s="311"/>
      <c r="AG43" s="311"/>
      <c r="AH43" s="311"/>
      <c r="AI43" s="311"/>
      <c r="AJ43" s="311"/>
      <c r="AK43" s="278"/>
      <c r="AL43" s="291"/>
      <c r="AM43" s="291"/>
      <c r="AN43" s="291"/>
      <c r="AO43" s="291"/>
      <c r="AP43" s="291"/>
      <c r="AQ43" s="291"/>
      <c r="AR43" s="291"/>
    </row>
  </sheetData>
  <sortState xmlns:xlrd2="http://schemas.microsoft.com/office/spreadsheetml/2017/richdata2"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2F9-AF1A-774B-A98A-27D7489E6741}">
  <sheetPr>
    <tabColor rgb="FF0070C0"/>
  </sheetPr>
  <dimension ref="A1:AQ78"/>
  <sheetViews>
    <sheetView zoomScale="150" zoomScaleNormal="120" workbookViewId="0">
      <pane xSplit="1" ySplit="1" topLeftCell="B49" activePane="bottomRight" state="frozen"/>
      <selection activeCell="B4" sqref="B4"/>
      <selection pane="topRight" activeCell="B4" sqref="B4"/>
      <selection pane="bottomLeft" activeCell="B4" sqref="B4"/>
      <selection pane="bottomRight" activeCell="A50" sqref="A50:A76"/>
    </sheetView>
  </sheetViews>
  <sheetFormatPr baseColWidth="10" defaultRowHeight="15"/>
  <cols>
    <col min="1" max="1" width="8.6640625" style="56" bestFit="1" customWidth="1"/>
    <col min="2" max="2" width="15.1640625" style="260" customWidth="1"/>
    <col min="3" max="3" width="5.5" style="261" bestFit="1" customWidth="1"/>
    <col min="4" max="4" width="5.5" style="262" bestFit="1" customWidth="1"/>
    <col min="5" max="5" width="6.5" style="262" bestFit="1" customWidth="1"/>
    <col min="6" max="6" width="7.5" style="262" bestFit="1" customWidth="1"/>
    <col min="7" max="7" width="6" style="263" bestFit="1" customWidth="1"/>
    <col min="8" max="8" width="7.6640625" style="263" bestFit="1" customWidth="1"/>
    <col min="9" max="9" width="5.5" style="261" bestFit="1" customWidth="1"/>
    <col min="10" max="10" width="5.5" style="262" bestFit="1" customWidth="1"/>
    <col min="11" max="11" width="6.5" style="262" bestFit="1" customWidth="1"/>
    <col min="12" max="12" width="7.5" style="262" bestFit="1" customWidth="1"/>
    <col min="13" max="13" width="10.1640625" style="255" bestFit="1" customWidth="1"/>
    <col min="14" max="15" width="10.1640625" style="256" bestFit="1" customWidth="1"/>
    <col min="16" max="16" width="11.1640625" style="256" bestFit="1" customWidth="1"/>
    <col min="17" max="17" width="4.6640625" style="304" bestFit="1" customWidth="1"/>
    <col min="18" max="18" width="6" style="305" bestFit="1" customWidth="1"/>
    <col min="19" max="19" width="6.6640625" style="305" customWidth="1"/>
    <col min="20" max="20" width="6" style="305" bestFit="1" customWidth="1"/>
    <col min="21" max="21" width="7.6640625" style="264" bestFit="1" customWidth="1"/>
    <col min="22" max="22" width="8" style="284" bestFit="1" customWidth="1"/>
    <col min="23" max="27" width="8" style="285" bestFit="1" customWidth="1"/>
    <col min="28" max="28" width="6.5" style="299" bestFit="1" customWidth="1"/>
    <col min="29" max="30" width="6.5" style="286" bestFit="1" customWidth="1"/>
    <col min="31" max="31" width="5.83203125" style="286" customWidth="1"/>
    <col min="32" max="32" width="6.33203125" style="286" customWidth="1"/>
    <col min="33" max="33" width="6.5" style="286" bestFit="1" customWidth="1"/>
    <col min="34" max="34" width="6.5" style="299" bestFit="1" customWidth="1"/>
    <col min="35" max="36" width="6.5" style="286" bestFit="1" customWidth="1"/>
    <col min="37" max="37" width="5.83203125" style="286" customWidth="1"/>
    <col min="38" max="38" width="6.33203125" style="286" customWidth="1"/>
    <col min="39" max="39" width="6.5" style="286" bestFit="1" customWidth="1"/>
    <col min="40" max="40" width="10.83203125" style="286"/>
    <col min="41" max="41" width="11.83203125" style="287" bestFit="1" customWidth="1"/>
    <col min="42" max="16384" width="10.83203125" style="260"/>
  </cols>
  <sheetData>
    <row r="1" spans="1:43" s="274" customFormat="1" ht="66" customHeight="1">
      <c r="A1" s="244" t="s">
        <v>5645</v>
      </c>
      <c r="B1" s="265" t="s">
        <v>5530</v>
      </c>
      <c r="C1" s="245" t="s">
        <v>5407</v>
      </c>
      <c r="D1" s="246" t="s">
        <v>5408</v>
      </c>
      <c r="E1" s="246" t="s">
        <v>5409</v>
      </c>
      <c r="F1" s="247" t="s">
        <v>5410</v>
      </c>
      <c r="G1" s="248" t="s">
        <v>5411</v>
      </c>
      <c r="H1" s="248" t="s">
        <v>5412</v>
      </c>
      <c r="I1" s="245" t="s">
        <v>5194</v>
      </c>
      <c r="J1" s="246" t="s">
        <v>5195</v>
      </c>
      <c r="K1" s="247" t="s">
        <v>5196</v>
      </c>
      <c r="L1" s="247" t="s">
        <v>5197</v>
      </c>
      <c r="M1" s="249" t="s">
        <v>5185</v>
      </c>
      <c r="N1" s="250" t="s">
        <v>5186</v>
      </c>
      <c r="O1" s="251" t="s">
        <v>5187</v>
      </c>
      <c r="P1" s="251" t="s">
        <v>5188</v>
      </c>
      <c r="Q1" s="301" t="s">
        <v>5560</v>
      </c>
      <c r="R1" s="302" t="s">
        <v>5561</v>
      </c>
      <c r="S1" s="302" t="s">
        <v>5562</v>
      </c>
      <c r="T1" s="303" t="s">
        <v>5563</v>
      </c>
      <c r="U1" s="252" t="s">
        <v>5193</v>
      </c>
      <c r="V1" s="253" t="s">
        <v>5173</v>
      </c>
      <c r="W1" s="292" t="s">
        <v>5174</v>
      </c>
      <c r="X1" s="292" t="s">
        <v>5179</v>
      </c>
      <c r="Y1" s="292" t="s">
        <v>5182</v>
      </c>
      <c r="Z1" s="254" t="s">
        <v>5183</v>
      </c>
      <c r="AA1" s="254" t="s">
        <v>5184</v>
      </c>
      <c r="AB1" s="266" t="s">
        <v>3264</v>
      </c>
      <c r="AC1" s="267" t="s">
        <v>5528</v>
      </c>
      <c r="AD1" s="267" t="s">
        <v>2853</v>
      </c>
      <c r="AE1" s="268" t="s">
        <v>2852</v>
      </c>
      <c r="AF1" s="267" t="s">
        <v>5529</v>
      </c>
      <c r="AG1" s="268" t="s">
        <v>3265</v>
      </c>
      <c r="AH1" s="297" t="s">
        <v>5646</v>
      </c>
      <c r="AI1" s="269" t="s">
        <v>5647</v>
      </c>
      <c r="AJ1" s="269" t="s">
        <v>5648</v>
      </c>
      <c r="AK1" s="270" t="s">
        <v>5649</v>
      </c>
      <c r="AL1" s="269" t="s">
        <v>5650</v>
      </c>
      <c r="AM1" s="271" t="s">
        <v>5651</v>
      </c>
      <c r="AN1" s="272"/>
      <c r="AO1" s="273" t="s">
        <v>5542</v>
      </c>
      <c r="AQ1" s="62" t="s">
        <v>5901</v>
      </c>
    </row>
    <row r="2" spans="1:43" s="281" customFormat="1">
      <c r="A2" s="275" t="s">
        <v>92</v>
      </c>
      <c r="B2" s="259" t="s">
        <v>5555</v>
      </c>
      <c r="C2" s="255">
        <f>IF(Q2&gt;0,1,"")</f>
        <v>1</v>
      </c>
      <c r="D2" s="256">
        <f t="shared" ref="D2:F17" si="0">IF(R2&gt;0,1,"")</f>
        <v>1</v>
      </c>
      <c r="E2" s="256">
        <f t="shared" si="0"/>
        <v>1</v>
      </c>
      <c r="F2" s="256">
        <f t="shared" si="0"/>
        <v>1</v>
      </c>
      <c r="G2" s="257">
        <f>COUNTIF(I2:L2,"&gt;0")</f>
        <v>4</v>
      </c>
      <c r="H2" s="258" t="str">
        <f>IF(SUM(Q2:T2)=0,"-",SUBSTITUTE(INDEX(Q$1:T$1,1,MATCH(MAX(Q2:T2),Q2:T2,0)),"-fam",""))</f>
        <v>Gs</v>
      </c>
      <c r="I2" s="255">
        <f>IF(Q2=0,0,_xlfn.RANK.EQ(Q2,$Q2:$T2,0))</f>
        <v>1</v>
      </c>
      <c r="J2" s="256">
        <f t="shared" ref="J2:L17" si="1">IF(R2=0,0,_xlfn.RANK.EQ(R2,$Q2:$T2,0))</f>
        <v>3</v>
      </c>
      <c r="K2" s="256">
        <f t="shared" si="1"/>
        <v>4</v>
      </c>
      <c r="L2" s="256">
        <f t="shared" si="1"/>
        <v>2</v>
      </c>
      <c r="M2" s="255">
        <f>IF(Q2=0,0,Q2/MAX($Q2:$T2)*100)</f>
        <v>100</v>
      </c>
      <c r="N2" s="256">
        <f t="shared" ref="N2:P2" si="2">IF(R2=0,0,R2/MAX($Q2:$T2)*100)</f>
        <v>58.793969849246231</v>
      </c>
      <c r="O2" s="256">
        <f t="shared" si="2"/>
        <v>46.231155778894468</v>
      </c>
      <c r="P2" s="256">
        <f t="shared" si="2"/>
        <v>99.497487437185924</v>
      </c>
      <c r="Q2" s="304">
        <f>AB2</f>
        <v>3.3166666666666698E-2</v>
      </c>
      <c r="R2" s="305">
        <f>AC2</f>
        <v>1.9500000000000017E-2</v>
      </c>
      <c r="S2" s="305">
        <f>MAX(AD2:AE2)</f>
        <v>1.5333333333333346E-2</v>
      </c>
      <c r="T2" s="305">
        <f>MAX(AF2:AG2)</f>
        <v>3.3000000000000029E-2</v>
      </c>
      <c r="U2" s="258" t="str">
        <f>IF(SUM(AB2:AG2)=0,"-",INDEX(AB$1:AG$1,1,MATCH(MAX(AB2:AG2),AB2:AG2,0)))</f>
        <v>GsL</v>
      </c>
      <c r="V2" s="276">
        <f>IF(AB2=0,0,AB2/MAX($AB2:$AG2)*100)</f>
        <v>100</v>
      </c>
      <c r="W2" s="277">
        <f>IF(AC2=0,0,AC2/MAX($AB2:$AG2)*100)</f>
        <v>58.793969849246231</v>
      </c>
      <c r="X2" s="277">
        <f>IF(AD2=0,0,AD2/MAX($AB2:$AG2)*100)</f>
        <v>46.231155778894468</v>
      </c>
      <c r="Y2" s="277">
        <f>IF(AE2=0,0,AE2/MAX($AB2:$AG2)*100)</f>
        <v>37.688442211055275</v>
      </c>
      <c r="Z2" s="277"/>
      <c r="AA2" s="277">
        <f t="shared" ref="AA2:AA49" si="3">IF(AG2=0,0,AG2/MAX($AB2:$AG2)*100)</f>
        <v>99.497487437185924</v>
      </c>
      <c r="AB2" s="298">
        <f>IF(AH2&lt;0.009,0,AH2)</f>
        <v>3.3166666666666698E-2</v>
      </c>
      <c r="AC2" s="279">
        <f t="shared" ref="AC2:AG2" si="4">IF(AI2&lt;0.009,0,AI2)</f>
        <v>1.9500000000000017E-2</v>
      </c>
      <c r="AD2" s="279">
        <f t="shared" si="4"/>
        <v>1.5333333333333346E-2</v>
      </c>
      <c r="AE2" s="279">
        <f t="shared" si="4"/>
        <v>1.2500000000000011E-2</v>
      </c>
      <c r="AF2" s="279"/>
      <c r="AG2" s="279">
        <f t="shared" si="4"/>
        <v>3.3000000000000029E-2</v>
      </c>
      <c r="AH2" s="298">
        <v>3.3166666666666698E-2</v>
      </c>
      <c r="AI2" s="279">
        <v>1.9500000000000017E-2</v>
      </c>
      <c r="AJ2" s="279">
        <v>1.5333333333333346E-2</v>
      </c>
      <c r="AK2" s="279">
        <v>1.2500000000000011E-2</v>
      </c>
      <c r="AL2" s="279"/>
      <c r="AM2" s="279">
        <v>3.3000000000000029E-2</v>
      </c>
      <c r="AN2" s="279"/>
      <c r="AO2" s="280" t="s">
        <v>92</v>
      </c>
      <c r="AQ2" s="281" t="e">
        <f>VLOOKUP(A2,'Lambert-RGB-GDP_Efficacy'!A:A,1,FALSE)</f>
        <v>#N/A</v>
      </c>
    </row>
    <row r="3" spans="1:43" s="281" customFormat="1">
      <c r="A3" s="275" t="s">
        <v>3582</v>
      </c>
      <c r="B3" s="259" t="s">
        <v>5555</v>
      </c>
      <c r="C3" s="255" t="str">
        <f t="shared" ref="C3:F18" si="5">IF(Q3&gt;0,1,"")</f>
        <v/>
      </c>
      <c r="D3" s="256" t="str">
        <f t="shared" si="0"/>
        <v/>
      </c>
      <c r="E3" s="256" t="str">
        <f t="shared" si="0"/>
        <v/>
      </c>
      <c r="F3" s="256" t="str">
        <f t="shared" si="0"/>
        <v/>
      </c>
      <c r="G3" s="257">
        <f t="shared" ref="G3:G66" si="6">COUNTIF(I3:L3,"&gt;0")</f>
        <v>0</v>
      </c>
      <c r="H3" s="258" t="str">
        <f t="shared" ref="H3:H66" si="7">IF(SUM(Q3:T3)=0,"-",SUBSTITUTE(INDEX(Q$1:T$1,1,MATCH(MAX(Q3:T3),Q3:T3,0)),"-fam",""))</f>
        <v>-</v>
      </c>
      <c r="I3" s="255">
        <f t="shared" ref="I3:L64" si="8">IF(Q3=0,0,_xlfn.RANK.EQ(Q3,$Q3:$T3,0))</f>
        <v>0</v>
      </c>
      <c r="J3" s="256">
        <f t="shared" si="1"/>
        <v>0</v>
      </c>
      <c r="K3" s="256">
        <f t="shared" si="1"/>
        <v>0</v>
      </c>
      <c r="L3" s="256">
        <f t="shared" si="1"/>
        <v>0</v>
      </c>
      <c r="M3" s="255">
        <f t="shared" ref="M3:M66" si="9">IF(Q3=0,0,Q3/MAX($Q3:$T3)*100)</f>
        <v>0</v>
      </c>
      <c r="N3" s="256">
        <f t="shared" ref="N3:N66" si="10">IF(R3=0,0,R3/MAX($Q3:$T3)*100)</f>
        <v>0</v>
      </c>
      <c r="O3" s="256">
        <f t="shared" ref="O3:O66" si="11">IF(S3=0,0,S3/MAX($Q3:$T3)*100)</f>
        <v>0</v>
      </c>
      <c r="P3" s="256">
        <f t="shared" ref="P3:P66" si="12">IF(T3=0,0,T3/MAX($Q3:$T3)*100)</f>
        <v>0</v>
      </c>
      <c r="Q3" s="304">
        <f t="shared" ref="Q3:Q66" si="13">AB3</f>
        <v>0</v>
      </c>
      <c r="R3" s="305">
        <f t="shared" ref="R3:R66" si="14">AC3</f>
        <v>0</v>
      </c>
      <c r="S3" s="305">
        <f t="shared" ref="S3:S66" si="15">MAX(AD3:AE3)</f>
        <v>0</v>
      </c>
      <c r="T3" s="305">
        <f t="shared" ref="T3:T66" si="16">MAX(AF3:AG3)</f>
        <v>0</v>
      </c>
      <c r="U3" s="258" t="str">
        <f t="shared" ref="U3:U66" si="17">IF(SUM(AB3:AG3)=0,"-",INDEX(AB$1:AG$1,1,MATCH(MAX(AB3:AG3),AB3:AG3,0)))</f>
        <v>-</v>
      </c>
      <c r="V3" s="276">
        <f t="shared" ref="V3:V66" si="18">IF(AB3=0,0,AB3/MAX($AB3:$AG3)*100)</f>
        <v>0</v>
      </c>
      <c r="W3" s="277">
        <f t="shared" ref="W3:W66" si="19">IF(AC3=0,0,AC3/MAX($AB3:$AG3)*100)</f>
        <v>0</v>
      </c>
      <c r="X3" s="277">
        <f t="shared" ref="X3:X66" si="20">IF(AD3=0,0,AD3/MAX($AB3:$AG3)*100)</f>
        <v>0</v>
      </c>
      <c r="Y3" s="277">
        <f t="shared" ref="Y3:Y49" si="21">IF(AE3=0,0,AE3/MAX($AB3:$AG3)*100)</f>
        <v>0</v>
      </c>
      <c r="Z3" s="277"/>
      <c r="AA3" s="277">
        <f t="shared" si="3"/>
        <v>0</v>
      </c>
      <c r="AB3" s="298">
        <f t="shared" ref="AB3:AB51" si="22">IF(AH3&lt;0.009,0,AH3)</f>
        <v>0</v>
      </c>
      <c r="AC3" s="279">
        <f t="shared" ref="AC3:AC52" si="23">IF(AI3&lt;0.009,0,AI3)</f>
        <v>0</v>
      </c>
      <c r="AD3" s="279">
        <f t="shared" ref="AD3:AD52" si="24">IF(AJ3&lt;0.009,0,AJ3)</f>
        <v>0</v>
      </c>
      <c r="AE3" s="279">
        <f t="shared" ref="AE3:AE49" si="25">IF(AK3&lt;0.009,0,AK3)</f>
        <v>0</v>
      </c>
      <c r="AF3" s="279"/>
      <c r="AG3" s="279">
        <f t="shared" ref="AG3:AG49" si="26">IF(AM3&lt;0.009,0,AM3)</f>
        <v>0</v>
      </c>
      <c r="AH3" s="298">
        <v>8.3333333333333404E-4</v>
      </c>
      <c r="AI3" s="279">
        <v>5.3333333333333401E-3</v>
      </c>
      <c r="AJ3" s="279">
        <v>-1.6666666666666681E-3</v>
      </c>
      <c r="AK3" s="279">
        <v>-3.3333333333333365E-4</v>
      </c>
      <c r="AL3" s="279"/>
      <c r="AM3" s="279">
        <v>1.0000000000000009E-3</v>
      </c>
      <c r="AN3" s="279"/>
      <c r="AO3" s="280" t="s">
        <v>3582</v>
      </c>
      <c r="AQ3" s="281" t="e">
        <f>VLOOKUP(A3,'Lambert-RGB-GDP_Efficacy'!A:A,1,FALSE)</f>
        <v>#N/A</v>
      </c>
    </row>
    <row r="4" spans="1:43" s="281" customFormat="1">
      <c r="A4" s="275" t="s">
        <v>3494</v>
      </c>
      <c r="B4" s="259" t="s">
        <v>5555</v>
      </c>
      <c r="C4" s="255" t="str">
        <f t="shared" si="5"/>
        <v/>
      </c>
      <c r="D4" s="256" t="str">
        <f t="shared" si="0"/>
        <v/>
      </c>
      <c r="E4" s="256" t="str">
        <f t="shared" si="0"/>
        <v/>
      </c>
      <c r="F4" s="256" t="str">
        <f t="shared" si="0"/>
        <v/>
      </c>
      <c r="G4" s="257">
        <f t="shared" si="6"/>
        <v>0</v>
      </c>
      <c r="H4" s="258" t="str">
        <f t="shared" si="7"/>
        <v>-</v>
      </c>
      <c r="I4" s="255">
        <f t="shared" si="8"/>
        <v>0</v>
      </c>
      <c r="J4" s="256">
        <f t="shared" si="1"/>
        <v>0</v>
      </c>
      <c r="K4" s="256">
        <f t="shared" si="1"/>
        <v>0</v>
      </c>
      <c r="L4" s="256">
        <f t="shared" si="1"/>
        <v>0</v>
      </c>
      <c r="M4" s="255">
        <f t="shared" si="9"/>
        <v>0</v>
      </c>
      <c r="N4" s="256">
        <f t="shared" si="10"/>
        <v>0</v>
      </c>
      <c r="O4" s="256">
        <f t="shared" si="11"/>
        <v>0</v>
      </c>
      <c r="P4" s="256">
        <f t="shared" si="12"/>
        <v>0</v>
      </c>
      <c r="Q4" s="304">
        <f t="shared" si="13"/>
        <v>0</v>
      </c>
      <c r="R4" s="305">
        <f t="shared" si="14"/>
        <v>0</v>
      </c>
      <c r="S4" s="305">
        <f t="shared" si="15"/>
        <v>0</v>
      </c>
      <c r="T4" s="305">
        <f t="shared" si="16"/>
        <v>0</v>
      </c>
      <c r="U4" s="258" t="str">
        <f t="shared" si="17"/>
        <v>-</v>
      </c>
      <c r="V4" s="276">
        <f t="shared" si="18"/>
        <v>0</v>
      </c>
      <c r="W4" s="277">
        <f t="shared" si="19"/>
        <v>0</v>
      </c>
      <c r="X4" s="277">
        <f t="shared" si="20"/>
        <v>0</v>
      </c>
      <c r="Y4" s="277">
        <f t="shared" si="21"/>
        <v>0</v>
      </c>
      <c r="Z4" s="277"/>
      <c r="AA4" s="277">
        <f t="shared" si="3"/>
        <v>0</v>
      </c>
      <c r="AB4" s="298">
        <f t="shared" si="22"/>
        <v>0</v>
      </c>
      <c r="AC4" s="279">
        <f t="shared" si="23"/>
        <v>0</v>
      </c>
      <c r="AD4" s="279">
        <f t="shared" si="24"/>
        <v>0</v>
      </c>
      <c r="AE4" s="279">
        <f t="shared" si="25"/>
        <v>0</v>
      </c>
      <c r="AF4" s="279"/>
      <c r="AG4" s="279">
        <f t="shared" si="26"/>
        <v>0</v>
      </c>
      <c r="AH4" s="298">
        <v>0</v>
      </c>
      <c r="AI4" s="279">
        <v>-4.999999999999819E-4</v>
      </c>
      <c r="AJ4" s="279">
        <v>1.6666666666666682E-4</v>
      </c>
      <c r="AK4" s="279">
        <v>-1.0000000000000009E-3</v>
      </c>
      <c r="AL4" s="279"/>
      <c r="AM4" s="279">
        <v>5.0000000000001898E-4</v>
      </c>
      <c r="AN4" s="279"/>
      <c r="AO4" s="280" t="s">
        <v>3494</v>
      </c>
      <c r="AQ4" s="281" t="e">
        <f>VLOOKUP(A4,'Lambert-RGB-GDP_Efficacy'!A:A,1,FALSE)</f>
        <v>#N/A</v>
      </c>
    </row>
    <row r="5" spans="1:43" s="281" customFormat="1">
      <c r="A5" s="275" t="s">
        <v>3483</v>
      </c>
      <c r="B5" s="259" t="s">
        <v>5555</v>
      </c>
      <c r="C5" s="255" t="str">
        <f t="shared" si="5"/>
        <v/>
      </c>
      <c r="D5" s="256">
        <f t="shared" si="0"/>
        <v>1</v>
      </c>
      <c r="E5" s="256" t="str">
        <f t="shared" si="0"/>
        <v/>
      </c>
      <c r="F5" s="256" t="str">
        <f t="shared" si="0"/>
        <v/>
      </c>
      <c r="G5" s="257">
        <f t="shared" si="6"/>
        <v>1</v>
      </c>
      <c r="H5" s="258" t="str">
        <f t="shared" si="7"/>
        <v>Gi/o</v>
      </c>
      <c r="I5" s="255">
        <f t="shared" si="8"/>
        <v>0</v>
      </c>
      <c r="J5" s="256">
        <f t="shared" si="1"/>
        <v>1</v>
      </c>
      <c r="K5" s="256">
        <f t="shared" si="1"/>
        <v>0</v>
      </c>
      <c r="L5" s="256">
        <f t="shared" si="1"/>
        <v>0</v>
      </c>
      <c r="M5" s="255">
        <f t="shared" si="9"/>
        <v>0</v>
      </c>
      <c r="N5" s="256">
        <f t="shared" si="10"/>
        <v>100</v>
      </c>
      <c r="O5" s="256">
        <f t="shared" si="11"/>
        <v>0</v>
      </c>
      <c r="P5" s="256">
        <f t="shared" si="12"/>
        <v>0</v>
      </c>
      <c r="Q5" s="304">
        <f t="shared" si="13"/>
        <v>0</v>
      </c>
      <c r="R5" s="305">
        <f t="shared" si="14"/>
        <v>7.1833333333333346E-2</v>
      </c>
      <c r="S5" s="305">
        <f t="shared" si="15"/>
        <v>0</v>
      </c>
      <c r="T5" s="305">
        <f t="shared" si="16"/>
        <v>0</v>
      </c>
      <c r="U5" s="258" t="str">
        <f t="shared" si="17"/>
        <v>Gi1</v>
      </c>
      <c r="V5" s="276">
        <f t="shared" si="18"/>
        <v>0</v>
      </c>
      <c r="W5" s="277">
        <f t="shared" si="19"/>
        <v>100</v>
      </c>
      <c r="X5" s="277">
        <f t="shared" si="20"/>
        <v>0</v>
      </c>
      <c r="Y5" s="277">
        <f t="shared" si="21"/>
        <v>0</v>
      </c>
      <c r="Z5" s="277"/>
      <c r="AA5" s="277">
        <f t="shared" si="3"/>
        <v>0</v>
      </c>
      <c r="AB5" s="298">
        <f t="shared" si="22"/>
        <v>0</v>
      </c>
      <c r="AC5" s="279">
        <f t="shared" si="23"/>
        <v>7.1833333333333346E-2</v>
      </c>
      <c r="AD5" s="279">
        <f t="shared" si="24"/>
        <v>0</v>
      </c>
      <c r="AE5" s="279">
        <f t="shared" si="25"/>
        <v>0</v>
      </c>
      <c r="AF5" s="279"/>
      <c r="AG5" s="279">
        <f t="shared" si="26"/>
        <v>0</v>
      </c>
      <c r="AH5" s="298">
        <v>3.3333333333333365E-4</v>
      </c>
      <c r="AI5" s="279">
        <v>7.1833333333333346E-2</v>
      </c>
      <c r="AJ5" s="279">
        <v>5.0000000000000044E-4</v>
      </c>
      <c r="AK5" s="279">
        <v>1.1666666666666676E-3</v>
      </c>
      <c r="AL5" s="279"/>
      <c r="AM5" s="279">
        <v>1.1666666666666676E-3</v>
      </c>
      <c r="AN5" s="279"/>
      <c r="AO5" s="280" t="s">
        <v>3483</v>
      </c>
      <c r="AQ5" s="281" t="e">
        <f>VLOOKUP(A5,'Lambert-RGB-GDP_Efficacy'!A:A,1,FALSE)</f>
        <v>#N/A</v>
      </c>
    </row>
    <row r="6" spans="1:43" s="281" customFormat="1">
      <c r="A6" s="275" t="s">
        <v>4355</v>
      </c>
      <c r="B6" s="259" t="s">
        <v>5555</v>
      </c>
      <c r="C6" s="255">
        <f t="shared" si="5"/>
        <v>1</v>
      </c>
      <c r="D6" s="256" t="str">
        <f t="shared" si="0"/>
        <v/>
      </c>
      <c r="E6" s="256">
        <f t="shared" si="0"/>
        <v>1</v>
      </c>
      <c r="F6" s="256" t="str">
        <f t="shared" si="0"/>
        <v/>
      </c>
      <c r="G6" s="257">
        <f t="shared" si="6"/>
        <v>2</v>
      </c>
      <c r="H6" s="258" t="str">
        <f t="shared" si="7"/>
        <v>Gs</v>
      </c>
      <c r="I6" s="255">
        <f t="shared" si="8"/>
        <v>1</v>
      </c>
      <c r="J6" s="256">
        <f t="shared" si="1"/>
        <v>0</v>
      </c>
      <c r="K6" s="256">
        <f t="shared" si="1"/>
        <v>2</v>
      </c>
      <c r="L6" s="256">
        <f t="shared" si="1"/>
        <v>0</v>
      </c>
      <c r="M6" s="255">
        <f t="shared" si="9"/>
        <v>100</v>
      </c>
      <c r="N6" s="256">
        <f t="shared" si="10"/>
        <v>0</v>
      </c>
      <c r="O6" s="256">
        <f t="shared" si="11"/>
        <v>42.675159235668794</v>
      </c>
      <c r="P6" s="256">
        <f t="shared" si="12"/>
        <v>0</v>
      </c>
      <c r="Q6" s="304">
        <f t="shared" si="13"/>
        <v>2.6166666666666689E-2</v>
      </c>
      <c r="R6" s="305">
        <f t="shared" si="14"/>
        <v>0</v>
      </c>
      <c r="S6" s="305">
        <f t="shared" si="15"/>
        <v>1.1166666666666677E-2</v>
      </c>
      <c r="T6" s="305">
        <f t="shared" si="16"/>
        <v>0</v>
      </c>
      <c r="U6" s="258" t="str">
        <f t="shared" si="17"/>
        <v>GsL</v>
      </c>
      <c r="V6" s="276">
        <f t="shared" si="18"/>
        <v>100</v>
      </c>
      <c r="W6" s="277">
        <f t="shared" si="19"/>
        <v>0</v>
      </c>
      <c r="X6" s="277">
        <f t="shared" si="20"/>
        <v>0</v>
      </c>
      <c r="Y6" s="277">
        <f t="shared" si="21"/>
        <v>42.675159235668794</v>
      </c>
      <c r="Z6" s="277"/>
      <c r="AA6" s="277">
        <f t="shared" si="3"/>
        <v>0</v>
      </c>
      <c r="AB6" s="298">
        <f t="shared" si="22"/>
        <v>2.6166666666666689E-2</v>
      </c>
      <c r="AC6" s="279">
        <f t="shared" si="23"/>
        <v>0</v>
      </c>
      <c r="AD6" s="279">
        <f t="shared" si="24"/>
        <v>0</v>
      </c>
      <c r="AE6" s="279">
        <f t="shared" si="25"/>
        <v>1.1166666666666677E-2</v>
      </c>
      <c r="AF6" s="279"/>
      <c r="AG6" s="279">
        <f t="shared" si="26"/>
        <v>0</v>
      </c>
      <c r="AH6" s="298">
        <v>2.6166666666666689E-2</v>
      </c>
      <c r="AI6" s="279">
        <v>1.0000000000000009E-3</v>
      </c>
      <c r="AJ6" s="279">
        <v>5.0000000000000044E-4</v>
      </c>
      <c r="AK6" s="279">
        <v>1.1166666666666677E-2</v>
      </c>
      <c r="AL6" s="279"/>
      <c r="AM6" s="279">
        <v>2.6666666666666692E-3</v>
      </c>
      <c r="AN6" s="279"/>
      <c r="AO6" s="280" t="s">
        <v>4355</v>
      </c>
      <c r="AQ6" s="281" t="e">
        <f>VLOOKUP(A6,'Lambert-RGB-GDP_Efficacy'!A:A,1,FALSE)</f>
        <v>#N/A</v>
      </c>
    </row>
    <row r="7" spans="1:43" s="281" customFormat="1">
      <c r="A7" s="275" t="s">
        <v>3481</v>
      </c>
      <c r="B7" s="259" t="s">
        <v>5555</v>
      </c>
      <c r="C7" s="255" t="str">
        <f t="shared" si="5"/>
        <v/>
      </c>
      <c r="D7" s="256">
        <f t="shared" si="0"/>
        <v>1</v>
      </c>
      <c r="E7" s="256" t="str">
        <f t="shared" si="0"/>
        <v/>
      </c>
      <c r="F7" s="256" t="str">
        <f t="shared" si="0"/>
        <v/>
      </c>
      <c r="G7" s="257">
        <f t="shared" si="6"/>
        <v>1</v>
      </c>
      <c r="H7" s="258" t="str">
        <f t="shared" si="7"/>
        <v>Gi/o</v>
      </c>
      <c r="I7" s="255">
        <f t="shared" si="8"/>
        <v>0</v>
      </c>
      <c r="J7" s="256">
        <f t="shared" si="1"/>
        <v>1</v>
      </c>
      <c r="K7" s="256">
        <f t="shared" si="1"/>
        <v>0</v>
      </c>
      <c r="L7" s="256">
        <f t="shared" si="1"/>
        <v>0</v>
      </c>
      <c r="M7" s="255">
        <f t="shared" si="9"/>
        <v>0</v>
      </c>
      <c r="N7" s="256">
        <f t="shared" si="10"/>
        <v>100</v>
      </c>
      <c r="O7" s="256">
        <f t="shared" si="11"/>
        <v>0</v>
      </c>
      <c r="P7" s="256">
        <f t="shared" si="12"/>
        <v>0</v>
      </c>
      <c r="Q7" s="304">
        <f t="shared" si="13"/>
        <v>0</v>
      </c>
      <c r="R7" s="305">
        <f t="shared" si="14"/>
        <v>4.8666666666666657E-2</v>
      </c>
      <c r="S7" s="305">
        <f t="shared" si="15"/>
        <v>0</v>
      </c>
      <c r="T7" s="305">
        <f t="shared" si="16"/>
        <v>0</v>
      </c>
      <c r="U7" s="258" t="str">
        <f t="shared" si="17"/>
        <v>Gi1</v>
      </c>
      <c r="V7" s="276">
        <f t="shared" si="18"/>
        <v>0</v>
      </c>
      <c r="W7" s="277">
        <f t="shared" si="19"/>
        <v>100</v>
      </c>
      <c r="X7" s="277">
        <f t="shared" si="20"/>
        <v>0</v>
      </c>
      <c r="Y7" s="277">
        <f t="shared" si="21"/>
        <v>0</v>
      </c>
      <c r="Z7" s="277"/>
      <c r="AA7" s="277">
        <f t="shared" si="3"/>
        <v>0</v>
      </c>
      <c r="AB7" s="298">
        <f t="shared" si="22"/>
        <v>0</v>
      </c>
      <c r="AC7" s="279">
        <f t="shared" si="23"/>
        <v>4.8666666666666657E-2</v>
      </c>
      <c r="AD7" s="279">
        <f t="shared" si="24"/>
        <v>0</v>
      </c>
      <c r="AE7" s="279">
        <f t="shared" si="25"/>
        <v>0</v>
      </c>
      <c r="AF7" s="279"/>
      <c r="AG7" s="279">
        <f t="shared" si="26"/>
        <v>0</v>
      </c>
      <c r="AH7" s="298">
        <v>1.3333333333333346E-3</v>
      </c>
      <c r="AI7" s="279">
        <v>4.8666666666666657E-2</v>
      </c>
      <c r="AJ7" s="279">
        <v>2.5000000000000022E-3</v>
      </c>
      <c r="AK7" s="279">
        <v>8.3333333333333404E-4</v>
      </c>
      <c r="AL7" s="279"/>
      <c r="AM7" s="279">
        <v>6.6666666666666729E-4</v>
      </c>
      <c r="AN7" s="279"/>
      <c r="AO7" s="280" t="s">
        <v>3481</v>
      </c>
      <c r="AQ7" s="281" t="e">
        <f>VLOOKUP(A7,'Lambert-RGB-GDP_Efficacy'!A:A,1,FALSE)</f>
        <v>#N/A</v>
      </c>
    </row>
    <row r="8" spans="1:43" s="281" customFormat="1">
      <c r="A8" s="275" t="s">
        <v>4353</v>
      </c>
      <c r="B8" s="259" t="s">
        <v>5555</v>
      </c>
      <c r="C8" s="255" t="str">
        <f t="shared" si="5"/>
        <v/>
      </c>
      <c r="D8" s="256">
        <f t="shared" si="0"/>
        <v>1</v>
      </c>
      <c r="E8" s="256" t="str">
        <f t="shared" si="0"/>
        <v/>
      </c>
      <c r="F8" s="256" t="str">
        <f t="shared" si="0"/>
        <v/>
      </c>
      <c r="G8" s="257">
        <f t="shared" si="6"/>
        <v>1</v>
      </c>
      <c r="H8" s="258" t="str">
        <f t="shared" si="7"/>
        <v>Gi/o</v>
      </c>
      <c r="I8" s="255">
        <f t="shared" si="8"/>
        <v>0</v>
      </c>
      <c r="J8" s="256">
        <f t="shared" si="1"/>
        <v>1</v>
      </c>
      <c r="K8" s="256">
        <f t="shared" si="1"/>
        <v>0</v>
      </c>
      <c r="L8" s="256">
        <f t="shared" si="1"/>
        <v>0</v>
      </c>
      <c r="M8" s="255">
        <f t="shared" si="9"/>
        <v>0</v>
      </c>
      <c r="N8" s="256">
        <f t="shared" si="10"/>
        <v>100</v>
      </c>
      <c r="O8" s="256">
        <f t="shared" si="11"/>
        <v>0</v>
      </c>
      <c r="P8" s="256">
        <f t="shared" si="12"/>
        <v>0</v>
      </c>
      <c r="Q8" s="304">
        <f t="shared" si="13"/>
        <v>0</v>
      </c>
      <c r="R8" s="305">
        <f t="shared" si="14"/>
        <v>1.0333333333333325E-2</v>
      </c>
      <c r="S8" s="305">
        <f t="shared" si="15"/>
        <v>0</v>
      </c>
      <c r="T8" s="305">
        <f t="shared" si="16"/>
        <v>0</v>
      </c>
      <c r="U8" s="258" t="str">
        <f t="shared" si="17"/>
        <v>Gi1</v>
      </c>
      <c r="V8" s="276">
        <f t="shared" si="18"/>
        <v>0</v>
      </c>
      <c r="W8" s="277">
        <f t="shared" si="19"/>
        <v>100</v>
      </c>
      <c r="X8" s="277">
        <f t="shared" si="20"/>
        <v>0</v>
      </c>
      <c r="Y8" s="277">
        <f t="shared" si="21"/>
        <v>0</v>
      </c>
      <c r="Z8" s="277"/>
      <c r="AA8" s="277">
        <f t="shared" si="3"/>
        <v>0</v>
      </c>
      <c r="AB8" s="298">
        <f t="shared" si="22"/>
        <v>0</v>
      </c>
      <c r="AC8" s="279">
        <f t="shared" si="23"/>
        <v>1.0333333333333325E-2</v>
      </c>
      <c r="AD8" s="279">
        <f t="shared" si="24"/>
        <v>0</v>
      </c>
      <c r="AE8" s="279">
        <f t="shared" si="25"/>
        <v>0</v>
      </c>
      <c r="AF8" s="279"/>
      <c r="AG8" s="279">
        <f t="shared" si="26"/>
        <v>0</v>
      </c>
      <c r="AH8" s="298">
        <v>6.6666666666666729E-4</v>
      </c>
      <c r="AI8" s="279">
        <v>1.0333333333333325E-2</v>
      </c>
      <c r="AJ8" s="279">
        <v>1.6666666666666681E-3</v>
      </c>
      <c r="AK8" s="279">
        <v>3.3333333333333365E-4</v>
      </c>
      <c r="AL8" s="279"/>
      <c r="AM8" s="279">
        <v>-5.0000000000000044E-4</v>
      </c>
      <c r="AN8" s="279"/>
      <c r="AO8" s="280" t="s">
        <v>4353</v>
      </c>
      <c r="AQ8" s="281" t="e">
        <f>VLOOKUP(A8,'Lambert-RGB-GDP_Efficacy'!A:A,1,FALSE)</f>
        <v>#N/A</v>
      </c>
    </row>
    <row r="9" spans="1:43" s="281" customFormat="1">
      <c r="A9" s="275" t="s">
        <v>3479</v>
      </c>
      <c r="B9" s="259" t="s">
        <v>5555</v>
      </c>
      <c r="C9" s="255">
        <f t="shared" si="5"/>
        <v>1</v>
      </c>
      <c r="D9" s="256">
        <f t="shared" si="0"/>
        <v>1</v>
      </c>
      <c r="E9" s="256">
        <f t="shared" si="0"/>
        <v>1</v>
      </c>
      <c r="F9" s="256" t="str">
        <f t="shared" si="0"/>
        <v/>
      </c>
      <c r="G9" s="257">
        <f t="shared" si="6"/>
        <v>3</v>
      </c>
      <c r="H9" s="258" t="str">
        <f t="shared" si="7"/>
        <v>Gs</v>
      </c>
      <c r="I9" s="255">
        <f t="shared" si="8"/>
        <v>1</v>
      </c>
      <c r="J9" s="256">
        <f t="shared" si="1"/>
        <v>2</v>
      </c>
      <c r="K9" s="256">
        <f t="shared" si="1"/>
        <v>3</v>
      </c>
      <c r="L9" s="256">
        <f t="shared" si="1"/>
        <v>0</v>
      </c>
      <c r="M9" s="255">
        <f t="shared" si="9"/>
        <v>100</v>
      </c>
      <c r="N9" s="256">
        <f t="shared" si="10"/>
        <v>62.939297124600657</v>
      </c>
      <c r="O9" s="256">
        <f t="shared" si="11"/>
        <v>46.964856230031984</v>
      </c>
      <c r="P9" s="256">
        <f t="shared" si="12"/>
        <v>0</v>
      </c>
      <c r="Q9" s="304">
        <f t="shared" si="13"/>
        <v>5.2166666666666674E-2</v>
      </c>
      <c r="R9" s="305">
        <f t="shared" si="14"/>
        <v>3.2833333333333346E-2</v>
      </c>
      <c r="S9" s="305">
        <f t="shared" si="15"/>
        <v>2.4500000000000022E-2</v>
      </c>
      <c r="T9" s="305">
        <f t="shared" si="16"/>
        <v>0</v>
      </c>
      <c r="U9" s="258" t="str">
        <f t="shared" si="17"/>
        <v>GsL</v>
      </c>
      <c r="V9" s="276">
        <f t="shared" si="18"/>
        <v>100</v>
      </c>
      <c r="W9" s="277">
        <f t="shared" si="19"/>
        <v>62.939297124600657</v>
      </c>
      <c r="X9" s="277">
        <f t="shared" si="20"/>
        <v>17.252396166134197</v>
      </c>
      <c r="Y9" s="277">
        <f t="shared" si="21"/>
        <v>46.964856230031984</v>
      </c>
      <c r="Z9" s="277"/>
      <c r="AA9" s="277">
        <f t="shared" si="3"/>
        <v>0</v>
      </c>
      <c r="AB9" s="298">
        <f t="shared" si="22"/>
        <v>5.2166666666666674E-2</v>
      </c>
      <c r="AC9" s="279">
        <f t="shared" si="23"/>
        <v>3.2833333333333346E-2</v>
      </c>
      <c r="AD9" s="279">
        <f t="shared" si="24"/>
        <v>9.000000000000008E-3</v>
      </c>
      <c r="AE9" s="279">
        <f t="shared" si="25"/>
        <v>2.4500000000000022E-2</v>
      </c>
      <c r="AF9" s="279"/>
      <c r="AG9" s="279">
        <f t="shared" si="26"/>
        <v>0</v>
      </c>
      <c r="AH9" s="298">
        <v>5.2166666666666674E-2</v>
      </c>
      <c r="AI9" s="279">
        <v>3.2833333333333346E-2</v>
      </c>
      <c r="AJ9" s="279">
        <v>9.000000000000008E-3</v>
      </c>
      <c r="AK9" s="279">
        <v>2.4500000000000022E-2</v>
      </c>
      <c r="AL9" s="279"/>
      <c r="AM9" s="279">
        <v>1.3333333333333346E-3</v>
      </c>
      <c r="AN9" s="279"/>
      <c r="AO9" s="280" t="s">
        <v>3479</v>
      </c>
      <c r="AQ9" s="281" t="e">
        <f>VLOOKUP(A9,'Lambert-RGB-GDP_Efficacy'!A:A,1,FALSE)</f>
        <v>#N/A</v>
      </c>
    </row>
    <row r="10" spans="1:43" s="281" customFormat="1">
      <c r="A10" s="275" t="s">
        <v>3477</v>
      </c>
      <c r="B10" s="259" t="s">
        <v>5555</v>
      </c>
      <c r="C10" s="255" t="str">
        <f t="shared" si="5"/>
        <v/>
      </c>
      <c r="D10" s="256" t="str">
        <f t="shared" si="0"/>
        <v/>
      </c>
      <c r="E10" s="256" t="str">
        <f t="shared" si="0"/>
        <v/>
      </c>
      <c r="F10" s="256" t="str">
        <f t="shared" si="0"/>
        <v/>
      </c>
      <c r="G10" s="257">
        <f t="shared" si="6"/>
        <v>0</v>
      </c>
      <c r="H10" s="258" t="str">
        <f t="shared" si="7"/>
        <v>-</v>
      </c>
      <c r="I10" s="255">
        <f t="shared" si="8"/>
        <v>0</v>
      </c>
      <c r="J10" s="256">
        <f t="shared" si="1"/>
        <v>0</v>
      </c>
      <c r="K10" s="256">
        <f t="shared" si="1"/>
        <v>0</v>
      </c>
      <c r="L10" s="256">
        <f t="shared" si="1"/>
        <v>0</v>
      </c>
      <c r="M10" s="255">
        <f t="shared" si="9"/>
        <v>0</v>
      </c>
      <c r="N10" s="256">
        <f t="shared" si="10"/>
        <v>0</v>
      </c>
      <c r="O10" s="256">
        <f t="shared" si="11"/>
        <v>0</v>
      </c>
      <c r="P10" s="256">
        <f t="shared" si="12"/>
        <v>0</v>
      </c>
      <c r="Q10" s="304">
        <f t="shared" si="13"/>
        <v>0</v>
      </c>
      <c r="R10" s="305">
        <f t="shared" si="14"/>
        <v>0</v>
      </c>
      <c r="S10" s="305">
        <f t="shared" si="15"/>
        <v>0</v>
      </c>
      <c r="T10" s="305">
        <f t="shared" si="16"/>
        <v>0</v>
      </c>
      <c r="U10" s="258" t="str">
        <f t="shared" si="17"/>
        <v>-</v>
      </c>
      <c r="V10" s="276">
        <f t="shared" si="18"/>
        <v>0</v>
      </c>
      <c r="W10" s="277">
        <f t="shared" si="19"/>
        <v>0</v>
      </c>
      <c r="X10" s="277">
        <f t="shared" si="20"/>
        <v>0</v>
      </c>
      <c r="Y10" s="277">
        <f t="shared" si="21"/>
        <v>0</v>
      </c>
      <c r="Z10" s="277"/>
      <c r="AA10" s="277">
        <f t="shared" si="3"/>
        <v>0</v>
      </c>
      <c r="AB10" s="298">
        <f t="shared" si="22"/>
        <v>0</v>
      </c>
      <c r="AC10" s="279">
        <f t="shared" si="23"/>
        <v>0</v>
      </c>
      <c r="AD10" s="279">
        <f t="shared" si="24"/>
        <v>0</v>
      </c>
      <c r="AE10" s="279">
        <f t="shared" si="25"/>
        <v>0</v>
      </c>
      <c r="AF10" s="279"/>
      <c r="AG10" s="279">
        <f t="shared" si="26"/>
        <v>0</v>
      </c>
      <c r="AH10" s="298">
        <v>-5.0000000000000044E-4</v>
      </c>
      <c r="AI10" s="279">
        <v>2.0000000000000018E-3</v>
      </c>
      <c r="AJ10" s="279">
        <v>-1.6666666666666682E-4</v>
      </c>
      <c r="AK10" s="279">
        <v>1.6666666666666682E-4</v>
      </c>
      <c r="AL10" s="279"/>
      <c r="AM10" s="279">
        <v>1.6666666666666682E-4</v>
      </c>
      <c r="AN10" s="279"/>
      <c r="AO10" s="280" t="s">
        <v>3477</v>
      </c>
      <c r="AQ10" s="281" t="e">
        <f>VLOOKUP(A10,'Lambert-RGB-GDP_Efficacy'!A:A,1,FALSE)</f>
        <v>#N/A</v>
      </c>
    </row>
    <row r="11" spans="1:43" s="281" customFormat="1">
      <c r="A11" s="275" t="s">
        <v>3475</v>
      </c>
      <c r="B11" s="259" t="s">
        <v>5555</v>
      </c>
      <c r="C11" s="255" t="str">
        <f t="shared" si="5"/>
        <v/>
      </c>
      <c r="D11" s="256" t="str">
        <f t="shared" si="0"/>
        <v/>
      </c>
      <c r="E11" s="256" t="str">
        <f t="shared" si="0"/>
        <v/>
      </c>
      <c r="F11" s="256" t="str">
        <f t="shared" si="0"/>
        <v/>
      </c>
      <c r="G11" s="257">
        <f t="shared" si="6"/>
        <v>0</v>
      </c>
      <c r="H11" s="258" t="str">
        <f t="shared" si="7"/>
        <v>-</v>
      </c>
      <c r="I11" s="255">
        <f t="shared" si="8"/>
        <v>0</v>
      </c>
      <c r="J11" s="256">
        <f t="shared" si="1"/>
        <v>0</v>
      </c>
      <c r="K11" s="256">
        <f t="shared" si="1"/>
        <v>0</v>
      </c>
      <c r="L11" s="256">
        <f t="shared" si="1"/>
        <v>0</v>
      </c>
      <c r="M11" s="255">
        <f t="shared" si="9"/>
        <v>0</v>
      </c>
      <c r="N11" s="256">
        <f t="shared" si="10"/>
        <v>0</v>
      </c>
      <c r="O11" s="256">
        <f t="shared" si="11"/>
        <v>0</v>
      </c>
      <c r="P11" s="256">
        <f t="shared" si="12"/>
        <v>0</v>
      </c>
      <c r="Q11" s="304">
        <f t="shared" si="13"/>
        <v>0</v>
      </c>
      <c r="R11" s="305">
        <f t="shared" si="14"/>
        <v>0</v>
      </c>
      <c r="S11" s="305">
        <f t="shared" si="15"/>
        <v>0</v>
      </c>
      <c r="T11" s="305">
        <f t="shared" si="16"/>
        <v>0</v>
      </c>
      <c r="U11" s="258" t="str">
        <f t="shared" si="17"/>
        <v>-</v>
      </c>
      <c r="V11" s="276">
        <f t="shared" si="18"/>
        <v>0</v>
      </c>
      <c r="W11" s="277">
        <f t="shared" si="19"/>
        <v>0</v>
      </c>
      <c r="X11" s="277">
        <f t="shared" si="20"/>
        <v>0</v>
      </c>
      <c r="Y11" s="277">
        <f t="shared" si="21"/>
        <v>0</v>
      </c>
      <c r="Z11" s="277"/>
      <c r="AA11" s="277">
        <f t="shared" si="3"/>
        <v>0</v>
      </c>
      <c r="AB11" s="298">
        <f t="shared" si="22"/>
        <v>0</v>
      </c>
      <c r="AC11" s="279">
        <f t="shared" si="23"/>
        <v>0</v>
      </c>
      <c r="AD11" s="279">
        <f t="shared" si="24"/>
        <v>0</v>
      </c>
      <c r="AE11" s="279">
        <f t="shared" si="25"/>
        <v>0</v>
      </c>
      <c r="AF11" s="279"/>
      <c r="AG11" s="279">
        <f t="shared" si="26"/>
        <v>0</v>
      </c>
      <c r="AH11" s="298">
        <v>5.0000000000000044E-4</v>
      </c>
      <c r="AI11" s="279">
        <v>1.6666666666666496E-3</v>
      </c>
      <c r="AJ11" s="279">
        <v>-1.6666666666666682E-4</v>
      </c>
      <c r="AK11" s="279">
        <v>6.6666666666664876E-4</v>
      </c>
      <c r="AL11" s="279"/>
      <c r="AM11" s="279">
        <v>-1.5000000000000013E-3</v>
      </c>
      <c r="AN11" s="279"/>
      <c r="AO11" s="280" t="s">
        <v>3475</v>
      </c>
      <c r="AQ11" s="281" t="e">
        <f>VLOOKUP(A11,'Lambert-RGB-GDP_Efficacy'!A:A,1,FALSE)</f>
        <v>#N/A</v>
      </c>
    </row>
    <row r="12" spans="1:43" s="281" customFormat="1">
      <c r="A12" s="275" t="s">
        <v>4352</v>
      </c>
      <c r="B12" s="259" t="s">
        <v>5555</v>
      </c>
      <c r="C12" s="255" t="str">
        <f t="shared" si="5"/>
        <v/>
      </c>
      <c r="D12" s="256">
        <f t="shared" si="0"/>
        <v>1</v>
      </c>
      <c r="E12" s="256">
        <f t="shared" si="0"/>
        <v>1</v>
      </c>
      <c r="F12" s="256" t="str">
        <f t="shared" si="0"/>
        <v/>
      </c>
      <c r="G12" s="257">
        <f t="shared" si="6"/>
        <v>2</v>
      </c>
      <c r="H12" s="258" t="str">
        <f t="shared" si="7"/>
        <v>Gi/o</v>
      </c>
      <c r="I12" s="255">
        <f t="shared" si="8"/>
        <v>0</v>
      </c>
      <c r="J12" s="256">
        <f t="shared" si="1"/>
        <v>1</v>
      </c>
      <c r="K12" s="256">
        <f t="shared" si="1"/>
        <v>2</v>
      </c>
      <c r="L12" s="256">
        <f t="shared" si="1"/>
        <v>0</v>
      </c>
      <c r="M12" s="255">
        <f t="shared" si="9"/>
        <v>0</v>
      </c>
      <c r="N12" s="256">
        <f t="shared" si="10"/>
        <v>100</v>
      </c>
      <c r="O12" s="256">
        <f t="shared" si="11"/>
        <v>69.08517350157733</v>
      </c>
      <c r="P12" s="256">
        <f t="shared" si="12"/>
        <v>0</v>
      </c>
      <c r="Q12" s="304">
        <f t="shared" si="13"/>
        <v>0</v>
      </c>
      <c r="R12" s="305">
        <f t="shared" si="14"/>
        <v>5.2833333333333322E-2</v>
      </c>
      <c r="S12" s="305">
        <f t="shared" si="15"/>
        <v>3.6500000000000012E-2</v>
      </c>
      <c r="T12" s="305">
        <f t="shared" si="16"/>
        <v>0</v>
      </c>
      <c r="U12" s="258" t="str">
        <f t="shared" si="17"/>
        <v>Gi1</v>
      </c>
      <c r="V12" s="276">
        <f t="shared" si="18"/>
        <v>0</v>
      </c>
      <c r="W12" s="277">
        <f t="shared" si="19"/>
        <v>100</v>
      </c>
      <c r="X12" s="277">
        <f t="shared" si="20"/>
        <v>0</v>
      </c>
      <c r="Y12" s="277">
        <f t="shared" si="21"/>
        <v>69.08517350157733</v>
      </c>
      <c r="Z12" s="277"/>
      <c r="AA12" s="277">
        <f t="shared" si="3"/>
        <v>0</v>
      </c>
      <c r="AB12" s="298">
        <f t="shared" si="22"/>
        <v>0</v>
      </c>
      <c r="AC12" s="279">
        <f t="shared" si="23"/>
        <v>5.2833333333333322E-2</v>
      </c>
      <c r="AD12" s="279">
        <f t="shared" si="24"/>
        <v>0</v>
      </c>
      <c r="AE12" s="279">
        <f t="shared" si="25"/>
        <v>3.6500000000000012E-2</v>
      </c>
      <c r="AF12" s="279"/>
      <c r="AG12" s="279">
        <f t="shared" si="26"/>
        <v>0</v>
      </c>
      <c r="AH12" s="298">
        <v>2.1666666666666687E-3</v>
      </c>
      <c r="AI12" s="279">
        <v>5.2833333333333322E-2</v>
      </c>
      <c r="AJ12" s="279">
        <v>5.3333333333333384E-3</v>
      </c>
      <c r="AK12" s="279">
        <v>3.6500000000000012E-2</v>
      </c>
      <c r="AL12" s="279"/>
      <c r="AM12" s="279">
        <v>2.5000000000000022E-3</v>
      </c>
      <c r="AN12" s="279"/>
      <c r="AO12" s="280" t="s">
        <v>4352</v>
      </c>
      <c r="AQ12" s="281" t="e">
        <f>VLOOKUP(A12,'Lambert-RGB-GDP_Efficacy'!A:A,1,FALSE)</f>
        <v>#N/A</v>
      </c>
    </row>
    <row r="13" spans="1:43" s="281" customFormat="1">
      <c r="A13" s="275" t="s">
        <v>89</v>
      </c>
      <c r="B13" s="259" t="s">
        <v>5555</v>
      </c>
      <c r="C13" s="255" t="str">
        <f t="shared" si="5"/>
        <v/>
      </c>
      <c r="D13" s="256">
        <f t="shared" si="0"/>
        <v>1</v>
      </c>
      <c r="E13" s="256" t="str">
        <f t="shared" si="0"/>
        <v/>
      </c>
      <c r="F13" s="256" t="str">
        <f t="shared" si="0"/>
        <v/>
      </c>
      <c r="G13" s="257">
        <f t="shared" si="6"/>
        <v>1</v>
      </c>
      <c r="H13" s="258" t="str">
        <f t="shared" si="7"/>
        <v>Gi/o</v>
      </c>
      <c r="I13" s="255">
        <f t="shared" si="8"/>
        <v>0</v>
      </c>
      <c r="J13" s="256">
        <f t="shared" si="1"/>
        <v>1</v>
      </c>
      <c r="K13" s="256">
        <f t="shared" si="1"/>
        <v>0</v>
      </c>
      <c r="L13" s="256">
        <f t="shared" si="1"/>
        <v>0</v>
      </c>
      <c r="M13" s="255">
        <f t="shared" si="9"/>
        <v>0</v>
      </c>
      <c r="N13" s="256">
        <f t="shared" si="10"/>
        <v>100</v>
      </c>
      <c r="O13" s="256">
        <f t="shared" si="11"/>
        <v>0</v>
      </c>
      <c r="P13" s="256">
        <f t="shared" si="12"/>
        <v>0</v>
      </c>
      <c r="Q13" s="304">
        <f t="shared" si="13"/>
        <v>0</v>
      </c>
      <c r="R13" s="305">
        <f t="shared" si="14"/>
        <v>0.11916666666666668</v>
      </c>
      <c r="S13" s="305">
        <f t="shared" si="15"/>
        <v>0</v>
      </c>
      <c r="T13" s="305">
        <f t="shared" si="16"/>
        <v>0</v>
      </c>
      <c r="U13" s="258" t="str">
        <f t="shared" si="17"/>
        <v>Gi1</v>
      </c>
      <c r="V13" s="276">
        <f t="shared" si="18"/>
        <v>0</v>
      </c>
      <c r="W13" s="277">
        <f t="shared" si="19"/>
        <v>100</v>
      </c>
      <c r="X13" s="277">
        <f t="shared" si="20"/>
        <v>0</v>
      </c>
      <c r="Y13" s="277">
        <f t="shared" si="21"/>
        <v>0</v>
      </c>
      <c r="Z13" s="277"/>
      <c r="AA13" s="277">
        <f t="shared" si="3"/>
        <v>0</v>
      </c>
      <c r="AB13" s="298">
        <f t="shared" si="22"/>
        <v>0</v>
      </c>
      <c r="AC13" s="279">
        <f t="shared" si="23"/>
        <v>0.11916666666666668</v>
      </c>
      <c r="AD13" s="279">
        <f t="shared" si="24"/>
        <v>0</v>
      </c>
      <c r="AE13" s="279">
        <f t="shared" si="25"/>
        <v>0</v>
      </c>
      <c r="AF13" s="279"/>
      <c r="AG13" s="279">
        <f t="shared" si="26"/>
        <v>0</v>
      </c>
      <c r="AH13" s="298">
        <v>5.3333333333333384E-3</v>
      </c>
      <c r="AI13" s="279">
        <v>0.11916666666666668</v>
      </c>
      <c r="AJ13" s="279">
        <v>6.6666666666666729E-4</v>
      </c>
      <c r="AK13" s="279">
        <v>1.0000000000000009E-3</v>
      </c>
      <c r="AL13" s="279"/>
      <c r="AM13" s="279">
        <v>2.3333333333333353E-3</v>
      </c>
      <c r="AN13" s="279"/>
      <c r="AO13" s="280" t="s">
        <v>89</v>
      </c>
      <c r="AQ13" s="281" t="e">
        <f>VLOOKUP(A13,'Lambert-RGB-GDP_Efficacy'!A:A,1,FALSE)</f>
        <v>#N/A</v>
      </c>
    </row>
    <row r="14" spans="1:43" s="281" customFormat="1">
      <c r="A14" s="275" t="s">
        <v>3469</v>
      </c>
      <c r="B14" s="259" t="s">
        <v>5555</v>
      </c>
      <c r="C14" s="255" t="str">
        <f t="shared" si="5"/>
        <v/>
      </c>
      <c r="D14" s="256" t="str">
        <f t="shared" si="0"/>
        <v/>
      </c>
      <c r="E14" s="256" t="str">
        <f t="shared" si="0"/>
        <v/>
      </c>
      <c r="F14" s="256" t="str">
        <f t="shared" si="0"/>
        <v/>
      </c>
      <c r="G14" s="257">
        <f t="shared" si="6"/>
        <v>0</v>
      </c>
      <c r="H14" s="258" t="str">
        <f t="shared" si="7"/>
        <v>-</v>
      </c>
      <c r="I14" s="255">
        <f t="shared" si="8"/>
        <v>0</v>
      </c>
      <c r="J14" s="256">
        <f t="shared" si="1"/>
        <v>0</v>
      </c>
      <c r="K14" s="256">
        <f t="shared" si="1"/>
        <v>0</v>
      </c>
      <c r="L14" s="256">
        <f t="shared" si="1"/>
        <v>0</v>
      </c>
      <c r="M14" s="255">
        <f t="shared" si="9"/>
        <v>0</v>
      </c>
      <c r="N14" s="256">
        <f t="shared" si="10"/>
        <v>0</v>
      </c>
      <c r="O14" s="256">
        <f t="shared" si="11"/>
        <v>0</v>
      </c>
      <c r="P14" s="256">
        <f t="shared" si="12"/>
        <v>0</v>
      </c>
      <c r="Q14" s="304">
        <f t="shared" si="13"/>
        <v>0</v>
      </c>
      <c r="R14" s="305">
        <f t="shared" si="14"/>
        <v>0</v>
      </c>
      <c r="S14" s="305">
        <f t="shared" si="15"/>
        <v>0</v>
      </c>
      <c r="T14" s="305">
        <f t="shared" si="16"/>
        <v>0</v>
      </c>
      <c r="U14" s="258" t="str">
        <f t="shared" si="17"/>
        <v>-</v>
      </c>
      <c r="V14" s="276">
        <f t="shared" si="18"/>
        <v>0</v>
      </c>
      <c r="W14" s="277">
        <f t="shared" si="19"/>
        <v>0</v>
      </c>
      <c r="X14" s="277">
        <f t="shared" si="20"/>
        <v>0</v>
      </c>
      <c r="Y14" s="277">
        <f t="shared" si="21"/>
        <v>0</v>
      </c>
      <c r="Z14" s="277"/>
      <c r="AA14" s="277">
        <f t="shared" si="3"/>
        <v>0</v>
      </c>
      <c r="AB14" s="298">
        <f t="shared" si="22"/>
        <v>0</v>
      </c>
      <c r="AC14" s="279">
        <f t="shared" si="23"/>
        <v>0</v>
      </c>
      <c r="AD14" s="279">
        <f t="shared" si="24"/>
        <v>0</v>
      </c>
      <c r="AE14" s="279">
        <f t="shared" si="25"/>
        <v>0</v>
      </c>
      <c r="AF14" s="279"/>
      <c r="AG14" s="279">
        <f t="shared" si="26"/>
        <v>0</v>
      </c>
      <c r="AH14" s="298">
        <v>-5.0000000000000044E-4</v>
      </c>
      <c r="AI14" s="279">
        <v>-1.0000000000000009E-3</v>
      </c>
      <c r="AJ14" s="279">
        <v>-2.1666666666666501E-3</v>
      </c>
      <c r="AK14" s="279">
        <v>1.1666666666666676E-3</v>
      </c>
      <c r="AL14" s="279"/>
      <c r="AM14" s="279">
        <v>2.0000000000000018E-3</v>
      </c>
      <c r="AN14" s="279"/>
      <c r="AO14" s="280" t="s">
        <v>3468</v>
      </c>
      <c r="AQ14" s="281" t="e">
        <f>VLOOKUP(A14,'Lambert-RGB-GDP_Efficacy'!A:A,1,FALSE)</f>
        <v>#N/A</v>
      </c>
    </row>
    <row r="15" spans="1:43" s="281" customFormat="1">
      <c r="A15" s="275" t="s">
        <v>4350</v>
      </c>
      <c r="B15" s="259" t="s">
        <v>5555</v>
      </c>
      <c r="C15" s="255" t="str">
        <f t="shared" si="5"/>
        <v/>
      </c>
      <c r="D15" s="256" t="str">
        <f t="shared" si="0"/>
        <v/>
      </c>
      <c r="E15" s="256" t="str">
        <f t="shared" si="0"/>
        <v/>
      </c>
      <c r="F15" s="256" t="str">
        <f t="shared" si="0"/>
        <v/>
      </c>
      <c r="G15" s="257">
        <f t="shared" si="6"/>
        <v>0</v>
      </c>
      <c r="H15" s="258" t="str">
        <f t="shared" si="7"/>
        <v>-</v>
      </c>
      <c r="I15" s="255">
        <f t="shared" si="8"/>
        <v>0</v>
      </c>
      <c r="J15" s="256">
        <f t="shared" si="1"/>
        <v>0</v>
      </c>
      <c r="K15" s="256">
        <f t="shared" si="1"/>
        <v>0</v>
      </c>
      <c r="L15" s="256">
        <f t="shared" si="1"/>
        <v>0</v>
      </c>
      <c r="M15" s="255">
        <f t="shared" si="9"/>
        <v>0</v>
      </c>
      <c r="N15" s="256">
        <f t="shared" si="10"/>
        <v>0</v>
      </c>
      <c r="O15" s="256">
        <f t="shared" si="11"/>
        <v>0</v>
      </c>
      <c r="P15" s="256">
        <f t="shared" si="12"/>
        <v>0</v>
      </c>
      <c r="Q15" s="304">
        <f t="shared" si="13"/>
        <v>0</v>
      </c>
      <c r="R15" s="305">
        <f t="shared" si="14"/>
        <v>0</v>
      </c>
      <c r="S15" s="305">
        <f t="shared" si="15"/>
        <v>0</v>
      </c>
      <c r="T15" s="305">
        <f t="shared" si="16"/>
        <v>0</v>
      </c>
      <c r="U15" s="258" t="str">
        <f t="shared" si="17"/>
        <v>-</v>
      </c>
      <c r="V15" s="276">
        <f t="shared" si="18"/>
        <v>0</v>
      </c>
      <c r="W15" s="277">
        <f t="shared" si="19"/>
        <v>0</v>
      </c>
      <c r="X15" s="277">
        <f t="shared" si="20"/>
        <v>0</v>
      </c>
      <c r="Y15" s="277">
        <f t="shared" si="21"/>
        <v>0</v>
      </c>
      <c r="Z15" s="277"/>
      <c r="AA15" s="277">
        <f t="shared" si="3"/>
        <v>0</v>
      </c>
      <c r="AB15" s="298">
        <f t="shared" si="22"/>
        <v>0</v>
      </c>
      <c r="AC15" s="279">
        <f t="shared" si="23"/>
        <v>0</v>
      </c>
      <c r="AD15" s="279">
        <f t="shared" si="24"/>
        <v>0</v>
      </c>
      <c r="AE15" s="279">
        <f t="shared" si="25"/>
        <v>0</v>
      </c>
      <c r="AF15" s="279"/>
      <c r="AG15" s="279">
        <f t="shared" si="26"/>
        <v>0</v>
      </c>
      <c r="AH15" s="298">
        <v>-1.6666666666666682E-4</v>
      </c>
      <c r="AI15" s="279">
        <v>3.3333333333333365E-4</v>
      </c>
      <c r="AJ15" s="279">
        <v>3.3333333333329662E-4</v>
      </c>
      <c r="AK15" s="279">
        <v>0</v>
      </c>
      <c r="AL15" s="279"/>
      <c r="AM15" s="279">
        <v>0</v>
      </c>
      <c r="AN15" s="279"/>
      <c r="AO15" s="280" t="s">
        <v>4350</v>
      </c>
      <c r="AQ15" s="281" t="e">
        <f>VLOOKUP(A15,'Lambert-RGB-GDP_Efficacy'!A:A,1,FALSE)</f>
        <v>#N/A</v>
      </c>
    </row>
    <row r="16" spans="1:43" s="281" customFormat="1">
      <c r="A16" s="275" t="s">
        <v>3254</v>
      </c>
      <c r="B16" s="259" t="s">
        <v>5555</v>
      </c>
      <c r="C16" s="255">
        <f t="shared" si="5"/>
        <v>1</v>
      </c>
      <c r="D16" s="256" t="str">
        <f t="shared" si="0"/>
        <v/>
      </c>
      <c r="E16" s="256">
        <f t="shared" si="0"/>
        <v>1</v>
      </c>
      <c r="F16" s="256" t="str">
        <f t="shared" si="0"/>
        <v/>
      </c>
      <c r="G16" s="257">
        <f t="shared" si="6"/>
        <v>2</v>
      </c>
      <c r="H16" s="258" t="str">
        <f t="shared" si="7"/>
        <v>Gq/11</v>
      </c>
      <c r="I16" s="255">
        <f t="shared" si="8"/>
        <v>2</v>
      </c>
      <c r="J16" s="256">
        <f t="shared" si="1"/>
        <v>0</v>
      </c>
      <c r="K16" s="256">
        <f t="shared" si="1"/>
        <v>1</v>
      </c>
      <c r="L16" s="256">
        <f t="shared" si="1"/>
        <v>0</v>
      </c>
      <c r="M16" s="255">
        <f t="shared" si="9"/>
        <v>82.35294117647058</v>
      </c>
      <c r="N16" s="256">
        <f t="shared" si="10"/>
        <v>0</v>
      </c>
      <c r="O16" s="256">
        <f t="shared" si="11"/>
        <v>100</v>
      </c>
      <c r="P16" s="256">
        <f t="shared" si="12"/>
        <v>0</v>
      </c>
      <c r="Q16" s="304">
        <f t="shared" si="13"/>
        <v>2.8000000000000008E-2</v>
      </c>
      <c r="R16" s="305">
        <f t="shared" si="14"/>
        <v>0</v>
      </c>
      <c r="S16" s="305">
        <f t="shared" si="15"/>
        <v>3.4000000000000009E-2</v>
      </c>
      <c r="T16" s="305">
        <f t="shared" si="16"/>
        <v>0</v>
      </c>
      <c r="U16" s="258" t="str">
        <f t="shared" si="17"/>
        <v>G15</v>
      </c>
      <c r="V16" s="276">
        <f t="shared" si="18"/>
        <v>82.35294117647058</v>
      </c>
      <c r="W16" s="277">
        <f t="shared" si="19"/>
        <v>0</v>
      </c>
      <c r="X16" s="277">
        <f t="shared" si="20"/>
        <v>0</v>
      </c>
      <c r="Y16" s="277">
        <f t="shared" si="21"/>
        <v>100</v>
      </c>
      <c r="Z16" s="277"/>
      <c r="AA16" s="277">
        <f t="shared" si="3"/>
        <v>0</v>
      </c>
      <c r="AB16" s="298">
        <f t="shared" si="22"/>
        <v>2.8000000000000008E-2</v>
      </c>
      <c r="AC16" s="279">
        <f t="shared" si="23"/>
        <v>0</v>
      </c>
      <c r="AD16" s="279">
        <f t="shared" si="24"/>
        <v>0</v>
      </c>
      <c r="AE16" s="279">
        <f t="shared" si="25"/>
        <v>3.4000000000000009E-2</v>
      </c>
      <c r="AF16" s="279"/>
      <c r="AG16" s="279">
        <f t="shared" si="26"/>
        <v>0</v>
      </c>
      <c r="AH16" s="298">
        <v>2.8000000000000008E-2</v>
      </c>
      <c r="AI16" s="279">
        <v>2.1666666666666687E-3</v>
      </c>
      <c r="AJ16" s="279">
        <v>5.0000000000000044E-4</v>
      </c>
      <c r="AK16" s="279">
        <v>3.4000000000000009E-2</v>
      </c>
      <c r="AL16" s="279"/>
      <c r="AM16" s="279">
        <v>2.0000000000000018E-3</v>
      </c>
      <c r="AN16" s="279"/>
      <c r="AO16" s="280" t="s">
        <v>3254</v>
      </c>
      <c r="AQ16" s="281" t="e">
        <f>VLOOKUP(A16,'Lambert-RGB-GDP_Efficacy'!A:A,1,FALSE)</f>
        <v>#N/A</v>
      </c>
    </row>
    <row r="17" spans="1:43" s="281" customFormat="1">
      <c r="A17" s="275" t="s">
        <v>4344</v>
      </c>
      <c r="B17" s="259" t="s">
        <v>5555</v>
      </c>
      <c r="C17" s="255" t="str">
        <f t="shared" si="5"/>
        <v/>
      </c>
      <c r="D17" s="256" t="str">
        <f t="shared" si="0"/>
        <v/>
      </c>
      <c r="E17" s="256">
        <f t="shared" si="0"/>
        <v>1</v>
      </c>
      <c r="F17" s="256" t="str">
        <f t="shared" si="0"/>
        <v/>
      </c>
      <c r="G17" s="257">
        <f t="shared" si="6"/>
        <v>1</v>
      </c>
      <c r="H17" s="258" t="str">
        <f t="shared" si="7"/>
        <v>Gq/11</v>
      </c>
      <c r="I17" s="255">
        <f t="shared" si="8"/>
        <v>0</v>
      </c>
      <c r="J17" s="256">
        <f t="shared" si="1"/>
        <v>0</v>
      </c>
      <c r="K17" s="256">
        <f t="shared" si="1"/>
        <v>1</v>
      </c>
      <c r="L17" s="256">
        <f t="shared" si="1"/>
        <v>0</v>
      </c>
      <c r="M17" s="255">
        <f t="shared" si="9"/>
        <v>0</v>
      </c>
      <c r="N17" s="256">
        <f t="shared" si="10"/>
        <v>0</v>
      </c>
      <c r="O17" s="256">
        <f t="shared" si="11"/>
        <v>100</v>
      </c>
      <c r="P17" s="256">
        <f t="shared" si="12"/>
        <v>0</v>
      </c>
      <c r="Q17" s="304">
        <f t="shared" si="13"/>
        <v>0</v>
      </c>
      <c r="R17" s="305">
        <f t="shared" si="14"/>
        <v>0</v>
      </c>
      <c r="S17" s="305">
        <f t="shared" si="15"/>
        <v>9.000000000000008E-3</v>
      </c>
      <c r="T17" s="305">
        <f t="shared" si="16"/>
        <v>0</v>
      </c>
      <c r="U17" s="258" t="str">
        <f t="shared" si="17"/>
        <v>G15</v>
      </c>
      <c r="V17" s="276">
        <f t="shared" si="18"/>
        <v>0</v>
      </c>
      <c r="W17" s="277">
        <f t="shared" si="19"/>
        <v>0</v>
      </c>
      <c r="X17" s="277">
        <f t="shared" si="20"/>
        <v>0</v>
      </c>
      <c r="Y17" s="277">
        <f t="shared" si="21"/>
        <v>100</v>
      </c>
      <c r="Z17" s="277"/>
      <c r="AA17" s="277">
        <f t="shared" si="3"/>
        <v>0</v>
      </c>
      <c r="AB17" s="298">
        <f t="shared" si="22"/>
        <v>0</v>
      </c>
      <c r="AC17" s="279">
        <f t="shared" si="23"/>
        <v>0</v>
      </c>
      <c r="AD17" s="279">
        <f t="shared" si="24"/>
        <v>0</v>
      </c>
      <c r="AE17" s="279">
        <f t="shared" si="25"/>
        <v>9.000000000000008E-3</v>
      </c>
      <c r="AF17" s="279"/>
      <c r="AG17" s="279">
        <f t="shared" si="26"/>
        <v>0</v>
      </c>
      <c r="AH17" s="298">
        <v>5.0000000000000044E-4</v>
      </c>
      <c r="AI17" s="279">
        <v>-5.0000000000000044E-4</v>
      </c>
      <c r="AJ17" s="279">
        <v>-5.0000000000000044E-4</v>
      </c>
      <c r="AK17" s="279">
        <v>9.000000000000008E-3</v>
      </c>
      <c r="AL17" s="279"/>
      <c r="AM17" s="279">
        <v>5.0000000000000044E-4</v>
      </c>
      <c r="AN17" s="279"/>
      <c r="AO17" s="280" t="s">
        <v>4344</v>
      </c>
      <c r="AQ17" s="281" t="e">
        <f>VLOOKUP(A17,'Lambert-RGB-GDP_Efficacy'!A:A,1,FALSE)</f>
        <v>#N/A</v>
      </c>
    </row>
    <row r="18" spans="1:43" s="281" customFormat="1">
      <c r="A18" s="275" t="s">
        <v>4341</v>
      </c>
      <c r="B18" s="259" t="s">
        <v>5555</v>
      </c>
      <c r="C18" s="255">
        <f t="shared" si="5"/>
        <v>1</v>
      </c>
      <c r="D18" s="256">
        <f t="shared" si="5"/>
        <v>1</v>
      </c>
      <c r="E18" s="256">
        <f t="shared" si="5"/>
        <v>1</v>
      </c>
      <c r="F18" s="256" t="str">
        <f t="shared" si="5"/>
        <v/>
      </c>
      <c r="G18" s="257">
        <f t="shared" si="6"/>
        <v>3</v>
      </c>
      <c r="H18" s="258" t="str">
        <f t="shared" si="7"/>
        <v>Gs</v>
      </c>
      <c r="I18" s="255">
        <f t="shared" si="8"/>
        <v>1</v>
      </c>
      <c r="J18" s="256">
        <f t="shared" si="8"/>
        <v>2</v>
      </c>
      <c r="K18" s="256">
        <f t="shared" si="8"/>
        <v>3</v>
      </c>
      <c r="L18" s="256">
        <f t="shared" si="8"/>
        <v>0</v>
      </c>
      <c r="M18" s="255">
        <f t="shared" si="9"/>
        <v>100</v>
      </c>
      <c r="N18" s="256">
        <f t="shared" si="10"/>
        <v>92.372881355932208</v>
      </c>
      <c r="O18" s="256">
        <f t="shared" si="11"/>
        <v>71.186440677966104</v>
      </c>
      <c r="P18" s="256">
        <f t="shared" si="12"/>
        <v>0</v>
      </c>
      <c r="Q18" s="304">
        <f t="shared" si="13"/>
        <v>1.9666666666666683E-2</v>
      </c>
      <c r="R18" s="305">
        <f t="shared" si="14"/>
        <v>1.8166666666666682E-2</v>
      </c>
      <c r="S18" s="305">
        <f t="shared" si="15"/>
        <v>1.4000000000000012E-2</v>
      </c>
      <c r="T18" s="305">
        <f t="shared" si="16"/>
        <v>0</v>
      </c>
      <c r="U18" s="258" t="str">
        <f t="shared" si="17"/>
        <v>GsL</v>
      </c>
      <c r="V18" s="276">
        <f t="shared" si="18"/>
        <v>100</v>
      </c>
      <c r="W18" s="277">
        <f t="shared" si="19"/>
        <v>92.372881355932208</v>
      </c>
      <c r="X18" s="277">
        <f t="shared" si="20"/>
        <v>0</v>
      </c>
      <c r="Y18" s="277">
        <f t="shared" si="21"/>
        <v>71.186440677966104</v>
      </c>
      <c r="Z18" s="277"/>
      <c r="AA18" s="277">
        <f t="shared" si="3"/>
        <v>0</v>
      </c>
      <c r="AB18" s="298">
        <f t="shared" si="22"/>
        <v>1.9666666666666683E-2</v>
      </c>
      <c r="AC18" s="279">
        <f t="shared" si="23"/>
        <v>1.8166666666666682E-2</v>
      </c>
      <c r="AD18" s="279">
        <f t="shared" si="24"/>
        <v>0</v>
      </c>
      <c r="AE18" s="279">
        <f t="shared" si="25"/>
        <v>1.4000000000000012E-2</v>
      </c>
      <c r="AF18" s="279"/>
      <c r="AG18" s="279">
        <f t="shared" si="26"/>
        <v>0</v>
      </c>
      <c r="AH18" s="298">
        <v>1.9666666666666683E-2</v>
      </c>
      <c r="AI18" s="279">
        <v>1.8166666666666682E-2</v>
      </c>
      <c r="AJ18" s="279">
        <v>4.0000000000000036E-3</v>
      </c>
      <c r="AK18" s="279">
        <v>1.4000000000000012E-2</v>
      </c>
      <c r="AL18" s="279"/>
      <c r="AM18" s="279">
        <v>1.0000000000000009E-3</v>
      </c>
      <c r="AN18" s="279"/>
      <c r="AO18" s="280" t="s">
        <v>4341</v>
      </c>
      <c r="AQ18" s="281" t="e">
        <f>VLOOKUP(A18,'Lambert-RGB-GDP_Efficacy'!A:A,1,FALSE)</f>
        <v>#N/A</v>
      </c>
    </row>
    <row r="19" spans="1:43" s="281" customFormat="1">
      <c r="A19" s="275" t="s">
        <v>4340</v>
      </c>
      <c r="B19" s="259" t="s">
        <v>5555</v>
      </c>
      <c r="C19" s="255" t="str">
        <f t="shared" ref="C19:F76" si="27">IF(Q19&gt;0,1,"")</f>
        <v/>
      </c>
      <c r="D19" s="256" t="str">
        <f t="shared" si="27"/>
        <v/>
      </c>
      <c r="E19" s="256" t="str">
        <f t="shared" si="27"/>
        <v/>
      </c>
      <c r="F19" s="256" t="str">
        <f t="shared" si="27"/>
        <v/>
      </c>
      <c r="G19" s="257">
        <f t="shared" si="6"/>
        <v>0</v>
      </c>
      <c r="H19" s="258" t="str">
        <f t="shared" si="7"/>
        <v>-</v>
      </c>
      <c r="I19" s="255">
        <f t="shared" si="8"/>
        <v>0</v>
      </c>
      <c r="J19" s="256">
        <f t="shared" si="8"/>
        <v>0</v>
      </c>
      <c r="K19" s="256">
        <f t="shared" si="8"/>
        <v>0</v>
      </c>
      <c r="L19" s="256">
        <f t="shared" si="8"/>
        <v>0</v>
      </c>
      <c r="M19" s="255">
        <f t="shared" si="9"/>
        <v>0</v>
      </c>
      <c r="N19" s="256">
        <f t="shared" si="10"/>
        <v>0</v>
      </c>
      <c r="O19" s="256">
        <f t="shared" si="11"/>
        <v>0</v>
      </c>
      <c r="P19" s="256">
        <f t="shared" si="12"/>
        <v>0</v>
      </c>
      <c r="Q19" s="304">
        <f t="shared" si="13"/>
        <v>0</v>
      </c>
      <c r="R19" s="305">
        <f t="shared" si="14"/>
        <v>0</v>
      </c>
      <c r="S19" s="305">
        <f t="shared" si="15"/>
        <v>0</v>
      </c>
      <c r="T19" s="305">
        <f t="shared" si="16"/>
        <v>0</v>
      </c>
      <c r="U19" s="258" t="str">
        <f t="shared" si="17"/>
        <v>-</v>
      </c>
      <c r="V19" s="276">
        <f t="shared" si="18"/>
        <v>0</v>
      </c>
      <c r="W19" s="277">
        <f t="shared" si="19"/>
        <v>0</v>
      </c>
      <c r="X19" s="277">
        <f t="shared" si="20"/>
        <v>0</v>
      </c>
      <c r="Y19" s="277">
        <f t="shared" si="21"/>
        <v>0</v>
      </c>
      <c r="Z19" s="277"/>
      <c r="AA19" s="277">
        <f t="shared" si="3"/>
        <v>0</v>
      </c>
      <c r="AB19" s="298">
        <f t="shared" si="22"/>
        <v>0</v>
      </c>
      <c r="AC19" s="279">
        <f t="shared" si="23"/>
        <v>0</v>
      </c>
      <c r="AD19" s="279">
        <f t="shared" si="24"/>
        <v>0</v>
      </c>
      <c r="AE19" s="279">
        <f t="shared" si="25"/>
        <v>0</v>
      </c>
      <c r="AF19" s="279"/>
      <c r="AG19" s="279">
        <f t="shared" si="26"/>
        <v>0</v>
      </c>
      <c r="AH19" s="298">
        <v>-2.1666666666666687E-3</v>
      </c>
      <c r="AI19" s="279">
        <v>3.3333333333333361E-3</v>
      </c>
      <c r="AJ19" s="279">
        <v>-4.1666666666666519E-3</v>
      </c>
      <c r="AK19" s="279">
        <v>-3.1666666666666696E-3</v>
      </c>
      <c r="AL19" s="279"/>
      <c r="AM19" s="279">
        <v>6.3333333333333392E-3</v>
      </c>
      <c r="AN19" s="279"/>
      <c r="AO19" s="280" t="s">
        <v>4340</v>
      </c>
      <c r="AQ19" s="281" t="e">
        <f>VLOOKUP(A19,'Lambert-RGB-GDP_Efficacy'!A:A,1,FALSE)</f>
        <v>#N/A</v>
      </c>
    </row>
    <row r="20" spans="1:43" s="281" customFormat="1">
      <c r="A20" s="275" t="s">
        <v>101</v>
      </c>
      <c r="B20" s="259" t="s">
        <v>5555</v>
      </c>
      <c r="C20" s="255">
        <f t="shared" si="27"/>
        <v>1</v>
      </c>
      <c r="D20" s="256">
        <f t="shared" si="27"/>
        <v>1</v>
      </c>
      <c r="E20" s="256" t="str">
        <f t="shared" si="27"/>
        <v/>
      </c>
      <c r="F20" s="256">
        <f t="shared" si="27"/>
        <v>1</v>
      </c>
      <c r="G20" s="257">
        <f t="shared" si="6"/>
        <v>3</v>
      </c>
      <c r="H20" s="258" t="str">
        <f t="shared" si="7"/>
        <v>G12/13</v>
      </c>
      <c r="I20" s="255">
        <f t="shared" si="8"/>
        <v>2</v>
      </c>
      <c r="J20" s="256">
        <f t="shared" si="8"/>
        <v>3</v>
      </c>
      <c r="K20" s="256">
        <f t="shared" si="8"/>
        <v>0</v>
      </c>
      <c r="L20" s="256">
        <f t="shared" si="8"/>
        <v>1</v>
      </c>
      <c r="M20" s="255">
        <f t="shared" si="9"/>
        <v>52.363636363636431</v>
      </c>
      <c r="N20" s="256">
        <f t="shared" si="10"/>
        <v>27.272727272727309</v>
      </c>
      <c r="O20" s="256">
        <f t="shared" si="11"/>
        <v>0</v>
      </c>
      <c r="P20" s="256">
        <f t="shared" si="12"/>
        <v>100</v>
      </c>
      <c r="Q20" s="304">
        <f t="shared" si="13"/>
        <v>2.4000000000000021E-2</v>
      </c>
      <c r="R20" s="305">
        <f t="shared" si="14"/>
        <v>1.2500000000000011E-2</v>
      </c>
      <c r="S20" s="305">
        <f t="shared" si="15"/>
        <v>0</v>
      </c>
      <c r="T20" s="305">
        <f t="shared" si="16"/>
        <v>4.5833333333333316E-2</v>
      </c>
      <c r="U20" s="258" t="str">
        <f t="shared" si="17"/>
        <v>G13</v>
      </c>
      <c r="V20" s="276">
        <f t="shared" si="18"/>
        <v>52.363636363636431</v>
      </c>
      <c r="W20" s="277">
        <f t="shared" si="19"/>
        <v>27.272727272727309</v>
      </c>
      <c r="X20" s="277">
        <f t="shared" si="20"/>
        <v>0</v>
      </c>
      <c r="Y20" s="277">
        <f t="shared" si="21"/>
        <v>0</v>
      </c>
      <c r="Z20" s="277"/>
      <c r="AA20" s="277">
        <f t="shared" si="3"/>
        <v>100</v>
      </c>
      <c r="AB20" s="298">
        <f t="shared" si="22"/>
        <v>2.4000000000000021E-2</v>
      </c>
      <c r="AC20" s="279">
        <f t="shared" si="23"/>
        <v>1.2500000000000011E-2</v>
      </c>
      <c r="AD20" s="279">
        <f t="shared" si="24"/>
        <v>0</v>
      </c>
      <c r="AE20" s="279">
        <f t="shared" si="25"/>
        <v>0</v>
      </c>
      <c r="AF20" s="279"/>
      <c r="AG20" s="279">
        <f t="shared" si="26"/>
        <v>4.5833333333333316E-2</v>
      </c>
      <c r="AH20" s="298">
        <v>2.4000000000000021E-2</v>
      </c>
      <c r="AI20" s="279">
        <v>1.2500000000000011E-2</v>
      </c>
      <c r="AJ20" s="279">
        <v>1.5000000000000013E-3</v>
      </c>
      <c r="AK20" s="279">
        <v>4.3333333333333375E-3</v>
      </c>
      <c r="AL20" s="279"/>
      <c r="AM20" s="279">
        <v>4.5833333333333316E-2</v>
      </c>
      <c r="AN20" s="279"/>
      <c r="AO20" s="280" t="s">
        <v>102</v>
      </c>
      <c r="AQ20" s="281" t="e">
        <f>VLOOKUP(A20,'Lambert-RGB-GDP_Efficacy'!A:A,1,FALSE)</f>
        <v>#N/A</v>
      </c>
    </row>
    <row r="21" spans="1:43" s="281" customFormat="1">
      <c r="A21" s="275" t="s">
        <v>98</v>
      </c>
      <c r="B21" s="259" t="s">
        <v>5555</v>
      </c>
      <c r="C21" s="255" t="str">
        <f t="shared" si="27"/>
        <v/>
      </c>
      <c r="D21" s="256">
        <f t="shared" si="27"/>
        <v>1</v>
      </c>
      <c r="E21" s="256">
        <f t="shared" si="27"/>
        <v>1</v>
      </c>
      <c r="F21" s="256">
        <f t="shared" si="27"/>
        <v>1</v>
      </c>
      <c r="G21" s="257">
        <f t="shared" si="6"/>
        <v>3</v>
      </c>
      <c r="H21" s="258" t="str">
        <f t="shared" si="7"/>
        <v>G12/13</v>
      </c>
      <c r="I21" s="255">
        <f t="shared" si="8"/>
        <v>0</v>
      </c>
      <c r="J21" s="256">
        <f t="shared" si="8"/>
        <v>3</v>
      </c>
      <c r="K21" s="256">
        <f t="shared" si="8"/>
        <v>2</v>
      </c>
      <c r="L21" s="256">
        <f t="shared" si="8"/>
        <v>1</v>
      </c>
      <c r="M21" s="255">
        <f t="shared" si="9"/>
        <v>0</v>
      </c>
      <c r="N21" s="256">
        <f t="shared" si="10"/>
        <v>41.379310344827623</v>
      </c>
      <c r="O21" s="256">
        <f t="shared" si="11"/>
        <v>65.229885057471222</v>
      </c>
      <c r="P21" s="256">
        <f t="shared" si="12"/>
        <v>100</v>
      </c>
      <c r="Q21" s="304">
        <f t="shared" si="13"/>
        <v>0</v>
      </c>
      <c r="R21" s="305">
        <f t="shared" si="14"/>
        <v>2.4000000000000021E-2</v>
      </c>
      <c r="S21" s="305">
        <f t="shared" si="15"/>
        <v>3.7833333333333309E-2</v>
      </c>
      <c r="T21" s="305">
        <f t="shared" si="16"/>
        <v>5.7999999999999996E-2</v>
      </c>
      <c r="U21" s="258" t="str">
        <f t="shared" si="17"/>
        <v>G13</v>
      </c>
      <c r="V21" s="276">
        <f t="shared" si="18"/>
        <v>0</v>
      </c>
      <c r="W21" s="277">
        <f t="shared" si="19"/>
        <v>41.379310344827623</v>
      </c>
      <c r="X21" s="277">
        <f t="shared" si="20"/>
        <v>65.229885057471222</v>
      </c>
      <c r="Y21" s="277">
        <f t="shared" si="21"/>
        <v>0</v>
      </c>
      <c r="Z21" s="277"/>
      <c r="AA21" s="277">
        <f t="shared" si="3"/>
        <v>100</v>
      </c>
      <c r="AB21" s="298">
        <f t="shared" si="22"/>
        <v>0</v>
      </c>
      <c r="AC21" s="279">
        <f t="shared" si="23"/>
        <v>2.4000000000000021E-2</v>
      </c>
      <c r="AD21" s="279">
        <f t="shared" si="24"/>
        <v>3.7833333333333309E-2</v>
      </c>
      <c r="AE21" s="279">
        <f t="shared" si="25"/>
        <v>0</v>
      </c>
      <c r="AF21" s="279"/>
      <c r="AG21" s="279">
        <f t="shared" si="26"/>
        <v>5.7999999999999996E-2</v>
      </c>
      <c r="AH21" s="298">
        <v>6.5000000000000058E-3</v>
      </c>
      <c r="AI21" s="279">
        <v>2.4000000000000021E-2</v>
      </c>
      <c r="AJ21" s="279">
        <v>3.7833333333333309E-2</v>
      </c>
      <c r="AK21" s="279">
        <v>3.5000000000000031E-3</v>
      </c>
      <c r="AL21" s="279"/>
      <c r="AM21" s="279">
        <v>5.7999999999999996E-2</v>
      </c>
      <c r="AN21" s="279"/>
      <c r="AO21" s="280" t="s">
        <v>99</v>
      </c>
      <c r="AQ21" s="281" t="e">
        <f>VLOOKUP(A21,'Lambert-RGB-GDP_Efficacy'!A:A,1,FALSE)</f>
        <v>#N/A</v>
      </c>
    </row>
    <row r="22" spans="1:43" s="281" customFormat="1">
      <c r="A22" s="275" t="s">
        <v>3460</v>
      </c>
      <c r="B22" s="259" t="s">
        <v>5555</v>
      </c>
      <c r="C22" s="255" t="str">
        <f t="shared" si="27"/>
        <v/>
      </c>
      <c r="D22" s="256">
        <f t="shared" si="27"/>
        <v>1</v>
      </c>
      <c r="E22" s="256" t="str">
        <f t="shared" si="27"/>
        <v/>
      </c>
      <c r="F22" s="256" t="str">
        <f t="shared" si="27"/>
        <v/>
      </c>
      <c r="G22" s="257">
        <f t="shared" si="6"/>
        <v>1</v>
      </c>
      <c r="H22" s="258" t="str">
        <f t="shared" si="7"/>
        <v>Gi/o</v>
      </c>
      <c r="I22" s="255">
        <f t="shared" si="8"/>
        <v>0</v>
      </c>
      <c r="J22" s="256">
        <f t="shared" si="8"/>
        <v>1</v>
      </c>
      <c r="K22" s="256">
        <f t="shared" si="8"/>
        <v>0</v>
      </c>
      <c r="L22" s="256">
        <f t="shared" si="8"/>
        <v>0</v>
      </c>
      <c r="M22" s="255">
        <f t="shared" si="9"/>
        <v>0</v>
      </c>
      <c r="N22" s="256">
        <f t="shared" si="10"/>
        <v>100</v>
      </c>
      <c r="O22" s="256">
        <f t="shared" si="11"/>
        <v>0</v>
      </c>
      <c r="P22" s="256">
        <f t="shared" si="12"/>
        <v>0</v>
      </c>
      <c r="Q22" s="304">
        <f t="shared" si="13"/>
        <v>0</v>
      </c>
      <c r="R22" s="305">
        <f t="shared" si="14"/>
        <v>1.4333333333333309E-2</v>
      </c>
      <c r="S22" s="305">
        <f t="shared" si="15"/>
        <v>0</v>
      </c>
      <c r="T22" s="305">
        <f t="shared" si="16"/>
        <v>0</v>
      </c>
      <c r="U22" s="258" t="str">
        <f t="shared" si="17"/>
        <v>Gi1</v>
      </c>
      <c r="V22" s="276">
        <f t="shared" si="18"/>
        <v>0</v>
      </c>
      <c r="W22" s="277">
        <f t="shared" si="19"/>
        <v>100</v>
      </c>
      <c r="X22" s="277">
        <f t="shared" si="20"/>
        <v>0</v>
      </c>
      <c r="Y22" s="277">
        <f t="shared" si="21"/>
        <v>0</v>
      </c>
      <c r="Z22" s="277"/>
      <c r="AA22" s="277">
        <f t="shared" si="3"/>
        <v>0</v>
      </c>
      <c r="AB22" s="298">
        <f t="shared" si="22"/>
        <v>0</v>
      </c>
      <c r="AC22" s="279">
        <f t="shared" si="23"/>
        <v>1.4333333333333309E-2</v>
      </c>
      <c r="AD22" s="279">
        <f t="shared" si="24"/>
        <v>0</v>
      </c>
      <c r="AE22" s="279">
        <f t="shared" si="25"/>
        <v>0</v>
      </c>
      <c r="AF22" s="279"/>
      <c r="AG22" s="279">
        <f t="shared" si="26"/>
        <v>0</v>
      </c>
      <c r="AH22" s="298">
        <v>8.3333333333333404E-4</v>
      </c>
      <c r="AI22" s="279">
        <v>1.4333333333333309E-2</v>
      </c>
      <c r="AJ22" s="279">
        <v>6.6666666666666729E-4</v>
      </c>
      <c r="AK22" s="279">
        <v>6.6666666666666723E-3</v>
      </c>
      <c r="AL22" s="279"/>
      <c r="AM22" s="279">
        <v>-1.0000000000000009E-3</v>
      </c>
      <c r="AN22" s="279"/>
      <c r="AO22" s="280" t="s">
        <v>3460</v>
      </c>
      <c r="AQ22" s="281" t="e">
        <f>VLOOKUP(A22,'Lambert-RGB-GDP_Efficacy'!A:A,1,FALSE)</f>
        <v>#N/A</v>
      </c>
    </row>
    <row r="23" spans="1:43" s="281" customFormat="1">
      <c r="A23" s="275" t="s">
        <v>3458</v>
      </c>
      <c r="B23" s="259" t="s">
        <v>5555</v>
      </c>
      <c r="C23" s="255">
        <f t="shared" si="27"/>
        <v>1</v>
      </c>
      <c r="D23" s="256" t="str">
        <f t="shared" si="27"/>
        <v/>
      </c>
      <c r="E23" s="256" t="str">
        <f t="shared" si="27"/>
        <v/>
      </c>
      <c r="F23" s="256" t="str">
        <f t="shared" si="27"/>
        <v/>
      </c>
      <c r="G23" s="257">
        <f t="shared" si="6"/>
        <v>1</v>
      </c>
      <c r="H23" s="258" t="str">
        <f t="shared" si="7"/>
        <v>Gs</v>
      </c>
      <c r="I23" s="255">
        <f t="shared" si="8"/>
        <v>1</v>
      </c>
      <c r="J23" s="256">
        <f t="shared" si="8"/>
        <v>0</v>
      </c>
      <c r="K23" s="256">
        <f t="shared" si="8"/>
        <v>0</v>
      </c>
      <c r="L23" s="256">
        <f t="shared" si="8"/>
        <v>0</v>
      </c>
      <c r="M23" s="255">
        <f t="shared" si="9"/>
        <v>100</v>
      </c>
      <c r="N23" s="256">
        <f t="shared" si="10"/>
        <v>0</v>
      </c>
      <c r="O23" s="256">
        <f t="shared" si="11"/>
        <v>0</v>
      </c>
      <c r="P23" s="256">
        <f t="shared" si="12"/>
        <v>0</v>
      </c>
      <c r="Q23" s="304">
        <f t="shared" si="13"/>
        <v>2.1666666666666685E-2</v>
      </c>
      <c r="R23" s="305">
        <f t="shared" si="14"/>
        <v>0</v>
      </c>
      <c r="S23" s="305">
        <f t="shared" si="15"/>
        <v>0</v>
      </c>
      <c r="T23" s="305">
        <f t="shared" si="16"/>
        <v>0</v>
      </c>
      <c r="U23" s="258" t="str">
        <f t="shared" si="17"/>
        <v>GsL</v>
      </c>
      <c r="V23" s="276">
        <f t="shared" si="18"/>
        <v>100</v>
      </c>
      <c r="W23" s="277">
        <f t="shared" si="19"/>
        <v>0</v>
      </c>
      <c r="X23" s="277">
        <f t="shared" si="20"/>
        <v>0</v>
      </c>
      <c r="Y23" s="277">
        <f t="shared" si="21"/>
        <v>0</v>
      </c>
      <c r="Z23" s="277"/>
      <c r="AA23" s="277">
        <f t="shared" si="3"/>
        <v>0</v>
      </c>
      <c r="AB23" s="298">
        <f t="shared" si="22"/>
        <v>2.1666666666666685E-2</v>
      </c>
      <c r="AC23" s="279">
        <f t="shared" si="23"/>
        <v>0</v>
      </c>
      <c r="AD23" s="279">
        <f t="shared" si="24"/>
        <v>0</v>
      </c>
      <c r="AE23" s="279">
        <f t="shared" si="25"/>
        <v>0</v>
      </c>
      <c r="AF23" s="279"/>
      <c r="AG23" s="279">
        <f t="shared" si="26"/>
        <v>0</v>
      </c>
      <c r="AH23" s="298">
        <v>2.1666666666666685E-2</v>
      </c>
      <c r="AI23" s="279">
        <v>4.500000000000004E-3</v>
      </c>
      <c r="AJ23" s="279">
        <v>2.1666666666666687E-3</v>
      </c>
      <c r="AK23" s="279">
        <v>8.1666666666666745E-3</v>
      </c>
      <c r="AL23" s="279"/>
      <c r="AM23" s="279">
        <v>-1.6666666666666681E-3</v>
      </c>
      <c r="AN23" s="279"/>
      <c r="AO23" s="280" t="s">
        <v>3458</v>
      </c>
      <c r="AQ23" s="281" t="e">
        <f>VLOOKUP(A23,'Lambert-RGB-GDP_Efficacy'!A:A,1,FALSE)</f>
        <v>#N/A</v>
      </c>
    </row>
    <row r="24" spans="1:43" s="281" customFormat="1">
      <c r="A24" s="275" t="s">
        <v>4337</v>
      </c>
      <c r="B24" s="259" t="s">
        <v>5555</v>
      </c>
      <c r="C24" s="255" t="str">
        <f t="shared" si="27"/>
        <v/>
      </c>
      <c r="D24" s="256">
        <f t="shared" si="27"/>
        <v>1</v>
      </c>
      <c r="E24" s="256" t="str">
        <f t="shared" si="27"/>
        <v/>
      </c>
      <c r="F24" s="256" t="str">
        <f t="shared" si="27"/>
        <v/>
      </c>
      <c r="G24" s="257">
        <f t="shared" si="6"/>
        <v>1</v>
      </c>
      <c r="H24" s="258" t="str">
        <f t="shared" si="7"/>
        <v>Gi/o</v>
      </c>
      <c r="I24" s="255">
        <f t="shared" si="8"/>
        <v>0</v>
      </c>
      <c r="J24" s="256">
        <f t="shared" si="8"/>
        <v>1</v>
      </c>
      <c r="K24" s="256">
        <f t="shared" si="8"/>
        <v>0</v>
      </c>
      <c r="L24" s="256">
        <f t="shared" si="8"/>
        <v>0</v>
      </c>
      <c r="M24" s="255">
        <f t="shared" si="9"/>
        <v>0</v>
      </c>
      <c r="N24" s="256">
        <f t="shared" si="10"/>
        <v>100</v>
      </c>
      <c r="O24" s="256">
        <f t="shared" si="11"/>
        <v>0</v>
      </c>
      <c r="P24" s="256">
        <f t="shared" si="12"/>
        <v>0</v>
      </c>
      <c r="Q24" s="304">
        <f t="shared" si="13"/>
        <v>0</v>
      </c>
      <c r="R24" s="305">
        <f t="shared" si="14"/>
        <v>9.2333333333333323E-2</v>
      </c>
      <c r="S24" s="305">
        <f t="shared" si="15"/>
        <v>0</v>
      </c>
      <c r="T24" s="305">
        <f t="shared" si="16"/>
        <v>0</v>
      </c>
      <c r="U24" s="258" t="str">
        <f t="shared" si="17"/>
        <v>Gi1</v>
      </c>
      <c r="V24" s="276">
        <f t="shared" si="18"/>
        <v>0</v>
      </c>
      <c r="W24" s="277">
        <f t="shared" si="19"/>
        <v>100</v>
      </c>
      <c r="X24" s="277">
        <f t="shared" si="20"/>
        <v>0</v>
      </c>
      <c r="Y24" s="277">
        <f t="shared" si="21"/>
        <v>0</v>
      </c>
      <c r="Z24" s="277"/>
      <c r="AA24" s="277">
        <f t="shared" si="3"/>
        <v>0</v>
      </c>
      <c r="AB24" s="298">
        <f t="shared" si="22"/>
        <v>0</v>
      </c>
      <c r="AC24" s="279">
        <f t="shared" si="23"/>
        <v>9.2333333333333323E-2</v>
      </c>
      <c r="AD24" s="279">
        <f t="shared" si="24"/>
        <v>0</v>
      </c>
      <c r="AE24" s="279">
        <f t="shared" si="25"/>
        <v>0</v>
      </c>
      <c r="AF24" s="279"/>
      <c r="AG24" s="279">
        <f t="shared" si="26"/>
        <v>0</v>
      </c>
      <c r="AH24" s="298">
        <v>2.6666666666666692E-3</v>
      </c>
      <c r="AI24" s="279">
        <v>9.2333333333333323E-2</v>
      </c>
      <c r="AJ24" s="279">
        <v>8.3333333333333404E-4</v>
      </c>
      <c r="AK24" s="279">
        <v>1.833333333333335E-3</v>
      </c>
      <c r="AL24" s="279"/>
      <c r="AM24" s="279">
        <v>2.8333333333333357E-3</v>
      </c>
      <c r="AN24" s="279"/>
      <c r="AO24" s="280" t="s">
        <v>4337</v>
      </c>
      <c r="AQ24" s="281" t="e">
        <f>VLOOKUP(A24,'Lambert-RGB-GDP_Efficacy'!A:A,1,FALSE)</f>
        <v>#N/A</v>
      </c>
    </row>
    <row r="25" spans="1:43" s="281" customFormat="1">
      <c r="A25" s="275" t="s">
        <v>4332</v>
      </c>
      <c r="B25" s="259" t="s">
        <v>5555</v>
      </c>
      <c r="C25" s="255" t="str">
        <f t="shared" si="27"/>
        <v/>
      </c>
      <c r="D25" s="256" t="str">
        <f t="shared" si="27"/>
        <v/>
      </c>
      <c r="E25" s="256" t="str">
        <f t="shared" si="27"/>
        <v/>
      </c>
      <c r="F25" s="256" t="str">
        <f t="shared" si="27"/>
        <v/>
      </c>
      <c r="G25" s="257">
        <f t="shared" si="6"/>
        <v>0</v>
      </c>
      <c r="H25" s="258" t="str">
        <f t="shared" si="7"/>
        <v>-</v>
      </c>
      <c r="I25" s="255">
        <f t="shared" si="8"/>
        <v>0</v>
      </c>
      <c r="J25" s="256">
        <f t="shared" si="8"/>
        <v>0</v>
      </c>
      <c r="K25" s="256">
        <f t="shared" si="8"/>
        <v>0</v>
      </c>
      <c r="L25" s="256">
        <f t="shared" si="8"/>
        <v>0</v>
      </c>
      <c r="M25" s="255">
        <f t="shared" si="9"/>
        <v>0</v>
      </c>
      <c r="N25" s="256">
        <f t="shared" si="10"/>
        <v>0</v>
      </c>
      <c r="O25" s="256">
        <f t="shared" si="11"/>
        <v>0</v>
      </c>
      <c r="P25" s="256">
        <f t="shared" si="12"/>
        <v>0</v>
      </c>
      <c r="Q25" s="304">
        <f t="shared" si="13"/>
        <v>0</v>
      </c>
      <c r="R25" s="305">
        <f t="shared" si="14"/>
        <v>0</v>
      </c>
      <c r="S25" s="305">
        <f t="shared" si="15"/>
        <v>0</v>
      </c>
      <c r="T25" s="305">
        <f t="shared" si="16"/>
        <v>0</v>
      </c>
      <c r="U25" s="258" t="str">
        <f t="shared" si="17"/>
        <v>-</v>
      </c>
      <c r="V25" s="276">
        <f t="shared" si="18"/>
        <v>0</v>
      </c>
      <c r="W25" s="277">
        <f t="shared" si="19"/>
        <v>0</v>
      </c>
      <c r="X25" s="277">
        <f t="shared" si="20"/>
        <v>0</v>
      </c>
      <c r="Y25" s="277">
        <f t="shared" si="21"/>
        <v>0</v>
      </c>
      <c r="Z25" s="277"/>
      <c r="AA25" s="277">
        <f t="shared" si="3"/>
        <v>0</v>
      </c>
      <c r="AB25" s="298">
        <f t="shared" si="22"/>
        <v>0</v>
      </c>
      <c r="AC25" s="279">
        <f t="shared" si="23"/>
        <v>0</v>
      </c>
      <c r="AD25" s="279">
        <f t="shared" si="24"/>
        <v>0</v>
      </c>
      <c r="AE25" s="279">
        <f t="shared" si="25"/>
        <v>0</v>
      </c>
      <c r="AF25" s="279"/>
      <c r="AG25" s="279">
        <f t="shared" si="26"/>
        <v>0</v>
      </c>
      <c r="AH25" s="298">
        <v>-1.6666666666666682E-4</v>
      </c>
      <c r="AI25" s="279">
        <v>1.6666666666666682E-4</v>
      </c>
      <c r="AJ25" s="279">
        <v>-1.0000000000000009E-3</v>
      </c>
      <c r="AK25" s="279">
        <v>1.6666666666666682E-4</v>
      </c>
      <c r="AL25" s="279"/>
      <c r="AM25" s="279">
        <v>1.0000000000000009E-3</v>
      </c>
      <c r="AN25" s="279"/>
      <c r="AO25" s="280" t="s">
        <v>4332</v>
      </c>
      <c r="AQ25" s="281" t="e">
        <f>VLOOKUP(A25,'Lambert-RGB-GDP_Efficacy'!A:A,1,FALSE)</f>
        <v>#N/A</v>
      </c>
    </row>
    <row r="26" spans="1:43" s="281" customFormat="1">
      <c r="A26" s="275" t="s">
        <v>4330</v>
      </c>
      <c r="B26" s="259" t="s">
        <v>5555</v>
      </c>
      <c r="C26" s="255" t="str">
        <f t="shared" si="27"/>
        <v/>
      </c>
      <c r="D26" s="256">
        <f t="shared" si="27"/>
        <v>1</v>
      </c>
      <c r="E26" s="256">
        <f t="shared" si="27"/>
        <v>1</v>
      </c>
      <c r="F26" s="256" t="str">
        <f t="shared" si="27"/>
        <v/>
      </c>
      <c r="G26" s="257">
        <f t="shared" si="6"/>
        <v>2</v>
      </c>
      <c r="H26" s="258" t="str">
        <f t="shared" si="7"/>
        <v>Gi/o</v>
      </c>
      <c r="I26" s="255">
        <f t="shared" si="8"/>
        <v>0</v>
      </c>
      <c r="J26" s="256">
        <f t="shared" si="8"/>
        <v>1</v>
      </c>
      <c r="K26" s="256">
        <f t="shared" si="8"/>
        <v>2</v>
      </c>
      <c r="L26" s="256">
        <f t="shared" si="8"/>
        <v>0</v>
      </c>
      <c r="M26" s="255">
        <f t="shared" si="9"/>
        <v>0</v>
      </c>
      <c r="N26" s="256">
        <f t="shared" si="10"/>
        <v>100</v>
      </c>
      <c r="O26" s="256">
        <f t="shared" si="11"/>
        <v>22.123893805309727</v>
      </c>
      <c r="P26" s="256">
        <f t="shared" si="12"/>
        <v>0</v>
      </c>
      <c r="Q26" s="304">
        <f t="shared" si="13"/>
        <v>0</v>
      </c>
      <c r="R26" s="305">
        <f t="shared" si="14"/>
        <v>0.13183333333333333</v>
      </c>
      <c r="S26" s="305">
        <f t="shared" si="15"/>
        <v>2.9166666666666657E-2</v>
      </c>
      <c r="T26" s="305">
        <f t="shared" si="16"/>
        <v>0</v>
      </c>
      <c r="U26" s="258" t="str">
        <f t="shared" si="17"/>
        <v>Gi1</v>
      </c>
      <c r="V26" s="276">
        <f t="shared" si="18"/>
        <v>0</v>
      </c>
      <c r="W26" s="277">
        <f t="shared" si="19"/>
        <v>100</v>
      </c>
      <c r="X26" s="277">
        <f t="shared" si="20"/>
        <v>22.123893805309727</v>
      </c>
      <c r="Y26" s="277">
        <f t="shared" si="21"/>
        <v>0</v>
      </c>
      <c r="Z26" s="277"/>
      <c r="AA26" s="277">
        <f t="shared" si="3"/>
        <v>0</v>
      </c>
      <c r="AB26" s="298">
        <f t="shared" si="22"/>
        <v>0</v>
      </c>
      <c r="AC26" s="279">
        <f t="shared" si="23"/>
        <v>0.13183333333333333</v>
      </c>
      <c r="AD26" s="279">
        <f t="shared" si="24"/>
        <v>2.9166666666666657E-2</v>
      </c>
      <c r="AE26" s="279">
        <f t="shared" si="25"/>
        <v>0</v>
      </c>
      <c r="AF26" s="279"/>
      <c r="AG26" s="279">
        <f t="shared" si="26"/>
        <v>0</v>
      </c>
      <c r="AH26" s="298">
        <v>5.3333333333333011E-3</v>
      </c>
      <c r="AI26" s="279">
        <v>0.13183333333333333</v>
      </c>
      <c r="AJ26" s="279">
        <v>2.9166666666666657E-2</v>
      </c>
      <c r="AK26" s="279">
        <v>3.8333333333333184E-3</v>
      </c>
      <c r="AL26" s="279"/>
      <c r="AM26" s="279">
        <v>5.4999999999999867E-3</v>
      </c>
      <c r="AN26" s="279"/>
      <c r="AO26" s="280" t="s">
        <v>4330</v>
      </c>
      <c r="AQ26" s="281" t="e">
        <f>VLOOKUP(A26,'Lambert-RGB-GDP_Efficacy'!A:A,1,FALSE)</f>
        <v>#N/A</v>
      </c>
    </row>
    <row r="27" spans="1:43" s="281" customFormat="1">
      <c r="A27" s="275" t="s">
        <v>4327</v>
      </c>
      <c r="B27" s="259" t="s">
        <v>5555</v>
      </c>
      <c r="C27" s="255" t="str">
        <f t="shared" si="27"/>
        <v/>
      </c>
      <c r="D27" s="256">
        <f t="shared" si="27"/>
        <v>1</v>
      </c>
      <c r="E27" s="256" t="str">
        <f t="shared" si="27"/>
        <v/>
      </c>
      <c r="F27" s="256" t="str">
        <f t="shared" si="27"/>
        <v/>
      </c>
      <c r="G27" s="257">
        <f t="shared" si="6"/>
        <v>1</v>
      </c>
      <c r="H27" s="258" t="str">
        <f t="shared" si="7"/>
        <v>Gi/o</v>
      </c>
      <c r="I27" s="255">
        <f t="shared" si="8"/>
        <v>0</v>
      </c>
      <c r="J27" s="256">
        <f t="shared" si="8"/>
        <v>1</v>
      </c>
      <c r="K27" s="256">
        <f t="shared" si="8"/>
        <v>0</v>
      </c>
      <c r="L27" s="256">
        <f t="shared" si="8"/>
        <v>0</v>
      </c>
      <c r="M27" s="255">
        <f t="shared" si="9"/>
        <v>0</v>
      </c>
      <c r="N27" s="256">
        <f t="shared" si="10"/>
        <v>100</v>
      </c>
      <c r="O27" s="256">
        <f t="shared" si="11"/>
        <v>0</v>
      </c>
      <c r="P27" s="256">
        <f t="shared" si="12"/>
        <v>0</v>
      </c>
      <c r="Q27" s="304">
        <f t="shared" si="13"/>
        <v>0</v>
      </c>
      <c r="R27" s="305">
        <f t="shared" si="14"/>
        <v>7.3166666666666699E-2</v>
      </c>
      <c r="S27" s="305">
        <f t="shared" si="15"/>
        <v>0</v>
      </c>
      <c r="T27" s="305">
        <f t="shared" si="16"/>
        <v>0</v>
      </c>
      <c r="U27" s="258" t="str">
        <f t="shared" si="17"/>
        <v>Gi1</v>
      </c>
      <c r="V27" s="276">
        <f t="shared" si="18"/>
        <v>0</v>
      </c>
      <c r="W27" s="277">
        <f t="shared" si="19"/>
        <v>100</v>
      </c>
      <c r="X27" s="277">
        <f t="shared" si="20"/>
        <v>0</v>
      </c>
      <c r="Y27" s="277">
        <f t="shared" si="21"/>
        <v>0</v>
      </c>
      <c r="Z27" s="277"/>
      <c r="AA27" s="277">
        <f t="shared" si="3"/>
        <v>0</v>
      </c>
      <c r="AB27" s="298">
        <f t="shared" si="22"/>
        <v>0</v>
      </c>
      <c r="AC27" s="279">
        <f t="shared" si="23"/>
        <v>7.3166666666666699E-2</v>
      </c>
      <c r="AD27" s="279">
        <f t="shared" si="24"/>
        <v>0</v>
      </c>
      <c r="AE27" s="279">
        <f t="shared" si="25"/>
        <v>0</v>
      </c>
      <c r="AF27" s="279"/>
      <c r="AG27" s="279">
        <f t="shared" si="26"/>
        <v>0</v>
      </c>
      <c r="AH27" s="298">
        <v>1.833333333333335E-3</v>
      </c>
      <c r="AI27" s="279">
        <v>7.3166666666666699E-2</v>
      </c>
      <c r="AJ27" s="279">
        <v>1.6666666666666681E-3</v>
      </c>
      <c r="AK27" s="279">
        <v>8.3333333333333404E-4</v>
      </c>
      <c r="AL27" s="279"/>
      <c r="AM27" s="279">
        <v>1.6666666666666681E-3</v>
      </c>
      <c r="AN27" s="279"/>
      <c r="AO27" s="280" t="s">
        <v>4327</v>
      </c>
      <c r="AQ27" s="281" t="e">
        <f>VLOOKUP(A27,'Lambert-RGB-GDP_Efficacy'!A:A,1,FALSE)</f>
        <v>#N/A</v>
      </c>
    </row>
    <row r="28" spans="1:43" s="281" customFormat="1">
      <c r="A28" s="275" t="s">
        <v>82</v>
      </c>
      <c r="B28" s="259" t="s">
        <v>5555</v>
      </c>
      <c r="C28" s="255" t="str">
        <f t="shared" si="27"/>
        <v/>
      </c>
      <c r="D28" s="256">
        <f t="shared" si="27"/>
        <v>1</v>
      </c>
      <c r="E28" s="256" t="str">
        <f t="shared" si="27"/>
        <v/>
      </c>
      <c r="F28" s="256">
        <f t="shared" si="27"/>
        <v>1</v>
      </c>
      <c r="G28" s="257">
        <f t="shared" si="6"/>
        <v>2</v>
      </c>
      <c r="H28" s="258" t="str">
        <f t="shared" si="7"/>
        <v>Gi/o</v>
      </c>
      <c r="I28" s="255">
        <f t="shared" si="8"/>
        <v>0</v>
      </c>
      <c r="J28" s="256">
        <f t="shared" si="8"/>
        <v>1</v>
      </c>
      <c r="K28" s="256">
        <f t="shared" si="8"/>
        <v>0</v>
      </c>
      <c r="L28" s="256">
        <f t="shared" si="8"/>
        <v>2</v>
      </c>
      <c r="M28" s="255">
        <f t="shared" si="9"/>
        <v>0</v>
      </c>
      <c r="N28" s="256">
        <f t="shared" si="10"/>
        <v>100</v>
      </c>
      <c r="O28" s="256">
        <f t="shared" si="11"/>
        <v>0</v>
      </c>
      <c r="P28" s="256">
        <f t="shared" si="12"/>
        <v>96.551724137931032</v>
      </c>
      <c r="Q28" s="304">
        <f t="shared" si="13"/>
        <v>0</v>
      </c>
      <c r="R28" s="305">
        <f t="shared" si="14"/>
        <v>1.4500000000000013E-2</v>
      </c>
      <c r="S28" s="305">
        <f t="shared" si="15"/>
        <v>0</v>
      </c>
      <c r="T28" s="305">
        <f t="shared" si="16"/>
        <v>1.4000000000000012E-2</v>
      </c>
      <c r="U28" s="258" t="str">
        <f t="shared" si="17"/>
        <v>Gi1</v>
      </c>
      <c r="V28" s="276">
        <f t="shared" si="18"/>
        <v>0</v>
      </c>
      <c r="W28" s="277">
        <f t="shared" si="19"/>
        <v>100</v>
      </c>
      <c r="X28" s="277">
        <f t="shared" si="20"/>
        <v>0</v>
      </c>
      <c r="Y28" s="277">
        <f t="shared" si="21"/>
        <v>0</v>
      </c>
      <c r="Z28" s="277"/>
      <c r="AA28" s="277">
        <f t="shared" si="3"/>
        <v>96.551724137931032</v>
      </c>
      <c r="AB28" s="298">
        <f t="shared" si="22"/>
        <v>0</v>
      </c>
      <c r="AC28" s="279">
        <f t="shared" si="23"/>
        <v>1.4500000000000013E-2</v>
      </c>
      <c r="AD28" s="279">
        <f t="shared" si="24"/>
        <v>0</v>
      </c>
      <c r="AE28" s="279">
        <f t="shared" si="25"/>
        <v>0</v>
      </c>
      <c r="AF28" s="279"/>
      <c r="AG28" s="279">
        <f t="shared" si="26"/>
        <v>1.4000000000000012E-2</v>
      </c>
      <c r="AH28" s="298">
        <v>6.6666666666666729E-4</v>
      </c>
      <c r="AI28" s="279">
        <v>1.4500000000000013E-2</v>
      </c>
      <c r="AJ28" s="279">
        <v>2.6666666666666692E-3</v>
      </c>
      <c r="AK28" s="279">
        <v>6.5000000000000058E-3</v>
      </c>
      <c r="AL28" s="279"/>
      <c r="AM28" s="279">
        <v>1.4000000000000012E-2</v>
      </c>
      <c r="AN28" s="279"/>
      <c r="AO28" s="280" t="s">
        <v>83</v>
      </c>
      <c r="AQ28" s="281" t="e">
        <f>VLOOKUP(A28,'Lambert-RGB-GDP_Efficacy'!A:A,1,FALSE)</f>
        <v>#N/A</v>
      </c>
    </row>
    <row r="29" spans="1:43" s="281" customFormat="1">
      <c r="A29" s="275" t="s">
        <v>4323</v>
      </c>
      <c r="B29" s="259" t="s">
        <v>5555</v>
      </c>
      <c r="C29" s="255" t="str">
        <f t="shared" si="27"/>
        <v/>
      </c>
      <c r="D29" s="256" t="str">
        <f t="shared" si="27"/>
        <v/>
      </c>
      <c r="E29" s="256" t="str">
        <f t="shared" si="27"/>
        <v/>
      </c>
      <c r="F29" s="256" t="str">
        <f t="shared" si="27"/>
        <v/>
      </c>
      <c r="G29" s="257">
        <f t="shared" si="6"/>
        <v>0</v>
      </c>
      <c r="H29" s="258" t="str">
        <f t="shared" si="7"/>
        <v>-</v>
      </c>
      <c r="I29" s="255">
        <f t="shared" si="8"/>
        <v>0</v>
      </c>
      <c r="J29" s="256">
        <f t="shared" si="8"/>
        <v>0</v>
      </c>
      <c r="K29" s="256">
        <f t="shared" si="8"/>
        <v>0</v>
      </c>
      <c r="L29" s="256">
        <f t="shared" si="8"/>
        <v>0</v>
      </c>
      <c r="M29" s="255">
        <f t="shared" si="9"/>
        <v>0</v>
      </c>
      <c r="N29" s="256">
        <f t="shared" si="10"/>
        <v>0</v>
      </c>
      <c r="O29" s="256">
        <f t="shared" si="11"/>
        <v>0</v>
      </c>
      <c r="P29" s="256">
        <f t="shared" si="12"/>
        <v>0</v>
      </c>
      <c r="Q29" s="304">
        <f t="shared" si="13"/>
        <v>0</v>
      </c>
      <c r="R29" s="305">
        <f t="shared" si="14"/>
        <v>0</v>
      </c>
      <c r="S29" s="305">
        <f t="shared" si="15"/>
        <v>0</v>
      </c>
      <c r="T29" s="305">
        <f t="shared" si="16"/>
        <v>0</v>
      </c>
      <c r="U29" s="258" t="str">
        <f t="shared" si="17"/>
        <v>-</v>
      </c>
      <c r="V29" s="276">
        <f t="shared" si="18"/>
        <v>0</v>
      </c>
      <c r="W29" s="277">
        <f t="shared" si="19"/>
        <v>0</v>
      </c>
      <c r="X29" s="277">
        <f t="shared" si="20"/>
        <v>0</v>
      </c>
      <c r="Y29" s="277">
        <f t="shared" si="21"/>
        <v>0</v>
      </c>
      <c r="Z29" s="277"/>
      <c r="AA29" s="277">
        <f t="shared" si="3"/>
        <v>0</v>
      </c>
      <c r="AB29" s="298">
        <f t="shared" si="22"/>
        <v>0</v>
      </c>
      <c r="AC29" s="279">
        <f t="shared" si="23"/>
        <v>0</v>
      </c>
      <c r="AD29" s="279">
        <f t="shared" si="24"/>
        <v>0</v>
      </c>
      <c r="AE29" s="279">
        <f t="shared" si="25"/>
        <v>0</v>
      </c>
      <c r="AF29" s="279"/>
      <c r="AG29" s="279">
        <f t="shared" si="26"/>
        <v>0</v>
      </c>
      <c r="AH29" s="298">
        <v>1.6666666666666682E-4</v>
      </c>
      <c r="AI29" s="279">
        <v>6.6666666666666729E-4</v>
      </c>
      <c r="AJ29" s="279">
        <v>-8.3333333333335258E-4</v>
      </c>
      <c r="AK29" s="279">
        <v>-6.6666666666664876E-4</v>
      </c>
      <c r="AL29" s="279"/>
      <c r="AM29" s="279">
        <v>-1.1666666666666676E-3</v>
      </c>
      <c r="AN29" s="279"/>
      <c r="AO29" s="280" t="s">
        <v>4321</v>
      </c>
      <c r="AQ29" s="281" t="e">
        <f>VLOOKUP(A29,'Lambert-RGB-GDP_Efficacy'!A:A,1,FALSE)</f>
        <v>#N/A</v>
      </c>
    </row>
    <row r="30" spans="1:43" s="281" customFormat="1">
      <c r="A30" s="275" t="s">
        <v>3451</v>
      </c>
      <c r="B30" s="259" t="s">
        <v>5555</v>
      </c>
      <c r="C30" s="255" t="str">
        <f t="shared" si="27"/>
        <v/>
      </c>
      <c r="D30" s="256">
        <f t="shared" si="27"/>
        <v>1</v>
      </c>
      <c r="E30" s="256">
        <f t="shared" si="27"/>
        <v>1</v>
      </c>
      <c r="F30" s="256">
        <f t="shared" si="27"/>
        <v>1</v>
      </c>
      <c r="G30" s="257">
        <f t="shared" si="6"/>
        <v>3</v>
      </c>
      <c r="H30" s="258" t="str">
        <f t="shared" si="7"/>
        <v>Gi/o</v>
      </c>
      <c r="I30" s="255">
        <f t="shared" si="8"/>
        <v>0</v>
      </c>
      <c r="J30" s="256">
        <f t="shared" si="8"/>
        <v>1</v>
      </c>
      <c r="K30" s="256">
        <f t="shared" si="8"/>
        <v>2</v>
      </c>
      <c r="L30" s="256">
        <f t="shared" si="8"/>
        <v>3</v>
      </c>
      <c r="M30" s="255">
        <f t="shared" si="9"/>
        <v>0</v>
      </c>
      <c r="N30" s="256">
        <f t="shared" si="10"/>
        <v>100</v>
      </c>
      <c r="O30" s="256">
        <f t="shared" si="11"/>
        <v>39.705882352941146</v>
      </c>
      <c r="P30" s="256">
        <f t="shared" si="12"/>
        <v>23.529411764705905</v>
      </c>
      <c r="Q30" s="304">
        <f t="shared" si="13"/>
        <v>0</v>
      </c>
      <c r="R30" s="305">
        <f t="shared" si="14"/>
        <v>5.6666666666666664E-2</v>
      </c>
      <c r="S30" s="305">
        <f t="shared" si="15"/>
        <v>2.2499999999999982E-2</v>
      </c>
      <c r="T30" s="305">
        <f t="shared" si="16"/>
        <v>1.3333333333333345E-2</v>
      </c>
      <c r="U30" s="258" t="str">
        <f t="shared" si="17"/>
        <v>Gi1</v>
      </c>
      <c r="V30" s="276">
        <f t="shared" si="18"/>
        <v>0</v>
      </c>
      <c r="W30" s="277">
        <f t="shared" si="19"/>
        <v>100</v>
      </c>
      <c r="X30" s="277">
        <f t="shared" si="20"/>
        <v>35.588235294117617</v>
      </c>
      <c r="Y30" s="277">
        <f t="shared" si="21"/>
        <v>39.705882352941146</v>
      </c>
      <c r="Z30" s="277"/>
      <c r="AA30" s="277">
        <f t="shared" si="3"/>
        <v>23.529411764705905</v>
      </c>
      <c r="AB30" s="298">
        <f t="shared" si="22"/>
        <v>0</v>
      </c>
      <c r="AC30" s="279">
        <f t="shared" si="23"/>
        <v>5.6666666666666664E-2</v>
      </c>
      <c r="AD30" s="279">
        <f t="shared" si="24"/>
        <v>2.0166666666666649E-2</v>
      </c>
      <c r="AE30" s="279">
        <f t="shared" si="25"/>
        <v>2.2499999999999982E-2</v>
      </c>
      <c r="AF30" s="279"/>
      <c r="AG30" s="279">
        <f t="shared" si="26"/>
        <v>1.3333333333333345E-2</v>
      </c>
      <c r="AH30" s="298">
        <v>2.0000000000000018E-3</v>
      </c>
      <c r="AI30" s="279">
        <v>5.6666666666666664E-2</v>
      </c>
      <c r="AJ30" s="279">
        <v>2.0166666666666649E-2</v>
      </c>
      <c r="AK30" s="279">
        <v>2.2499999999999982E-2</v>
      </c>
      <c r="AL30" s="279"/>
      <c r="AM30" s="279">
        <v>1.3333333333333345E-2</v>
      </c>
      <c r="AN30" s="279"/>
      <c r="AO30" s="280" t="s">
        <v>3450</v>
      </c>
      <c r="AQ30" s="281" t="e">
        <f>VLOOKUP(A30,'Lambert-RGB-GDP_Efficacy'!A:A,1,FALSE)</f>
        <v>#N/A</v>
      </c>
    </row>
    <row r="31" spans="1:43" s="281" customFormat="1">
      <c r="A31" s="275" t="s">
        <v>4316</v>
      </c>
      <c r="B31" s="259" t="s">
        <v>5555</v>
      </c>
      <c r="C31" s="255" t="str">
        <f t="shared" si="27"/>
        <v/>
      </c>
      <c r="D31" s="256" t="str">
        <f t="shared" si="27"/>
        <v/>
      </c>
      <c r="E31" s="256" t="str">
        <f t="shared" si="27"/>
        <v/>
      </c>
      <c r="F31" s="256" t="str">
        <f t="shared" si="27"/>
        <v/>
      </c>
      <c r="G31" s="257">
        <f t="shared" si="6"/>
        <v>0</v>
      </c>
      <c r="H31" s="258" t="str">
        <f t="shared" si="7"/>
        <v>-</v>
      </c>
      <c r="I31" s="255">
        <f t="shared" si="8"/>
        <v>0</v>
      </c>
      <c r="J31" s="256">
        <f t="shared" si="8"/>
        <v>0</v>
      </c>
      <c r="K31" s="256">
        <f t="shared" si="8"/>
        <v>0</v>
      </c>
      <c r="L31" s="256">
        <f t="shared" si="8"/>
        <v>0</v>
      </c>
      <c r="M31" s="255">
        <f t="shared" si="9"/>
        <v>0</v>
      </c>
      <c r="N31" s="256">
        <f t="shared" si="10"/>
        <v>0</v>
      </c>
      <c r="O31" s="256">
        <f t="shared" si="11"/>
        <v>0</v>
      </c>
      <c r="P31" s="256">
        <f t="shared" si="12"/>
        <v>0</v>
      </c>
      <c r="Q31" s="304">
        <f t="shared" si="13"/>
        <v>0</v>
      </c>
      <c r="R31" s="305">
        <f t="shared" si="14"/>
        <v>0</v>
      </c>
      <c r="S31" s="305">
        <f t="shared" si="15"/>
        <v>0</v>
      </c>
      <c r="T31" s="305">
        <f t="shared" si="16"/>
        <v>0</v>
      </c>
      <c r="U31" s="258" t="str">
        <f t="shared" si="17"/>
        <v>-</v>
      </c>
      <c r="V31" s="276">
        <f t="shared" si="18"/>
        <v>0</v>
      </c>
      <c r="W31" s="277">
        <f t="shared" si="19"/>
        <v>0</v>
      </c>
      <c r="X31" s="277">
        <f t="shared" si="20"/>
        <v>0</v>
      </c>
      <c r="Y31" s="277">
        <f t="shared" si="21"/>
        <v>0</v>
      </c>
      <c r="Z31" s="277"/>
      <c r="AA31" s="277">
        <f t="shared" si="3"/>
        <v>0</v>
      </c>
      <c r="AB31" s="298">
        <f t="shared" si="22"/>
        <v>0</v>
      </c>
      <c r="AC31" s="279">
        <f t="shared" si="23"/>
        <v>0</v>
      </c>
      <c r="AD31" s="279">
        <f t="shared" si="24"/>
        <v>0</v>
      </c>
      <c r="AE31" s="279">
        <f t="shared" si="25"/>
        <v>0</v>
      </c>
      <c r="AF31" s="279"/>
      <c r="AG31" s="279">
        <f t="shared" si="26"/>
        <v>0</v>
      </c>
      <c r="AH31" s="298">
        <v>1.6666666666664831E-4</v>
      </c>
      <c r="AI31" s="279">
        <v>8.3333333333333404E-4</v>
      </c>
      <c r="AJ31" s="279">
        <v>5.0000000000000044E-4</v>
      </c>
      <c r="AK31" s="279">
        <v>-5.0000000000001898E-4</v>
      </c>
      <c r="AL31" s="279"/>
      <c r="AM31" s="279">
        <v>-8.3333333333333404E-4</v>
      </c>
      <c r="AN31" s="279"/>
      <c r="AO31" s="280" t="s">
        <v>4314</v>
      </c>
      <c r="AQ31" s="281" t="e">
        <f>VLOOKUP(A31,'Lambert-RGB-GDP_Efficacy'!A:A,1,FALSE)</f>
        <v>#N/A</v>
      </c>
    </row>
    <row r="32" spans="1:43" s="281" customFormat="1">
      <c r="A32" s="275" t="s">
        <v>4312</v>
      </c>
      <c r="B32" s="259" t="s">
        <v>5555</v>
      </c>
      <c r="C32" s="255" t="str">
        <f t="shared" si="27"/>
        <v/>
      </c>
      <c r="D32" s="256" t="str">
        <f t="shared" si="27"/>
        <v/>
      </c>
      <c r="E32" s="256" t="str">
        <f t="shared" si="27"/>
        <v/>
      </c>
      <c r="F32" s="256" t="str">
        <f t="shared" si="27"/>
        <v/>
      </c>
      <c r="G32" s="257">
        <f t="shared" si="6"/>
        <v>0</v>
      </c>
      <c r="H32" s="258" t="str">
        <f t="shared" si="7"/>
        <v>-</v>
      </c>
      <c r="I32" s="255">
        <f t="shared" si="8"/>
        <v>0</v>
      </c>
      <c r="J32" s="256">
        <f t="shared" si="8"/>
        <v>0</v>
      </c>
      <c r="K32" s="256">
        <f t="shared" si="8"/>
        <v>0</v>
      </c>
      <c r="L32" s="256">
        <f t="shared" si="8"/>
        <v>0</v>
      </c>
      <c r="M32" s="255">
        <f t="shared" si="9"/>
        <v>0</v>
      </c>
      <c r="N32" s="256">
        <f t="shared" si="10"/>
        <v>0</v>
      </c>
      <c r="O32" s="256">
        <f t="shared" si="11"/>
        <v>0</v>
      </c>
      <c r="P32" s="256">
        <f t="shared" si="12"/>
        <v>0</v>
      </c>
      <c r="Q32" s="304">
        <f t="shared" si="13"/>
        <v>0</v>
      </c>
      <c r="R32" s="305">
        <f t="shared" si="14"/>
        <v>0</v>
      </c>
      <c r="S32" s="305">
        <f t="shared" si="15"/>
        <v>0</v>
      </c>
      <c r="T32" s="305">
        <f t="shared" si="16"/>
        <v>0</v>
      </c>
      <c r="U32" s="258" t="str">
        <f t="shared" si="17"/>
        <v>-</v>
      </c>
      <c r="V32" s="276">
        <f t="shared" si="18"/>
        <v>0</v>
      </c>
      <c r="W32" s="277">
        <f t="shared" si="19"/>
        <v>0</v>
      </c>
      <c r="X32" s="277">
        <f t="shared" si="20"/>
        <v>0</v>
      </c>
      <c r="Y32" s="277">
        <f t="shared" si="21"/>
        <v>0</v>
      </c>
      <c r="Z32" s="277"/>
      <c r="AA32" s="277">
        <f t="shared" si="3"/>
        <v>0</v>
      </c>
      <c r="AB32" s="298">
        <f t="shared" si="22"/>
        <v>0</v>
      </c>
      <c r="AC32" s="279">
        <f t="shared" si="23"/>
        <v>0</v>
      </c>
      <c r="AD32" s="279">
        <f t="shared" si="24"/>
        <v>0</v>
      </c>
      <c r="AE32" s="279">
        <f t="shared" si="25"/>
        <v>0</v>
      </c>
      <c r="AF32" s="279"/>
      <c r="AG32" s="279">
        <f t="shared" si="26"/>
        <v>0</v>
      </c>
      <c r="AH32" s="298">
        <v>-8.3333333333333404E-4</v>
      </c>
      <c r="AI32" s="279">
        <v>8.3333333333333404E-4</v>
      </c>
      <c r="AJ32" s="279">
        <v>8.3333333333333404E-4</v>
      </c>
      <c r="AK32" s="279">
        <v>5.0000000000000044E-4</v>
      </c>
      <c r="AL32" s="279"/>
      <c r="AM32" s="279">
        <v>-1.1666666666666676E-3</v>
      </c>
      <c r="AN32" s="279"/>
      <c r="AO32" s="280" t="s">
        <v>4310</v>
      </c>
      <c r="AQ32" s="281" t="e">
        <f>VLOOKUP(A32,'Lambert-RGB-GDP_Efficacy'!A:A,1,FALSE)</f>
        <v>#N/A</v>
      </c>
    </row>
    <row r="33" spans="1:43" s="281" customFormat="1">
      <c r="A33" s="275" t="s">
        <v>4308</v>
      </c>
      <c r="B33" s="259" t="s">
        <v>5555</v>
      </c>
      <c r="C33" s="255" t="str">
        <f t="shared" si="27"/>
        <v/>
      </c>
      <c r="D33" s="256" t="str">
        <f t="shared" si="27"/>
        <v/>
      </c>
      <c r="E33" s="256" t="str">
        <f t="shared" si="27"/>
        <v/>
      </c>
      <c r="F33" s="256" t="str">
        <f t="shared" si="27"/>
        <v/>
      </c>
      <c r="G33" s="257">
        <f t="shared" si="6"/>
        <v>0</v>
      </c>
      <c r="H33" s="258" t="str">
        <f t="shared" si="7"/>
        <v>-</v>
      </c>
      <c r="I33" s="255">
        <f t="shared" si="8"/>
        <v>0</v>
      </c>
      <c r="J33" s="256">
        <f t="shared" si="8"/>
        <v>0</v>
      </c>
      <c r="K33" s="256">
        <f t="shared" si="8"/>
        <v>0</v>
      </c>
      <c r="L33" s="256">
        <f t="shared" si="8"/>
        <v>0</v>
      </c>
      <c r="M33" s="255">
        <f t="shared" si="9"/>
        <v>0</v>
      </c>
      <c r="N33" s="256">
        <f t="shared" si="10"/>
        <v>0</v>
      </c>
      <c r="O33" s="256">
        <f t="shared" si="11"/>
        <v>0</v>
      </c>
      <c r="P33" s="256">
        <f t="shared" si="12"/>
        <v>0</v>
      </c>
      <c r="Q33" s="304">
        <f t="shared" si="13"/>
        <v>0</v>
      </c>
      <c r="R33" s="305">
        <f t="shared" si="14"/>
        <v>0</v>
      </c>
      <c r="S33" s="305">
        <f t="shared" si="15"/>
        <v>0</v>
      </c>
      <c r="T33" s="305">
        <f t="shared" si="16"/>
        <v>0</v>
      </c>
      <c r="U33" s="258" t="str">
        <f t="shared" si="17"/>
        <v>-</v>
      </c>
      <c r="V33" s="276">
        <f t="shared" si="18"/>
        <v>0</v>
      </c>
      <c r="W33" s="277">
        <f t="shared" si="19"/>
        <v>0</v>
      </c>
      <c r="X33" s="277">
        <f t="shared" si="20"/>
        <v>0</v>
      </c>
      <c r="Y33" s="277">
        <f t="shared" si="21"/>
        <v>0</v>
      </c>
      <c r="Z33" s="277"/>
      <c r="AA33" s="277">
        <f t="shared" si="3"/>
        <v>0</v>
      </c>
      <c r="AB33" s="298">
        <f t="shared" si="22"/>
        <v>0</v>
      </c>
      <c r="AC33" s="279">
        <f t="shared" si="23"/>
        <v>0</v>
      </c>
      <c r="AD33" s="279">
        <f t="shared" si="24"/>
        <v>0</v>
      </c>
      <c r="AE33" s="279">
        <f t="shared" si="25"/>
        <v>0</v>
      </c>
      <c r="AF33" s="279"/>
      <c r="AG33" s="279">
        <f t="shared" si="26"/>
        <v>0</v>
      </c>
      <c r="AH33" s="298">
        <v>-8.3333333333333404E-4</v>
      </c>
      <c r="AI33" s="279">
        <v>-5.0000000000000044E-4</v>
      </c>
      <c r="AJ33" s="279">
        <v>-3.3333333333333365E-4</v>
      </c>
      <c r="AK33" s="279">
        <v>-3.3333333333333365E-4</v>
      </c>
      <c r="AL33" s="279"/>
      <c r="AM33" s="279">
        <v>-2.8333333333333357E-3</v>
      </c>
      <c r="AN33" s="279"/>
      <c r="AO33" s="280" t="s">
        <v>4306</v>
      </c>
      <c r="AQ33" s="281" t="e">
        <f>VLOOKUP(A33,'Lambert-RGB-GDP_Efficacy'!A:A,1,FALSE)</f>
        <v>#N/A</v>
      </c>
    </row>
    <row r="34" spans="1:43" s="281" customFormat="1">
      <c r="A34" s="275" t="s">
        <v>4304</v>
      </c>
      <c r="B34" s="259" t="s">
        <v>5555</v>
      </c>
      <c r="C34" s="255" t="str">
        <f t="shared" si="27"/>
        <v/>
      </c>
      <c r="D34" s="256" t="str">
        <f t="shared" si="27"/>
        <v/>
      </c>
      <c r="E34" s="256" t="str">
        <f t="shared" si="27"/>
        <v/>
      </c>
      <c r="F34" s="256" t="str">
        <f t="shared" si="27"/>
        <v/>
      </c>
      <c r="G34" s="257">
        <f t="shared" si="6"/>
        <v>0</v>
      </c>
      <c r="H34" s="258" t="str">
        <f t="shared" si="7"/>
        <v>-</v>
      </c>
      <c r="I34" s="255">
        <f t="shared" si="8"/>
        <v>0</v>
      </c>
      <c r="J34" s="256">
        <f t="shared" si="8"/>
        <v>0</v>
      </c>
      <c r="K34" s="256">
        <f t="shared" si="8"/>
        <v>0</v>
      </c>
      <c r="L34" s="256">
        <f t="shared" si="8"/>
        <v>0</v>
      </c>
      <c r="M34" s="255">
        <f t="shared" si="9"/>
        <v>0</v>
      </c>
      <c r="N34" s="256">
        <f t="shared" si="10"/>
        <v>0</v>
      </c>
      <c r="O34" s="256">
        <f t="shared" si="11"/>
        <v>0</v>
      </c>
      <c r="P34" s="256">
        <f t="shared" si="12"/>
        <v>0</v>
      </c>
      <c r="Q34" s="304">
        <f t="shared" si="13"/>
        <v>0</v>
      </c>
      <c r="R34" s="305">
        <f t="shared" si="14"/>
        <v>0</v>
      </c>
      <c r="S34" s="305">
        <f t="shared" si="15"/>
        <v>0</v>
      </c>
      <c r="T34" s="305">
        <f t="shared" si="16"/>
        <v>0</v>
      </c>
      <c r="U34" s="258" t="str">
        <f t="shared" si="17"/>
        <v>-</v>
      </c>
      <c r="V34" s="276">
        <f t="shared" si="18"/>
        <v>0</v>
      </c>
      <c r="W34" s="277">
        <f t="shared" si="19"/>
        <v>0</v>
      </c>
      <c r="X34" s="277">
        <f t="shared" si="20"/>
        <v>0</v>
      </c>
      <c r="Y34" s="277">
        <f t="shared" si="21"/>
        <v>0</v>
      </c>
      <c r="Z34" s="277"/>
      <c r="AA34" s="277">
        <f t="shared" si="3"/>
        <v>0</v>
      </c>
      <c r="AB34" s="298">
        <f t="shared" si="22"/>
        <v>0</v>
      </c>
      <c r="AC34" s="279">
        <f t="shared" si="23"/>
        <v>0</v>
      </c>
      <c r="AD34" s="279">
        <f t="shared" si="24"/>
        <v>0</v>
      </c>
      <c r="AE34" s="279">
        <f t="shared" si="25"/>
        <v>0</v>
      </c>
      <c r="AF34" s="279"/>
      <c r="AG34" s="279">
        <f t="shared" si="26"/>
        <v>0</v>
      </c>
      <c r="AH34" s="298">
        <v>1.6666666666666682E-4</v>
      </c>
      <c r="AI34" s="279">
        <v>-1.6666666666666701E-4</v>
      </c>
      <c r="AJ34" s="279">
        <v>8.3333333333333404E-4</v>
      </c>
      <c r="AK34" s="279">
        <v>-2.8333333333333357E-3</v>
      </c>
      <c r="AL34" s="279"/>
      <c r="AM34" s="279">
        <v>0</v>
      </c>
      <c r="AN34" s="279"/>
      <c r="AO34" s="280" t="s">
        <v>4302</v>
      </c>
      <c r="AQ34" s="281" t="e">
        <f>VLOOKUP(A34,'Lambert-RGB-GDP_Efficacy'!A:A,1,FALSE)</f>
        <v>#N/A</v>
      </c>
    </row>
    <row r="35" spans="1:43" s="281" customFormat="1">
      <c r="A35" s="275" t="s">
        <v>4300</v>
      </c>
      <c r="B35" s="259" t="s">
        <v>5555</v>
      </c>
      <c r="C35" s="255" t="str">
        <f t="shared" si="27"/>
        <v/>
      </c>
      <c r="D35" s="256" t="str">
        <f t="shared" si="27"/>
        <v/>
      </c>
      <c r="E35" s="256" t="str">
        <f t="shared" si="27"/>
        <v/>
      </c>
      <c r="F35" s="256" t="str">
        <f t="shared" si="27"/>
        <v/>
      </c>
      <c r="G35" s="257">
        <f t="shared" si="6"/>
        <v>0</v>
      </c>
      <c r="H35" s="258" t="str">
        <f t="shared" si="7"/>
        <v>-</v>
      </c>
      <c r="I35" s="255">
        <f t="shared" si="8"/>
        <v>0</v>
      </c>
      <c r="J35" s="256">
        <f t="shared" si="8"/>
        <v>0</v>
      </c>
      <c r="K35" s="256">
        <f t="shared" si="8"/>
        <v>0</v>
      </c>
      <c r="L35" s="256">
        <f t="shared" si="8"/>
        <v>0</v>
      </c>
      <c r="M35" s="255">
        <f t="shared" si="9"/>
        <v>0</v>
      </c>
      <c r="N35" s="256">
        <f t="shared" si="10"/>
        <v>0</v>
      </c>
      <c r="O35" s="256">
        <f t="shared" si="11"/>
        <v>0</v>
      </c>
      <c r="P35" s="256">
        <f t="shared" si="12"/>
        <v>0</v>
      </c>
      <c r="Q35" s="304">
        <f t="shared" si="13"/>
        <v>0</v>
      </c>
      <c r="R35" s="305">
        <f t="shared" si="14"/>
        <v>0</v>
      </c>
      <c r="S35" s="305">
        <f t="shared" si="15"/>
        <v>0</v>
      </c>
      <c r="T35" s="305">
        <f t="shared" si="16"/>
        <v>0</v>
      </c>
      <c r="U35" s="258" t="str">
        <f t="shared" si="17"/>
        <v>-</v>
      </c>
      <c r="V35" s="276">
        <f t="shared" si="18"/>
        <v>0</v>
      </c>
      <c r="W35" s="277">
        <f t="shared" si="19"/>
        <v>0</v>
      </c>
      <c r="X35" s="277">
        <f t="shared" si="20"/>
        <v>0</v>
      </c>
      <c r="Y35" s="277">
        <f t="shared" si="21"/>
        <v>0</v>
      </c>
      <c r="Z35" s="277"/>
      <c r="AA35" s="277">
        <f t="shared" si="3"/>
        <v>0</v>
      </c>
      <c r="AB35" s="298">
        <f t="shared" si="22"/>
        <v>0</v>
      </c>
      <c r="AC35" s="279">
        <f t="shared" si="23"/>
        <v>0</v>
      </c>
      <c r="AD35" s="279">
        <f t="shared" si="24"/>
        <v>0</v>
      </c>
      <c r="AE35" s="279">
        <f t="shared" si="25"/>
        <v>0</v>
      </c>
      <c r="AF35" s="279"/>
      <c r="AG35" s="279">
        <f t="shared" si="26"/>
        <v>0</v>
      </c>
      <c r="AH35" s="298">
        <v>-8.3333333333333404E-4</v>
      </c>
      <c r="AI35" s="279">
        <v>-1.5000000000000013E-3</v>
      </c>
      <c r="AJ35" s="279">
        <v>1.6666666666666681E-3</v>
      </c>
      <c r="AK35" s="279">
        <v>-8.3333333333331561E-4</v>
      </c>
      <c r="AL35" s="279"/>
      <c r="AM35" s="279">
        <v>-1.6666666666666682E-4</v>
      </c>
      <c r="AN35" s="279"/>
      <c r="AO35" s="280" t="s">
        <v>4298</v>
      </c>
      <c r="AQ35" s="281" t="e">
        <f>VLOOKUP(A35,'Lambert-RGB-GDP_Efficacy'!A:A,1,FALSE)</f>
        <v>#N/A</v>
      </c>
    </row>
    <row r="36" spans="1:43" s="281" customFormat="1">
      <c r="A36" s="275" t="s">
        <v>4297</v>
      </c>
      <c r="B36" s="259" t="s">
        <v>5555</v>
      </c>
      <c r="C36" s="255" t="str">
        <f t="shared" si="27"/>
        <v/>
      </c>
      <c r="D36" s="256" t="str">
        <f t="shared" si="27"/>
        <v/>
      </c>
      <c r="E36" s="256" t="str">
        <f t="shared" si="27"/>
        <v/>
      </c>
      <c r="F36" s="256" t="str">
        <f t="shared" si="27"/>
        <v/>
      </c>
      <c r="G36" s="257">
        <f t="shared" si="6"/>
        <v>0</v>
      </c>
      <c r="H36" s="258" t="str">
        <f t="shared" si="7"/>
        <v>-</v>
      </c>
      <c r="I36" s="255">
        <f t="shared" si="8"/>
        <v>0</v>
      </c>
      <c r="J36" s="256">
        <f t="shared" si="8"/>
        <v>0</v>
      </c>
      <c r="K36" s="256">
        <f t="shared" si="8"/>
        <v>0</v>
      </c>
      <c r="L36" s="256">
        <f t="shared" si="8"/>
        <v>0</v>
      </c>
      <c r="M36" s="255">
        <f t="shared" si="9"/>
        <v>0</v>
      </c>
      <c r="N36" s="256">
        <f t="shared" si="10"/>
        <v>0</v>
      </c>
      <c r="O36" s="256">
        <f t="shared" si="11"/>
        <v>0</v>
      </c>
      <c r="P36" s="256">
        <f t="shared" si="12"/>
        <v>0</v>
      </c>
      <c r="Q36" s="304">
        <f t="shared" si="13"/>
        <v>0</v>
      </c>
      <c r="R36" s="305">
        <f t="shared" si="14"/>
        <v>0</v>
      </c>
      <c r="S36" s="305">
        <f t="shared" si="15"/>
        <v>0</v>
      </c>
      <c r="T36" s="305">
        <f t="shared" si="16"/>
        <v>0</v>
      </c>
      <c r="U36" s="258" t="str">
        <f t="shared" si="17"/>
        <v>-</v>
      </c>
      <c r="V36" s="276">
        <f t="shared" si="18"/>
        <v>0</v>
      </c>
      <c r="W36" s="277">
        <f t="shared" si="19"/>
        <v>0</v>
      </c>
      <c r="X36" s="277">
        <f t="shared" si="20"/>
        <v>0</v>
      </c>
      <c r="Y36" s="277">
        <f t="shared" si="21"/>
        <v>0</v>
      </c>
      <c r="Z36" s="277"/>
      <c r="AA36" s="277">
        <f t="shared" si="3"/>
        <v>0</v>
      </c>
      <c r="AB36" s="298">
        <f t="shared" si="22"/>
        <v>0</v>
      </c>
      <c r="AC36" s="279">
        <f t="shared" si="23"/>
        <v>0</v>
      </c>
      <c r="AD36" s="279">
        <f t="shared" si="24"/>
        <v>0</v>
      </c>
      <c r="AE36" s="279">
        <f t="shared" si="25"/>
        <v>0</v>
      </c>
      <c r="AF36" s="279"/>
      <c r="AG36" s="279">
        <f t="shared" si="26"/>
        <v>0</v>
      </c>
      <c r="AH36" s="298">
        <v>1.833333333333335E-3</v>
      </c>
      <c r="AI36" s="279">
        <v>-1.6666666666666682E-4</v>
      </c>
      <c r="AJ36" s="279">
        <v>1.833333333333335E-3</v>
      </c>
      <c r="AK36" s="279">
        <v>5.0000000000000044E-4</v>
      </c>
      <c r="AL36" s="279"/>
      <c r="AM36" s="279">
        <v>-1.3333333333333346E-3</v>
      </c>
      <c r="AN36" s="279"/>
      <c r="AO36" s="280" t="s">
        <v>4295</v>
      </c>
      <c r="AQ36" s="281" t="e">
        <f>VLOOKUP(A36,'Lambert-RGB-GDP_Efficacy'!A:A,1,FALSE)</f>
        <v>#N/A</v>
      </c>
    </row>
    <row r="37" spans="1:43" s="281" customFormat="1">
      <c r="A37" s="275" t="s">
        <v>4293</v>
      </c>
      <c r="B37" s="259" t="s">
        <v>5555</v>
      </c>
      <c r="C37" s="255" t="str">
        <f t="shared" si="27"/>
        <v/>
      </c>
      <c r="D37" s="256" t="str">
        <f t="shared" si="27"/>
        <v/>
      </c>
      <c r="E37" s="256" t="str">
        <f t="shared" si="27"/>
        <v/>
      </c>
      <c r="F37" s="256" t="str">
        <f t="shared" si="27"/>
        <v/>
      </c>
      <c r="G37" s="257">
        <f t="shared" si="6"/>
        <v>0</v>
      </c>
      <c r="H37" s="258" t="str">
        <f t="shared" si="7"/>
        <v>-</v>
      </c>
      <c r="I37" s="255">
        <f t="shared" si="8"/>
        <v>0</v>
      </c>
      <c r="J37" s="256">
        <f t="shared" si="8"/>
        <v>0</v>
      </c>
      <c r="K37" s="256">
        <f t="shared" si="8"/>
        <v>0</v>
      </c>
      <c r="L37" s="256">
        <f t="shared" si="8"/>
        <v>0</v>
      </c>
      <c r="M37" s="255">
        <f t="shared" si="9"/>
        <v>0</v>
      </c>
      <c r="N37" s="256">
        <f t="shared" si="10"/>
        <v>0</v>
      </c>
      <c r="O37" s="256">
        <f t="shared" si="11"/>
        <v>0</v>
      </c>
      <c r="P37" s="256">
        <f t="shared" si="12"/>
        <v>0</v>
      </c>
      <c r="Q37" s="304">
        <f t="shared" si="13"/>
        <v>0</v>
      </c>
      <c r="R37" s="305">
        <f t="shared" si="14"/>
        <v>0</v>
      </c>
      <c r="S37" s="305">
        <f t="shared" si="15"/>
        <v>0</v>
      </c>
      <c r="T37" s="305">
        <f t="shared" si="16"/>
        <v>0</v>
      </c>
      <c r="U37" s="258" t="str">
        <f t="shared" si="17"/>
        <v>-</v>
      </c>
      <c r="V37" s="276">
        <f t="shared" si="18"/>
        <v>0</v>
      </c>
      <c r="W37" s="277">
        <f t="shared" si="19"/>
        <v>0</v>
      </c>
      <c r="X37" s="277">
        <f t="shared" si="20"/>
        <v>0</v>
      </c>
      <c r="Y37" s="277">
        <f t="shared" si="21"/>
        <v>0</v>
      </c>
      <c r="Z37" s="277"/>
      <c r="AA37" s="277">
        <f t="shared" si="3"/>
        <v>0</v>
      </c>
      <c r="AB37" s="298">
        <f t="shared" si="22"/>
        <v>0</v>
      </c>
      <c r="AC37" s="279">
        <f t="shared" si="23"/>
        <v>0</v>
      </c>
      <c r="AD37" s="279">
        <f t="shared" si="24"/>
        <v>0</v>
      </c>
      <c r="AE37" s="279">
        <f t="shared" si="25"/>
        <v>0</v>
      </c>
      <c r="AF37" s="279"/>
      <c r="AG37" s="279">
        <f t="shared" si="26"/>
        <v>0</v>
      </c>
      <c r="AH37" s="298">
        <v>0</v>
      </c>
      <c r="AI37" s="279">
        <v>-5.0000000000000044E-4</v>
      </c>
      <c r="AJ37" s="279">
        <v>5.0000000000000044E-4</v>
      </c>
      <c r="AK37" s="279">
        <v>-1.6666666666666682E-4</v>
      </c>
      <c r="AL37" s="279"/>
      <c r="AM37" s="279">
        <v>-1.6666666666666682E-4</v>
      </c>
      <c r="AN37" s="279"/>
      <c r="AO37" s="280" t="s">
        <v>4291</v>
      </c>
      <c r="AQ37" s="281" t="e">
        <f>VLOOKUP(A37,'Lambert-RGB-GDP_Efficacy'!A:A,1,FALSE)</f>
        <v>#N/A</v>
      </c>
    </row>
    <row r="38" spans="1:43" s="281" customFormat="1">
      <c r="A38" s="275" t="s">
        <v>4289</v>
      </c>
      <c r="B38" s="259" t="s">
        <v>5555</v>
      </c>
      <c r="C38" s="255" t="str">
        <f t="shared" si="27"/>
        <v/>
      </c>
      <c r="D38" s="256" t="str">
        <f t="shared" si="27"/>
        <v/>
      </c>
      <c r="E38" s="256" t="str">
        <f t="shared" si="27"/>
        <v/>
      </c>
      <c r="F38" s="256" t="str">
        <f t="shared" si="27"/>
        <v/>
      </c>
      <c r="G38" s="257">
        <f t="shared" si="6"/>
        <v>0</v>
      </c>
      <c r="H38" s="258" t="str">
        <f t="shared" si="7"/>
        <v>-</v>
      </c>
      <c r="I38" s="255">
        <f t="shared" si="8"/>
        <v>0</v>
      </c>
      <c r="J38" s="256">
        <f t="shared" si="8"/>
        <v>0</v>
      </c>
      <c r="K38" s="256">
        <f t="shared" si="8"/>
        <v>0</v>
      </c>
      <c r="L38" s="256">
        <f t="shared" si="8"/>
        <v>0</v>
      </c>
      <c r="M38" s="255">
        <f t="shared" si="9"/>
        <v>0</v>
      </c>
      <c r="N38" s="256">
        <f t="shared" si="10"/>
        <v>0</v>
      </c>
      <c r="O38" s="256">
        <f t="shared" si="11"/>
        <v>0</v>
      </c>
      <c r="P38" s="256">
        <f t="shared" si="12"/>
        <v>0</v>
      </c>
      <c r="Q38" s="304">
        <f t="shared" si="13"/>
        <v>0</v>
      </c>
      <c r="R38" s="305">
        <f t="shared" si="14"/>
        <v>0</v>
      </c>
      <c r="S38" s="305">
        <f t="shared" si="15"/>
        <v>0</v>
      </c>
      <c r="T38" s="305">
        <f t="shared" si="16"/>
        <v>0</v>
      </c>
      <c r="U38" s="258" t="str">
        <f t="shared" si="17"/>
        <v>-</v>
      </c>
      <c r="V38" s="276">
        <f t="shared" si="18"/>
        <v>0</v>
      </c>
      <c r="W38" s="277">
        <f t="shared" si="19"/>
        <v>0</v>
      </c>
      <c r="X38" s="277">
        <f t="shared" si="20"/>
        <v>0</v>
      </c>
      <c r="Y38" s="277">
        <f t="shared" si="21"/>
        <v>0</v>
      </c>
      <c r="Z38" s="277"/>
      <c r="AA38" s="277">
        <f t="shared" si="3"/>
        <v>0</v>
      </c>
      <c r="AB38" s="298">
        <f t="shared" si="22"/>
        <v>0</v>
      </c>
      <c r="AC38" s="279">
        <f t="shared" si="23"/>
        <v>0</v>
      </c>
      <c r="AD38" s="279">
        <f t="shared" si="24"/>
        <v>0</v>
      </c>
      <c r="AE38" s="279">
        <f t="shared" si="25"/>
        <v>0</v>
      </c>
      <c r="AF38" s="279"/>
      <c r="AG38" s="279">
        <f t="shared" si="26"/>
        <v>0</v>
      </c>
      <c r="AH38" s="298">
        <v>-1.3333333333333346E-3</v>
      </c>
      <c r="AI38" s="279">
        <v>-1.6666666666666682E-4</v>
      </c>
      <c r="AJ38" s="279">
        <v>-1.6666666666666682E-4</v>
      </c>
      <c r="AK38" s="279">
        <v>-3.0000000000000027E-3</v>
      </c>
      <c r="AL38" s="279"/>
      <c r="AM38" s="279">
        <v>1.6666666666666682E-4</v>
      </c>
      <c r="AN38" s="279"/>
      <c r="AO38" s="280" t="s">
        <v>4287</v>
      </c>
      <c r="AQ38" s="281" t="e">
        <f>VLOOKUP(A38,'Lambert-RGB-GDP_Efficacy'!A:A,1,FALSE)</f>
        <v>#N/A</v>
      </c>
    </row>
    <row r="39" spans="1:43" s="281" customFormat="1">
      <c r="A39" s="275" t="s">
        <v>3949</v>
      </c>
      <c r="B39" s="259" t="s">
        <v>5555</v>
      </c>
      <c r="C39" s="255" t="str">
        <f t="shared" si="27"/>
        <v/>
      </c>
      <c r="D39" s="256" t="str">
        <f t="shared" si="27"/>
        <v/>
      </c>
      <c r="E39" s="256" t="str">
        <f t="shared" si="27"/>
        <v/>
      </c>
      <c r="F39" s="256" t="str">
        <f t="shared" si="27"/>
        <v/>
      </c>
      <c r="G39" s="257">
        <f t="shared" si="6"/>
        <v>0</v>
      </c>
      <c r="H39" s="258" t="str">
        <f t="shared" si="7"/>
        <v>-</v>
      </c>
      <c r="I39" s="255">
        <f t="shared" si="8"/>
        <v>0</v>
      </c>
      <c r="J39" s="256">
        <f t="shared" si="8"/>
        <v>0</v>
      </c>
      <c r="K39" s="256">
        <f t="shared" si="8"/>
        <v>0</v>
      </c>
      <c r="L39" s="256">
        <f t="shared" si="8"/>
        <v>0</v>
      </c>
      <c r="M39" s="255">
        <f t="shared" si="9"/>
        <v>0</v>
      </c>
      <c r="N39" s="256">
        <f t="shared" si="10"/>
        <v>0</v>
      </c>
      <c r="O39" s="256">
        <f t="shared" si="11"/>
        <v>0</v>
      </c>
      <c r="P39" s="256">
        <f t="shared" si="12"/>
        <v>0</v>
      </c>
      <c r="Q39" s="304">
        <f t="shared" si="13"/>
        <v>0</v>
      </c>
      <c r="R39" s="305">
        <f t="shared" si="14"/>
        <v>0</v>
      </c>
      <c r="S39" s="305">
        <f t="shared" si="15"/>
        <v>0</v>
      </c>
      <c r="T39" s="305">
        <f t="shared" si="16"/>
        <v>0</v>
      </c>
      <c r="U39" s="258" t="str">
        <f t="shared" si="17"/>
        <v>-</v>
      </c>
      <c r="V39" s="276">
        <f t="shared" si="18"/>
        <v>0</v>
      </c>
      <c r="W39" s="277">
        <f t="shared" si="19"/>
        <v>0</v>
      </c>
      <c r="X39" s="277">
        <f t="shared" si="20"/>
        <v>0</v>
      </c>
      <c r="Y39" s="277">
        <f t="shared" si="21"/>
        <v>0</v>
      </c>
      <c r="Z39" s="277"/>
      <c r="AA39" s="277">
        <f t="shared" si="3"/>
        <v>0</v>
      </c>
      <c r="AB39" s="298">
        <f t="shared" si="22"/>
        <v>0</v>
      </c>
      <c r="AC39" s="279">
        <f t="shared" si="23"/>
        <v>0</v>
      </c>
      <c r="AD39" s="279">
        <f t="shared" si="24"/>
        <v>0</v>
      </c>
      <c r="AE39" s="279">
        <f t="shared" si="25"/>
        <v>0</v>
      </c>
      <c r="AF39" s="279"/>
      <c r="AG39" s="279">
        <f t="shared" si="26"/>
        <v>0</v>
      </c>
      <c r="AH39" s="298">
        <v>1.3333333333333346E-3</v>
      </c>
      <c r="AI39" s="279">
        <v>7.0000000000000062E-3</v>
      </c>
      <c r="AJ39" s="279">
        <v>1.1666666666666676E-3</v>
      </c>
      <c r="AK39" s="279">
        <v>-1.6666666666666682E-4</v>
      </c>
      <c r="AL39" s="279"/>
      <c r="AM39" s="279">
        <v>5.0000000000000044E-4</v>
      </c>
      <c r="AN39" s="279"/>
      <c r="AO39" s="280" t="s">
        <v>3947</v>
      </c>
      <c r="AQ39" s="281" t="e">
        <f>VLOOKUP(A39,'Lambert-RGB-GDP_Efficacy'!A:A,1,FALSE)</f>
        <v>#N/A</v>
      </c>
    </row>
    <row r="40" spans="1:43" s="281" customFormat="1">
      <c r="A40" s="275" t="s">
        <v>4285</v>
      </c>
      <c r="B40" s="259" t="s">
        <v>5555</v>
      </c>
      <c r="C40" s="255" t="str">
        <f t="shared" si="27"/>
        <v/>
      </c>
      <c r="D40" s="256" t="str">
        <f t="shared" si="27"/>
        <v/>
      </c>
      <c r="E40" s="256" t="str">
        <f t="shared" si="27"/>
        <v/>
      </c>
      <c r="F40" s="256" t="str">
        <f t="shared" si="27"/>
        <v/>
      </c>
      <c r="G40" s="257">
        <f t="shared" si="6"/>
        <v>0</v>
      </c>
      <c r="H40" s="258" t="str">
        <f t="shared" si="7"/>
        <v>-</v>
      </c>
      <c r="I40" s="255">
        <f t="shared" si="8"/>
        <v>0</v>
      </c>
      <c r="J40" s="256">
        <f t="shared" si="8"/>
        <v>0</v>
      </c>
      <c r="K40" s="256">
        <f t="shared" si="8"/>
        <v>0</v>
      </c>
      <c r="L40" s="256">
        <f t="shared" si="8"/>
        <v>0</v>
      </c>
      <c r="M40" s="255">
        <f t="shared" si="9"/>
        <v>0</v>
      </c>
      <c r="N40" s="256">
        <f t="shared" si="10"/>
        <v>0</v>
      </c>
      <c r="O40" s="256">
        <f t="shared" si="11"/>
        <v>0</v>
      </c>
      <c r="P40" s="256">
        <f t="shared" si="12"/>
        <v>0</v>
      </c>
      <c r="Q40" s="304">
        <f t="shared" si="13"/>
        <v>0</v>
      </c>
      <c r="R40" s="305">
        <f t="shared" si="14"/>
        <v>0</v>
      </c>
      <c r="S40" s="305">
        <f t="shared" si="15"/>
        <v>0</v>
      </c>
      <c r="T40" s="305">
        <f t="shared" si="16"/>
        <v>0</v>
      </c>
      <c r="U40" s="258" t="str">
        <f t="shared" si="17"/>
        <v>-</v>
      </c>
      <c r="V40" s="276">
        <f t="shared" si="18"/>
        <v>0</v>
      </c>
      <c r="W40" s="277">
        <f t="shared" si="19"/>
        <v>0</v>
      </c>
      <c r="X40" s="277">
        <f t="shared" si="20"/>
        <v>0</v>
      </c>
      <c r="Y40" s="277">
        <f t="shared" si="21"/>
        <v>0</v>
      </c>
      <c r="Z40" s="277"/>
      <c r="AA40" s="277">
        <f t="shared" si="3"/>
        <v>0</v>
      </c>
      <c r="AB40" s="298">
        <f t="shared" si="22"/>
        <v>0</v>
      </c>
      <c r="AC40" s="279">
        <f t="shared" si="23"/>
        <v>0</v>
      </c>
      <c r="AD40" s="279">
        <f t="shared" si="24"/>
        <v>0</v>
      </c>
      <c r="AE40" s="279">
        <f t="shared" si="25"/>
        <v>0</v>
      </c>
      <c r="AF40" s="279"/>
      <c r="AG40" s="279">
        <f t="shared" si="26"/>
        <v>0</v>
      </c>
      <c r="AH40" s="298">
        <v>-2.1666666666666687E-3</v>
      </c>
      <c r="AI40" s="279">
        <v>1.1666666666666676E-3</v>
      </c>
      <c r="AJ40" s="279">
        <v>-1.0000000000000009E-3</v>
      </c>
      <c r="AK40" s="279">
        <v>-6.6666666666666729E-4</v>
      </c>
      <c r="AL40" s="279"/>
      <c r="AM40" s="279">
        <v>2.3333333333333353E-3</v>
      </c>
      <c r="AN40" s="279"/>
      <c r="AO40" s="280" t="s">
        <v>4283</v>
      </c>
      <c r="AQ40" s="281" t="e">
        <f>VLOOKUP(A40,'Lambert-RGB-GDP_Efficacy'!A:A,1,FALSE)</f>
        <v>#N/A</v>
      </c>
    </row>
    <row r="41" spans="1:43" s="281" customFormat="1">
      <c r="A41" s="275" t="s">
        <v>4278</v>
      </c>
      <c r="B41" s="259" t="s">
        <v>5555</v>
      </c>
      <c r="C41" s="255" t="str">
        <f t="shared" si="27"/>
        <v/>
      </c>
      <c r="D41" s="256" t="str">
        <f t="shared" si="27"/>
        <v/>
      </c>
      <c r="E41" s="256" t="str">
        <f t="shared" si="27"/>
        <v/>
      </c>
      <c r="F41" s="256" t="str">
        <f t="shared" si="27"/>
        <v/>
      </c>
      <c r="G41" s="257">
        <f t="shared" si="6"/>
        <v>0</v>
      </c>
      <c r="H41" s="258" t="str">
        <f t="shared" si="7"/>
        <v>-</v>
      </c>
      <c r="I41" s="255">
        <f t="shared" si="8"/>
        <v>0</v>
      </c>
      <c r="J41" s="256">
        <f t="shared" si="8"/>
        <v>0</v>
      </c>
      <c r="K41" s="256">
        <f t="shared" si="8"/>
        <v>0</v>
      </c>
      <c r="L41" s="256">
        <f t="shared" si="8"/>
        <v>0</v>
      </c>
      <c r="M41" s="255">
        <f t="shared" si="9"/>
        <v>0</v>
      </c>
      <c r="N41" s="256">
        <f t="shared" si="10"/>
        <v>0</v>
      </c>
      <c r="O41" s="256">
        <f t="shared" si="11"/>
        <v>0</v>
      </c>
      <c r="P41" s="256">
        <f t="shared" si="12"/>
        <v>0</v>
      </c>
      <c r="Q41" s="304">
        <f t="shared" si="13"/>
        <v>0</v>
      </c>
      <c r="R41" s="305">
        <f t="shared" si="14"/>
        <v>0</v>
      </c>
      <c r="S41" s="305">
        <f t="shared" si="15"/>
        <v>0</v>
      </c>
      <c r="T41" s="305">
        <f t="shared" si="16"/>
        <v>0</v>
      </c>
      <c r="U41" s="258" t="str">
        <f t="shared" si="17"/>
        <v>-</v>
      </c>
      <c r="V41" s="276">
        <f t="shared" si="18"/>
        <v>0</v>
      </c>
      <c r="W41" s="277">
        <f t="shared" si="19"/>
        <v>0</v>
      </c>
      <c r="X41" s="277">
        <f t="shared" si="20"/>
        <v>0</v>
      </c>
      <c r="Y41" s="277">
        <f t="shared" si="21"/>
        <v>0</v>
      </c>
      <c r="Z41" s="277"/>
      <c r="AA41" s="277">
        <f t="shared" si="3"/>
        <v>0</v>
      </c>
      <c r="AB41" s="298">
        <f t="shared" si="22"/>
        <v>0</v>
      </c>
      <c r="AC41" s="279">
        <f t="shared" si="23"/>
        <v>0</v>
      </c>
      <c r="AD41" s="279">
        <f t="shared" si="24"/>
        <v>0</v>
      </c>
      <c r="AE41" s="279">
        <f t="shared" si="25"/>
        <v>0</v>
      </c>
      <c r="AF41" s="279"/>
      <c r="AG41" s="279">
        <f t="shared" si="26"/>
        <v>0</v>
      </c>
      <c r="AH41" s="298">
        <v>-1.6666666666666682E-4</v>
      </c>
      <c r="AI41" s="279">
        <v>1.3333333333333346E-3</v>
      </c>
      <c r="AJ41" s="279">
        <v>-1.6666666666666682E-4</v>
      </c>
      <c r="AK41" s="279">
        <v>-2.5000000000000022E-3</v>
      </c>
      <c r="AL41" s="279"/>
      <c r="AM41" s="279">
        <v>5.0000000000000044E-4</v>
      </c>
      <c r="AN41" s="279"/>
      <c r="AO41" s="280" t="s">
        <v>4276</v>
      </c>
      <c r="AQ41" s="281" t="e">
        <f>VLOOKUP(A41,'Lambert-RGB-GDP_Efficacy'!A:A,1,FALSE)</f>
        <v>#N/A</v>
      </c>
    </row>
    <row r="42" spans="1:43" s="281" customFormat="1">
      <c r="A42" s="275" t="s">
        <v>4274</v>
      </c>
      <c r="B42" s="259" t="s">
        <v>5555</v>
      </c>
      <c r="C42" s="255" t="str">
        <f t="shared" si="27"/>
        <v/>
      </c>
      <c r="D42" s="256" t="str">
        <f t="shared" si="27"/>
        <v/>
      </c>
      <c r="E42" s="256" t="str">
        <f t="shared" si="27"/>
        <v/>
      </c>
      <c r="F42" s="256" t="str">
        <f t="shared" si="27"/>
        <v/>
      </c>
      <c r="G42" s="257">
        <f t="shared" si="6"/>
        <v>0</v>
      </c>
      <c r="H42" s="258" t="str">
        <f t="shared" si="7"/>
        <v>-</v>
      </c>
      <c r="I42" s="255">
        <f t="shared" si="8"/>
        <v>0</v>
      </c>
      <c r="J42" s="256">
        <f t="shared" si="8"/>
        <v>0</v>
      </c>
      <c r="K42" s="256">
        <f t="shared" si="8"/>
        <v>0</v>
      </c>
      <c r="L42" s="256">
        <f t="shared" si="8"/>
        <v>0</v>
      </c>
      <c r="M42" s="255">
        <f t="shared" si="9"/>
        <v>0</v>
      </c>
      <c r="N42" s="256">
        <f t="shared" si="10"/>
        <v>0</v>
      </c>
      <c r="O42" s="256">
        <f t="shared" si="11"/>
        <v>0</v>
      </c>
      <c r="P42" s="256">
        <f t="shared" si="12"/>
        <v>0</v>
      </c>
      <c r="Q42" s="304">
        <f t="shared" si="13"/>
        <v>0</v>
      </c>
      <c r="R42" s="305">
        <f t="shared" si="14"/>
        <v>0</v>
      </c>
      <c r="S42" s="305">
        <f t="shared" si="15"/>
        <v>0</v>
      </c>
      <c r="T42" s="305">
        <f t="shared" si="16"/>
        <v>0</v>
      </c>
      <c r="U42" s="258" t="str">
        <f t="shared" si="17"/>
        <v>-</v>
      </c>
      <c r="V42" s="276">
        <f t="shared" si="18"/>
        <v>0</v>
      </c>
      <c r="W42" s="277">
        <f t="shared" si="19"/>
        <v>0</v>
      </c>
      <c r="X42" s="277">
        <f t="shared" si="20"/>
        <v>0</v>
      </c>
      <c r="Y42" s="277">
        <f t="shared" si="21"/>
        <v>0</v>
      </c>
      <c r="Z42" s="277"/>
      <c r="AA42" s="277">
        <f t="shared" si="3"/>
        <v>0</v>
      </c>
      <c r="AB42" s="298">
        <f t="shared" si="22"/>
        <v>0</v>
      </c>
      <c r="AC42" s="279">
        <f t="shared" si="23"/>
        <v>0</v>
      </c>
      <c r="AD42" s="279">
        <f t="shared" si="24"/>
        <v>0</v>
      </c>
      <c r="AE42" s="279">
        <f t="shared" si="25"/>
        <v>0</v>
      </c>
      <c r="AF42" s="279"/>
      <c r="AG42" s="279">
        <f t="shared" si="26"/>
        <v>0</v>
      </c>
      <c r="AH42" s="298">
        <v>-8.3333333333333404E-4</v>
      </c>
      <c r="AI42" s="279">
        <v>-8.3333333333333404E-4</v>
      </c>
      <c r="AJ42" s="279">
        <v>-1.1666666666666676E-3</v>
      </c>
      <c r="AK42" s="279">
        <v>-1.6666666666666682E-4</v>
      </c>
      <c r="AL42" s="279"/>
      <c r="AM42" s="279">
        <v>1.5000000000000013E-3</v>
      </c>
      <c r="AN42" s="279"/>
      <c r="AO42" s="280" t="s">
        <v>4272</v>
      </c>
      <c r="AQ42" s="281" t="e">
        <f>VLOOKUP(A42,'Lambert-RGB-GDP_Efficacy'!A:A,1,FALSE)</f>
        <v>#N/A</v>
      </c>
    </row>
    <row r="43" spans="1:43" s="281" customFormat="1">
      <c r="A43" s="275" t="s">
        <v>4270</v>
      </c>
      <c r="B43" s="259" t="s">
        <v>5555</v>
      </c>
      <c r="C43" s="255" t="str">
        <f t="shared" si="27"/>
        <v/>
      </c>
      <c r="D43" s="256" t="str">
        <f t="shared" si="27"/>
        <v/>
      </c>
      <c r="E43" s="256" t="str">
        <f t="shared" si="27"/>
        <v/>
      </c>
      <c r="F43" s="256" t="str">
        <f t="shared" si="27"/>
        <v/>
      </c>
      <c r="G43" s="257">
        <f t="shared" si="6"/>
        <v>0</v>
      </c>
      <c r="H43" s="258" t="str">
        <f t="shared" si="7"/>
        <v>-</v>
      </c>
      <c r="I43" s="255">
        <f t="shared" si="8"/>
        <v>0</v>
      </c>
      <c r="J43" s="256">
        <f t="shared" si="8"/>
        <v>0</v>
      </c>
      <c r="K43" s="256">
        <f t="shared" si="8"/>
        <v>0</v>
      </c>
      <c r="L43" s="256">
        <f t="shared" si="8"/>
        <v>0</v>
      </c>
      <c r="M43" s="255">
        <f t="shared" si="9"/>
        <v>0</v>
      </c>
      <c r="N43" s="256">
        <f t="shared" si="10"/>
        <v>0</v>
      </c>
      <c r="O43" s="256">
        <f t="shared" si="11"/>
        <v>0</v>
      </c>
      <c r="P43" s="256">
        <f t="shared" si="12"/>
        <v>0</v>
      </c>
      <c r="Q43" s="304">
        <f t="shared" si="13"/>
        <v>0</v>
      </c>
      <c r="R43" s="305">
        <f t="shared" si="14"/>
        <v>0</v>
      </c>
      <c r="S43" s="305">
        <f t="shared" si="15"/>
        <v>0</v>
      </c>
      <c r="T43" s="305">
        <f t="shared" si="16"/>
        <v>0</v>
      </c>
      <c r="U43" s="258" t="str">
        <f t="shared" si="17"/>
        <v>-</v>
      </c>
      <c r="V43" s="276">
        <f t="shared" si="18"/>
        <v>0</v>
      </c>
      <c r="W43" s="277">
        <f t="shared" si="19"/>
        <v>0</v>
      </c>
      <c r="X43" s="277">
        <f t="shared" si="20"/>
        <v>0</v>
      </c>
      <c r="Y43" s="277">
        <f t="shared" si="21"/>
        <v>0</v>
      </c>
      <c r="Z43" s="277"/>
      <c r="AA43" s="277">
        <f t="shared" si="3"/>
        <v>0</v>
      </c>
      <c r="AB43" s="298">
        <f t="shared" si="22"/>
        <v>0</v>
      </c>
      <c r="AC43" s="279">
        <f t="shared" si="23"/>
        <v>0</v>
      </c>
      <c r="AD43" s="279">
        <f t="shared" si="24"/>
        <v>0</v>
      </c>
      <c r="AE43" s="279">
        <f t="shared" si="25"/>
        <v>0</v>
      </c>
      <c r="AF43" s="279"/>
      <c r="AG43" s="279">
        <f t="shared" si="26"/>
        <v>0</v>
      </c>
      <c r="AH43" s="298">
        <v>-1.6666666666666681E-3</v>
      </c>
      <c r="AI43" s="279">
        <v>-6.6666666666666729E-4</v>
      </c>
      <c r="AJ43" s="279">
        <v>-1.833333333333335E-3</v>
      </c>
      <c r="AK43" s="279">
        <v>-1.3333333333333346E-3</v>
      </c>
      <c r="AL43" s="279"/>
      <c r="AM43" s="279">
        <v>-2.3333333333333353E-3</v>
      </c>
      <c r="AN43" s="279"/>
      <c r="AO43" s="280" t="s">
        <v>4268</v>
      </c>
      <c r="AQ43" s="281" t="e">
        <f>VLOOKUP(A43,'Lambert-RGB-GDP_Efficacy'!A:A,1,FALSE)</f>
        <v>#N/A</v>
      </c>
    </row>
    <row r="44" spans="1:43" s="281" customFormat="1">
      <c r="A44" s="275" t="s">
        <v>84</v>
      </c>
      <c r="B44" s="259" t="s">
        <v>5555</v>
      </c>
      <c r="C44" s="255">
        <f t="shared" si="27"/>
        <v>1</v>
      </c>
      <c r="D44" s="256">
        <f t="shared" si="27"/>
        <v>1</v>
      </c>
      <c r="E44" s="256" t="str">
        <f t="shared" si="27"/>
        <v/>
      </c>
      <c r="F44" s="256">
        <f t="shared" si="27"/>
        <v>1</v>
      </c>
      <c r="G44" s="257">
        <f t="shared" si="6"/>
        <v>3</v>
      </c>
      <c r="H44" s="258" t="str">
        <f t="shared" si="7"/>
        <v>Gs</v>
      </c>
      <c r="I44" s="255">
        <f t="shared" si="8"/>
        <v>1</v>
      </c>
      <c r="J44" s="256">
        <f t="shared" si="8"/>
        <v>3</v>
      </c>
      <c r="K44" s="256">
        <f t="shared" si="8"/>
        <v>0</v>
      </c>
      <c r="L44" s="256">
        <f t="shared" si="8"/>
        <v>2</v>
      </c>
      <c r="M44" s="255">
        <f t="shared" si="9"/>
        <v>100</v>
      </c>
      <c r="N44" s="256">
        <f t="shared" si="10"/>
        <v>12.240663900414903</v>
      </c>
      <c r="O44" s="256">
        <f t="shared" si="11"/>
        <v>0</v>
      </c>
      <c r="P44" s="256">
        <f t="shared" si="12"/>
        <v>41.078838174273855</v>
      </c>
      <c r="Q44" s="304">
        <f t="shared" si="13"/>
        <v>8.0333333333333326E-2</v>
      </c>
      <c r="R44" s="305">
        <f t="shared" si="14"/>
        <v>9.8333333333333051E-3</v>
      </c>
      <c r="S44" s="305">
        <f t="shared" si="15"/>
        <v>0</v>
      </c>
      <c r="T44" s="305">
        <f t="shared" si="16"/>
        <v>3.2999999999999995E-2</v>
      </c>
      <c r="U44" s="258" t="str">
        <f t="shared" si="17"/>
        <v>GsL</v>
      </c>
      <c r="V44" s="276">
        <f t="shared" si="18"/>
        <v>100</v>
      </c>
      <c r="W44" s="277">
        <f t="shared" si="19"/>
        <v>12.240663900414903</v>
      </c>
      <c r="X44" s="277">
        <f t="shared" si="20"/>
        <v>0</v>
      </c>
      <c r="Y44" s="277">
        <f t="shared" si="21"/>
        <v>0</v>
      </c>
      <c r="Z44" s="277"/>
      <c r="AA44" s="277">
        <f t="shared" si="3"/>
        <v>41.078838174273855</v>
      </c>
      <c r="AB44" s="298">
        <f t="shared" si="22"/>
        <v>8.0333333333333326E-2</v>
      </c>
      <c r="AC44" s="279">
        <f t="shared" si="23"/>
        <v>9.8333333333333051E-3</v>
      </c>
      <c r="AD44" s="279">
        <f t="shared" si="24"/>
        <v>0</v>
      </c>
      <c r="AE44" s="279">
        <f t="shared" si="25"/>
        <v>0</v>
      </c>
      <c r="AF44" s="279"/>
      <c r="AG44" s="279">
        <f t="shared" si="26"/>
        <v>3.2999999999999995E-2</v>
      </c>
      <c r="AH44" s="298">
        <v>8.0333333333333326E-2</v>
      </c>
      <c r="AI44" s="279">
        <v>9.8333333333333051E-3</v>
      </c>
      <c r="AJ44" s="279">
        <v>-8.3333333333329707E-4</v>
      </c>
      <c r="AK44" s="279">
        <v>8.8333333333333233E-3</v>
      </c>
      <c r="AL44" s="279"/>
      <c r="AM44" s="279">
        <v>3.2999999999999995E-2</v>
      </c>
      <c r="AN44" s="279"/>
      <c r="AO44" s="280" t="s">
        <v>85</v>
      </c>
      <c r="AQ44" s="281" t="e">
        <f>VLOOKUP(A44,'Lambert-RGB-GDP_Efficacy'!A:A,1,FALSE)</f>
        <v>#N/A</v>
      </c>
    </row>
    <row r="45" spans="1:43" s="281" customFormat="1">
      <c r="A45" s="275" t="s">
        <v>4262</v>
      </c>
      <c r="B45" s="259" t="s">
        <v>5555</v>
      </c>
      <c r="C45" s="255" t="str">
        <f t="shared" si="27"/>
        <v/>
      </c>
      <c r="D45" s="256" t="str">
        <f t="shared" si="27"/>
        <v/>
      </c>
      <c r="E45" s="256" t="str">
        <f t="shared" si="27"/>
        <v/>
      </c>
      <c r="F45" s="256" t="str">
        <f t="shared" si="27"/>
        <v/>
      </c>
      <c r="G45" s="257">
        <f t="shared" si="6"/>
        <v>0</v>
      </c>
      <c r="H45" s="258" t="str">
        <f t="shared" si="7"/>
        <v>-</v>
      </c>
      <c r="I45" s="255">
        <f t="shared" si="8"/>
        <v>0</v>
      </c>
      <c r="J45" s="256">
        <f t="shared" si="8"/>
        <v>0</v>
      </c>
      <c r="K45" s="256">
        <f t="shared" si="8"/>
        <v>0</v>
      </c>
      <c r="L45" s="256">
        <f t="shared" si="8"/>
        <v>0</v>
      </c>
      <c r="M45" s="255">
        <f t="shared" si="9"/>
        <v>0</v>
      </c>
      <c r="N45" s="256">
        <f t="shared" si="10"/>
        <v>0</v>
      </c>
      <c r="O45" s="256">
        <f t="shared" si="11"/>
        <v>0</v>
      </c>
      <c r="P45" s="256">
        <f t="shared" si="12"/>
        <v>0</v>
      </c>
      <c r="Q45" s="304">
        <f t="shared" si="13"/>
        <v>0</v>
      </c>
      <c r="R45" s="305">
        <f t="shared" si="14"/>
        <v>0</v>
      </c>
      <c r="S45" s="305">
        <f t="shared" si="15"/>
        <v>0</v>
      </c>
      <c r="T45" s="305">
        <f t="shared" si="16"/>
        <v>0</v>
      </c>
      <c r="U45" s="258" t="str">
        <f t="shared" si="17"/>
        <v>-</v>
      </c>
      <c r="V45" s="276">
        <f t="shared" si="18"/>
        <v>0</v>
      </c>
      <c r="W45" s="277">
        <f t="shared" si="19"/>
        <v>0</v>
      </c>
      <c r="X45" s="277">
        <f t="shared" si="20"/>
        <v>0</v>
      </c>
      <c r="Y45" s="277">
        <f t="shared" si="21"/>
        <v>0</v>
      </c>
      <c r="Z45" s="277"/>
      <c r="AA45" s="277">
        <f t="shared" si="3"/>
        <v>0</v>
      </c>
      <c r="AB45" s="298">
        <f t="shared" si="22"/>
        <v>0</v>
      </c>
      <c r="AC45" s="279">
        <f t="shared" si="23"/>
        <v>0</v>
      </c>
      <c r="AD45" s="279">
        <f t="shared" si="24"/>
        <v>0</v>
      </c>
      <c r="AE45" s="279">
        <f t="shared" si="25"/>
        <v>0</v>
      </c>
      <c r="AF45" s="279"/>
      <c r="AG45" s="279">
        <f t="shared" si="26"/>
        <v>0</v>
      </c>
      <c r="AH45" s="298">
        <v>-1.3333333333333346E-3</v>
      </c>
      <c r="AI45" s="279">
        <v>1.1666666666666676E-3</v>
      </c>
      <c r="AJ45" s="279">
        <v>0</v>
      </c>
      <c r="AK45" s="279">
        <v>8.3333333333333404E-4</v>
      </c>
      <c r="AL45" s="279"/>
      <c r="AM45" s="279">
        <v>-5.0000000000000044E-4</v>
      </c>
      <c r="AN45" s="279"/>
      <c r="AO45" s="280" t="s">
        <v>4260</v>
      </c>
      <c r="AQ45" s="281" t="e">
        <f>VLOOKUP(A45,'Lambert-RGB-GDP_Efficacy'!A:A,1,FALSE)</f>
        <v>#N/A</v>
      </c>
    </row>
    <row r="46" spans="1:43" s="281" customFormat="1">
      <c r="A46" s="275" t="s">
        <v>3443</v>
      </c>
      <c r="B46" s="259" t="s">
        <v>5555</v>
      </c>
      <c r="C46" s="255" t="str">
        <f t="shared" si="27"/>
        <v/>
      </c>
      <c r="D46" s="256">
        <f t="shared" si="27"/>
        <v>1</v>
      </c>
      <c r="E46" s="256">
        <f t="shared" si="27"/>
        <v>1</v>
      </c>
      <c r="F46" s="256">
        <f t="shared" si="27"/>
        <v>1</v>
      </c>
      <c r="G46" s="257">
        <f t="shared" si="6"/>
        <v>3</v>
      </c>
      <c r="H46" s="258" t="str">
        <f t="shared" si="7"/>
        <v>Gi/o</v>
      </c>
      <c r="I46" s="255">
        <f t="shared" si="8"/>
        <v>0</v>
      </c>
      <c r="J46" s="256">
        <f t="shared" si="8"/>
        <v>1</v>
      </c>
      <c r="K46" s="256">
        <f t="shared" si="8"/>
        <v>2</v>
      </c>
      <c r="L46" s="256">
        <f t="shared" si="8"/>
        <v>3</v>
      </c>
      <c r="M46" s="255">
        <f t="shared" si="9"/>
        <v>0</v>
      </c>
      <c r="N46" s="256">
        <f t="shared" si="10"/>
        <v>100</v>
      </c>
      <c r="O46" s="256">
        <f t="shared" si="11"/>
        <v>50.073855243722321</v>
      </c>
      <c r="P46" s="256">
        <f t="shared" si="12"/>
        <v>44.903988183160997</v>
      </c>
      <c r="Q46" s="304">
        <f t="shared" si="13"/>
        <v>0</v>
      </c>
      <c r="R46" s="305">
        <f t="shared" si="14"/>
        <v>0.11283333333333329</v>
      </c>
      <c r="S46" s="305">
        <f t="shared" si="15"/>
        <v>5.6499999999999995E-2</v>
      </c>
      <c r="T46" s="305">
        <f t="shared" si="16"/>
        <v>5.0666666666666638E-2</v>
      </c>
      <c r="U46" s="258" t="str">
        <f t="shared" si="17"/>
        <v>Gi1</v>
      </c>
      <c r="V46" s="276">
        <f t="shared" si="18"/>
        <v>0</v>
      </c>
      <c r="W46" s="277">
        <f t="shared" si="19"/>
        <v>100</v>
      </c>
      <c r="X46" s="277">
        <f t="shared" si="20"/>
        <v>37.223042836041358</v>
      </c>
      <c r="Y46" s="277">
        <f t="shared" si="21"/>
        <v>50.073855243722321</v>
      </c>
      <c r="Z46" s="277"/>
      <c r="AA46" s="277">
        <f t="shared" si="3"/>
        <v>44.903988183160997</v>
      </c>
      <c r="AB46" s="298">
        <f t="shared" si="22"/>
        <v>0</v>
      </c>
      <c r="AC46" s="279">
        <f t="shared" si="23"/>
        <v>0.11283333333333329</v>
      </c>
      <c r="AD46" s="279">
        <f t="shared" si="24"/>
        <v>4.1999999999999982E-2</v>
      </c>
      <c r="AE46" s="279">
        <f t="shared" si="25"/>
        <v>5.6499999999999995E-2</v>
      </c>
      <c r="AF46" s="279"/>
      <c r="AG46" s="279">
        <f t="shared" si="26"/>
        <v>5.0666666666666638E-2</v>
      </c>
      <c r="AH46" s="298">
        <v>8.5000000000000075E-3</v>
      </c>
      <c r="AI46" s="279">
        <v>0.11283333333333329</v>
      </c>
      <c r="AJ46" s="279">
        <v>4.1999999999999982E-2</v>
      </c>
      <c r="AK46" s="279">
        <v>5.6499999999999995E-2</v>
      </c>
      <c r="AL46" s="279"/>
      <c r="AM46" s="279">
        <v>5.0666666666666638E-2</v>
      </c>
      <c r="AN46" s="279"/>
      <c r="AO46" s="280" t="s">
        <v>3442</v>
      </c>
      <c r="AQ46" s="281" t="e">
        <f>VLOOKUP(A46,'Lambert-RGB-GDP_Efficacy'!A:A,1,FALSE)</f>
        <v>#N/A</v>
      </c>
    </row>
    <row r="47" spans="1:43" s="281" customFormat="1">
      <c r="A47" s="275" t="s">
        <v>4245</v>
      </c>
      <c r="B47" s="259" t="s">
        <v>5555</v>
      </c>
      <c r="C47" s="255" t="str">
        <f t="shared" si="27"/>
        <v/>
      </c>
      <c r="D47" s="256" t="str">
        <f t="shared" si="27"/>
        <v/>
      </c>
      <c r="E47" s="256" t="str">
        <f t="shared" si="27"/>
        <v/>
      </c>
      <c r="F47" s="256" t="str">
        <f t="shared" si="27"/>
        <v/>
      </c>
      <c r="G47" s="257">
        <f t="shared" si="6"/>
        <v>0</v>
      </c>
      <c r="H47" s="258" t="str">
        <f t="shared" si="7"/>
        <v>-</v>
      </c>
      <c r="I47" s="255">
        <f t="shared" si="8"/>
        <v>0</v>
      </c>
      <c r="J47" s="256">
        <f t="shared" si="8"/>
        <v>0</v>
      </c>
      <c r="K47" s="256">
        <f t="shared" si="8"/>
        <v>0</v>
      </c>
      <c r="L47" s="256">
        <f t="shared" si="8"/>
        <v>0</v>
      </c>
      <c r="M47" s="255">
        <f t="shared" si="9"/>
        <v>0</v>
      </c>
      <c r="N47" s="256">
        <f t="shared" si="10"/>
        <v>0</v>
      </c>
      <c r="O47" s="256">
        <f t="shared" si="11"/>
        <v>0</v>
      </c>
      <c r="P47" s="256">
        <f t="shared" si="12"/>
        <v>0</v>
      </c>
      <c r="Q47" s="304">
        <f t="shared" si="13"/>
        <v>0</v>
      </c>
      <c r="R47" s="305">
        <f t="shared" si="14"/>
        <v>0</v>
      </c>
      <c r="S47" s="305">
        <f t="shared" si="15"/>
        <v>0</v>
      </c>
      <c r="T47" s="305">
        <f t="shared" si="16"/>
        <v>0</v>
      </c>
      <c r="U47" s="258" t="str">
        <f t="shared" si="17"/>
        <v>-</v>
      </c>
      <c r="V47" s="276">
        <f t="shared" si="18"/>
        <v>0</v>
      </c>
      <c r="W47" s="277">
        <f t="shared" si="19"/>
        <v>0</v>
      </c>
      <c r="X47" s="277">
        <f t="shared" si="20"/>
        <v>0</v>
      </c>
      <c r="Y47" s="277">
        <f t="shared" si="21"/>
        <v>0</v>
      </c>
      <c r="Z47" s="277"/>
      <c r="AA47" s="277">
        <f t="shared" si="3"/>
        <v>0</v>
      </c>
      <c r="AB47" s="298">
        <f t="shared" si="22"/>
        <v>0</v>
      </c>
      <c r="AC47" s="279">
        <f t="shared" si="23"/>
        <v>0</v>
      </c>
      <c r="AD47" s="279">
        <f t="shared" si="24"/>
        <v>0</v>
      </c>
      <c r="AE47" s="279">
        <f t="shared" si="25"/>
        <v>0</v>
      </c>
      <c r="AF47" s="279"/>
      <c r="AG47" s="279">
        <f t="shared" si="26"/>
        <v>0</v>
      </c>
      <c r="AH47" s="298">
        <v>-8.3333333333333404E-4</v>
      </c>
      <c r="AI47" s="279">
        <v>0</v>
      </c>
      <c r="AJ47" s="279">
        <v>-3.3333333333333365E-4</v>
      </c>
      <c r="AK47" s="279">
        <v>-5.0000000000000044E-4</v>
      </c>
      <c r="AL47" s="279"/>
      <c r="AM47" s="279">
        <v>0</v>
      </c>
      <c r="AN47" s="279"/>
      <c r="AO47" s="280" t="s">
        <v>4243</v>
      </c>
      <c r="AQ47" s="281" t="e">
        <f>VLOOKUP(A47,'Lambert-RGB-GDP_Efficacy'!A:A,1,FALSE)</f>
        <v>#N/A</v>
      </c>
    </row>
    <row r="48" spans="1:43" s="281" customFormat="1">
      <c r="A48" s="275" t="s">
        <v>4241</v>
      </c>
      <c r="B48" s="259" t="s">
        <v>5555</v>
      </c>
      <c r="C48" s="255" t="str">
        <f t="shared" si="27"/>
        <v/>
      </c>
      <c r="D48" s="256" t="str">
        <f t="shared" si="27"/>
        <v/>
      </c>
      <c r="E48" s="256" t="str">
        <f t="shared" si="27"/>
        <v/>
      </c>
      <c r="F48" s="256" t="str">
        <f t="shared" si="27"/>
        <v/>
      </c>
      <c r="G48" s="257">
        <f t="shared" si="6"/>
        <v>0</v>
      </c>
      <c r="H48" s="258" t="str">
        <f t="shared" si="7"/>
        <v>-</v>
      </c>
      <c r="I48" s="255">
        <f t="shared" si="8"/>
        <v>0</v>
      </c>
      <c r="J48" s="256">
        <f t="shared" si="8"/>
        <v>0</v>
      </c>
      <c r="K48" s="256">
        <f t="shared" si="8"/>
        <v>0</v>
      </c>
      <c r="L48" s="256">
        <f t="shared" si="8"/>
        <v>0</v>
      </c>
      <c r="M48" s="255">
        <f t="shared" si="9"/>
        <v>0</v>
      </c>
      <c r="N48" s="256">
        <f t="shared" si="10"/>
        <v>0</v>
      </c>
      <c r="O48" s="256">
        <f t="shared" si="11"/>
        <v>0</v>
      </c>
      <c r="P48" s="256">
        <f t="shared" si="12"/>
        <v>0</v>
      </c>
      <c r="Q48" s="304">
        <f t="shared" si="13"/>
        <v>0</v>
      </c>
      <c r="R48" s="305">
        <f t="shared" si="14"/>
        <v>0</v>
      </c>
      <c r="S48" s="305">
        <f t="shared" si="15"/>
        <v>0</v>
      </c>
      <c r="T48" s="305">
        <f t="shared" si="16"/>
        <v>0</v>
      </c>
      <c r="U48" s="258" t="str">
        <f t="shared" si="17"/>
        <v>-</v>
      </c>
      <c r="V48" s="276">
        <f t="shared" si="18"/>
        <v>0</v>
      </c>
      <c r="W48" s="277">
        <f t="shared" si="19"/>
        <v>0</v>
      </c>
      <c r="X48" s="277">
        <f t="shared" si="20"/>
        <v>0</v>
      </c>
      <c r="Y48" s="277">
        <f t="shared" si="21"/>
        <v>0</v>
      </c>
      <c r="Z48" s="277"/>
      <c r="AA48" s="277">
        <f t="shared" si="3"/>
        <v>0</v>
      </c>
      <c r="AB48" s="298">
        <f t="shared" si="22"/>
        <v>0</v>
      </c>
      <c r="AC48" s="279">
        <f t="shared" si="23"/>
        <v>0</v>
      </c>
      <c r="AD48" s="279">
        <f t="shared" si="24"/>
        <v>0</v>
      </c>
      <c r="AE48" s="279">
        <f t="shared" si="25"/>
        <v>0</v>
      </c>
      <c r="AF48" s="279"/>
      <c r="AG48" s="279">
        <f t="shared" si="26"/>
        <v>0</v>
      </c>
      <c r="AH48" s="298">
        <v>-1.6666666666666682E-4</v>
      </c>
      <c r="AI48" s="279">
        <v>5.0000000000000044E-4</v>
      </c>
      <c r="AJ48" s="279">
        <v>5.0000000000000044E-4</v>
      </c>
      <c r="AK48" s="279">
        <v>0</v>
      </c>
      <c r="AL48" s="279"/>
      <c r="AM48" s="279">
        <v>1.6666666666666682E-4</v>
      </c>
      <c r="AN48" s="279"/>
      <c r="AO48" s="280" t="s">
        <v>4239</v>
      </c>
      <c r="AQ48" s="281" t="e">
        <f>VLOOKUP(A48,'Lambert-RGB-GDP_Efficacy'!A:A,1,FALSE)</f>
        <v>#N/A</v>
      </c>
    </row>
    <row r="49" spans="1:43" s="281" customFormat="1">
      <c r="A49" s="275" t="s">
        <v>4237</v>
      </c>
      <c r="B49" s="259" t="s">
        <v>5555</v>
      </c>
      <c r="C49" s="255" t="str">
        <f t="shared" si="27"/>
        <v/>
      </c>
      <c r="D49" s="256" t="str">
        <f t="shared" si="27"/>
        <v/>
      </c>
      <c r="E49" s="256" t="str">
        <f t="shared" si="27"/>
        <v/>
      </c>
      <c r="F49" s="256" t="str">
        <f t="shared" si="27"/>
        <v/>
      </c>
      <c r="G49" s="257">
        <f t="shared" si="6"/>
        <v>0</v>
      </c>
      <c r="H49" s="258" t="str">
        <f t="shared" si="7"/>
        <v>-</v>
      </c>
      <c r="I49" s="255">
        <f t="shared" si="8"/>
        <v>0</v>
      </c>
      <c r="J49" s="256">
        <f t="shared" si="8"/>
        <v>0</v>
      </c>
      <c r="K49" s="256">
        <f t="shared" si="8"/>
        <v>0</v>
      </c>
      <c r="L49" s="256">
        <f t="shared" si="8"/>
        <v>0</v>
      </c>
      <c r="M49" s="255">
        <f t="shared" si="9"/>
        <v>0</v>
      </c>
      <c r="N49" s="256">
        <f t="shared" si="10"/>
        <v>0</v>
      </c>
      <c r="O49" s="256">
        <f t="shared" si="11"/>
        <v>0</v>
      </c>
      <c r="P49" s="256">
        <f t="shared" si="12"/>
        <v>0</v>
      </c>
      <c r="Q49" s="304">
        <f t="shared" si="13"/>
        <v>0</v>
      </c>
      <c r="R49" s="305">
        <f t="shared" si="14"/>
        <v>0</v>
      </c>
      <c r="S49" s="305">
        <f t="shared" si="15"/>
        <v>0</v>
      </c>
      <c r="T49" s="305">
        <f t="shared" si="16"/>
        <v>0</v>
      </c>
      <c r="U49" s="258" t="str">
        <f t="shared" si="17"/>
        <v>-</v>
      </c>
      <c r="V49" s="276">
        <f t="shared" si="18"/>
        <v>0</v>
      </c>
      <c r="W49" s="277">
        <f t="shared" si="19"/>
        <v>0</v>
      </c>
      <c r="X49" s="277">
        <f t="shared" si="20"/>
        <v>0</v>
      </c>
      <c r="Y49" s="277">
        <f t="shared" si="21"/>
        <v>0</v>
      </c>
      <c r="Z49" s="277"/>
      <c r="AA49" s="277">
        <f t="shared" si="3"/>
        <v>0</v>
      </c>
      <c r="AB49" s="298">
        <f t="shared" si="22"/>
        <v>0</v>
      </c>
      <c r="AC49" s="279">
        <f t="shared" si="23"/>
        <v>0</v>
      </c>
      <c r="AD49" s="279">
        <f t="shared" si="24"/>
        <v>0</v>
      </c>
      <c r="AE49" s="279">
        <f t="shared" si="25"/>
        <v>0</v>
      </c>
      <c r="AF49" s="279"/>
      <c r="AG49" s="279">
        <f t="shared" si="26"/>
        <v>0</v>
      </c>
      <c r="AH49" s="298">
        <v>0</v>
      </c>
      <c r="AI49" s="279">
        <v>1.5000000000000013E-3</v>
      </c>
      <c r="AJ49" s="279">
        <v>-1.6666666666666681E-3</v>
      </c>
      <c r="AK49" s="279">
        <v>6.6666666666664876E-4</v>
      </c>
      <c r="AL49" s="279"/>
      <c r="AM49" s="279">
        <v>-1.5000000000000013E-3</v>
      </c>
      <c r="AN49" s="279"/>
      <c r="AO49" s="280" t="s">
        <v>4235</v>
      </c>
      <c r="AQ49" s="281" t="e">
        <f>VLOOKUP(A49,'Lambert-RGB-GDP_Efficacy'!A:A,1,FALSE)</f>
        <v>#N/A</v>
      </c>
    </row>
    <row r="50" spans="1:43" s="281" customFormat="1">
      <c r="A50" s="282" t="s">
        <v>41</v>
      </c>
      <c r="B50" s="259" t="s">
        <v>5531</v>
      </c>
      <c r="C50" s="255">
        <f t="shared" si="27"/>
        <v>1</v>
      </c>
      <c r="D50" s="256" t="str">
        <f t="shared" si="27"/>
        <v/>
      </c>
      <c r="E50" s="256" t="str">
        <f t="shared" si="27"/>
        <v/>
      </c>
      <c r="F50" s="256" t="str">
        <f t="shared" si="27"/>
        <v/>
      </c>
      <c r="G50" s="257">
        <f t="shared" si="6"/>
        <v>1</v>
      </c>
      <c r="H50" s="258" t="str">
        <f t="shared" si="7"/>
        <v>Gs</v>
      </c>
      <c r="I50" s="255">
        <f t="shared" si="8"/>
        <v>1</v>
      </c>
      <c r="J50" s="256">
        <f t="shared" si="8"/>
        <v>0</v>
      </c>
      <c r="K50" s="256">
        <f t="shared" si="8"/>
        <v>0</v>
      </c>
      <c r="L50" s="256">
        <f t="shared" si="8"/>
        <v>0</v>
      </c>
      <c r="M50" s="255">
        <f t="shared" si="9"/>
        <v>100</v>
      </c>
      <c r="N50" s="256">
        <f t="shared" si="10"/>
        <v>0</v>
      </c>
      <c r="O50" s="256">
        <f t="shared" si="11"/>
        <v>0</v>
      </c>
      <c r="P50" s="256">
        <f t="shared" si="12"/>
        <v>0</v>
      </c>
      <c r="Q50" s="304">
        <f t="shared" si="13"/>
        <v>2.1799999999999976E-2</v>
      </c>
      <c r="R50" s="305">
        <f t="shared" si="14"/>
        <v>0</v>
      </c>
      <c r="S50" s="305">
        <f t="shared" si="15"/>
        <v>0</v>
      </c>
      <c r="T50" s="305">
        <f t="shared" si="16"/>
        <v>0</v>
      </c>
      <c r="U50" s="258" t="str">
        <f t="shared" si="17"/>
        <v>GsL</v>
      </c>
      <c r="V50" s="276">
        <f t="shared" si="18"/>
        <v>100</v>
      </c>
      <c r="W50" s="277">
        <f t="shared" si="19"/>
        <v>0</v>
      </c>
      <c r="X50" s="277">
        <f t="shared" si="20"/>
        <v>0</v>
      </c>
      <c r="Y50" s="277"/>
      <c r="Z50" s="277">
        <f t="shared" ref="Z50:Z66" si="28">IF(AF50=0,0,AF50/MAX($AB50:$AG50)*100)</f>
        <v>0</v>
      </c>
      <c r="AA50" s="277"/>
      <c r="AB50" s="298">
        <f t="shared" si="22"/>
        <v>2.1799999999999976E-2</v>
      </c>
      <c r="AC50" s="279">
        <f t="shared" si="23"/>
        <v>0</v>
      </c>
      <c r="AD50" s="279">
        <f t="shared" si="24"/>
        <v>0</v>
      </c>
      <c r="AE50" s="279"/>
      <c r="AF50" s="279">
        <f t="shared" ref="AF50:AF52" si="29">IF(AL50&lt;0.009,0,AL50)</f>
        <v>0</v>
      </c>
      <c r="AG50" s="279"/>
      <c r="AH50" s="298">
        <v>2.1799999999999976E-2</v>
      </c>
      <c r="AI50" s="279">
        <v>1.300000000000029E-3</v>
      </c>
      <c r="AJ50" s="279">
        <v>-2.6999999999999837E-3</v>
      </c>
      <c r="AK50" s="279"/>
      <c r="AL50" s="279">
        <v>-4.5000000000000031E-4</v>
      </c>
      <c r="AM50" s="279"/>
      <c r="AN50" s="283"/>
      <c r="AO50" s="280" t="s">
        <v>5564</v>
      </c>
      <c r="AQ50" s="281" t="str">
        <f>VLOOKUP(A50,'Lambert-RGB-GDP_Efficacy'!A:A,1,FALSE)</f>
        <v>ADRB2</v>
      </c>
    </row>
    <row r="51" spans="1:43" s="281" customFormat="1">
      <c r="A51" s="282" t="s">
        <v>37</v>
      </c>
      <c r="B51" s="259" t="s">
        <v>5531</v>
      </c>
      <c r="C51" s="255" t="str">
        <f t="shared" si="27"/>
        <v/>
      </c>
      <c r="D51" s="256">
        <f t="shared" si="27"/>
        <v>1</v>
      </c>
      <c r="E51" s="256" t="str">
        <f t="shared" si="27"/>
        <v/>
      </c>
      <c r="F51" s="256" t="str">
        <f t="shared" si="27"/>
        <v/>
      </c>
      <c r="G51" s="257">
        <f t="shared" si="6"/>
        <v>1</v>
      </c>
      <c r="H51" s="258" t="str">
        <f t="shared" si="7"/>
        <v>Gi/o</v>
      </c>
      <c r="I51" s="255">
        <f t="shared" si="8"/>
        <v>0</v>
      </c>
      <c r="J51" s="256">
        <f t="shared" si="8"/>
        <v>1</v>
      </c>
      <c r="K51" s="256">
        <f t="shared" si="8"/>
        <v>0</v>
      </c>
      <c r="L51" s="256">
        <f t="shared" si="8"/>
        <v>0</v>
      </c>
      <c r="M51" s="255">
        <f t="shared" si="9"/>
        <v>0</v>
      </c>
      <c r="N51" s="256">
        <f t="shared" si="10"/>
        <v>100</v>
      </c>
      <c r="O51" s="256">
        <f t="shared" si="11"/>
        <v>0</v>
      </c>
      <c r="P51" s="256">
        <f t="shared" si="12"/>
        <v>0</v>
      </c>
      <c r="Q51" s="304">
        <f t="shared" si="13"/>
        <v>0</v>
      </c>
      <c r="R51" s="305">
        <f t="shared" si="14"/>
        <v>2.8066666666666684E-2</v>
      </c>
      <c r="S51" s="305">
        <f t="shared" si="15"/>
        <v>0</v>
      </c>
      <c r="T51" s="305">
        <f t="shared" si="16"/>
        <v>0</v>
      </c>
      <c r="U51" s="258" t="str">
        <f t="shared" si="17"/>
        <v>Gi1</v>
      </c>
      <c r="V51" s="276">
        <f t="shared" si="18"/>
        <v>0</v>
      </c>
      <c r="W51" s="277">
        <f t="shared" si="19"/>
        <v>100</v>
      </c>
      <c r="X51" s="277">
        <f t="shared" si="20"/>
        <v>0</v>
      </c>
      <c r="Y51" s="277"/>
      <c r="Z51" s="277">
        <f t="shared" si="28"/>
        <v>0</v>
      </c>
      <c r="AA51" s="277"/>
      <c r="AB51" s="298">
        <f t="shared" si="22"/>
        <v>0</v>
      </c>
      <c r="AC51" s="279">
        <f t="shared" si="23"/>
        <v>2.8066666666666684E-2</v>
      </c>
      <c r="AD51" s="279">
        <f t="shared" si="24"/>
        <v>0</v>
      </c>
      <c r="AE51" s="279"/>
      <c r="AF51" s="279">
        <f t="shared" si="29"/>
        <v>0</v>
      </c>
      <c r="AG51" s="279"/>
      <c r="AH51" s="298">
        <v>7.333333333333341E-4</v>
      </c>
      <c r="AI51" s="279">
        <v>2.8066666666666684E-2</v>
      </c>
      <c r="AJ51" s="279">
        <v>-2.6666666666666684E-4</v>
      </c>
      <c r="AK51" s="279"/>
      <c r="AL51" s="279">
        <v>1.5666666666666682E-3</v>
      </c>
      <c r="AM51" s="279"/>
      <c r="AN51" s="283"/>
      <c r="AO51" s="280" t="s">
        <v>5565</v>
      </c>
      <c r="AQ51" s="281" t="str">
        <f>VLOOKUP(A51,'Lambert-RGB-GDP_Efficacy'!A:A,1,FALSE)</f>
        <v>ADA2A</v>
      </c>
    </row>
    <row r="52" spans="1:43" s="281" customFormat="1">
      <c r="A52" s="282" t="s">
        <v>106</v>
      </c>
      <c r="B52" s="259" t="s">
        <v>5531</v>
      </c>
      <c r="C52" s="255">
        <f t="shared" si="27"/>
        <v>1</v>
      </c>
      <c r="D52" s="256" t="str">
        <f t="shared" si="27"/>
        <v/>
      </c>
      <c r="E52" s="256" t="str">
        <f t="shared" si="27"/>
        <v/>
      </c>
      <c r="F52" s="256" t="str">
        <f t="shared" si="27"/>
        <v/>
      </c>
      <c r="G52" s="257">
        <f t="shared" si="6"/>
        <v>1</v>
      </c>
      <c r="H52" s="258" t="str">
        <f t="shared" si="7"/>
        <v>Gs</v>
      </c>
      <c r="I52" s="255">
        <f t="shared" si="8"/>
        <v>1</v>
      </c>
      <c r="J52" s="256">
        <f t="shared" si="8"/>
        <v>0</v>
      </c>
      <c r="K52" s="256">
        <f t="shared" si="8"/>
        <v>0</v>
      </c>
      <c r="L52" s="256">
        <f t="shared" si="8"/>
        <v>0</v>
      </c>
      <c r="M52" s="255">
        <f t="shared" si="9"/>
        <v>100</v>
      </c>
      <c r="N52" s="256">
        <f t="shared" si="10"/>
        <v>0</v>
      </c>
      <c r="O52" s="256">
        <f t="shared" si="11"/>
        <v>0</v>
      </c>
      <c r="P52" s="256">
        <f t="shared" si="12"/>
        <v>0</v>
      </c>
      <c r="Q52" s="304">
        <f t="shared" si="13"/>
        <v>3.4583333333333334E-2</v>
      </c>
      <c r="R52" s="305">
        <f t="shared" si="14"/>
        <v>0</v>
      </c>
      <c r="S52" s="305">
        <f t="shared" si="15"/>
        <v>0</v>
      </c>
      <c r="T52" s="305">
        <f t="shared" si="16"/>
        <v>0</v>
      </c>
      <c r="U52" s="258" t="str">
        <f t="shared" si="17"/>
        <v>GsL</v>
      </c>
      <c r="V52" s="276">
        <f t="shared" si="18"/>
        <v>100</v>
      </c>
      <c r="W52" s="277">
        <f t="shared" si="19"/>
        <v>0</v>
      </c>
      <c r="X52" s="277">
        <f t="shared" si="20"/>
        <v>0</v>
      </c>
      <c r="Y52" s="277"/>
      <c r="Z52" s="277">
        <f t="shared" si="28"/>
        <v>0</v>
      </c>
      <c r="AA52" s="277"/>
      <c r="AB52" s="298">
        <f>IF(AH52&lt;0.009,0,AH52)</f>
        <v>3.4583333333333334E-2</v>
      </c>
      <c r="AC52" s="279">
        <f t="shared" si="23"/>
        <v>0</v>
      </c>
      <c r="AD52" s="279">
        <f t="shared" si="24"/>
        <v>0</v>
      </c>
      <c r="AE52" s="279"/>
      <c r="AF52" s="279">
        <f t="shared" si="29"/>
        <v>0</v>
      </c>
      <c r="AG52" s="279"/>
      <c r="AH52" s="298">
        <v>3.4583333333333334E-2</v>
      </c>
      <c r="AI52" s="279">
        <v>6.1250000000000054E-3</v>
      </c>
      <c r="AJ52" s="279">
        <v>9.9999999999998701E-4</v>
      </c>
      <c r="AK52" s="279"/>
      <c r="AL52" s="279">
        <v>2.6250000000000023E-3</v>
      </c>
      <c r="AM52" s="279"/>
      <c r="AN52" s="283"/>
      <c r="AO52" s="280" t="s">
        <v>5061</v>
      </c>
      <c r="AQ52" s="281" t="str">
        <f>VLOOKUP(A52,'Lambert-RGB-GDP_Efficacy'!A:A,1,FALSE)</f>
        <v>DRD1</v>
      </c>
    </row>
    <row r="53" spans="1:43" s="281" customFormat="1">
      <c r="A53" s="282" t="s">
        <v>108</v>
      </c>
      <c r="B53" s="259" t="s">
        <v>5531</v>
      </c>
      <c r="C53" s="255" t="str">
        <f t="shared" si="27"/>
        <v/>
      </c>
      <c r="D53" s="256">
        <f t="shared" si="27"/>
        <v>1</v>
      </c>
      <c r="E53" s="256" t="str">
        <f t="shared" si="27"/>
        <v/>
      </c>
      <c r="F53" s="256" t="str">
        <f t="shared" si="27"/>
        <v/>
      </c>
      <c r="G53" s="257">
        <f t="shared" si="6"/>
        <v>1</v>
      </c>
      <c r="H53" s="258" t="str">
        <f t="shared" si="7"/>
        <v>Gi/o</v>
      </c>
      <c r="I53" s="255">
        <f t="shared" si="8"/>
        <v>0</v>
      </c>
      <c r="J53" s="256">
        <f t="shared" si="8"/>
        <v>1</v>
      </c>
      <c r="K53" s="256">
        <f t="shared" si="8"/>
        <v>0</v>
      </c>
      <c r="L53" s="256">
        <f t="shared" si="8"/>
        <v>0</v>
      </c>
      <c r="M53" s="255">
        <f t="shared" si="9"/>
        <v>0</v>
      </c>
      <c r="N53" s="256">
        <f t="shared" si="10"/>
        <v>100</v>
      </c>
      <c r="O53" s="256">
        <f t="shared" si="11"/>
        <v>0</v>
      </c>
      <c r="P53" s="256">
        <f t="shared" si="12"/>
        <v>0</v>
      </c>
      <c r="Q53" s="304">
        <f t="shared" si="13"/>
        <v>0</v>
      </c>
      <c r="R53" s="305">
        <f t="shared" si="14"/>
        <v>3.1166666666666658E-2</v>
      </c>
      <c r="S53" s="305">
        <f t="shared" si="15"/>
        <v>0</v>
      </c>
      <c r="T53" s="305">
        <f t="shared" si="16"/>
        <v>0</v>
      </c>
      <c r="U53" s="258" t="str">
        <f t="shared" si="17"/>
        <v>Gi1</v>
      </c>
      <c r="V53" s="276">
        <f t="shared" si="18"/>
        <v>0</v>
      </c>
      <c r="W53" s="277">
        <f t="shared" si="19"/>
        <v>100</v>
      </c>
      <c r="X53" s="277">
        <f t="shared" si="20"/>
        <v>0</v>
      </c>
      <c r="Y53" s="277"/>
      <c r="Z53" s="277">
        <f t="shared" si="28"/>
        <v>0</v>
      </c>
      <c r="AA53" s="277"/>
      <c r="AB53" s="298">
        <f t="shared" ref="AB53:AB76" si="30">IF(AH53&lt;0.009,0,AH53)</f>
        <v>0</v>
      </c>
      <c r="AC53" s="279">
        <f t="shared" ref="AC53:AC76" si="31">IF(AI53&lt;0.009,0,AI53)</f>
        <v>3.1166666666666658E-2</v>
      </c>
      <c r="AD53" s="279">
        <f t="shared" ref="AD53:AD76" si="32">IF(AJ53&lt;0.009,0,AJ53)</f>
        <v>0</v>
      </c>
      <c r="AE53" s="279"/>
      <c r="AF53" s="279">
        <f t="shared" ref="AF53:AF76" si="33">IF(AL53&lt;0.009,0,AL53)</f>
        <v>0</v>
      </c>
      <c r="AG53" s="279"/>
      <c r="AH53" s="298">
        <v>7.3750000000000066E-3</v>
      </c>
      <c r="AI53" s="279">
        <v>3.1166666666666658E-2</v>
      </c>
      <c r="AJ53" s="279">
        <v>6.3749999999999918E-3</v>
      </c>
      <c r="AK53" s="279"/>
      <c r="AL53" s="279">
        <v>8.2499999999999934E-3</v>
      </c>
      <c r="AM53" s="279"/>
      <c r="AN53" s="283"/>
      <c r="AO53" s="280" t="s">
        <v>5058</v>
      </c>
      <c r="AQ53" s="281" t="str">
        <f>VLOOKUP(A53,'Lambert-RGB-GDP_Efficacy'!A:A,1,FALSE)</f>
        <v>DRD2</v>
      </c>
    </row>
    <row r="54" spans="1:43" s="281" customFormat="1">
      <c r="A54" s="282" t="s">
        <v>31</v>
      </c>
      <c r="B54" s="259" t="s">
        <v>5531</v>
      </c>
      <c r="C54" s="255" t="str">
        <f t="shared" si="27"/>
        <v/>
      </c>
      <c r="D54" s="256">
        <f t="shared" si="27"/>
        <v>1</v>
      </c>
      <c r="E54" s="256" t="str">
        <f t="shared" si="27"/>
        <v/>
      </c>
      <c r="F54" s="256" t="str">
        <f t="shared" si="27"/>
        <v/>
      </c>
      <c r="G54" s="257">
        <f t="shared" si="6"/>
        <v>1</v>
      </c>
      <c r="H54" s="258" t="str">
        <f t="shared" si="7"/>
        <v>Gi/o</v>
      </c>
      <c r="I54" s="255">
        <f t="shared" si="8"/>
        <v>0</v>
      </c>
      <c r="J54" s="256">
        <f t="shared" si="8"/>
        <v>1</v>
      </c>
      <c r="K54" s="256">
        <f t="shared" si="8"/>
        <v>0</v>
      </c>
      <c r="L54" s="256">
        <f t="shared" si="8"/>
        <v>0</v>
      </c>
      <c r="M54" s="255">
        <f t="shared" si="9"/>
        <v>0</v>
      </c>
      <c r="N54" s="256">
        <f t="shared" si="10"/>
        <v>100</v>
      </c>
      <c r="O54" s="256">
        <f t="shared" si="11"/>
        <v>0</v>
      </c>
      <c r="P54" s="256">
        <f t="shared" si="12"/>
        <v>0</v>
      </c>
      <c r="Q54" s="304">
        <f t="shared" si="13"/>
        <v>0</v>
      </c>
      <c r="R54" s="305">
        <f t="shared" si="14"/>
        <v>0.1049833333333333</v>
      </c>
      <c r="S54" s="305">
        <f t="shared" si="15"/>
        <v>0</v>
      </c>
      <c r="T54" s="305">
        <f t="shared" si="16"/>
        <v>0</v>
      </c>
      <c r="U54" s="258" t="str">
        <f t="shared" si="17"/>
        <v>Gi1</v>
      </c>
      <c r="V54" s="276">
        <f t="shared" si="18"/>
        <v>0</v>
      </c>
      <c r="W54" s="277">
        <f t="shared" si="19"/>
        <v>100</v>
      </c>
      <c r="X54" s="277">
        <f t="shared" si="20"/>
        <v>0</v>
      </c>
      <c r="Y54" s="277"/>
      <c r="Z54" s="277">
        <f t="shared" si="28"/>
        <v>0</v>
      </c>
      <c r="AA54" s="277"/>
      <c r="AB54" s="298">
        <f t="shared" si="30"/>
        <v>0</v>
      </c>
      <c r="AC54" s="279">
        <f t="shared" si="31"/>
        <v>0.1049833333333333</v>
      </c>
      <c r="AD54" s="279">
        <f t="shared" si="32"/>
        <v>0</v>
      </c>
      <c r="AE54" s="279"/>
      <c r="AF54" s="279">
        <f t="shared" si="33"/>
        <v>0</v>
      </c>
      <c r="AG54" s="279"/>
      <c r="AH54" s="298">
        <v>7.3333333333333367E-4</v>
      </c>
      <c r="AI54" s="279">
        <v>0.1049833333333333</v>
      </c>
      <c r="AJ54" s="279">
        <v>-1.2666666666666679E-3</v>
      </c>
      <c r="AK54" s="279"/>
      <c r="AL54" s="279">
        <v>-7.6666666666666767E-4</v>
      </c>
      <c r="AM54" s="279"/>
      <c r="AN54" s="283"/>
      <c r="AO54" s="280" t="s">
        <v>5566</v>
      </c>
      <c r="AQ54" s="281" t="str">
        <f>VLOOKUP(A54,'Lambert-RGB-GDP_Efficacy'!A:A,1,FALSE)</f>
        <v>AA1R</v>
      </c>
    </row>
    <row r="55" spans="1:43" s="281" customFormat="1">
      <c r="A55" s="282" t="s">
        <v>28</v>
      </c>
      <c r="B55" s="259" t="s">
        <v>5531</v>
      </c>
      <c r="C55" s="255" t="str">
        <f t="shared" si="27"/>
        <v/>
      </c>
      <c r="D55" s="256" t="str">
        <f t="shared" si="27"/>
        <v/>
      </c>
      <c r="E55" s="256">
        <f t="shared" si="27"/>
        <v>1</v>
      </c>
      <c r="F55" s="256" t="str">
        <f t="shared" si="27"/>
        <v/>
      </c>
      <c r="G55" s="257">
        <f t="shared" si="6"/>
        <v>1</v>
      </c>
      <c r="H55" s="258" t="str">
        <f t="shared" si="7"/>
        <v>Gq/11</v>
      </c>
      <c r="I55" s="255">
        <f t="shared" si="8"/>
        <v>0</v>
      </c>
      <c r="J55" s="256">
        <f t="shared" si="8"/>
        <v>0</v>
      </c>
      <c r="K55" s="256">
        <f t="shared" si="8"/>
        <v>1</v>
      </c>
      <c r="L55" s="256">
        <f t="shared" si="8"/>
        <v>0</v>
      </c>
      <c r="M55" s="255">
        <f t="shared" si="9"/>
        <v>0</v>
      </c>
      <c r="N55" s="256">
        <f t="shared" si="10"/>
        <v>0</v>
      </c>
      <c r="O55" s="256">
        <f t="shared" si="11"/>
        <v>100</v>
      </c>
      <c r="P55" s="256">
        <f t="shared" si="12"/>
        <v>0</v>
      </c>
      <c r="Q55" s="304">
        <f t="shared" si="13"/>
        <v>0</v>
      </c>
      <c r="R55" s="305">
        <f t="shared" si="14"/>
        <v>0</v>
      </c>
      <c r="S55" s="305">
        <f t="shared" si="15"/>
        <v>1.6699999999999982E-2</v>
      </c>
      <c r="T55" s="305">
        <f t="shared" si="16"/>
        <v>0</v>
      </c>
      <c r="U55" s="258" t="str">
        <f t="shared" si="17"/>
        <v>Gq</v>
      </c>
      <c r="V55" s="276">
        <f t="shared" si="18"/>
        <v>0</v>
      </c>
      <c r="W55" s="277">
        <f t="shared" si="19"/>
        <v>0</v>
      </c>
      <c r="X55" s="277">
        <f t="shared" si="20"/>
        <v>100</v>
      </c>
      <c r="Y55" s="277"/>
      <c r="Z55" s="277">
        <f t="shared" si="28"/>
        <v>0</v>
      </c>
      <c r="AA55" s="277"/>
      <c r="AB55" s="298">
        <f t="shared" si="30"/>
        <v>0</v>
      </c>
      <c r="AC55" s="279">
        <f t="shared" si="31"/>
        <v>0</v>
      </c>
      <c r="AD55" s="279">
        <f t="shared" si="32"/>
        <v>1.6699999999999982E-2</v>
      </c>
      <c r="AE55" s="279"/>
      <c r="AF55" s="279">
        <f t="shared" si="33"/>
        <v>0</v>
      </c>
      <c r="AG55" s="279"/>
      <c r="AH55" s="298">
        <v>4.5666666666666703E-3</v>
      </c>
      <c r="AI55" s="279">
        <v>7.7333333333332839E-3</v>
      </c>
      <c r="AJ55" s="279">
        <v>1.6699999999999982E-2</v>
      </c>
      <c r="AK55" s="279"/>
      <c r="AL55" s="279">
        <v>-6.1000000000000056E-3</v>
      </c>
      <c r="AM55" s="279"/>
      <c r="AN55" s="283"/>
      <c r="AO55" s="280" t="s">
        <v>5567</v>
      </c>
      <c r="AQ55" s="281" t="str">
        <f>VLOOKUP(A55,'Lambert-RGB-GDP_Efficacy'!A:A,1,FALSE)</f>
        <v>ACM3</v>
      </c>
    </row>
    <row r="56" spans="1:43" s="281" customFormat="1">
      <c r="A56" s="282" t="s">
        <v>29</v>
      </c>
      <c r="B56" s="259" t="s">
        <v>5531</v>
      </c>
      <c r="C56" s="255" t="str">
        <f t="shared" si="27"/>
        <v/>
      </c>
      <c r="D56" s="256">
        <f t="shared" si="27"/>
        <v>1</v>
      </c>
      <c r="E56" s="256" t="str">
        <f t="shared" si="27"/>
        <v/>
      </c>
      <c r="F56" s="256" t="str">
        <f t="shared" si="27"/>
        <v/>
      </c>
      <c r="G56" s="257">
        <f t="shared" si="6"/>
        <v>1</v>
      </c>
      <c r="H56" s="258" t="str">
        <f t="shared" si="7"/>
        <v>Gi/o</v>
      </c>
      <c r="I56" s="255">
        <f t="shared" si="8"/>
        <v>0</v>
      </c>
      <c r="J56" s="256">
        <f t="shared" si="8"/>
        <v>1</v>
      </c>
      <c r="K56" s="256">
        <f t="shared" si="8"/>
        <v>0</v>
      </c>
      <c r="L56" s="256">
        <f t="shared" si="8"/>
        <v>0</v>
      </c>
      <c r="M56" s="255">
        <f t="shared" si="9"/>
        <v>0</v>
      </c>
      <c r="N56" s="256">
        <f t="shared" si="10"/>
        <v>100</v>
      </c>
      <c r="O56" s="256">
        <f t="shared" si="11"/>
        <v>0</v>
      </c>
      <c r="P56" s="256">
        <f t="shared" si="12"/>
        <v>0</v>
      </c>
      <c r="Q56" s="304">
        <f t="shared" si="13"/>
        <v>0</v>
      </c>
      <c r="R56" s="305">
        <f t="shared" si="14"/>
        <v>0.14216666666666669</v>
      </c>
      <c r="S56" s="305">
        <f t="shared" si="15"/>
        <v>0</v>
      </c>
      <c r="T56" s="305">
        <f t="shared" si="16"/>
        <v>0</v>
      </c>
      <c r="U56" s="258" t="str">
        <f t="shared" si="17"/>
        <v>Gi1</v>
      </c>
      <c r="V56" s="276">
        <f t="shared" si="18"/>
        <v>0</v>
      </c>
      <c r="W56" s="277">
        <f t="shared" si="19"/>
        <v>100</v>
      </c>
      <c r="X56" s="277">
        <f t="shared" si="20"/>
        <v>0</v>
      </c>
      <c r="Y56" s="277"/>
      <c r="Z56" s="277">
        <f t="shared" si="28"/>
        <v>0</v>
      </c>
      <c r="AA56" s="277"/>
      <c r="AB56" s="298">
        <f t="shared" si="30"/>
        <v>0</v>
      </c>
      <c r="AC56" s="279">
        <f t="shared" si="31"/>
        <v>0.14216666666666669</v>
      </c>
      <c r="AD56" s="279">
        <f t="shared" si="32"/>
        <v>0</v>
      </c>
      <c r="AE56" s="279"/>
      <c r="AF56" s="279">
        <f t="shared" si="33"/>
        <v>0</v>
      </c>
      <c r="AG56" s="279"/>
      <c r="AH56" s="298">
        <v>3.1250000000000028E-3</v>
      </c>
      <c r="AI56" s="279">
        <v>0.14216666666666669</v>
      </c>
      <c r="AJ56" s="279">
        <v>1.6250000000000014E-3</v>
      </c>
      <c r="AK56" s="279"/>
      <c r="AL56" s="279">
        <v>2.6250000000000023E-3</v>
      </c>
      <c r="AM56" s="279"/>
      <c r="AN56" s="283"/>
      <c r="AO56" s="280" t="s">
        <v>5568</v>
      </c>
      <c r="AQ56" s="281" t="str">
        <f>VLOOKUP(A56,'Lambert-RGB-GDP_Efficacy'!A:A,1,FALSE)</f>
        <v>ACM4</v>
      </c>
    </row>
    <row r="57" spans="1:43" s="281" customFormat="1">
      <c r="A57" s="282" t="s">
        <v>183</v>
      </c>
      <c r="B57" s="259" t="s">
        <v>5531</v>
      </c>
      <c r="C57" s="255" t="str">
        <f t="shared" si="27"/>
        <v/>
      </c>
      <c r="D57" s="256">
        <f t="shared" si="27"/>
        <v>1</v>
      </c>
      <c r="E57" s="256" t="str">
        <f t="shared" si="27"/>
        <v/>
      </c>
      <c r="F57" s="256" t="str">
        <f t="shared" si="27"/>
        <v/>
      </c>
      <c r="G57" s="257">
        <f t="shared" si="6"/>
        <v>1</v>
      </c>
      <c r="H57" s="258" t="str">
        <f t="shared" si="7"/>
        <v>Gi/o</v>
      </c>
      <c r="I57" s="255">
        <f t="shared" si="8"/>
        <v>0</v>
      </c>
      <c r="J57" s="256">
        <f t="shared" si="8"/>
        <v>1</v>
      </c>
      <c r="K57" s="256">
        <f t="shared" si="8"/>
        <v>0</v>
      </c>
      <c r="L57" s="256">
        <f t="shared" si="8"/>
        <v>0</v>
      </c>
      <c r="M57" s="255">
        <f t="shared" si="9"/>
        <v>0</v>
      </c>
      <c r="N57" s="256">
        <f t="shared" si="10"/>
        <v>100</v>
      </c>
      <c r="O57" s="256">
        <f t="shared" si="11"/>
        <v>0</v>
      </c>
      <c r="P57" s="256">
        <f t="shared" si="12"/>
        <v>0</v>
      </c>
      <c r="Q57" s="304">
        <f t="shared" si="13"/>
        <v>0</v>
      </c>
      <c r="R57" s="305">
        <f t="shared" si="14"/>
        <v>3.1000000000000028E-2</v>
      </c>
      <c r="S57" s="305">
        <f t="shared" si="15"/>
        <v>0</v>
      </c>
      <c r="T57" s="305">
        <f t="shared" si="16"/>
        <v>0</v>
      </c>
      <c r="U57" s="258" t="str">
        <f t="shared" si="17"/>
        <v>Gi1</v>
      </c>
      <c r="V57" s="276">
        <f t="shared" si="18"/>
        <v>0</v>
      </c>
      <c r="W57" s="277">
        <f t="shared" si="19"/>
        <v>100</v>
      </c>
      <c r="X57" s="277">
        <f t="shared" si="20"/>
        <v>0</v>
      </c>
      <c r="Y57" s="277"/>
      <c r="Z57" s="277">
        <f t="shared" si="28"/>
        <v>0</v>
      </c>
      <c r="AA57" s="277"/>
      <c r="AB57" s="298">
        <f t="shared" si="30"/>
        <v>0</v>
      </c>
      <c r="AC57" s="279">
        <f t="shared" si="31"/>
        <v>3.1000000000000028E-2</v>
      </c>
      <c r="AD57" s="279">
        <f t="shared" si="32"/>
        <v>0</v>
      </c>
      <c r="AE57" s="279"/>
      <c r="AF57" s="279">
        <f t="shared" si="33"/>
        <v>0</v>
      </c>
      <c r="AG57" s="279"/>
      <c r="AH57" s="298">
        <v>-1.3750000000000012E-3</v>
      </c>
      <c r="AI57" s="279">
        <v>3.1000000000000028E-2</v>
      </c>
      <c r="AJ57" s="279">
        <v>-2.6249999999999885E-3</v>
      </c>
      <c r="AK57" s="279"/>
      <c r="AL57" s="279">
        <v>-5.0000000000000044E-4</v>
      </c>
      <c r="AM57" s="279"/>
      <c r="AN57" s="283"/>
      <c r="AO57" s="280" t="s">
        <v>3126</v>
      </c>
      <c r="AQ57" s="281" t="str">
        <f>VLOOKUP(A57,'Lambert-RGB-GDP_Efficacy'!A:A,1,FALSE)</f>
        <v>OPRM</v>
      </c>
    </row>
    <row r="58" spans="1:43" s="281" customFormat="1">
      <c r="A58" s="282" t="s">
        <v>43</v>
      </c>
      <c r="B58" s="259" t="s">
        <v>5531</v>
      </c>
      <c r="C58" s="255" t="str">
        <f t="shared" si="27"/>
        <v/>
      </c>
      <c r="D58" s="256" t="str">
        <f t="shared" si="27"/>
        <v/>
      </c>
      <c r="E58" s="256" t="str">
        <f t="shared" si="27"/>
        <v/>
      </c>
      <c r="F58" s="256" t="str">
        <f t="shared" si="27"/>
        <v/>
      </c>
      <c r="G58" s="257">
        <f t="shared" si="6"/>
        <v>0</v>
      </c>
      <c r="H58" s="258" t="str">
        <f t="shared" si="7"/>
        <v>-</v>
      </c>
      <c r="I58" s="255">
        <f t="shared" si="8"/>
        <v>0</v>
      </c>
      <c r="J58" s="256">
        <f t="shared" si="8"/>
        <v>0</v>
      </c>
      <c r="K58" s="256">
        <f t="shared" si="8"/>
        <v>0</v>
      </c>
      <c r="L58" s="256">
        <f t="shared" si="8"/>
        <v>0</v>
      </c>
      <c r="M58" s="255">
        <f t="shared" si="9"/>
        <v>0</v>
      </c>
      <c r="N58" s="256">
        <f t="shared" si="10"/>
        <v>0</v>
      </c>
      <c r="O58" s="256">
        <f t="shared" si="11"/>
        <v>0</v>
      </c>
      <c r="P58" s="256">
        <f t="shared" si="12"/>
        <v>0</v>
      </c>
      <c r="Q58" s="304">
        <f t="shared" si="13"/>
        <v>0</v>
      </c>
      <c r="R58" s="305">
        <f t="shared" si="14"/>
        <v>0</v>
      </c>
      <c r="S58" s="305">
        <f t="shared" si="15"/>
        <v>0</v>
      </c>
      <c r="T58" s="305">
        <f t="shared" si="16"/>
        <v>0</v>
      </c>
      <c r="U58" s="258" t="str">
        <f t="shared" si="17"/>
        <v>-</v>
      </c>
      <c r="V58" s="276">
        <f t="shared" si="18"/>
        <v>0</v>
      </c>
      <c r="W58" s="277">
        <f t="shared" si="19"/>
        <v>0</v>
      </c>
      <c r="X58" s="277">
        <f t="shared" si="20"/>
        <v>0</v>
      </c>
      <c r="Y58" s="277"/>
      <c r="Z58" s="277">
        <f t="shared" si="28"/>
        <v>0</v>
      </c>
      <c r="AA58" s="277"/>
      <c r="AB58" s="298">
        <f t="shared" si="30"/>
        <v>0</v>
      </c>
      <c r="AC58" s="279">
        <f t="shared" si="31"/>
        <v>0</v>
      </c>
      <c r="AD58" s="279">
        <f t="shared" si="32"/>
        <v>0</v>
      </c>
      <c r="AE58" s="279"/>
      <c r="AF58" s="279">
        <f t="shared" si="33"/>
        <v>0</v>
      </c>
      <c r="AG58" s="279"/>
      <c r="AH58" s="298">
        <v>-1.2500000000000011E-3</v>
      </c>
      <c r="AI58" s="279">
        <v>2.7500000000000024E-3</v>
      </c>
      <c r="AJ58" s="279">
        <v>2.5000000000000022E-4</v>
      </c>
      <c r="AK58" s="279"/>
      <c r="AL58" s="279">
        <v>-3.0000000000000027E-3</v>
      </c>
      <c r="AM58" s="279"/>
      <c r="AN58" s="283"/>
      <c r="AO58" s="280" t="s">
        <v>43</v>
      </c>
      <c r="AQ58" s="281" t="str">
        <f>VLOOKUP(A58,'Lambert-RGB-GDP_Efficacy'!A:A,1,FALSE)</f>
        <v>AGTR1</v>
      </c>
    </row>
    <row r="59" spans="1:43" s="281" customFormat="1">
      <c r="A59" s="282" t="s">
        <v>135</v>
      </c>
      <c r="B59" s="259" t="s">
        <v>5531</v>
      </c>
      <c r="C59" s="255" t="str">
        <f t="shared" si="27"/>
        <v/>
      </c>
      <c r="D59" s="256" t="str">
        <f t="shared" si="27"/>
        <v/>
      </c>
      <c r="E59" s="256">
        <f t="shared" si="27"/>
        <v>1</v>
      </c>
      <c r="F59" s="256" t="str">
        <f t="shared" si="27"/>
        <v/>
      </c>
      <c r="G59" s="257">
        <f t="shared" si="6"/>
        <v>1</v>
      </c>
      <c r="H59" s="258" t="str">
        <f t="shared" si="7"/>
        <v>Gq/11</v>
      </c>
      <c r="I59" s="255">
        <f t="shared" si="8"/>
        <v>0</v>
      </c>
      <c r="J59" s="256">
        <f t="shared" si="8"/>
        <v>0</v>
      </c>
      <c r="K59" s="256">
        <f t="shared" si="8"/>
        <v>1</v>
      </c>
      <c r="L59" s="256">
        <f t="shared" si="8"/>
        <v>0</v>
      </c>
      <c r="M59" s="255">
        <f t="shared" si="9"/>
        <v>0</v>
      </c>
      <c r="N59" s="256">
        <f t="shared" si="10"/>
        <v>0</v>
      </c>
      <c r="O59" s="256">
        <f t="shared" si="11"/>
        <v>100</v>
      </c>
      <c r="P59" s="256">
        <f t="shared" si="12"/>
        <v>0</v>
      </c>
      <c r="Q59" s="304">
        <f t="shared" si="13"/>
        <v>0</v>
      </c>
      <c r="R59" s="305">
        <f t="shared" si="14"/>
        <v>0</v>
      </c>
      <c r="S59" s="305">
        <f t="shared" si="15"/>
        <v>9.1250000000000081E-3</v>
      </c>
      <c r="T59" s="305">
        <f t="shared" si="16"/>
        <v>0</v>
      </c>
      <c r="U59" s="258" t="str">
        <f t="shared" si="17"/>
        <v>Gq</v>
      </c>
      <c r="V59" s="276">
        <f t="shared" si="18"/>
        <v>0</v>
      </c>
      <c r="W59" s="277">
        <f t="shared" si="19"/>
        <v>0</v>
      </c>
      <c r="X59" s="277">
        <f t="shared" si="20"/>
        <v>100</v>
      </c>
      <c r="Y59" s="277"/>
      <c r="Z59" s="277">
        <f t="shared" si="28"/>
        <v>0</v>
      </c>
      <c r="AA59" s="277"/>
      <c r="AB59" s="298">
        <f t="shared" si="30"/>
        <v>0</v>
      </c>
      <c r="AC59" s="279">
        <f t="shared" si="31"/>
        <v>0</v>
      </c>
      <c r="AD59" s="279">
        <f t="shared" si="32"/>
        <v>9.1250000000000081E-3</v>
      </c>
      <c r="AE59" s="279"/>
      <c r="AF59" s="279">
        <f t="shared" si="33"/>
        <v>0</v>
      </c>
      <c r="AG59" s="279"/>
      <c r="AH59" s="298">
        <v>-1.6750000000000016E-3</v>
      </c>
      <c r="AI59" s="279">
        <v>7.5000000000000067E-3</v>
      </c>
      <c r="AJ59" s="279">
        <v>9.1250000000000081E-3</v>
      </c>
      <c r="AK59" s="279"/>
      <c r="AL59" s="279">
        <v>-3.6250000000000032E-3</v>
      </c>
      <c r="AM59" s="279"/>
      <c r="AN59" s="283"/>
      <c r="AO59" s="280" t="s">
        <v>135</v>
      </c>
      <c r="AQ59" s="281" t="str">
        <f>VLOOKUP(A59,'Lambert-RGB-GDP_Efficacy'!A:A,1,FALSE)</f>
        <v>HRH1</v>
      </c>
    </row>
    <row r="60" spans="1:43" s="281" customFormat="1">
      <c r="A60" s="282" t="s">
        <v>137</v>
      </c>
      <c r="B60" s="259" t="s">
        <v>5531</v>
      </c>
      <c r="C60" s="255">
        <f t="shared" si="27"/>
        <v>1</v>
      </c>
      <c r="D60" s="256" t="str">
        <f t="shared" si="27"/>
        <v/>
      </c>
      <c r="E60" s="256" t="str">
        <f t="shared" si="27"/>
        <v/>
      </c>
      <c r="F60" s="256" t="str">
        <f t="shared" si="27"/>
        <v/>
      </c>
      <c r="G60" s="257">
        <f t="shared" si="6"/>
        <v>1</v>
      </c>
      <c r="H60" s="258" t="str">
        <f t="shared" si="7"/>
        <v>Gs</v>
      </c>
      <c r="I60" s="255">
        <f t="shared" si="8"/>
        <v>1</v>
      </c>
      <c r="J60" s="256">
        <f t="shared" si="8"/>
        <v>0</v>
      </c>
      <c r="K60" s="256">
        <f t="shared" si="8"/>
        <v>0</v>
      </c>
      <c r="L60" s="256">
        <f t="shared" si="8"/>
        <v>0</v>
      </c>
      <c r="M60" s="255">
        <f t="shared" si="9"/>
        <v>100</v>
      </c>
      <c r="N60" s="256">
        <f t="shared" si="10"/>
        <v>0</v>
      </c>
      <c r="O60" s="256">
        <f t="shared" si="11"/>
        <v>0</v>
      </c>
      <c r="P60" s="256">
        <f t="shared" si="12"/>
        <v>0</v>
      </c>
      <c r="Q60" s="304">
        <f t="shared" si="13"/>
        <v>7.4374999999999997E-2</v>
      </c>
      <c r="R60" s="305">
        <f t="shared" si="14"/>
        <v>0</v>
      </c>
      <c r="S60" s="305">
        <f t="shared" si="15"/>
        <v>0</v>
      </c>
      <c r="T60" s="305">
        <f t="shared" si="16"/>
        <v>0</v>
      </c>
      <c r="U60" s="258" t="str">
        <f t="shared" si="17"/>
        <v>GsL</v>
      </c>
      <c r="V60" s="276">
        <f t="shared" si="18"/>
        <v>100</v>
      </c>
      <c r="W60" s="277">
        <f t="shared" si="19"/>
        <v>0</v>
      </c>
      <c r="X60" s="277">
        <f t="shared" si="20"/>
        <v>0</v>
      </c>
      <c r="Y60" s="277"/>
      <c r="Z60" s="277">
        <f t="shared" si="28"/>
        <v>0</v>
      </c>
      <c r="AA60" s="277"/>
      <c r="AB60" s="298">
        <f t="shared" si="30"/>
        <v>7.4374999999999997E-2</v>
      </c>
      <c r="AC60" s="279">
        <f t="shared" si="31"/>
        <v>0</v>
      </c>
      <c r="AD60" s="279">
        <f t="shared" si="32"/>
        <v>0</v>
      </c>
      <c r="AE60" s="279"/>
      <c r="AF60" s="279">
        <f t="shared" si="33"/>
        <v>0</v>
      </c>
      <c r="AG60" s="279"/>
      <c r="AH60" s="298">
        <v>7.4374999999999997E-2</v>
      </c>
      <c r="AI60" s="279">
        <v>2.9166666666666508E-3</v>
      </c>
      <c r="AJ60" s="279">
        <v>2.8500000000000027E-3</v>
      </c>
      <c r="AK60" s="279"/>
      <c r="AL60" s="279">
        <v>-7.5000000000002842E-4</v>
      </c>
      <c r="AM60" s="279"/>
      <c r="AN60" s="283"/>
      <c r="AO60" s="280" t="s">
        <v>137</v>
      </c>
      <c r="AQ60" s="281" t="str">
        <f>VLOOKUP(A60,'Lambert-RGB-GDP_Efficacy'!A:A,1,FALSE)</f>
        <v>HRH2</v>
      </c>
    </row>
    <row r="61" spans="1:43" s="281" customFormat="1">
      <c r="A61" s="282" t="s">
        <v>230</v>
      </c>
      <c r="B61" s="259" t="s">
        <v>5531</v>
      </c>
      <c r="C61" s="255" t="str">
        <f t="shared" si="27"/>
        <v/>
      </c>
      <c r="D61" s="256" t="str">
        <f t="shared" si="27"/>
        <v/>
      </c>
      <c r="E61" s="256" t="str">
        <f t="shared" si="27"/>
        <v/>
      </c>
      <c r="F61" s="256" t="str">
        <f t="shared" si="27"/>
        <v/>
      </c>
      <c r="G61" s="257">
        <f t="shared" si="6"/>
        <v>0</v>
      </c>
      <c r="H61" s="258" t="str">
        <f t="shared" si="7"/>
        <v>-</v>
      </c>
      <c r="I61" s="255">
        <f t="shared" si="8"/>
        <v>0</v>
      </c>
      <c r="J61" s="256">
        <f t="shared" si="8"/>
        <v>0</v>
      </c>
      <c r="K61" s="256">
        <f t="shared" si="8"/>
        <v>0</v>
      </c>
      <c r="L61" s="256">
        <f t="shared" si="8"/>
        <v>0</v>
      </c>
      <c r="M61" s="255">
        <f t="shared" si="9"/>
        <v>0</v>
      </c>
      <c r="N61" s="256">
        <f t="shared" si="10"/>
        <v>0</v>
      </c>
      <c r="O61" s="256">
        <f t="shared" si="11"/>
        <v>0</v>
      </c>
      <c r="P61" s="256">
        <f t="shared" si="12"/>
        <v>0</v>
      </c>
      <c r="Q61" s="304">
        <f t="shared" si="13"/>
        <v>0</v>
      </c>
      <c r="R61" s="305">
        <f t="shared" si="14"/>
        <v>0</v>
      </c>
      <c r="S61" s="305">
        <f t="shared" si="15"/>
        <v>0</v>
      </c>
      <c r="T61" s="305">
        <f t="shared" si="16"/>
        <v>0</v>
      </c>
      <c r="U61" s="258" t="str">
        <f t="shared" si="17"/>
        <v>-</v>
      </c>
      <c r="V61" s="276">
        <f t="shared" si="18"/>
        <v>0</v>
      </c>
      <c r="W61" s="277">
        <f t="shared" si="19"/>
        <v>0</v>
      </c>
      <c r="X61" s="277">
        <f t="shared" si="20"/>
        <v>0</v>
      </c>
      <c r="Y61" s="277"/>
      <c r="Z61" s="277">
        <f t="shared" si="28"/>
        <v>0</v>
      </c>
      <c r="AA61" s="277"/>
      <c r="AB61" s="298">
        <f t="shared" si="30"/>
        <v>0</v>
      </c>
      <c r="AC61" s="279">
        <f t="shared" si="31"/>
        <v>0</v>
      </c>
      <c r="AD61" s="279">
        <f t="shared" si="32"/>
        <v>0</v>
      </c>
      <c r="AE61" s="279"/>
      <c r="AF61" s="279">
        <f t="shared" si="33"/>
        <v>0</v>
      </c>
      <c r="AG61" s="279"/>
      <c r="AH61" s="298">
        <v>1.9999999999998914E-4</v>
      </c>
      <c r="AI61" s="279">
        <v>1.2833333333333342E-3</v>
      </c>
      <c r="AJ61" s="279">
        <v>-1.3000000000000012E-3</v>
      </c>
      <c r="AK61" s="279"/>
      <c r="AL61" s="279">
        <v>-1.7999999999999921E-3</v>
      </c>
      <c r="AM61" s="279"/>
      <c r="AN61" s="283"/>
      <c r="AO61" s="280" t="s">
        <v>230</v>
      </c>
      <c r="AQ61" s="281" t="str">
        <f>VLOOKUP(A61,'Lambert-RGB-GDP_Efficacy'!A:A,1,FALSE)</f>
        <v>V2R</v>
      </c>
    </row>
    <row r="62" spans="1:43" s="281" customFormat="1">
      <c r="A62" s="282" t="s">
        <v>112</v>
      </c>
      <c r="B62" s="259" t="s">
        <v>5531</v>
      </c>
      <c r="C62" s="255" t="str">
        <f t="shared" si="27"/>
        <v/>
      </c>
      <c r="D62" s="256" t="str">
        <f t="shared" si="27"/>
        <v/>
      </c>
      <c r="E62" s="256" t="str">
        <f t="shared" si="27"/>
        <v/>
      </c>
      <c r="F62" s="256" t="str">
        <f t="shared" si="27"/>
        <v/>
      </c>
      <c r="G62" s="257">
        <f t="shared" si="6"/>
        <v>0</v>
      </c>
      <c r="H62" s="258" t="str">
        <f t="shared" si="7"/>
        <v>-</v>
      </c>
      <c r="I62" s="255">
        <f t="shared" si="8"/>
        <v>0</v>
      </c>
      <c r="J62" s="256">
        <f t="shared" si="8"/>
        <v>0</v>
      </c>
      <c r="K62" s="256">
        <f t="shared" si="8"/>
        <v>0</v>
      </c>
      <c r="L62" s="256">
        <f t="shared" si="8"/>
        <v>0</v>
      </c>
      <c r="M62" s="255">
        <f t="shared" si="9"/>
        <v>0</v>
      </c>
      <c r="N62" s="256">
        <f t="shared" si="10"/>
        <v>0</v>
      </c>
      <c r="O62" s="256">
        <f t="shared" si="11"/>
        <v>0</v>
      </c>
      <c r="P62" s="256">
        <f t="shared" si="12"/>
        <v>0</v>
      </c>
      <c r="Q62" s="304">
        <f t="shared" si="13"/>
        <v>0</v>
      </c>
      <c r="R62" s="305">
        <f t="shared" si="14"/>
        <v>0</v>
      </c>
      <c r="S62" s="305">
        <f t="shared" si="15"/>
        <v>0</v>
      </c>
      <c r="T62" s="305">
        <f t="shared" si="16"/>
        <v>0</v>
      </c>
      <c r="U62" s="258" t="str">
        <f t="shared" si="17"/>
        <v>-</v>
      </c>
      <c r="V62" s="276">
        <f t="shared" si="18"/>
        <v>0</v>
      </c>
      <c r="W62" s="277">
        <f t="shared" si="19"/>
        <v>0</v>
      </c>
      <c r="X62" s="277">
        <f t="shared" si="20"/>
        <v>0</v>
      </c>
      <c r="Y62" s="277"/>
      <c r="Z62" s="277">
        <f t="shared" si="28"/>
        <v>0</v>
      </c>
      <c r="AA62" s="277"/>
      <c r="AB62" s="298">
        <f t="shared" si="30"/>
        <v>0</v>
      </c>
      <c r="AC62" s="279">
        <f t="shared" si="31"/>
        <v>0</v>
      </c>
      <c r="AD62" s="279">
        <f t="shared" si="32"/>
        <v>0</v>
      </c>
      <c r="AE62" s="279"/>
      <c r="AF62" s="279">
        <f t="shared" si="33"/>
        <v>0</v>
      </c>
      <c r="AG62" s="279"/>
      <c r="AH62" s="298">
        <v>4.3333333333333375E-4</v>
      </c>
      <c r="AI62" s="279">
        <v>3.0166666666666601E-3</v>
      </c>
      <c r="AJ62" s="279">
        <v>4.2666666666666703E-3</v>
      </c>
      <c r="AK62" s="279"/>
      <c r="AL62" s="279">
        <v>-2.0000000000000015E-4</v>
      </c>
      <c r="AM62" s="279"/>
      <c r="AN62" s="283"/>
      <c r="AO62" s="280" t="s">
        <v>5569</v>
      </c>
      <c r="AQ62" s="281" t="str">
        <f>VLOOKUP(A62,'Lambert-RGB-GDP_Efficacy'!A:A,1,FALSE)</f>
        <v>EDNRA</v>
      </c>
    </row>
    <row r="63" spans="1:43" s="281" customFormat="1">
      <c r="A63" s="282" t="s">
        <v>113</v>
      </c>
      <c r="B63" s="259" t="s">
        <v>5531</v>
      </c>
      <c r="C63" s="255" t="str">
        <f t="shared" si="27"/>
        <v/>
      </c>
      <c r="D63" s="256" t="str">
        <f t="shared" si="27"/>
        <v/>
      </c>
      <c r="E63" s="256" t="str">
        <f t="shared" si="27"/>
        <v/>
      </c>
      <c r="F63" s="256" t="str">
        <f t="shared" si="27"/>
        <v/>
      </c>
      <c r="G63" s="257">
        <f t="shared" si="6"/>
        <v>0</v>
      </c>
      <c r="H63" s="258" t="str">
        <f t="shared" si="7"/>
        <v>-</v>
      </c>
      <c r="I63" s="255">
        <f t="shared" si="8"/>
        <v>0</v>
      </c>
      <c r="J63" s="256">
        <f t="shared" si="8"/>
        <v>0</v>
      </c>
      <c r="K63" s="256">
        <f t="shared" si="8"/>
        <v>0</v>
      </c>
      <c r="L63" s="256">
        <f t="shared" si="8"/>
        <v>0</v>
      </c>
      <c r="M63" s="255">
        <f t="shared" si="9"/>
        <v>0</v>
      </c>
      <c r="N63" s="256">
        <f t="shared" si="10"/>
        <v>0</v>
      </c>
      <c r="O63" s="256">
        <f t="shared" si="11"/>
        <v>0</v>
      </c>
      <c r="P63" s="256">
        <f t="shared" si="12"/>
        <v>0</v>
      </c>
      <c r="Q63" s="304">
        <f t="shared" si="13"/>
        <v>0</v>
      </c>
      <c r="R63" s="305">
        <f t="shared" si="14"/>
        <v>0</v>
      </c>
      <c r="S63" s="305">
        <f t="shared" si="15"/>
        <v>0</v>
      </c>
      <c r="T63" s="305">
        <f t="shared" si="16"/>
        <v>0</v>
      </c>
      <c r="U63" s="258" t="str">
        <f t="shared" si="17"/>
        <v>-</v>
      </c>
      <c r="V63" s="276">
        <f t="shared" si="18"/>
        <v>0</v>
      </c>
      <c r="W63" s="277">
        <f t="shared" si="19"/>
        <v>0</v>
      </c>
      <c r="X63" s="277">
        <f t="shared" si="20"/>
        <v>0</v>
      </c>
      <c r="Y63" s="277"/>
      <c r="Z63" s="277">
        <f t="shared" si="28"/>
        <v>0</v>
      </c>
      <c r="AA63" s="277"/>
      <c r="AB63" s="298">
        <f t="shared" si="30"/>
        <v>0</v>
      </c>
      <c r="AC63" s="279">
        <f t="shared" si="31"/>
        <v>0</v>
      </c>
      <c r="AD63" s="279">
        <f t="shared" si="32"/>
        <v>0</v>
      </c>
      <c r="AE63" s="279"/>
      <c r="AF63" s="279">
        <f t="shared" si="33"/>
        <v>0</v>
      </c>
      <c r="AG63" s="279"/>
      <c r="AH63" s="298">
        <v>-1.4583333333333349E-3</v>
      </c>
      <c r="AI63" s="279">
        <v>7.4999999999999694E-3</v>
      </c>
      <c r="AJ63" s="279">
        <v>-8.3333333333336212E-4</v>
      </c>
      <c r="AK63" s="279"/>
      <c r="AL63" s="279">
        <v>-1.1708333333333345E-2</v>
      </c>
      <c r="AM63" s="279"/>
      <c r="AN63" s="283"/>
      <c r="AO63" s="280" t="s">
        <v>5570</v>
      </c>
      <c r="AQ63" s="281" t="str">
        <f>VLOOKUP(A63,'Lambert-RGB-GDP_Efficacy'!A:A,1,FALSE)</f>
        <v>EDNRB</v>
      </c>
    </row>
    <row r="64" spans="1:43" s="281" customFormat="1">
      <c r="A64" s="282" t="s">
        <v>100</v>
      </c>
      <c r="B64" s="259" t="s">
        <v>5531</v>
      </c>
      <c r="C64" s="255" t="str">
        <f t="shared" si="27"/>
        <v/>
      </c>
      <c r="D64" s="256">
        <f t="shared" si="27"/>
        <v>1</v>
      </c>
      <c r="E64" s="256" t="str">
        <f t="shared" si="27"/>
        <v/>
      </c>
      <c r="F64" s="256">
        <f t="shared" si="27"/>
        <v>1</v>
      </c>
      <c r="G64" s="257">
        <f t="shared" si="6"/>
        <v>2</v>
      </c>
      <c r="H64" s="258" t="str">
        <f t="shared" si="7"/>
        <v>Gi/o</v>
      </c>
      <c r="I64" s="255">
        <f t="shared" si="8"/>
        <v>0</v>
      </c>
      <c r="J64" s="256">
        <f t="shared" si="8"/>
        <v>1</v>
      </c>
      <c r="K64" s="256">
        <f t="shared" si="8"/>
        <v>0</v>
      </c>
      <c r="L64" s="256">
        <f t="shared" si="8"/>
        <v>2</v>
      </c>
      <c r="M64" s="255">
        <f t="shared" si="9"/>
        <v>0</v>
      </c>
      <c r="N64" s="256">
        <f t="shared" si="10"/>
        <v>100</v>
      </c>
      <c r="O64" s="256">
        <f t="shared" si="11"/>
        <v>0</v>
      </c>
      <c r="P64" s="256">
        <f t="shared" si="12"/>
        <v>97.058823529411626</v>
      </c>
      <c r="Q64" s="304">
        <f t="shared" si="13"/>
        <v>0</v>
      </c>
      <c r="R64" s="305">
        <f t="shared" si="14"/>
        <v>2.1250000000000005E-2</v>
      </c>
      <c r="S64" s="305">
        <f t="shared" si="15"/>
        <v>0</v>
      </c>
      <c r="T64" s="305">
        <f t="shared" si="16"/>
        <v>2.0624999999999977E-2</v>
      </c>
      <c r="U64" s="258" t="str">
        <f t="shared" si="17"/>
        <v>Gi1</v>
      </c>
      <c r="V64" s="276">
        <f t="shared" si="18"/>
        <v>0</v>
      </c>
      <c r="W64" s="277">
        <f t="shared" si="19"/>
        <v>100</v>
      </c>
      <c r="X64" s="277">
        <f t="shared" si="20"/>
        <v>0</v>
      </c>
      <c r="Y64" s="277"/>
      <c r="Z64" s="277">
        <f t="shared" si="28"/>
        <v>97.058823529411626</v>
      </c>
      <c r="AA64" s="277"/>
      <c r="AB64" s="298">
        <f t="shared" si="30"/>
        <v>0</v>
      </c>
      <c r="AC64" s="279">
        <f t="shared" si="31"/>
        <v>2.1250000000000005E-2</v>
      </c>
      <c r="AD64" s="279">
        <f t="shared" si="32"/>
        <v>0</v>
      </c>
      <c r="AE64" s="279"/>
      <c r="AF64" s="279">
        <f t="shared" si="33"/>
        <v>2.0624999999999977E-2</v>
      </c>
      <c r="AG64" s="279"/>
      <c r="AH64" s="298">
        <v>-4.2500000000000038E-3</v>
      </c>
      <c r="AI64" s="279">
        <v>2.1250000000000005E-2</v>
      </c>
      <c r="AJ64" s="279">
        <v>-3.375000000000003E-3</v>
      </c>
      <c r="AK64" s="279"/>
      <c r="AL64" s="279">
        <v>2.0624999999999977E-2</v>
      </c>
      <c r="AM64" s="279"/>
      <c r="AN64" s="283"/>
      <c r="AO64" s="280" t="s">
        <v>4231</v>
      </c>
      <c r="AQ64" s="281" t="str">
        <f>VLOOKUP(A64,'Lambert-RGB-GDP_Efficacy'!A:A,1,FALSE)</f>
        <v>P2Y10</v>
      </c>
    </row>
    <row r="65" spans="1:43" s="281" customFormat="1">
      <c r="A65" s="282" t="s">
        <v>90</v>
      </c>
      <c r="B65" s="259" t="s">
        <v>5531</v>
      </c>
      <c r="C65" s="255" t="str">
        <f t="shared" si="27"/>
        <v/>
      </c>
      <c r="D65" s="256" t="str">
        <f t="shared" si="27"/>
        <v/>
      </c>
      <c r="E65" s="256" t="str">
        <f t="shared" si="27"/>
        <v/>
      </c>
      <c r="F65" s="256" t="str">
        <f t="shared" si="27"/>
        <v/>
      </c>
      <c r="G65" s="257">
        <f t="shared" si="6"/>
        <v>0</v>
      </c>
      <c r="H65" s="258" t="str">
        <f t="shared" si="7"/>
        <v>-</v>
      </c>
      <c r="I65" s="255">
        <f t="shared" ref="I65:I76" si="34">IF(Q65=0,0,_xlfn.RANK.EQ(Q65,$Q65:$T65,0))</f>
        <v>0</v>
      </c>
      <c r="J65" s="256">
        <f t="shared" ref="J65:J76" si="35">IF(R65=0,0,_xlfn.RANK.EQ(R65,$Q65:$T65,0))</f>
        <v>0</v>
      </c>
      <c r="K65" s="256">
        <f t="shared" ref="K65:K76" si="36">IF(S65=0,0,_xlfn.RANK.EQ(S65,$Q65:$T65,0))</f>
        <v>0</v>
      </c>
      <c r="L65" s="256">
        <f t="shared" ref="L65:L76" si="37">IF(T65=0,0,_xlfn.RANK.EQ(T65,$Q65:$T65,0))</f>
        <v>0</v>
      </c>
      <c r="M65" s="255">
        <f t="shared" si="9"/>
        <v>0</v>
      </c>
      <c r="N65" s="256">
        <f t="shared" si="10"/>
        <v>0</v>
      </c>
      <c r="O65" s="256">
        <f t="shared" si="11"/>
        <v>0</v>
      </c>
      <c r="P65" s="256">
        <f t="shared" si="12"/>
        <v>0</v>
      </c>
      <c r="Q65" s="304">
        <f t="shared" si="13"/>
        <v>0</v>
      </c>
      <c r="R65" s="305">
        <f t="shared" si="14"/>
        <v>0</v>
      </c>
      <c r="S65" s="305">
        <f t="shared" si="15"/>
        <v>0</v>
      </c>
      <c r="T65" s="305">
        <f t="shared" si="16"/>
        <v>0</v>
      </c>
      <c r="U65" s="258" t="str">
        <f t="shared" si="17"/>
        <v>-</v>
      </c>
      <c r="V65" s="276">
        <f t="shared" si="18"/>
        <v>0</v>
      </c>
      <c r="W65" s="277">
        <f t="shared" si="19"/>
        <v>0</v>
      </c>
      <c r="X65" s="277">
        <f t="shared" si="20"/>
        <v>0</v>
      </c>
      <c r="Y65" s="277"/>
      <c r="Z65" s="277">
        <f t="shared" si="28"/>
        <v>0</v>
      </c>
      <c r="AA65" s="277"/>
      <c r="AB65" s="298">
        <f t="shared" si="30"/>
        <v>0</v>
      </c>
      <c r="AC65" s="279">
        <f t="shared" si="31"/>
        <v>0</v>
      </c>
      <c r="AD65" s="279">
        <f t="shared" si="32"/>
        <v>0</v>
      </c>
      <c r="AE65" s="279"/>
      <c r="AF65" s="279">
        <f t="shared" si="33"/>
        <v>0</v>
      </c>
      <c r="AG65" s="279"/>
      <c r="AH65" s="298">
        <v>-4.0000000000000034E-4</v>
      </c>
      <c r="AI65" s="279">
        <v>0</v>
      </c>
      <c r="AJ65" s="279">
        <v>-6.0000000000000049E-4</v>
      </c>
      <c r="AK65" s="279"/>
      <c r="AL65" s="279">
        <v>3.0999999999999917E-3</v>
      </c>
      <c r="AM65" s="279"/>
      <c r="AN65" s="283"/>
      <c r="AO65" s="280" t="s">
        <v>90</v>
      </c>
      <c r="AQ65" s="281" t="str">
        <f>VLOOKUP(A65,'Lambert-RGB-GDP_Efficacy'!A:A,1,FALSE)</f>
        <v>GPR35</v>
      </c>
    </row>
    <row r="66" spans="1:43" s="281" customFormat="1">
      <c r="A66" s="282" t="s">
        <v>111</v>
      </c>
      <c r="B66" s="259" t="s">
        <v>5532</v>
      </c>
      <c r="C66" s="255" t="str">
        <f t="shared" si="27"/>
        <v/>
      </c>
      <c r="D66" s="256" t="str">
        <f t="shared" si="27"/>
        <v/>
      </c>
      <c r="E66" s="256" t="str">
        <f t="shared" si="27"/>
        <v/>
      </c>
      <c r="F66" s="256" t="str">
        <f t="shared" si="27"/>
        <v/>
      </c>
      <c r="G66" s="257">
        <f t="shared" si="6"/>
        <v>0</v>
      </c>
      <c r="H66" s="258" t="str">
        <f t="shared" si="7"/>
        <v>-</v>
      </c>
      <c r="I66" s="255">
        <f t="shared" si="34"/>
        <v>0</v>
      </c>
      <c r="J66" s="256">
        <f t="shared" si="35"/>
        <v>0</v>
      </c>
      <c r="K66" s="256">
        <f t="shared" si="36"/>
        <v>0</v>
      </c>
      <c r="L66" s="256">
        <f t="shared" si="37"/>
        <v>0</v>
      </c>
      <c r="M66" s="255">
        <f t="shared" si="9"/>
        <v>0</v>
      </c>
      <c r="N66" s="256">
        <f t="shared" si="10"/>
        <v>0</v>
      </c>
      <c r="O66" s="256">
        <f t="shared" si="11"/>
        <v>0</v>
      </c>
      <c r="P66" s="256">
        <f t="shared" si="12"/>
        <v>0</v>
      </c>
      <c r="Q66" s="304">
        <f t="shared" si="13"/>
        <v>0</v>
      </c>
      <c r="R66" s="305">
        <f t="shared" si="14"/>
        <v>0</v>
      </c>
      <c r="S66" s="305">
        <f t="shared" si="15"/>
        <v>0</v>
      </c>
      <c r="T66" s="305">
        <f t="shared" si="16"/>
        <v>0</v>
      </c>
      <c r="U66" s="258" t="str">
        <f t="shared" si="17"/>
        <v>-</v>
      </c>
      <c r="V66" s="276">
        <f t="shared" si="18"/>
        <v>0</v>
      </c>
      <c r="W66" s="277">
        <f t="shared" si="19"/>
        <v>0</v>
      </c>
      <c r="X66" s="277">
        <f t="shared" si="20"/>
        <v>0</v>
      </c>
      <c r="Y66" s="277"/>
      <c r="Z66" s="277">
        <f t="shared" si="28"/>
        <v>0</v>
      </c>
      <c r="AA66" s="277"/>
      <c r="AB66" s="298">
        <f t="shared" si="30"/>
        <v>0</v>
      </c>
      <c r="AC66" s="279">
        <f t="shared" si="31"/>
        <v>0</v>
      </c>
      <c r="AD66" s="279">
        <f t="shared" si="32"/>
        <v>0</v>
      </c>
      <c r="AE66" s="279"/>
      <c r="AF66" s="279">
        <f t="shared" si="33"/>
        <v>0</v>
      </c>
      <c r="AG66" s="279"/>
      <c r="AH66" s="298">
        <v>8.8333333333333406E-3</v>
      </c>
      <c r="AI66" s="279">
        <v>-1.1666666666666678E-3</v>
      </c>
      <c r="AJ66" s="279">
        <v>-1.0000000000000009E-3</v>
      </c>
      <c r="AK66" s="279"/>
      <c r="AL66" s="279">
        <v>-4.0000000000000036E-3</v>
      </c>
      <c r="AM66" s="279"/>
      <c r="AN66" s="283"/>
      <c r="AO66" s="280" t="s">
        <v>5055</v>
      </c>
      <c r="AQ66" s="281" t="str">
        <f>VLOOKUP(A66,'Lambert-RGB-GDP_Efficacy'!A:A,1,FALSE)</f>
        <v>DRD5</v>
      </c>
    </row>
    <row r="67" spans="1:43" s="281" customFormat="1">
      <c r="A67" s="282" t="s">
        <v>58</v>
      </c>
      <c r="B67" s="259" t="s">
        <v>5532</v>
      </c>
      <c r="C67" s="255">
        <f t="shared" si="27"/>
        <v>1</v>
      </c>
      <c r="D67" s="256">
        <f t="shared" si="27"/>
        <v>1</v>
      </c>
      <c r="E67" s="256" t="str">
        <f t="shared" si="27"/>
        <v/>
      </c>
      <c r="F67" s="256">
        <f t="shared" si="27"/>
        <v>1</v>
      </c>
      <c r="G67" s="257">
        <f t="shared" ref="G67:G76" si="38">COUNTIF(I67:L67,"&gt;0")</f>
        <v>3</v>
      </c>
      <c r="H67" s="258" t="str">
        <f t="shared" ref="H67:H76" si="39">IF(SUM(Q67:T67)=0,"-",SUBSTITUTE(INDEX(Q$1:T$1,1,MATCH(MAX(Q67:T67),Q67:T67,0)),"-fam",""))</f>
        <v>Gi/o</v>
      </c>
      <c r="I67" s="255">
        <f t="shared" si="34"/>
        <v>3</v>
      </c>
      <c r="J67" s="256">
        <f t="shared" si="35"/>
        <v>1</v>
      </c>
      <c r="K67" s="256">
        <f t="shared" si="36"/>
        <v>0</v>
      </c>
      <c r="L67" s="256">
        <f t="shared" si="37"/>
        <v>2</v>
      </c>
      <c r="M67" s="255">
        <f t="shared" ref="M67:M76" si="40">IF(Q67=0,0,Q67/MAX($Q67:$T67)*100)</f>
        <v>34.080717488789233</v>
      </c>
      <c r="N67" s="256">
        <f t="shared" ref="N67:N76" si="41">IF(R67=0,0,R67/MAX($Q67:$T67)*100)</f>
        <v>100</v>
      </c>
      <c r="O67" s="256">
        <f t="shared" ref="O67:O76" si="42">IF(S67=0,0,S67/MAX($Q67:$T67)*100)</f>
        <v>0</v>
      </c>
      <c r="P67" s="256">
        <f t="shared" ref="P67:P76" si="43">IF(T67=0,0,T67/MAX($Q67:$T67)*100)</f>
        <v>41.2556053811659</v>
      </c>
      <c r="Q67" s="304">
        <f t="shared" ref="Q67:Q76" si="44">AB67</f>
        <v>1.8999999999999996E-2</v>
      </c>
      <c r="R67" s="305">
        <f t="shared" ref="R67:R76" si="45">AC67</f>
        <v>5.5749999999999987E-2</v>
      </c>
      <c r="S67" s="305">
        <f t="shared" ref="S67:S76" si="46">MAX(AD67:AE67)</f>
        <v>0</v>
      </c>
      <c r="T67" s="305">
        <f t="shared" ref="T67:T76" si="47">MAX(AF67:AG67)</f>
        <v>2.2999999999999982E-2</v>
      </c>
      <c r="U67" s="258" t="str">
        <f t="shared" ref="U67:U76" si="48">IF(SUM(AB67:AG67)=0,"-",INDEX(AB$1:AG$1,1,MATCH(MAX(AB67:AG67),AB67:AG67,0)))</f>
        <v>Gi1</v>
      </c>
      <c r="V67" s="276">
        <f t="shared" ref="V67:V76" si="49">IF(AB67=0,0,AB67/MAX($AB67:$AG67)*100)</f>
        <v>34.080717488789233</v>
      </c>
      <c r="W67" s="277">
        <f t="shared" ref="W67:W76" si="50">IF(AC67=0,0,AC67/MAX($AB67:$AG67)*100)</f>
        <v>100</v>
      </c>
      <c r="X67" s="277">
        <f t="shared" ref="X67:X76" si="51">IF(AD67=0,0,AD67/MAX($AB67:$AG67)*100)</f>
        <v>0</v>
      </c>
      <c r="Y67" s="277"/>
      <c r="Z67" s="277">
        <f t="shared" ref="Z67:Z76" si="52">IF(AF67=0,0,AF67/MAX($AB67:$AG67)*100)</f>
        <v>41.2556053811659</v>
      </c>
      <c r="AA67" s="277"/>
      <c r="AB67" s="298">
        <f t="shared" si="30"/>
        <v>1.8999999999999996E-2</v>
      </c>
      <c r="AC67" s="279">
        <f t="shared" si="31"/>
        <v>5.5749999999999987E-2</v>
      </c>
      <c r="AD67" s="279">
        <f t="shared" si="32"/>
        <v>0</v>
      </c>
      <c r="AE67" s="279"/>
      <c r="AF67" s="279">
        <f t="shared" si="33"/>
        <v>2.2999999999999982E-2</v>
      </c>
      <c r="AG67" s="279"/>
      <c r="AH67" s="298">
        <v>1.8999999999999996E-2</v>
      </c>
      <c r="AI67" s="279">
        <v>5.5749999999999987E-2</v>
      </c>
      <c r="AJ67" s="279">
        <v>7.3333333333333401E-3</v>
      </c>
      <c r="AK67" s="279"/>
      <c r="AL67" s="279">
        <v>2.2999999999999982E-2</v>
      </c>
      <c r="AM67" s="279"/>
      <c r="AN67" s="283"/>
      <c r="AO67" s="280" t="s">
        <v>5068</v>
      </c>
      <c r="AQ67" s="281" t="str">
        <f>VLOOKUP(A67,'Lambert-RGB-GDP_Efficacy'!A:A,1,FALSE)</f>
        <v>CNR1</v>
      </c>
    </row>
    <row r="68" spans="1:43" s="281" customFormat="1">
      <c r="A68" s="282" t="s">
        <v>20</v>
      </c>
      <c r="B68" s="259" t="s">
        <v>5532</v>
      </c>
      <c r="C68" s="255" t="str">
        <f t="shared" si="27"/>
        <v/>
      </c>
      <c r="D68" s="256" t="str">
        <f t="shared" si="27"/>
        <v/>
      </c>
      <c r="E68" s="256" t="str">
        <f t="shared" si="27"/>
        <v/>
      </c>
      <c r="F68" s="256" t="str">
        <f t="shared" si="27"/>
        <v/>
      </c>
      <c r="G68" s="257">
        <f t="shared" si="38"/>
        <v>0</v>
      </c>
      <c r="H68" s="258" t="str">
        <f t="shared" si="39"/>
        <v>-</v>
      </c>
      <c r="I68" s="255">
        <f t="shared" si="34"/>
        <v>0</v>
      </c>
      <c r="J68" s="256">
        <f t="shared" si="35"/>
        <v>0</v>
      </c>
      <c r="K68" s="256">
        <f t="shared" si="36"/>
        <v>0</v>
      </c>
      <c r="L68" s="256">
        <f t="shared" si="37"/>
        <v>0</v>
      </c>
      <c r="M68" s="255">
        <f t="shared" si="40"/>
        <v>0</v>
      </c>
      <c r="N68" s="256">
        <f t="shared" si="41"/>
        <v>0</v>
      </c>
      <c r="O68" s="256">
        <f t="shared" si="42"/>
        <v>0</v>
      </c>
      <c r="P68" s="256">
        <f t="shared" si="43"/>
        <v>0</v>
      </c>
      <c r="Q68" s="304">
        <f t="shared" si="44"/>
        <v>0</v>
      </c>
      <c r="R68" s="305">
        <f t="shared" si="45"/>
        <v>0</v>
      </c>
      <c r="S68" s="305">
        <f t="shared" si="46"/>
        <v>0</v>
      </c>
      <c r="T68" s="305">
        <f t="shared" si="47"/>
        <v>0</v>
      </c>
      <c r="U68" s="258" t="str">
        <f t="shared" si="48"/>
        <v>-</v>
      </c>
      <c r="V68" s="276">
        <f t="shared" si="49"/>
        <v>0</v>
      </c>
      <c r="W68" s="277">
        <f t="shared" si="50"/>
        <v>0</v>
      </c>
      <c r="X68" s="277">
        <f t="shared" si="51"/>
        <v>0</v>
      </c>
      <c r="Y68" s="277"/>
      <c r="Z68" s="277">
        <f t="shared" si="52"/>
        <v>0</v>
      </c>
      <c r="AA68" s="277"/>
      <c r="AB68" s="298">
        <f t="shared" si="30"/>
        <v>0</v>
      </c>
      <c r="AC68" s="279">
        <f t="shared" si="31"/>
        <v>0</v>
      </c>
      <c r="AD68" s="279">
        <f t="shared" si="32"/>
        <v>0</v>
      </c>
      <c r="AE68" s="279"/>
      <c r="AF68" s="279">
        <f t="shared" si="33"/>
        <v>0</v>
      </c>
      <c r="AG68" s="279"/>
      <c r="AH68" s="298">
        <v>1.6666666666666696E-4</v>
      </c>
      <c r="AI68" s="279">
        <v>3.6666666666666696E-3</v>
      </c>
      <c r="AJ68" s="279">
        <v>3.1666666666666692E-3</v>
      </c>
      <c r="AK68" s="279"/>
      <c r="AL68" s="279">
        <v>6.0000000000000053E-3</v>
      </c>
      <c r="AM68" s="279"/>
      <c r="AN68" s="283"/>
      <c r="AO68" s="280" t="s">
        <v>20</v>
      </c>
      <c r="AQ68" s="281" t="str">
        <f>VLOOKUP(A68,'Lambert-RGB-GDP_Efficacy'!A:A,1,FALSE)</f>
        <v>5HT2A</v>
      </c>
    </row>
    <row r="69" spans="1:43" s="281" customFormat="1">
      <c r="A69" s="282" t="s">
        <v>114</v>
      </c>
      <c r="B69" s="259" t="s">
        <v>5533</v>
      </c>
      <c r="C69" s="255" t="str">
        <f t="shared" si="27"/>
        <v/>
      </c>
      <c r="D69" s="256">
        <f t="shared" si="27"/>
        <v>1</v>
      </c>
      <c r="E69" s="256" t="str">
        <f t="shared" si="27"/>
        <v/>
      </c>
      <c r="F69" s="256" t="str">
        <f t="shared" si="27"/>
        <v/>
      </c>
      <c r="G69" s="257">
        <f t="shared" si="38"/>
        <v>1</v>
      </c>
      <c r="H69" s="258" t="str">
        <f t="shared" si="39"/>
        <v>Gi/o</v>
      </c>
      <c r="I69" s="255">
        <f t="shared" si="34"/>
        <v>0</v>
      </c>
      <c r="J69" s="256">
        <f t="shared" si="35"/>
        <v>1</v>
      </c>
      <c r="K69" s="256">
        <f t="shared" si="36"/>
        <v>0</v>
      </c>
      <c r="L69" s="256">
        <f t="shared" si="37"/>
        <v>0</v>
      </c>
      <c r="M69" s="255">
        <f t="shared" si="40"/>
        <v>0</v>
      </c>
      <c r="N69" s="256">
        <f t="shared" si="41"/>
        <v>100</v>
      </c>
      <c r="O69" s="256">
        <f t="shared" si="42"/>
        <v>0</v>
      </c>
      <c r="P69" s="256">
        <f t="shared" si="43"/>
        <v>0</v>
      </c>
      <c r="Q69" s="304">
        <f t="shared" si="44"/>
        <v>0</v>
      </c>
      <c r="R69" s="305">
        <f t="shared" si="45"/>
        <v>7.2833333333333347E-2</v>
      </c>
      <c r="S69" s="305">
        <f t="shared" si="46"/>
        <v>0</v>
      </c>
      <c r="T69" s="305">
        <f t="shared" si="47"/>
        <v>0</v>
      </c>
      <c r="U69" s="258" t="str">
        <f t="shared" si="48"/>
        <v>Gi1</v>
      </c>
      <c r="V69" s="276">
        <f t="shared" si="49"/>
        <v>0</v>
      </c>
      <c r="W69" s="277">
        <f t="shared" si="50"/>
        <v>100</v>
      </c>
      <c r="X69" s="277">
        <f t="shared" si="51"/>
        <v>0</v>
      </c>
      <c r="Y69" s="277"/>
      <c r="Z69" s="277">
        <f t="shared" si="52"/>
        <v>0</v>
      </c>
      <c r="AA69" s="277"/>
      <c r="AB69" s="298">
        <f t="shared" si="30"/>
        <v>0</v>
      </c>
      <c r="AC69" s="279">
        <f t="shared" si="31"/>
        <v>7.2833333333333347E-2</v>
      </c>
      <c r="AD69" s="279">
        <f t="shared" si="32"/>
        <v>0</v>
      </c>
      <c r="AE69" s="279"/>
      <c r="AF69" s="279">
        <f t="shared" si="33"/>
        <v>0</v>
      </c>
      <c r="AG69" s="279"/>
      <c r="AH69" s="298">
        <v>-3.3333333333333365E-4</v>
      </c>
      <c r="AI69" s="279">
        <v>7.2833333333333347E-2</v>
      </c>
      <c r="AJ69" s="279">
        <v>-1.1666666666666678E-3</v>
      </c>
      <c r="AK69" s="279"/>
      <c r="AL69" s="279">
        <v>3.3333333333331516E-4</v>
      </c>
      <c r="AM69" s="279"/>
      <c r="AN69" s="283"/>
      <c r="AO69" s="280" t="s">
        <v>114</v>
      </c>
      <c r="AQ69" s="281" t="str">
        <f>VLOOKUP(A69,'Lambert-RGB-GDP_Efficacy'!A:A,1,FALSE)</f>
        <v>FPR1</v>
      </c>
    </row>
    <row r="70" spans="1:43" s="281" customFormat="1">
      <c r="A70" s="282" t="s">
        <v>115</v>
      </c>
      <c r="B70" s="259" t="s">
        <v>5533</v>
      </c>
      <c r="C70" s="255" t="str">
        <f t="shared" si="27"/>
        <v/>
      </c>
      <c r="D70" s="256">
        <f t="shared" si="27"/>
        <v>1</v>
      </c>
      <c r="E70" s="256" t="str">
        <f t="shared" si="27"/>
        <v/>
      </c>
      <c r="F70" s="256" t="str">
        <f t="shared" si="27"/>
        <v/>
      </c>
      <c r="G70" s="257">
        <f t="shared" si="38"/>
        <v>1</v>
      </c>
      <c r="H70" s="258" t="str">
        <f t="shared" si="39"/>
        <v>Gi/o</v>
      </c>
      <c r="I70" s="255">
        <f t="shared" si="34"/>
        <v>0</v>
      </c>
      <c r="J70" s="256">
        <f t="shared" si="35"/>
        <v>1</v>
      </c>
      <c r="K70" s="256">
        <f t="shared" si="36"/>
        <v>0</v>
      </c>
      <c r="L70" s="256">
        <f t="shared" si="37"/>
        <v>0</v>
      </c>
      <c r="M70" s="255">
        <f t="shared" si="40"/>
        <v>0</v>
      </c>
      <c r="N70" s="256">
        <f t="shared" si="41"/>
        <v>100</v>
      </c>
      <c r="O70" s="256">
        <f t="shared" si="42"/>
        <v>0</v>
      </c>
      <c r="P70" s="256">
        <f t="shared" si="43"/>
        <v>0</v>
      </c>
      <c r="Q70" s="304">
        <f t="shared" si="44"/>
        <v>0</v>
      </c>
      <c r="R70" s="305">
        <f t="shared" si="45"/>
        <v>4.6833333333333338E-2</v>
      </c>
      <c r="S70" s="305">
        <f t="shared" si="46"/>
        <v>0</v>
      </c>
      <c r="T70" s="305">
        <f t="shared" si="47"/>
        <v>0</v>
      </c>
      <c r="U70" s="258" t="str">
        <f t="shared" si="48"/>
        <v>Gi1</v>
      </c>
      <c r="V70" s="276">
        <f t="shared" si="49"/>
        <v>0</v>
      </c>
      <c r="W70" s="277">
        <f t="shared" si="50"/>
        <v>100</v>
      </c>
      <c r="X70" s="277">
        <f t="shared" si="51"/>
        <v>0</v>
      </c>
      <c r="Y70" s="277"/>
      <c r="Z70" s="277">
        <f t="shared" si="52"/>
        <v>0</v>
      </c>
      <c r="AA70" s="277"/>
      <c r="AB70" s="298">
        <f t="shared" si="30"/>
        <v>0</v>
      </c>
      <c r="AC70" s="279">
        <f t="shared" si="31"/>
        <v>4.6833333333333338E-2</v>
      </c>
      <c r="AD70" s="279">
        <f t="shared" si="32"/>
        <v>0</v>
      </c>
      <c r="AE70" s="279"/>
      <c r="AF70" s="279">
        <f t="shared" si="33"/>
        <v>0</v>
      </c>
      <c r="AG70" s="279"/>
      <c r="AH70" s="298">
        <v>-5.8333333333333388E-3</v>
      </c>
      <c r="AI70" s="279">
        <v>4.6833333333333338E-2</v>
      </c>
      <c r="AJ70" s="279">
        <v>-6.6666666666666723E-3</v>
      </c>
      <c r="AK70" s="279"/>
      <c r="AL70" s="279">
        <v>-6.5000000000000058E-3</v>
      </c>
      <c r="AM70" s="279"/>
      <c r="AN70" s="283"/>
      <c r="AO70" s="280" t="s">
        <v>115</v>
      </c>
      <c r="AQ70" s="281" t="str">
        <f>VLOOKUP(A70,'Lambert-RGB-GDP_Efficacy'!A:A,1,FALSE)</f>
        <v>FPR2</v>
      </c>
    </row>
    <row r="71" spans="1:43" s="281" customFormat="1">
      <c r="A71" s="282" t="s">
        <v>209</v>
      </c>
      <c r="B71" s="259" t="s">
        <v>5533</v>
      </c>
      <c r="C71" s="255" t="str">
        <f t="shared" si="27"/>
        <v/>
      </c>
      <c r="D71" s="256" t="str">
        <f t="shared" si="27"/>
        <v/>
      </c>
      <c r="E71" s="256" t="str">
        <f t="shared" si="27"/>
        <v/>
      </c>
      <c r="F71" s="256" t="str">
        <f t="shared" si="27"/>
        <v/>
      </c>
      <c r="G71" s="257">
        <f t="shared" si="38"/>
        <v>0</v>
      </c>
      <c r="H71" s="258" t="str">
        <f t="shared" si="39"/>
        <v>-</v>
      </c>
      <c r="I71" s="255">
        <f t="shared" si="34"/>
        <v>0</v>
      </c>
      <c r="J71" s="256">
        <f t="shared" si="35"/>
        <v>0</v>
      </c>
      <c r="K71" s="256">
        <f t="shared" si="36"/>
        <v>0</v>
      </c>
      <c r="L71" s="256">
        <f t="shared" si="37"/>
        <v>0</v>
      </c>
      <c r="M71" s="255">
        <f t="shared" si="40"/>
        <v>0</v>
      </c>
      <c r="N71" s="256">
        <f t="shared" si="41"/>
        <v>0</v>
      </c>
      <c r="O71" s="256">
        <f t="shared" si="42"/>
        <v>0</v>
      </c>
      <c r="P71" s="256">
        <f t="shared" si="43"/>
        <v>0</v>
      </c>
      <c r="Q71" s="304">
        <f t="shared" si="44"/>
        <v>0</v>
      </c>
      <c r="R71" s="305">
        <f t="shared" si="45"/>
        <v>0</v>
      </c>
      <c r="S71" s="305">
        <f t="shared" si="46"/>
        <v>0</v>
      </c>
      <c r="T71" s="305">
        <f t="shared" si="47"/>
        <v>0</v>
      </c>
      <c r="U71" s="258" t="str">
        <f t="shared" si="48"/>
        <v>-</v>
      </c>
      <c r="V71" s="276">
        <f t="shared" si="49"/>
        <v>0</v>
      </c>
      <c r="W71" s="277">
        <f t="shared" si="50"/>
        <v>0</v>
      </c>
      <c r="X71" s="277">
        <f t="shared" si="51"/>
        <v>0</v>
      </c>
      <c r="Y71" s="277"/>
      <c r="Z71" s="277">
        <f t="shared" si="52"/>
        <v>0</v>
      </c>
      <c r="AA71" s="277"/>
      <c r="AB71" s="298">
        <f t="shared" si="30"/>
        <v>0</v>
      </c>
      <c r="AC71" s="279">
        <f t="shared" si="31"/>
        <v>0</v>
      </c>
      <c r="AD71" s="279">
        <f t="shared" si="32"/>
        <v>0</v>
      </c>
      <c r="AE71" s="279"/>
      <c r="AF71" s="279">
        <f t="shared" si="33"/>
        <v>0</v>
      </c>
      <c r="AG71" s="279"/>
      <c r="AH71" s="298">
        <v>-5.0000000000000044E-4</v>
      </c>
      <c r="AI71" s="279">
        <v>9.1666666666666752E-4</v>
      </c>
      <c r="AJ71" s="279">
        <v>4.9166666666666707E-3</v>
      </c>
      <c r="AK71" s="279"/>
      <c r="AL71" s="279">
        <v>-7.5000000000000067E-4</v>
      </c>
      <c r="AM71" s="279"/>
      <c r="AN71" s="283"/>
      <c r="AO71" s="280" t="s">
        <v>5571</v>
      </c>
      <c r="AQ71" s="281" t="str">
        <f>VLOOKUP(A71,'Lambert-RGB-GDP_Efficacy'!A:A,1,FALSE)</f>
        <v>TA2R</v>
      </c>
    </row>
    <row r="72" spans="1:43" s="281" customFormat="1">
      <c r="A72" s="282" t="s">
        <v>227</v>
      </c>
      <c r="B72" s="259" t="s">
        <v>5532</v>
      </c>
      <c r="C72" s="255" t="str">
        <f t="shared" si="27"/>
        <v/>
      </c>
      <c r="D72" s="256" t="str">
        <f t="shared" si="27"/>
        <v/>
      </c>
      <c r="E72" s="256" t="str">
        <f t="shared" si="27"/>
        <v/>
      </c>
      <c r="F72" s="256" t="str">
        <f t="shared" si="27"/>
        <v/>
      </c>
      <c r="G72" s="257">
        <f t="shared" si="38"/>
        <v>0</v>
      </c>
      <c r="H72" s="258" t="str">
        <f t="shared" si="39"/>
        <v>-</v>
      </c>
      <c r="I72" s="255">
        <f t="shared" si="34"/>
        <v>0</v>
      </c>
      <c r="J72" s="256">
        <f t="shared" si="35"/>
        <v>0</v>
      </c>
      <c r="K72" s="256">
        <f t="shared" si="36"/>
        <v>0</v>
      </c>
      <c r="L72" s="256">
        <f t="shared" si="37"/>
        <v>0</v>
      </c>
      <c r="M72" s="255">
        <f t="shared" si="40"/>
        <v>0</v>
      </c>
      <c r="N72" s="256">
        <f t="shared" si="41"/>
        <v>0</v>
      </c>
      <c r="O72" s="256">
        <f t="shared" si="42"/>
        <v>0</v>
      </c>
      <c r="P72" s="256">
        <f t="shared" si="43"/>
        <v>0</v>
      </c>
      <c r="Q72" s="304">
        <f t="shared" si="44"/>
        <v>0</v>
      </c>
      <c r="R72" s="305">
        <f t="shared" si="45"/>
        <v>0</v>
      </c>
      <c r="S72" s="305">
        <f t="shared" si="46"/>
        <v>0</v>
      </c>
      <c r="T72" s="305">
        <f t="shared" si="47"/>
        <v>0</v>
      </c>
      <c r="U72" s="258" t="str">
        <f t="shared" si="48"/>
        <v>-</v>
      </c>
      <c r="V72" s="276">
        <f t="shared" si="49"/>
        <v>0</v>
      </c>
      <c r="W72" s="277">
        <f t="shared" si="50"/>
        <v>0</v>
      </c>
      <c r="X72" s="277">
        <f t="shared" si="51"/>
        <v>0</v>
      </c>
      <c r="Y72" s="277"/>
      <c r="Z72" s="277">
        <f t="shared" si="52"/>
        <v>0</v>
      </c>
      <c r="AA72" s="277"/>
      <c r="AB72" s="298">
        <f t="shared" si="30"/>
        <v>0</v>
      </c>
      <c r="AC72" s="279">
        <f t="shared" si="31"/>
        <v>0</v>
      </c>
      <c r="AD72" s="279">
        <f t="shared" si="32"/>
        <v>0</v>
      </c>
      <c r="AE72" s="279"/>
      <c r="AF72" s="279">
        <f t="shared" si="33"/>
        <v>0</v>
      </c>
      <c r="AG72" s="279"/>
      <c r="AH72" s="298">
        <v>7.5000000000000012E-4</v>
      </c>
      <c r="AI72" s="279">
        <v>8.3333333333333176E-4</v>
      </c>
      <c r="AJ72" s="279">
        <v>1.200000000000001E-3</v>
      </c>
      <c r="AK72" s="279"/>
      <c r="AL72" s="279">
        <v>1.0000000000000009E-3</v>
      </c>
      <c r="AM72" s="279"/>
      <c r="AN72" s="283"/>
      <c r="AO72" s="280" t="s">
        <v>2548</v>
      </c>
      <c r="AQ72" s="281" t="str">
        <f>VLOOKUP(A72,'Lambert-RGB-GDP_Efficacy'!A:A,1,FALSE)</f>
        <v>OXYR</v>
      </c>
    </row>
    <row r="73" spans="1:43" s="281" customFormat="1">
      <c r="A73" s="282" t="s">
        <v>3522</v>
      </c>
      <c r="B73" s="259" t="s">
        <v>5532</v>
      </c>
      <c r="C73" s="255" t="str">
        <f t="shared" si="27"/>
        <v/>
      </c>
      <c r="D73" s="256">
        <f t="shared" si="27"/>
        <v>1</v>
      </c>
      <c r="E73" s="256" t="str">
        <f t="shared" si="27"/>
        <v/>
      </c>
      <c r="F73" s="256" t="str">
        <f t="shared" si="27"/>
        <v/>
      </c>
      <c r="G73" s="257">
        <f t="shared" si="38"/>
        <v>1</v>
      </c>
      <c r="H73" s="258" t="str">
        <f t="shared" si="39"/>
        <v>Gi/o</v>
      </c>
      <c r="I73" s="255">
        <f t="shared" si="34"/>
        <v>0</v>
      </c>
      <c r="J73" s="256">
        <f t="shared" si="35"/>
        <v>1</v>
      </c>
      <c r="K73" s="256">
        <f t="shared" si="36"/>
        <v>0</v>
      </c>
      <c r="L73" s="256">
        <f t="shared" si="37"/>
        <v>0</v>
      </c>
      <c r="M73" s="255">
        <f t="shared" si="40"/>
        <v>0</v>
      </c>
      <c r="N73" s="256">
        <f t="shared" si="41"/>
        <v>100</v>
      </c>
      <c r="O73" s="256">
        <f t="shared" si="42"/>
        <v>0</v>
      </c>
      <c r="P73" s="256">
        <f t="shared" si="43"/>
        <v>0</v>
      </c>
      <c r="Q73" s="304">
        <f t="shared" si="44"/>
        <v>0</v>
      </c>
      <c r="R73" s="305">
        <f t="shared" si="45"/>
        <v>3.95E-2</v>
      </c>
      <c r="S73" s="305">
        <f t="shared" si="46"/>
        <v>0</v>
      </c>
      <c r="T73" s="305">
        <f t="shared" si="47"/>
        <v>0</v>
      </c>
      <c r="U73" s="258" t="str">
        <f t="shared" si="48"/>
        <v>Gi1</v>
      </c>
      <c r="V73" s="276">
        <f t="shared" si="49"/>
        <v>0</v>
      </c>
      <c r="W73" s="277">
        <f t="shared" si="50"/>
        <v>100</v>
      </c>
      <c r="X73" s="277">
        <f t="shared" si="51"/>
        <v>0</v>
      </c>
      <c r="Y73" s="277"/>
      <c r="Z73" s="277">
        <f t="shared" si="52"/>
        <v>0</v>
      </c>
      <c r="AA73" s="277"/>
      <c r="AB73" s="298">
        <f t="shared" si="30"/>
        <v>0</v>
      </c>
      <c r="AC73" s="279">
        <f t="shared" si="31"/>
        <v>3.95E-2</v>
      </c>
      <c r="AD73" s="279">
        <f t="shared" si="32"/>
        <v>0</v>
      </c>
      <c r="AE73" s="279"/>
      <c r="AF73" s="279">
        <f t="shared" si="33"/>
        <v>0</v>
      </c>
      <c r="AG73" s="279"/>
      <c r="AH73" s="298">
        <v>-2.4999999999999827E-4</v>
      </c>
      <c r="AI73" s="279">
        <v>3.95E-2</v>
      </c>
      <c r="AJ73" s="279">
        <v>-1.6249999999999995E-3</v>
      </c>
      <c r="AK73" s="279"/>
      <c r="AL73" s="279">
        <v>-3.3749999999999978E-3</v>
      </c>
      <c r="AM73" s="279"/>
      <c r="AN73" s="283"/>
      <c r="AO73" s="280" t="s">
        <v>5572</v>
      </c>
      <c r="AQ73" s="281" t="str">
        <f>VLOOKUP(A73,'Lambert-RGB-GDP_Efficacy'!A:A,1,FALSE)</f>
        <v>HCAR1</v>
      </c>
    </row>
    <row r="74" spans="1:43" s="281" customFormat="1">
      <c r="A74" s="282" t="s">
        <v>140</v>
      </c>
      <c r="B74" s="259" t="s">
        <v>5532</v>
      </c>
      <c r="C74" s="255" t="str">
        <f t="shared" si="27"/>
        <v/>
      </c>
      <c r="D74" s="256">
        <f t="shared" si="27"/>
        <v>1</v>
      </c>
      <c r="E74" s="256" t="str">
        <f t="shared" si="27"/>
        <v/>
      </c>
      <c r="F74" s="256" t="str">
        <f t="shared" si="27"/>
        <v/>
      </c>
      <c r="G74" s="257">
        <f t="shared" si="38"/>
        <v>1</v>
      </c>
      <c r="H74" s="258" t="str">
        <f t="shared" si="39"/>
        <v>Gi/o</v>
      </c>
      <c r="I74" s="255">
        <f t="shared" si="34"/>
        <v>0</v>
      </c>
      <c r="J74" s="256">
        <f t="shared" si="35"/>
        <v>1</v>
      </c>
      <c r="K74" s="256">
        <f t="shared" si="36"/>
        <v>0</v>
      </c>
      <c r="L74" s="256">
        <f t="shared" si="37"/>
        <v>0</v>
      </c>
      <c r="M74" s="255">
        <f t="shared" si="40"/>
        <v>0</v>
      </c>
      <c r="N74" s="256">
        <f t="shared" si="41"/>
        <v>100</v>
      </c>
      <c r="O74" s="256">
        <f t="shared" si="42"/>
        <v>0</v>
      </c>
      <c r="P74" s="256">
        <f t="shared" si="43"/>
        <v>0</v>
      </c>
      <c r="Q74" s="304">
        <f t="shared" si="44"/>
        <v>0</v>
      </c>
      <c r="R74" s="305">
        <f t="shared" si="45"/>
        <v>4.9250000000000002E-2</v>
      </c>
      <c r="S74" s="305">
        <f t="shared" si="46"/>
        <v>0</v>
      </c>
      <c r="T74" s="305">
        <f t="shared" si="47"/>
        <v>0</v>
      </c>
      <c r="U74" s="258" t="str">
        <f t="shared" si="48"/>
        <v>Gi1</v>
      </c>
      <c r="V74" s="276">
        <f t="shared" si="49"/>
        <v>0</v>
      </c>
      <c r="W74" s="277">
        <f t="shared" si="50"/>
        <v>100</v>
      </c>
      <c r="X74" s="277">
        <f t="shared" si="51"/>
        <v>0</v>
      </c>
      <c r="Y74" s="277"/>
      <c r="Z74" s="277">
        <f t="shared" si="52"/>
        <v>0</v>
      </c>
      <c r="AA74" s="277"/>
      <c r="AB74" s="298">
        <f t="shared" si="30"/>
        <v>0</v>
      </c>
      <c r="AC74" s="279">
        <f t="shared" si="31"/>
        <v>4.9250000000000002E-2</v>
      </c>
      <c r="AD74" s="279">
        <f t="shared" si="32"/>
        <v>0</v>
      </c>
      <c r="AE74" s="279"/>
      <c r="AF74" s="279">
        <f t="shared" si="33"/>
        <v>0</v>
      </c>
      <c r="AG74" s="279"/>
      <c r="AH74" s="298">
        <v>1.6249999999999984E-3</v>
      </c>
      <c r="AI74" s="279">
        <v>4.9250000000000002E-2</v>
      </c>
      <c r="AJ74" s="279">
        <v>2.5000000000000066E-4</v>
      </c>
      <c r="AK74" s="279"/>
      <c r="AL74" s="279">
        <v>-1.1250000000000006E-3</v>
      </c>
      <c r="AM74" s="279"/>
      <c r="AN74" s="283"/>
      <c r="AO74" s="280" t="s">
        <v>5573</v>
      </c>
      <c r="AQ74" s="281" t="str">
        <f>VLOOKUP(A74,'Lambert-RGB-GDP_Efficacy'!A:A,1,FALSE)</f>
        <v>HCAR2</v>
      </c>
    </row>
    <row r="75" spans="1:43" s="281" customFormat="1">
      <c r="A75" s="282" t="s">
        <v>141</v>
      </c>
      <c r="B75" s="259" t="s">
        <v>5532</v>
      </c>
      <c r="C75" s="255" t="str">
        <f t="shared" si="27"/>
        <v/>
      </c>
      <c r="D75" s="256">
        <f t="shared" si="27"/>
        <v>1</v>
      </c>
      <c r="E75" s="256" t="str">
        <f t="shared" si="27"/>
        <v/>
      </c>
      <c r="F75" s="256" t="str">
        <f t="shared" si="27"/>
        <v/>
      </c>
      <c r="G75" s="257">
        <f t="shared" si="38"/>
        <v>1</v>
      </c>
      <c r="H75" s="258" t="str">
        <f t="shared" si="39"/>
        <v>Gi/o</v>
      </c>
      <c r="I75" s="255">
        <f t="shared" si="34"/>
        <v>0</v>
      </c>
      <c r="J75" s="256">
        <f t="shared" si="35"/>
        <v>1</v>
      </c>
      <c r="K75" s="256">
        <f t="shared" si="36"/>
        <v>0</v>
      </c>
      <c r="L75" s="256">
        <f t="shared" si="37"/>
        <v>0</v>
      </c>
      <c r="M75" s="255">
        <f t="shared" si="40"/>
        <v>0</v>
      </c>
      <c r="N75" s="256">
        <f t="shared" si="41"/>
        <v>100</v>
      </c>
      <c r="O75" s="256">
        <f t="shared" si="42"/>
        <v>0</v>
      </c>
      <c r="P75" s="256">
        <f t="shared" si="43"/>
        <v>0</v>
      </c>
      <c r="Q75" s="304">
        <f t="shared" si="44"/>
        <v>0</v>
      </c>
      <c r="R75" s="305">
        <f t="shared" si="45"/>
        <v>5.6375000000000008E-2</v>
      </c>
      <c r="S75" s="305">
        <f t="shared" si="46"/>
        <v>0</v>
      </c>
      <c r="T75" s="305">
        <f t="shared" si="47"/>
        <v>0</v>
      </c>
      <c r="U75" s="258" t="str">
        <f t="shared" si="48"/>
        <v>Gi1</v>
      </c>
      <c r="V75" s="276">
        <f t="shared" si="49"/>
        <v>0</v>
      </c>
      <c r="W75" s="277">
        <f t="shared" si="50"/>
        <v>100</v>
      </c>
      <c r="X75" s="277">
        <f t="shared" si="51"/>
        <v>0</v>
      </c>
      <c r="Y75" s="277"/>
      <c r="Z75" s="277">
        <f t="shared" si="52"/>
        <v>0</v>
      </c>
      <c r="AA75" s="277"/>
      <c r="AB75" s="298">
        <f t="shared" si="30"/>
        <v>0</v>
      </c>
      <c r="AC75" s="279">
        <f t="shared" si="31"/>
        <v>5.6375000000000008E-2</v>
      </c>
      <c r="AD75" s="279">
        <f t="shared" si="32"/>
        <v>0</v>
      </c>
      <c r="AE75" s="279"/>
      <c r="AF75" s="279">
        <f t="shared" si="33"/>
        <v>0</v>
      </c>
      <c r="AG75" s="279"/>
      <c r="AH75" s="298">
        <v>1.3749999999999995E-3</v>
      </c>
      <c r="AI75" s="279">
        <v>5.6375000000000008E-2</v>
      </c>
      <c r="AJ75" s="279">
        <v>-1.0000000000000009E-3</v>
      </c>
      <c r="AK75" s="279"/>
      <c r="AL75" s="279">
        <v>-1.0000000000000009E-3</v>
      </c>
      <c r="AM75" s="279"/>
      <c r="AN75" s="283"/>
      <c r="AO75" s="280" t="s">
        <v>5574</v>
      </c>
      <c r="AQ75" s="281" t="str">
        <f>VLOOKUP(A75,'Lambert-RGB-GDP_Efficacy'!A:A,1,FALSE)</f>
        <v>HCAR3</v>
      </c>
    </row>
    <row r="76" spans="1:43" s="281" customFormat="1">
      <c r="A76" s="282" t="s">
        <v>103</v>
      </c>
      <c r="B76" s="259" t="s">
        <v>5532</v>
      </c>
      <c r="C76" s="255" t="str">
        <f t="shared" si="27"/>
        <v/>
      </c>
      <c r="D76" s="256">
        <f t="shared" si="27"/>
        <v>1</v>
      </c>
      <c r="E76" s="256" t="str">
        <f t="shared" si="27"/>
        <v/>
      </c>
      <c r="F76" s="256" t="str">
        <f t="shared" si="27"/>
        <v/>
      </c>
      <c r="G76" s="257">
        <f t="shared" si="38"/>
        <v>1</v>
      </c>
      <c r="H76" s="258" t="str">
        <f t="shared" si="39"/>
        <v>Gi/o</v>
      </c>
      <c r="I76" s="255">
        <f t="shared" si="34"/>
        <v>0</v>
      </c>
      <c r="J76" s="256">
        <f t="shared" si="35"/>
        <v>1</v>
      </c>
      <c r="K76" s="256">
        <f t="shared" si="36"/>
        <v>0</v>
      </c>
      <c r="L76" s="256">
        <f t="shared" si="37"/>
        <v>0</v>
      </c>
      <c r="M76" s="255">
        <f t="shared" si="40"/>
        <v>0</v>
      </c>
      <c r="N76" s="256">
        <f t="shared" si="41"/>
        <v>100</v>
      </c>
      <c r="O76" s="256">
        <f t="shared" si="42"/>
        <v>0</v>
      </c>
      <c r="P76" s="256">
        <f t="shared" si="43"/>
        <v>0</v>
      </c>
      <c r="Q76" s="304">
        <f t="shared" si="44"/>
        <v>0</v>
      </c>
      <c r="R76" s="305">
        <f t="shared" si="45"/>
        <v>3.1000000000000003E-2</v>
      </c>
      <c r="S76" s="305">
        <f t="shared" si="46"/>
        <v>0</v>
      </c>
      <c r="T76" s="305">
        <f t="shared" si="47"/>
        <v>0</v>
      </c>
      <c r="U76" s="258" t="str">
        <f t="shared" si="48"/>
        <v>Gi1</v>
      </c>
      <c r="V76" s="276">
        <f t="shared" si="49"/>
        <v>0</v>
      </c>
      <c r="W76" s="277">
        <f t="shared" si="50"/>
        <v>100</v>
      </c>
      <c r="X76" s="277">
        <f t="shared" si="51"/>
        <v>0</v>
      </c>
      <c r="Y76" s="277"/>
      <c r="Z76" s="277">
        <f t="shared" si="52"/>
        <v>0</v>
      </c>
      <c r="AA76" s="277"/>
      <c r="AB76" s="298">
        <f t="shared" si="30"/>
        <v>0</v>
      </c>
      <c r="AC76" s="279">
        <f t="shared" si="31"/>
        <v>3.1000000000000003E-2</v>
      </c>
      <c r="AD76" s="279">
        <f t="shared" si="32"/>
        <v>0</v>
      </c>
      <c r="AE76" s="279"/>
      <c r="AF76" s="279">
        <f t="shared" si="33"/>
        <v>0</v>
      </c>
      <c r="AG76" s="279"/>
      <c r="AH76" s="298">
        <v>1.9999999999999983E-3</v>
      </c>
      <c r="AI76" s="279">
        <v>3.1000000000000003E-2</v>
      </c>
      <c r="AJ76" s="279">
        <v>-2.0000000000000052E-3</v>
      </c>
      <c r="AK76" s="279"/>
      <c r="AL76" s="279">
        <v>4.0000000000000001E-3</v>
      </c>
      <c r="AM76" s="279"/>
      <c r="AN76" s="283"/>
      <c r="AO76" s="280" t="s">
        <v>4900</v>
      </c>
      <c r="AQ76" s="281" t="str">
        <f>VLOOKUP(A76,'Lambert-RGB-GDP_Efficacy'!A:A,1,FALSE)</f>
        <v>C5AR1</v>
      </c>
    </row>
    <row r="78" spans="1:43">
      <c r="AB78" s="300"/>
      <c r="AC78" s="288"/>
      <c r="AD78" s="288"/>
      <c r="AE78" s="288"/>
      <c r="AF78" s="288"/>
      <c r="AG78" s="288"/>
      <c r="AH78" s="300"/>
      <c r="AI78" s="288"/>
      <c r="AJ78" s="288"/>
      <c r="AK78" s="288"/>
      <c r="AL78" s="288"/>
      <c r="AM78" s="288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E19-2B0C-CB49-A8EB-E86D4E4EAF0A}">
  <sheetPr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08" bestFit="1" customWidth="1"/>
    <col min="36" max="37" width="5.83203125" style="309" bestFit="1" customWidth="1"/>
    <col min="38" max="38" width="4.83203125" style="309" bestFit="1" customWidth="1"/>
    <col min="39" max="39" width="5.83203125" style="309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>
      <c r="A1" s="159" t="s">
        <v>5152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20" t="s">
        <v>5676</v>
      </c>
      <c r="AJ1" s="321" t="s">
        <v>5677</v>
      </c>
      <c r="AK1" s="321" t="s">
        <v>5678</v>
      </c>
      <c r="AL1" s="321" t="s">
        <v>5679</v>
      </c>
      <c r="AM1" s="321" t="s">
        <v>5680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8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>
      <c r="A2" s="88" t="s">
        <v>26</v>
      </c>
      <c r="B2" s="205" t="s">
        <v>5558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25">
        <f>COUNTIF(L2:O2,"&gt;0")</f>
        <v>2</v>
      </c>
      <c r="K2" s="226" t="str">
        <f>SUBSTITUTE(INDEX(T$1:W$1,1,MATCH(MAX(T2:W2),T2:W2,0)),"-fam","")</f>
        <v>Gq/11</v>
      </c>
      <c r="L2" s="227">
        <f>IF(T2=0,0,_xlfn.RANK.EQ(T2,$T2:$W2,0))</f>
        <v>0</v>
      </c>
      <c r="M2" s="228">
        <f t="shared" ref="M2:O2" si="4">IF(U2=0,0,_xlfn.RANK.EQ(U2,$T2:$W2,0))</f>
        <v>2</v>
      </c>
      <c r="N2" s="228">
        <f t="shared" si="4"/>
        <v>1</v>
      </c>
      <c r="O2" s="228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22">
        <f>AI2</f>
        <v>0</v>
      </c>
      <c r="AE2" s="309">
        <f t="shared" ref="AE2:AH2" si="7">AJ2</f>
        <v>0.1135</v>
      </c>
      <c r="AF2" s="309">
        <f t="shared" si="7"/>
        <v>2.3908999999999998</v>
      </c>
      <c r="AG2" s="309">
        <f t="shared" si="7"/>
        <v>1.3048999999999999</v>
      </c>
      <c r="AH2" s="309">
        <f t="shared" si="7"/>
        <v>0</v>
      </c>
      <c r="AI2" s="322">
        <v>0</v>
      </c>
      <c r="AJ2" s="309">
        <v>0.1135</v>
      </c>
      <c r="AK2" s="309">
        <v>2.3908999999999998</v>
      </c>
      <c r="AL2" s="309">
        <v>1.3048999999999999</v>
      </c>
      <c r="AM2" s="309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79" t="s">
        <v>5204</v>
      </c>
      <c r="BF2" s="179" t="s">
        <v>3208</v>
      </c>
      <c r="BG2" s="53" t="s">
        <v>15</v>
      </c>
      <c r="BH2" s="169"/>
      <c r="BI2" s="52" t="s">
        <v>2679</v>
      </c>
      <c r="BJ2" s="52" t="s">
        <v>2854</v>
      </c>
      <c r="BK2" s="179">
        <v>100</v>
      </c>
      <c r="BL2" s="179" t="s">
        <v>5205</v>
      </c>
      <c r="BM2" s="179" t="s">
        <v>2851</v>
      </c>
      <c r="BN2" s="179">
        <v>2809</v>
      </c>
      <c r="BO2" s="52" t="s">
        <v>2866</v>
      </c>
      <c r="BP2" s="179" t="s">
        <v>3207</v>
      </c>
      <c r="BQ2" s="52" t="s">
        <v>3206</v>
      </c>
      <c r="BR2" s="179">
        <v>6</v>
      </c>
      <c r="BS2" s="179" t="s">
        <v>2848</v>
      </c>
    </row>
    <row r="3" spans="1:72" ht="18.75" customHeight="1">
      <c r="A3" s="88" t="s">
        <v>27</v>
      </c>
      <c r="B3" s="205" t="s">
        <v>5558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25">
        <f t="shared" ref="J3:J66" si="8">COUNTIF(L3:O3,"&gt;0")</f>
        <v>2</v>
      </c>
      <c r="K3" s="226" t="str">
        <f t="shared" ref="K3:K66" si="9">SUBSTITUTE(INDEX(T$1:W$1,1,MATCH(MAX(T3:W3),T3:W3,0)),"-fam","")</f>
        <v>Gi/o</v>
      </c>
      <c r="L3" s="227">
        <f t="shared" ref="L3:L66" si="10">IF(T3=0,0,_xlfn.RANK.EQ(T3,$T3:$W3,0))</f>
        <v>0</v>
      </c>
      <c r="M3" s="228">
        <f t="shared" ref="M3:M66" si="11">IF(U3=0,0,_xlfn.RANK.EQ(U3,$T3:$W3,0))</f>
        <v>1</v>
      </c>
      <c r="N3" s="228">
        <f t="shared" ref="N3:N66" si="12">IF(V3=0,0,_xlfn.RANK.EQ(V3,$T3:$W3,0))</f>
        <v>2</v>
      </c>
      <c r="O3" s="228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22">
        <f t="shared" ref="AD3:AD66" si="28">AI3</f>
        <v>0</v>
      </c>
      <c r="AE3" s="309">
        <f t="shared" ref="AE3:AE66" si="29">AJ3</f>
        <v>1.2585</v>
      </c>
      <c r="AF3" s="309">
        <f t="shared" ref="AF3:AF66" si="30">AK3</f>
        <v>0</v>
      </c>
      <c r="AG3" s="309">
        <f t="shared" ref="AG3:AG66" si="31">AL3</f>
        <v>2.2499999999999999E-2</v>
      </c>
      <c r="AH3" s="309">
        <f t="shared" ref="AH3:AH66" si="32">AM3</f>
        <v>0</v>
      </c>
      <c r="AI3" s="322">
        <v>0</v>
      </c>
      <c r="AJ3" s="309">
        <v>1.2585</v>
      </c>
      <c r="AK3" s="309">
        <v>0</v>
      </c>
      <c r="AL3" s="309">
        <v>2.2499999999999999E-2</v>
      </c>
      <c r="AM3" s="309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79" t="s">
        <v>5206</v>
      </c>
      <c r="BF3" s="179" t="s">
        <v>3205</v>
      </c>
      <c r="BG3" s="53" t="s">
        <v>15</v>
      </c>
      <c r="BH3" s="169"/>
      <c r="BI3" s="52" t="s">
        <v>2679</v>
      </c>
      <c r="BJ3" s="52" t="s">
        <v>2854</v>
      </c>
      <c r="BK3" s="179">
        <v>100</v>
      </c>
      <c r="BL3" s="179" t="s">
        <v>5207</v>
      </c>
      <c r="BM3" s="179" t="s">
        <v>2851</v>
      </c>
      <c r="BN3" s="179">
        <v>2809</v>
      </c>
      <c r="BO3" s="52" t="s">
        <v>2866</v>
      </c>
      <c r="BP3" s="179" t="s">
        <v>3204</v>
      </c>
      <c r="BQ3" s="52" t="s">
        <v>3203</v>
      </c>
      <c r="BR3" s="179">
        <v>6</v>
      </c>
      <c r="BS3" s="179" t="s">
        <v>2848</v>
      </c>
    </row>
    <row r="4" spans="1:72" ht="18.75" customHeight="1">
      <c r="A4" s="88" t="s">
        <v>28</v>
      </c>
      <c r="B4" s="205" t="s">
        <v>5558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25">
        <f t="shared" si="8"/>
        <v>2</v>
      </c>
      <c r="K4" s="226" t="str">
        <f t="shared" si="9"/>
        <v>Gq/11</v>
      </c>
      <c r="L4" s="227">
        <f t="shared" si="10"/>
        <v>0</v>
      </c>
      <c r="M4" s="228">
        <f t="shared" si="11"/>
        <v>2</v>
      </c>
      <c r="N4" s="228">
        <f t="shared" si="12"/>
        <v>1</v>
      </c>
      <c r="O4" s="228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22">
        <f t="shared" si="28"/>
        <v>0</v>
      </c>
      <c r="AE4" s="309">
        <f t="shared" si="29"/>
        <v>0.64849999999999997</v>
      </c>
      <c r="AF4" s="309">
        <f t="shared" si="30"/>
        <v>4.9637000000000002</v>
      </c>
      <c r="AG4" s="309">
        <f t="shared" si="31"/>
        <v>2.4544999999999999</v>
      </c>
      <c r="AH4" s="309">
        <f t="shared" si="32"/>
        <v>0</v>
      </c>
      <c r="AI4" s="322">
        <v>0</v>
      </c>
      <c r="AJ4" s="309">
        <v>0.64849999999999997</v>
      </c>
      <c r="AK4" s="309">
        <v>4.9637000000000002</v>
      </c>
      <c r="AL4" s="309">
        <v>2.4544999999999999</v>
      </c>
      <c r="AM4" s="309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79" t="s">
        <v>5208</v>
      </c>
      <c r="BF4" s="179" t="s">
        <v>3202</v>
      </c>
      <c r="BG4" s="53" t="s">
        <v>15</v>
      </c>
      <c r="BH4" s="169"/>
      <c r="BI4" s="52" t="s">
        <v>2679</v>
      </c>
      <c r="BJ4" s="52" t="s">
        <v>2854</v>
      </c>
      <c r="BK4" s="179">
        <v>100</v>
      </c>
      <c r="BL4" s="179" t="s">
        <v>5209</v>
      </c>
      <c r="BM4" s="179" t="s">
        <v>2851</v>
      </c>
      <c r="BN4" s="179">
        <v>2809</v>
      </c>
      <c r="BO4" s="52" t="s">
        <v>2866</v>
      </c>
      <c r="BP4" s="179" t="s">
        <v>3201</v>
      </c>
      <c r="BQ4" s="52" t="s">
        <v>3200</v>
      </c>
      <c r="BR4" s="179">
        <v>6</v>
      </c>
      <c r="BS4" s="179" t="s">
        <v>2848</v>
      </c>
    </row>
    <row r="5" spans="1:72" ht="18.75" customHeight="1">
      <c r="A5" s="88" t="s">
        <v>29</v>
      </c>
      <c r="B5" s="205" t="s">
        <v>5558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25">
        <f t="shared" si="8"/>
        <v>2</v>
      </c>
      <c r="K5" s="226" t="str">
        <f t="shared" si="9"/>
        <v>Gi/o</v>
      </c>
      <c r="L5" s="227">
        <f t="shared" si="10"/>
        <v>0</v>
      </c>
      <c r="M5" s="228">
        <f t="shared" si="11"/>
        <v>1</v>
      </c>
      <c r="N5" s="228">
        <f t="shared" si="12"/>
        <v>2</v>
      </c>
      <c r="O5" s="228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22">
        <f t="shared" si="28"/>
        <v>0</v>
      </c>
      <c r="AE5" s="309">
        <f t="shared" si="29"/>
        <v>5.7577999999999996</v>
      </c>
      <c r="AF5" s="309">
        <f t="shared" si="30"/>
        <v>0</v>
      </c>
      <c r="AG5" s="309">
        <f t="shared" si="31"/>
        <v>0.19420000000000001</v>
      </c>
      <c r="AH5" s="309">
        <f t="shared" si="32"/>
        <v>0</v>
      </c>
      <c r="AI5" s="322">
        <v>0</v>
      </c>
      <c r="AJ5" s="309">
        <v>5.7577999999999996</v>
      </c>
      <c r="AK5" s="309">
        <v>0</v>
      </c>
      <c r="AL5" s="309">
        <v>0.19420000000000001</v>
      </c>
      <c r="AM5" s="309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79" t="s">
        <v>5210</v>
      </c>
      <c r="BF5" s="179" t="s">
        <v>3199</v>
      </c>
      <c r="BG5" s="53" t="s">
        <v>15</v>
      </c>
      <c r="BH5" s="169"/>
      <c r="BI5" s="52" t="s">
        <v>2679</v>
      </c>
      <c r="BJ5" s="52" t="s">
        <v>2854</v>
      </c>
      <c r="BK5" s="179">
        <v>100</v>
      </c>
      <c r="BL5" s="179" t="s">
        <v>5211</v>
      </c>
      <c r="BM5" s="179" t="s">
        <v>2851</v>
      </c>
      <c r="BN5" s="179">
        <v>2809</v>
      </c>
      <c r="BO5" s="52" t="s">
        <v>2866</v>
      </c>
      <c r="BP5" s="179" t="s">
        <v>3198</v>
      </c>
      <c r="BQ5" s="52" t="s">
        <v>3197</v>
      </c>
      <c r="BR5" s="179">
        <v>6</v>
      </c>
      <c r="BS5" s="179" t="s">
        <v>2848</v>
      </c>
    </row>
    <row r="6" spans="1:72" ht="18.75" customHeight="1">
      <c r="A6" s="88" t="s">
        <v>30</v>
      </c>
      <c r="B6" s="205" t="s">
        <v>5558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25">
        <f t="shared" si="8"/>
        <v>2</v>
      </c>
      <c r="K6" s="226" t="str">
        <f t="shared" si="9"/>
        <v>Gq/11</v>
      </c>
      <c r="L6" s="227">
        <f t="shared" si="10"/>
        <v>0</v>
      </c>
      <c r="M6" s="228">
        <f t="shared" si="11"/>
        <v>2</v>
      </c>
      <c r="N6" s="228">
        <f t="shared" si="12"/>
        <v>1</v>
      </c>
      <c r="O6" s="228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22">
        <f t="shared" si="28"/>
        <v>0</v>
      </c>
      <c r="AE6" s="309">
        <f t="shared" si="29"/>
        <v>0.15529999999999999</v>
      </c>
      <c r="AF6" s="309">
        <f t="shared" si="30"/>
        <v>2.8138999999999998</v>
      </c>
      <c r="AG6" s="309">
        <f t="shared" si="31"/>
        <v>1.5023</v>
      </c>
      <c r="AH6" s="309">
        <f t="shared" si="32"/>
        <v>0</v>
      </c>
      <c r="AI6" s="322">
        <v>0</v>
      </c>
      <c r="AJ6" s="309">
        <v>0.15529999999999999</v>
      </c>
      <c r="AK6" s="309">
        <v>2.8138999999999998</v>
      </c>
      <c r="AL6" s="309">
        <v>1.5023</v>
      </c>
      <c r="AM6" s="309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79" t="s">
        <v>5212</v>
      </c>
      <c r="BF6" s="179" t="s">
        <v>3196</v>
      </c>
      <c r="BG6" s="53" t="s">
        <v>15</v>
      </c>
      <c r="BH6" s="169"/>
      <c r="BI6" s="52" t="s">
        <v>2679</v>
      </c>
      <c r="BJ6" s="52" t="s">
        <v>2854</v>
      </c>
      <c r="BK6" s="179">
        <v>100</v>
      </c>
      <c r="BL6" s="179" t="s">
        <v>5213</v>
      </c>
      <c r="BM6" s="179" t="s">
        <v>2851</v>
      </c>
      <c r="BN6" s="179">
        <v>2809</v>
      </c>
      <c r="BO6" s="52" t="s">
        <v>2866</v>
      </c>
      <c r="BP6" s="179" t="s">
        <v>3195</v>
      </c>
      <c r="BQ6" s="52" t="s">
        <v>3194</v>
      </c>
      <c r="BR6" s="179">
        <v>6</v>
      </c>
      <c r="BS6" s="179" t="s">
        <v>2848</v>
      </c>
    </row>
    <row r="7" spans="1:72" ht="18.75" customHeight="1">
      <c r="A7" s="88" t="s">
        <v>31</v>
      </c>
      <c r="B7" s="205" t="s">
        <v>5558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25">
        <f t="shared" si="8"/>
        <v>2</v>
      </c>
      <c r="K7" s="226" t="str">
        <f t="shared" si="9"/>
        <v>Gi/o</v>
      </c>
      <c r="L7" s="227">
        <f t="shared" si="10"/>
        <v>0</v>
      </c>
      <c r="M7" s="228">
        <f t="shared" si="11"/>
        <v>1</v>
      </c>
      <c r="N7" s="228">
        <f t="shared" si="12"/>
        <v>2</v>
      </c>
      <c r="O7" s="228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22">
        <f t="shared" si="28"/>
        <v>0</v>
      </c>
      <c r="AE7" s="309">
        <f t="shared" si="29"/>
        <v>5.3884999999999996</v>
      </c>
      <c r="AF7" s="309">
        <f t="shared" si="30"/>
        <v>0</v>
      </c>
      <c r="AG7" s="309">
        <f t="shared" si="31"/>
        <v>0.70299999999999996</v>
      </c>
      <c r="AH7" s="309">
        <f t="shared" si="32"/>
        <v>0</v>
      </c>
      <c r="AI7" s="322">
        <v>0</v>
      </c>
      <c r="AJ7" s="309">
        <v>5.3884999999999996</v>
      </c>
      <c r="AK7" s="309">
        <v>0</v>
      </c>
      <c r="AL7" s="309">
        <v>0.70299999999999996</v>
      </c>
      <c r="AM7" s="309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79" t="s">
        <v>5214</v>
      </c>
      <c r="BF7" s="179" t="s">
        <v>3146</v>
      </c>
      <c r="BG7" s="53" t="s">
        <v>15</v>
      </c>
      <c r="BH7" s="169"/>
      <c r="BI7" s="52" t="s">
        <v>2</v>
      </c>
      <c r="BJ7" s="52" t="s">
        <v>3137</v>
      </c>
      <c r="BK7" s="179">
        <v>100</v>
      </c>
      <c r="BL7" s="179" t="s">
        <v>5215</v>
      </c>
      <c r="BM7" s="179" t="s">
        <v>2851</v>
      </c>
      <c r="BN7" s="179">
        <v>3624</v>
      </c>
      <c r="BO7" s="52" t="s">
        <v>3136</v>
      </c>
      <c r="BP7" s="179" t="s">
        <v>3145</v>
      </c>
      <c r="BQ7" s="52" t="s">
        <v>3144</v>
      </c>
      <c r="BR7" s="179">
        <v>1</v>
      </c>
      <c r="BS7" s="179" t="s">
        <v>2848</v>
      </c>
    </row>
    <row r="8" spans="1:72" ht="18.75" customHeight="1">
      <c r="A8" s="88" t="s">
        <v>1</v>
      </c>
      <c r="B8" s="205" t="s">
        <v>5558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25">
        <f t="shared" si="8"/>
        <v>3</v>
      </c>
      <c r="K8" s="226" t="str">
        <f t="shared" si="9"/>
        <v>Gs</v>
      </c>
      <c r="L8" s="227">
        <f t="shared" si="10"/>
        <v>1</v>
      </c>
      <c r="M8" s="228">
        <f t="shared" si="11"/>
        <v>3</v>
      </c>
      <c r="N8" s="228">
        <f t="shared" si="12"/>
        <v>2</v>
      </c>
      <c r="O8" s="228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22">
        <f t="shared" si="28"/>
        <v>1.62</v>
      </c>
      <c r="AE8" s="309">
        <f t="shared" si="29"/>
        <v>0.1061</v>
      </c>
      <c r="AF8" s="309">
        <f t="shared" si="30"/>
        <v>0</v>
      </c>
      <c r="AG8" s="309">
        <f t="shared" si="31"/>
        <v>0.61509999999999998</v>
      </c>
      <c r="AH8" s="309">
        <f t="shared" si="32"/>
        <v>0</v>
      </c>
      <c r="AI8" s="322">
        <v>1.62</v>
      </c>
      <c r="AJ8" s="309">
        <v>0.1061</v>
      </c>
      <c r="AK8" s="309">
        <v>0</v>
      </c>
      <c r="AL8" s="309">
        <v>0.61509999999999998</v>
      </c>
      <c r="AM8" s="309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79" t="s">
        <v>5216</v>
      </c>
      <c r="BF8" s="179" t="s">
        <v>3143</v>
      </c>
      <c r="BG8" s="53" t="s">
        <v>15</v>
      </c>
      <c r="BH8" s="169"/>
      <c r="BI8" s="52" t="s">
        <v>2</v>
      </c>
      <c r="BJ8" s="52" t="s">
        <v>3137</v>
      </c>
      <c r="BK8" s="179">
        <v>100</v>
      </c>
      <c r="BL8" s="179" t="s">
        <v>5217</v>
      </c>
      <c r="BM8" s="179" t="s">
        <v>2851</v>
      </c>
      <c r="BN8" s="179">
        <v>3624</v>
      </c>
      <c r="BO8" s="52" t="s">
        <v>3136</v>
      </c>
      <c r="BP8" s="179" t="s">
        <v>3142</v>
      </c>
      <c r="BR8" s="179">
        <v>1</v>
      </c>
      <c r="BS8" s="179" t="s">
        <v>2848</v>
      </c>
    </row>
    <row r="9" spans="1:72" ht="18.75" customHeight="1">
      <c r="A9" s="88" t="s">
        <v>32</v>
      </c>
      <c r="B9" s="205" t="s">
        <v>5558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25">
        <f t="shared" si="8"/>
        <v>4</v>
      </c>
      <c r="K9" s="226" t="str">
        <f t="shared" si="9"/>
        <v>Gq/11</v>
      </c>
      <c r="L9" s="227">
        <f t="shared" si="10"/>
        <v>2</v>
      </c>
      <c r="M9" s="228">
        <f t="shared" si="11"/>
        <v>3</v>
      </c>
      <c r="N9" s="228">
        <f t="shared" si="12"/>
        <v>1</v>
      </c>
      <c r="O9" s="228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22">
        <f t="shared" si="28"/>
        <v>0.73299999999999998</v>
      </c>
      <c r="AE9" s="309">
        <f t="shared" si="29"/>
        <v>0.1593</v>
      </c>
      <c r="AF9" s="309">
        <f t="shared" si="30"/>
        <v>0</v>
      </c>
      <c r="AG9" s="309">
        <f t="shared" si="31"/>
        <v>0.93830000000000002</v>
      </c>
      <c r="AH9" s="309">
        <f t="shared" si="32"/>
        <v>9.0499999999999997E-2</v>
      </c>
      <c r="AI9" s="322">
        <v>0.73299999999999998</v>
      </c>
      <c r="AJ9" s="309">
        <v>0.1593</v>
      </c>
      <c r="AK9" s="309">
        <v>0</v>
      </c>
      <c r="AL9" s="309">
        <v>0.93830000000000002</v>
      </c>
      <c r="AM9" s="309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79" t="s">
        <v>5218</v>
      </c>
      <c r="BF9" s="179" t="s">
        <v>3141</v>
      </c>
      <c r="BG9" s="53" t="s">
        <v>15</v>
      </c>
      <c r="BH9" s="169"/>
      <c r="BI9" s="52" t="s">
        <v>2</v>
      </c>
      <c r="BJ9" s="52" t="s">
        <v>3137</v>
      </c>
      <c r="BK9" s="179">
        <v>100</v>
      </c>
      <c r="BL9" s="179" t="s">
        <v>5217</v>
      </c>
      <c r="BM9" s="179" t="s">
        <v>2851</v>
      </c>
      <c r="BN9" s="179">
        <v>3624</v>
      </c>
      <c r="BO9" s="52" t="s">
        <v>3136</v>
      </c>
      <c r="BP9" s="179" t="s">
        <v>3140</v>
      </c>
      <c r="BQ9" s="52" t="s">
        <v>3139</v>
      </c>
      <c r="BR9" s="179">
        <v>4</v>
      </c>
      <c r="BS9" s="179" t="s">
        <v>2848</v>
      </c>
    </row>
    <row r="10" spans="1:72" ht="18.75" customHeight="1">
      <c r="A10" s="88" t="s">
        <v>33</v>
      </c>
      <c r="B10" s="205" t="s">
        <v>5558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25">
        <f t="shared" si="8"/>
        <v>2</v>
      </c>
      <c r="K10" s="226" t="str">
        <f t="shared" si="9"/>
        <v>Gq/11</v>
      </c>
      <c r="L10" s="227">
        <f t="shared" si="10"/>
        <v>0</v>
      </c>
      <c r="M10" s="228">
        <f t="shared" si="11"/>
        <v>2</v>
      </c>
      <c r="N10" s="228">
        <f t="shared" si="12"/>
        <v>1</v>
      </c>
      <c r="O10" s="228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22">
        <f t="shared" si="28"/>
        <v>0</v>
      </c>
      <c r="AE10" s="309">
        <f t="shared" si="29"/>
        <v>0.1384</v>
      </c>
      <c r="AF10" s="309">
        <f t="shared" si="30"/>
        <v>0</v>
      </c>
      <c r="AG10" s="309">
        <f t="shared" si="31"/>
        <v>0.27700000000000002</v>
      </c>
      <c r="AH10" s="309">
        <f t="shared" si="32"/>
        <v>0</v>
      </c>
      <c r="AI10" s="322">
        <v>0</v>
      </c>
      <c r="AJ10" s="309">
        <v>0.1384</v>
      </c>
      <c r="AK10" s="309">
        <v>0</v>
      </c>
      <c r="AL10" s="309">
        <v>0.27700000000000002</v>
      </c>
      <c r="AM10" s="309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79" t="s">
        <v>5219</v>
      </c>
      <c r="BF10" s="179" t="s">
        <v>3138</v>
      </c>
      <c r="BG10" s="53" t="s">
        <v>15</v>
      </c>
      <c r="BH10" s="169"/>
      <c r="BI10" s="52" t="s">
        <v>2</v>
      </c>
      <c r="BJ10" s="52" t="s">
        <v>3137</v>
      </c>
      <c r="BK10" s="179">
        <v>100</v>
      </c>
      <c r="BL10" s="179" t="s">
        <v>5217</v>
      </c>
      <c r="BM10" s="179" t="s">
        <v>2851</v>
      </c>
      <c r="BN10" s="179">
        <v>3624</v>
      </c>
      <c r="BO10" s="52" t="s">
        <v>3136</v>
      </c>
      <c r="BP10" s="179" t="s">
        <v>3135</v>
      </c>
      <c r="BQ10" s="52" t="s">
        <v>3134</v>
      </c>
      <c r="BR10" s="179">
        <v>12</v>
      </c>
      <c r="BS10" s="179" t="s">
        <v>2848</v>
      </c>
    </row>
    <row r="11" spans="1:72" ht="18.75" customHeight="1">
      <c r="A11" s="88" t="s">
        <v>54</v>
      </c>
      <c r="B11" s="205" t="s">
        <v>5558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25">
        <f t="shared" si="8"/>
        <v>3</v>
      </c>
      <c r="K11" s="226" t="str">
        <f t="shared" si="9"/>
        <v>Gq/11</v>
      </c>
      <c r="L11" s="227">
        <f t="shared" si="10"/>
        <v>0</v>
      </c>
      <c r="M11" s="228">
        <f t="shared" si="11"/>
        <v>3</v>
      </c>
      <c r="N11" s="228">
        <f t="shared" si="12"/>
        <v>1</v>
      </c>
      <c r="O11" s="228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22">
        <f t="shared" si="28"/>
        <v>0</v>
      </c>
      <c r="AE11" s="309">
        <f t="shared" si="29"/>
        <v>0.15079999999999999</v>
      </c>
      <c r="AF11" s="309">
        <f t="shared" si="30"/>
        <v>4.4024000000000001</v>
      </c>
      <c r="AG11" s="309">
        <f t="shared" si="31"/>
        <v>0.19320000000000001</v>
      </c>
      <c r="AH11" s="309">
        <f t="shared" si="32"/>
        <v>0.36209999999999998</v>
      </c>
      <c r="AI11" s="322">
        <v>0</v>
      </c>
      <c r="AJ11" s="309">
        <v>0.15079999999999999</v>
      </c>
      <c r="AK11" s="309">
        <v>4.4024000000000001</v>
      </c>
      <c r="AL11" s="309">
        <v>0.19320000000000001</v>
      </c>
      <c r="AM11" s="309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79" t="s">
        <v>5220</v>
      </c>
      <c r="BF11" s="179" t="s">
        <v>3079</v>
      </c>
      <c r="BG11" s="53" t="s">
        <v>15</v>
      </c>
      <c r="BH11" s="169"/>
      <c r="BI11" s="52" t="s">
        <v>3078</v>
      </c>
      <c r="BJ11" s="52" t="s">
        <v>44</v>
      </c>
      <c r="BK11" s="179">
        <v>100</v>
      </c>
      <c r="BL11" s="179" t="s">
        <v>5221</v>
      </c>
      <c r="BM11" s="179" t="s">
        <v>2851</v>
      </c>
      <c r="BN11" s="179">
        <v>3004</v>
      </c>
      <c r="BO11" s="52" t="s">
        <v>2866</v>
      </c>
      <c r="BP11" s="179" t="s">
        <v>3077</v>
      </c>
      <c r="BQ11" s="52" t="s">
        <v>3076</v>
      </c>
      <c r="BR11" s="179">
        <v>1</v>
      </c>
      <c r="BS11" s="179" t="s">
        <v>2848</v>
      </c>
    </row>
    <row r="12" spans="1:72" ht="18.75" customHeight="1">
      <c r="A12" s="51" t="s">
        <v>106</v>
      </c>
      <c r="B12" s="205" t="s">
        <v>5558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25">
        <f t="shared" si="8"/>
        <v>2</v>
      </c>
      <c r="K12" s="226" t="str">
        <f t="shared" si="9"/>
        <v>Gs</v>
      </c>
      <c r="L12" s="227">
        <f t="shared" si="10"/>
        <v>1</v>
      </c>
      <c r="M12" s="228">
        <f t="shared" si="11"/>
        <v>0</v>
      </c>
      <c r="N12" s="228">
        <f t="shared" si="12"/>
        <v>2</v>
      </c>
      <c r="O12" s="228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22">
        <f t="shared" si="28"/>
        <v>1.143</v>
      </c>
      <c r="AE12" s="309">
        <f t="shared" si="29"/>
        <v>0</v>
      </c>
      <c r="AF12" s="309">
        <f t="shared" si="30"/>
        <v>0</v>
      </c>
      <c r="AG12" s="309">
        <f t="shared" si="31"/>
        <v>0.2046</v>
      </c>
      <c r="AH12" s="309">
        <f t="shared" si="32"/>
        <v>0</v>
      </c>
      <c r="AI12" s="322">
        <v>1.143</v>
      </c>
      <c r="AJ12" s="309">
        <v>0</v>
      </c>
      <c r="AK12" s="309">
        <v>0</v>
      </c>
      <c r="AL12" s="309">
        <v>0.2046</v>
      </c>
      <c r="AM12" s="309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79" t="s">
        <v>5222</v>
      </c>
      <c r="BF12" s="179" t="s">
        <v>106</v>
      </c>
      <c r="BG12" s="53" t="s">
        <v>15</v>
      </c>
      <c r="BH12" s="169"/>
      <c r="BI12" s="52" t="s">
        <v>107</v>
      </c>
      <c r="BJ12" s="52" t="s">
        <v>2854</v>
      </c>
      <c r="BK12" s="179">
        <v>100</v>
      </c>
      <c r="BL12" s="179" t="s">
        <v>5223</v>
      </c>
      <c r="BM12" s="179" t="s">
        <v>2851</v>
      </c>
      <c r="BN12" s="179">
        <v>3548</v>
      </c>
      <c r="BO12" s="52" t="s">
        <v>3136</v>
      </c>
      <c r="BP12" s="179" t="s">
        <v>3169</v>
      </c>
      <c r="BQ12" s="52" t="s">
        <v>3168</v>
      </c>
      <c r="BR12" s="179">
        <v>1</v>
      </c>
      <c r="BS12" s="179" t="s">
        <v>2848</v>
      </c>
    </row>
    <row r="13" spans="1:72" ht="18.75" customHeight="1">
      <c r="A13" s="51" t="s">
        <v>108</v>
      </c>
      <c r="B13" s="205" t="s">
        <v>5558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25">
        <f t="shared" si="8"/>
        <v>1</v>
      </c>
      <c r="K13" s="226" t="str">
        <f t="shared" si="9"/>
        <v>Gi/o</v>
      </c>
      <c r="L13" s="227">
        <f t="shared" si="10"/>
        <v>0</v>
      </c>
      <c r="M13" s="228">
        <f t="shared" si="11"/>
        <v>1</v>
      </c>
      <c r="N13" s="228">
        <f t="shared" si="12"/>
        <v>0</v>
      </c>
      <c r="O13" s="228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22">
        <f t="shared" si="28"/>
        <v>0</v>
      </c>
      <c r="AE13" s="309">
        <f t="shared" si="29"/>
        <v>4.2420716666666634</v>
      </c>
      <c r="AF13" s="309">
        <f t="shared" si="30"/>
        <v>0</v>
      </c>
      <c r="AG13" s="309">
        <f t="shared" si="31"/>
        <v>0</v>
      </c>
      <c r="AH13" s="309">
        <f t="shared" si="32"/>
        <v>0</v>
      </c>
      <c r="AI13" s="322">
        <v>0</v>
      </c>
      <c r="AJ13" s="309">
        <v>4.2420716666666634</v>
      </c>
      <c r="AK13" s="309">
        <v>0</v>
      </c>
      <c r="AL13" s="309">
        <v>0</v>
      </c>
      <c r="AM13" s="309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79" t="s">
        <v>5224</v>
      </c>
      <c r="BF13" s="179" t="s">
        <v>108</v>
      </c>
      <c r="BG13" s="53" t="s">
        <v>15</v>
      </c>
      <c r="BH13" s="169"/>
      <c r="BI13" s="52" t="s">
        <v>107</v>
      </c>
      <c r="BJ13" s="52" t="s">
        <v>2854</v>
      </c>
      <c r="BK13" s="179">
        <v>100</v>
      </c>
      <c r="BL13" s="179" t="s">
        <v>5225</v>
      </c>
      <c r="BM13" s="179" t="s">
        <v>2851</v>
      </c>
      <c r="BN13" s="179">
        <v>3548</v>
      </c>
      <c r="BO13" s="52" t="s">
        <v>3136</v>
      </c>
      <c r="BP13" s="179" t="s">
        <v>3167</v>
      </c>
      <c r="BQ13" s="52" t="s">
        <v>3166</v>
      </c>
      <c r="BR13" s="179">
        <v>1</v>
      </c>
      <c r="BS13" s="179" t="s">
        <v>2848</v>
      </c>
    </row>
    <row r="14" spans="1:72" ht="18.75" customHeight="1">
      <c r="A14" s="51" t="s">
        <v>109</v>
      </c>
      <c r="B14" s="205" t="s">
        <v>5558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25">
        <f t="shared" si="8"/>
        <v>1</v>
      </c>
      <c r="K14" s="226" t="str">
        <f t="shared" si="9"/>
        <v>Gi/o</v>
      </c>
      <c r="L14" s="227">
        <f t="shared" si="10"/>
        <v>0</v>
      </c>
      <c r="M14" s="228">
        <f t="shared" si="11"/>
        <v>1</v>
      </c>
      <c r="N14" s="228">
        <f t="shared" si="12"/>
        <v>0</v>
      </c>
      <c r="O14" s="228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22">
        <f t="shared" si="28"/>
        <v>0</v>
      </c>
      <c r="AE14" s="309">
        <f t="shared" si="29"/>
        <v>0.2621</v>
      </c>
      <c r="AF14" s="309">
        <f t="shared" si="30"/>
        <v>0</v>
      </c>
      <c r="AG14" s="309">
        <f t="shared" si="31"/>
        <v>0</v>
      </c>
      <c r="AH14" s="309">
        <f t="shared" si="32"/>
        <v>0</v>
      </c>
      <c r="AI14" s="322">
        <v>0</v>
      </c>
      <c r="AJ14" s="309">
        <v>0.2621</v>
      </c>
      <c r="AK14" s="309">
        <v>0</v>
      </c>
      <c r="AL14" s="309">
        <v>0</v>
      </c>
      <c r="AM14" s="309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79" t="s">
        <v>5226</v>
      </c>
      <c r="BF14" s="179" t="s">
        <v>109</v>
      </c>
      <c r="BG14" s="53" t="s">
        <v>15</v>
      </c>
      <c r="BH14" s="169"/>
      <c r="BI14" s="52" t="s">
        <v>107</v>
      </c>
      <c r="BJ14" s="52" t="s">
        <v>2854</v>
      </c>
      <c r="BK14" s="179">
        <v>100</v>
      </c>
      <c r="BL14" s="179" t="s">
        <v>5227</v>
      </c>
      <c r="BM14" s="179" t="s">
        <v>2851</v>
      </c>
      <c r="BN14" s="179">
        <v>3548</v>
      </c>
      <c r="BO14" s="52" t="s">
        <v>3136</v>
      </c>
      <c r="BP14" s="179" t="s">
        <v>3165</v>
      </c>
      <c r="BQ14" s="52" t="s">
        <v>3164</v>
      </c>
      <c r="BR14" s="179">
        <v>6</v>
      </c>
      <c r="BS14" s="179" t="s">
        <v>2848</v>
      </c>
    </row>
    <row r="15" spans="1:72" ht="18.75" customHeight="1">
      <c r="A15" s="51" t="s">
        <v>110</v>
      </c>
      <c r="B15" s="205" t="s">
        <v>5558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25">
        <f t="shared" si="8"/>
        <v>1</v>
      </c>
      <c r="K15" s="226" t="str">
        <f t="shared" si="9"/>
        <v>Gi/o</v>
      </c>
      <c r="L15" s="227">
        <f t="shared" si="10"/>
        <v>0</v>
      </c>
      <c r="M15" s="228">
        <f t="shared" si="11"/>
        <v>1</v>
      </c>
      <c r="N15" s="228">
        <f t="shared" si="12"/>
        <v>0</v>
      </c>
      <c r="O15" s="228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22">
        <f t="shared" si="28"/>
        <v>0</v>
      </c>
      <c r="AE15" s="309">
        <f t="shared" si="29"/>
        <v>3.9085000000000001</v>
      </c>
      <c r="AF15" s="309">
        <f t="shared" si="30"/>
        <v>0</v>
      </c>
      <c r="AG15" s="309">
        <f t="shared" si="31"/>
        <v>0</v>
      </c>
      <c r="AH15" s="309">
        <f t="shared" si="32"/>
        <v>0</v>
      </c>
      <c r="AI15" s="322">
        <v>0</v>
      </c>
      <c r="AJ15" s="309">
        <v>3.9085000000000001</v>
      </c>
      <c r="AK15" s="309">
        <v>0</v>
      </c>
      <c r="AL15" s="309">
        <v>0</v>
      </c>
      <c r="AM15" s="309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79" t="s">
        <v>5228</v>
      </c>
      <c r="BF15" s="179" t="s">
        <v>110</v>
      </c>
      <c r="BG15" s="53" t="s">
        <v>15</v>
      </c>
      <c r="BI15" s="52" t="s">
        <v>107</v>
      </c>
      <c r="BJ15" s="52" t="s">
        <v>2854</v>
      </c>
      <c r="BK15" s="179">
        <v>100</v>
      </c>
      <c r="BL15" s="179" t="s">
        <v>5229</v>
      </c>
      <c r="BM15" s="179" t="s">
        <v>2851</v>
      </c>
      <c r="BN15" s="179">
        <v>3548</v>
      </c>
      <c r="BO15" s="52" t="s">
        <v>3136</v>
      </c>
      <c r="BP15" s="179" t="s">
        <v>3163</v>
      </c>
      <c r="BQ15" s="52" t="s">
        <v>3162</v>
      </c>
      <c r="BR15" s="179">
        <v>6</v>
      </c>
      <c r="BS15" s="179" t="s">
        <v>2848</v>
      </c>
    </row>
    <row r="16" spans="1:72" ht="18.75" customHeight="1">
      <c r="A16" s="51" t="s">
        <v>111</v>
      </c>
      <c r="B16" s="205" t="s">
        <v>5558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25">
        <f t="shared" si="8"/>
        <v>3</v>
      </c>
      <c r="K16" s="226" t="str">
        <f t="shared" si="9"/>
        <v>Gs</v>
      </c>
      <c r="L16" s="227">
        <f t="shared" si="10"/>
        <v>1</v>
      </c>
      <c r="M16" s="228">
        <f t="shared" si="11"/>
        <v>3</v>
      </c>
      <c r="N16" s="228">
        <f t="shared" si="12"/>
        <v>2</v>
      </c>
      <c r="O16" s="228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22">
        <f t="shared" si="28"/>
        <v>1.5740000000000001</v>
      </c>
      <c r="AE16" s="309">
        <f t="shared" si="29"/>
        <v>0.2268</v>
      </c>
      <c r="AF16" s="309">
        <f t="shared" si="30"/>
        <v>0</v>
      </c>
      <c r="AG16" s="309">
        <f t="shared" si="31"/>
        <v>0.64249999999999996</v>
      </c>
      <c r="AH16" s="309">
        <f t="shared" si="32"/>
        <v>0</v>
      </c>
      <c r="AI16" s="322">
        <v>1.5740000000000001</v>
      </c>
      <c r="AJ16" s="309">
        <v>0.2268</v>
      </c>
      <c r="AK16" s="309">
        <v>0</v>
      </c>
      <c r="AL16" s="309">
        <v>0.64249999999999996</v>
      </c>
      <c r="AM16" s="309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79" t="s">
        <v>5230</v>
      </c>
      <c r="BF16" s="179" t="s">
        <v>111</v>
      </c>
      <c r="BG16" s="53" t="s">
        <v>15</v>
      </c>
      <c r="BI16" s="52" t="s">
        <v>107</v>
      </c>
      <c r="BJ16" s="52" t="s">
        <v>2854</v>
      </c>
      <c r="BK16" s="179">
        <v>100</v>
      </c>
      <c r="BL16" s="179" t="s">
        <v>5231</v>
      </c>
      <c r="BM16" s="179" t="s">
        <v>2851</v>
      </c>
      <c r="BN16" s="179">
        <v>3548</v>
      </c>
      <c r="BO16" s="52" t="s">
        <v>3136</v>
      </c>
      <c r="BP16" s="179" t="s">
        <v>3161</v>
      </c>
      <c r="BQ16" s="52" t="s">
        <v>3160</v>
      </c>
      <c r="BR16" s="179">
        <v>6</v>
      </c>
      <c r="BS16" s="179" t="s">
        <v>2848</v>
      </c>
    </row>
    <row r="17" spans="1:71" ht="18.75" customHeight="1">
      <c r="A17" s="88" t="s">
        <v>182</v>
      </c>
      <c r="B17" s="205" t="s">
        <v>5558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25">
        <f t="shared" si="8"/>
        <v>1</v>
      </c>
      <c r="K17" s="226" t="str">
        <f t="shared" si="9"/>
        <v>Gi/o</v>
      </c>
      <c r="L17" s="227">
        <f t="shared" si="10"/>
        <v>0</v>
      </c>
      <c r="M17" s="228">
        <f t="shared" si="11"/>
        <v>1</v>
      </c>
      <c r="N17" s="228">
        <f t="shared" si="12"/>
        <v>0</v>
      </c>
      <c r="O17" s="228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22">
        <f t="shared" si="28"/>
        <v>0</v>
      </c>
      <c r="AE17" s="309">
        <f t="shared" si="29"/>
        <v>4.6406999999999998</v>
      </c>
      <c r="AF17" s="309">
        <f t="shared" si="30"/>
        <v>0</v>
      </c>
      <c r="AG17" s="309">
        <f t="shared" si="31"/>
        <v>0</v>
      </c>
      <c r="AH17" s="309">
        <f t="shared" si="32"/>
        <v>0</v>
      </c>
      <c r="AI17" s="322">
        <v>0</v>
      </c>
      <c r="AJ17" s="309">
        <v>4.6406999999999998</v>
      </c>
      <c r="AK17" s="309">
        <v>0</v>
      </c>
      <c r="AL17" s="309">
        <v>0</v>
      </c>
      <c r="AM17" s="309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79" t="s">
        <v>3116</v>
      </c>
      <c r="BF17" s="179" t="s">
        <v>3115</v>
      </c>
      <c r="BG17" s="53" t="s">
        <v>15</v>
      </c>
      <c r="BI17" s="52" t="s">
        <v>2713</v>
      </c>
      <c r="BJ17" s="52" t="s">
        <v>44</v>
      </c>
      <c r="BK17" s="180">
        <v>10</v>
      </c>
      <c r="BL17" s="180" t="s">
        <v>5232</v>
      </c>
      <c r="BM17" s="180" t="s">
        <v>2851</v>
      </c>
      <c r="BN17" s="180">
        <v>3195</v>
      </c>
      <c r="BO17" s="52" t="s">
        <v>2866</v>
      </c>
      <c r="BP17" s="179" t="s">
        <v>3113</v>
      </c>
      <c r="BQ17" s="52" t="s">
        <v>3112</v>
      </c>
      <c r="BR17" s="179">
        <v>1</v>
      </c>
      <c r="BS17" s="179" t="s">
        <v>2848</v>
      </c>
    </row>
    <row r="18" spans="1:71" ht="18.75" customHeight="1">
      <c r="A18" s="51" t="s">
        <v>121</v>
      </c>
      <c r="B18" s="205" t="s">
        <v>5558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25">
        <f t="shared" si="8"/>
        <v>2</v>
      </c>
      <c r="K18" s="226" t="str">
        <f t="shared" si="9"/>
        <v>Gi/o</v>
      </c>
      <c r="L18" s="227">
        <f t="shared" si="10"/>
        <v>0</v>
      </c>
      <c r="M18" s="228">
        <f t="shared" si="11"/>
        <v>1</v>
      </c>
      <c r="N18" s="228">
        <f t="shared" si="12"/>
        <v>2</v>
      </c>
      <c r="O18" s="228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22">
        <f t="shared" si="28"/>
        <v>0</v>
      </c>
      <c r="AE18" s="309">
        <f t="shared" si="29"/>
        <v>5.9748999999999999</v>
      </c>
      <c r="AF18" s="309">
        <f t="shared" si="30"/>
        <v>0</v>
      </c>
      <c r="AG18" s="309">
        <f t="shared" si="31"/>
        <v>1.0200000000000001E-2</v>
      </c>
      <c r="AH18" s="309">
        <f t="shared" si="32"/>
        <v>0</v>
      </c>
      <c r="AI18" s="322">
        <v>0</v>
      </c>
      <c r="AJ18" s="309">
        <v>5.9748999999999999</v>
      </c>
      <c r="AK18" s="309">
        <v>0</v>
      </c>
      <c r="AL18" s="309">
        <v>1.0200000000000001E-2</v>
      </c>
      <c r="AM18" s="309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79" t="s">
        <v>5233</v>
      </c>
      <c r="BF18" s="179" t="s">
        <v>121</v>
      </c>
      <c r="BG18" s="53" t="s">
        <v>15</v>
      </c>
      <c r="BI18" s="52" t="s">
        <v>122</v>
      </c>
      <c r="BJ18" s="52" t="s">
        <v>44</v>
      </c>
      <c r="BK18" s="179">
        <v>10</v>
      </c>
      <c r="BL18" s="179" t="s">
        <v>5234</v>
      </c>
      <c r="BM18" s="179" t="s">
        <v>2900</v>
      </c>
      <c r="BN18" s="179" t="s">
        <v>3129</v>
      </c>
      <c r="BO18" s="52" t="s">
        <v>2866</v>
      </c>
      <c r="BP18" s="179" t="s">
        <v>3133</v>
      </c>
      <c r="BQ18" s="52" t="s">
        <v>3132</v>
      </c>
      <c r="BR18" s="179">
        <v>1</v>
      </c>
      <c r="BS18" s="179" t="s">
        <v>2848</v>
      </c>
    </row>
    <row r="19" spans="1:71" ht="18.75" customHeight="1">
      <c r="A19" s="51" t="s">
        <v>123</v>
      </c>
      <c r="B19" s="205" t="s">
        <v>5558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25">
        <f t="shared" si="8"/>
        <v>3</v>
      </c>
      <c r="K19" s="226" t="str">
        <f t="shared" si="9"/>
        <v>Gq/11</v>
      </c>
      <c r="L19" s="227">
        <f t="shared" si="10"/>
        <v>0</v>
      </c>
      <c r="M19" s="228">
        <f t="shared" si="11"/>
        <v>3</v>
      </c>
      <c r="N19" s="228">
        <f t="shared" si="12"/>
        <v>1</v>
      </c>
      <c r="O19" s="228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22">
        <f t="shared" si="28"/>
        <v>0</v>
      </c>
      <c r="AE19" s="309">
        <f t="shared" si="29"/>
        <v>0.12089999999999999</v>
      </c>
      <c r="AF19" s="309">
        <f t="shared" si="30"/>
        <v>1.1101000000000001</v>
      </c>
      <c r="AG19" s="309">
        <f t="shared" si="31"/>
        <v>7.5899999999999995E-2</v>
      </c>
      <c r="AH19" s="309">
        <f t="shared" si="32"/>
        <v>0.1885</v>
      </c>
      <c r="AI19" s="322">
        <v>0</v>
      </c>
      <c r="AJ19" s="309">
        <v>0.12089999999999999</v>
      </c>
      <c r="AK19" s="309">
        <v>1.1101000000000001</v>
      </c>
      <c r="AL19" s="309">
        <v>7.5899999999999995E-2</v>
      </c>
      <c r="AM19" s="309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79" t="s">
        <v>5235</v>
      </c>
      <c r="BF19" s="179" t="s">
        <v>123</v>
      </c>
      <c r="BG19" s="53" t="s">
        <v>15</v>
      </c>
      <c r="BI19" s="52" t="s">
        <v>122</v>
      </c>
      <c r="BJ19" s="52" t="s">
        <v>44</v>
      </c>
      <c r="BK19" s="179">
        <v>10</v>
      </c>
      <c r="BL19" s="179" t="s">
        <v>5236</v>
      </c>
      <c r="BM19" s="179" t="s">
        <v>2900</v>
      </c>
      <c r="BN19" s="179" t="s">
        <v>3129</v>
      </c>
      <c r="BO19" s="52" t="s">
        <v>2866</v>
      </c>
      <c r="BP19" s="179" t="s">
        <v>3131</v>
      </c>
      <c r="BQ19" s="52" t="s">
        <v>3130</v>
      </c>
      <c r="BR19" s="179">
        <v>1</v>
      </c>
      <c r="BS19" s="179" t="s">
        <v>2848</v>
      </c>
    </row>
    <row r="20" spans="1:71" ht="18.75" customHeight="1">
      <c r="A20" s="51" t="s">
        <v>124</v>
      </c>
      <c r="B20" s="205" t="s">
        <v>5558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25">
        <f t="shared" si="8"/>
        <v>1</v>
      </c>
      <c r="K20" s="226" t="str">
        <f t="shared" si="9"/>
        <v>Gi/o</v>
      </c>
      <c r="L20" s="227">
        <f t="shared" si="10"/>
        <v>0</v>
      </c>
      <c r="M20" s="228">
        <f t="shared" si="11"/>
        <v>1</v>
      </c>
      <c r="N20" s="228">
        <f t="shared" si="12"/>
        <v>0</v>
      </c>
      <c r="O20" s="228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22">
        <f t="shared" si="28"/>
        <v>0</v>
      </c>
      <c r="AE20" s="309">
        <f t="shared" si="29"/>
        <v>0.1042</v>
      </c>
      <c r="AF20" s="309">
        <f t="shared" si="30"/>
        <v>0</v>
      </c>
      <c r="AG20" s="309">
        <f t="shared" si="31"/>
        <v>0</v>
      </c>
      <c r="AH20" s="309">
        <f t="shared" si="32"/>
        <v>0</v>
      </c>
      <c r="AI20" s="322">
        <v>0</v>
      </c>
      <c r="AJ20" s="309">
        <v>0.1042</v>
      </c>
      <c r="AK20" s="309">
        <v>0</v>
      </c>
      <c r="AL20" s="309">
        <v>0</v>
      </c>
      <c r="AM20" s="309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79" t="s">
        <v>5237</v>
      </c>
      <c r="BF20" s="179" t="s">
        <v>124</v>
      </c>
      <c r="BG20" s="53" t="s">
        <v>15</v>
      </c>
      <c r="BI20" s="52" t="s">
        <v>122</v>
      </c>
      <c r="BJ20" s="52" t="s">
        <v>44</v>
      </c>
      <c r="BK20" s="179">
        <v>10</v>
      </c>
      <c r="BL20" s="179" t="s">
        <v>5238</v>
      </c>
      <c r="BM20" s="179" t="s">
        <v>2900</v>
      </c>
      <c r="BN20" s="179" t="s">
        <v>3129</v>
      </c>
      <c r="BO20" s="52" t="s">
        <v>2866</v>
      </c>
      <c r="BP20" s="179" t="s">
        <v>3128</v>
      </c>
      <c r="BQ20" s="52" t="s">
        <v>3127</v>
      </c>
      <c r="BR20" s="179">
        <v>12</v>
      </c>
      <c r="BS20" s="179" t="s">
        <v>2848</v>
      </c>
    </row>
    <row r="21" spans="1:71" ht="18.75" customHeight="1">
      <c r="A21" s="51" t="s">
        <v>127</v>
      </c>
      <c r="B21" s="205" t="s">
        <v>5558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25">
        <f t="shared" si="8"/>
        <v>3</v>
      </c>
      <c r="K21" s="226" t="str">
        <f t="shared" si="9"/>
        <v>Gs</v>
      </c>
      <c r="L21" s="227">
        <f t="shared" si="10"/>
        <v>1</v>
      </c>
      <c r="M21" s="228">
        <f t="shared" si="11"/>
        <v>2</v>
      </c>
      <c r="N21" s="228">
        <f t="shared" si="12"/>
        <v>3</v>
      </c>
      <c r="O21" s="228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22">
        <f t="shared" si="28"/>
        <v>0.58099999999999996</v>
      </c>
      <c r="AE21" s="309">
        <f t="shared" si="29"/>
        <v>0.13070000000000001</v>
      </c>
      <c r="AF21" s="309">
        <f t="shared" si="30"/>
        <v>0</v>
      </c>
      <c r="AG21" s="309">
        <f t="shared" si="31"/>
        <v>2.23E-2</v>
      </c>
      <c r="AH21" s="309">
        <f t="shared" si="32"/>
        <v>0</v>
      </c>
      <c r="AI21" s="322">
        <v>0.58099999999999996</v>
      </c>
      <c r="AJ21" s="309">
        <v>0.13070000000000001</v>
      </c>
      <c r="AK21" s="309">
        <v>0</v>
      </c>
      <c r="AL21" s="309">
        <v>2.23E-2</v>
      </c>
      <c r="AM21" s="309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79" t="s">
        <v>127</v>
      </c>
      <c r="BF21" s="179" t="s">
        <v>127</v>
      </c>
      <c r="BG21" s="53" t="s">
        <v>2892</v>
      </c>
      <c r="BI21" s="52" t="s">
        <v>2554</v>
      </c>
      <c r="BJ21" s="52" t="s">
        <v>44</v>
      </c>
      <c r="BK21" s="179">
        <v>10</v>
      </c>
      <c r="BL21" s="179" t="s">
        <v>5239</v>
      </c>
      <c r="BM21" s="179" t="s">
        <v>2940</v>
      </c>
      <c r="BN21" s="179">
        <v>350187</v>
      </c>
      <c r="BO21" s="52" t="s">
        <v>2850</v>
      </c>
      <c r="BP21" s="179" t="s">
        <v>2849</v>
      </c>
      <c r="BQ21" s="52" t="s">
        <v>2939</v>
      </c>
      <c r="BR21" s="179">
        <v>3</v>
      </c>
      <c r="BS21" s="179" t="s">
        <v>2848</v>
      </c>
    </row>
    <row r="22" spans="1:71" ht="18.75" customHeight="1">
      <c r="A22" s="51" t="s">
        <v>135</v>
      </c>
      <c r="B22" s="205" t="s">
        <v>5558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25">
        <f t="shared" si="8"/>
        <v>3</v>
      </c>
      <c r="K22" s="226" t="str">
        <f t="shared" si="9"/>
        <v>Gq/11</v>
      </c>
      <c r="L22" s="227">
        <f t="shared" si="10"/>
        <v>0</v>
      </c>
      <c r="M22" s="228">
        <f t="shared" si="11"/>
        <v>2</v>
      </c>
      <c r="N22" s="228">
        <f t="shared" si="12"/>
        <v>1</v>
      </c>
      <c r="O22" s="228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22">
        <f t="shared" si="28"/>
        <v>0</v>
      </c>
      <c r="AE22" s="309">
        <f t="shared" si="29"/>
        <v>0.38340000000000002</v>
      </c>
      <c r="AF22" s="309">
        <f t="shared" si="30"/>
        <v>1.2636000000000001</v>
      </c>
      <c r="AG22" s="309">
        <f t="shared" si="31"/>
        <v>0.58640000000000003</v>
      </c>
      <c r="AH22" s="309">
        <f t="shared" si="32"/>
        <v>0.1482</v>
      </c>
      <c r="AI22" s="322">
        <v>0</v>
      </c>
      <c r="AJ22" s="309">
        <v>0.38340000000000002</v>
      </c>
      <c r="AK22" s="309">
        <v>1.2636000000000001</v>
      </c>
      <c r="AL22" s="309">
        <v>0.58640000000000003</v>
      </c>
      <c r="AM22" s="309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79" t="s">
        <v>5240</v>
      </c>
      <c r="BF22" s="179" t="s">
        <v>135</v>
      </c>
      <c r="BG22" s="53" t="s">
        <v>15</v>
      </c>
      <c r="BI22" s="52" t="s">
        <v>136</v>
      </c>
      <c r="BJ22" s="52" t="s">
        <v>2854</v>
      </c>
      <c r="BK22" s="179">
        <v>100</v>
      </c>
      <c r="BL22" s="179" t="s">
        <v>5241</v>
      </c>
      <c r="BM22" s="179" t="s">
        <v>3039</v>
      </c>
      <c r="BN22" s="179" t="s">
        <v>3155</v>
      </c>
      <c r="BO22" s="52" t="s">
        <v>2866</v>
      </c>
      <c r="BP22" s="179" t="s">
        <v>3159</v>
      </c>
      <c r="BQ22" s="52" t="s">
        <v>3158</v>
      </c>
      <c r="BR22" s="179">
        <v>6</v>
      </c>
      <c r="BS22" s="179" t="s">
        <v>2848</v>
      </c>
    </row>
    <row r="23" spans="1:71" ht="18.75" customHeight="1">
      <c r="A23" s="51" t="s">
        <v>137</v>
      </c>
      <c r="B23" s="205" t="s">
        <v>5558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25">
        <f t="shared" si="8"/>
        <v>2</v>
      </c>
      <c r="K23" s="226" t="str">
        <f t="shared" si="9"/>
        <v>Gs</v>
      </c>
      <c r="L23" s="227">
        <f t="shared" si="10"/>
        <v>1</v>
      </c>
      <c r="M23" s="228">
        <f t="shared" si="11"/>
        <v>0</v>
      </c>
      <c r="N23" s="228">
        <f t="shared" si="12"/>
        <v>2</v>
      </c>
      <c r="O23" s="228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22">
        <f t="shared" si="28"/>
        <v>1.571</v>
      </c>
      <c r="AE23" s="309">
        <f t="shared" si="29"/>
        <v>0</v>
      </c>
      <c r="AF23" s="309">
        <f t="shared" si="30"/>
        <v>0</v>
      </c>
      <c r="AG23" s="309">
        <f t="shared" si="31"/>
        <v>0.52100000000000002</v>
      </c>
      <c r="AH23" s="309">
        <f t="shared" si="32"/>
        <v>0</v>
      </c>
      <c r="AI23" s="322">
        <v>1.571</v>
      </c>
      <c r="AJ23" s="309">
        <v>0</v>
      </c>
      <c r="AK23" s="309">
        <v>0</v>
      </c>
      <c r="AL23" s="309">
        <v>0.52100000000000002</v>
      </c>
      <c r="AM23" s="309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79" t="s">
        <v>5242</v>
      </c>
      <c r="BF23" s="179" t="s">
        <v>137</v>
      </c>
      <c r="BG23" s="53" t="s">
        <v>15</v>
      </c>
      <c r="BI23" s="52" t="s">
        <v>136</v>
      </c>
      <c r="BJ23" s="52" t="s">
        <v>2854</v>
      </c>
      <c r="BK23" s="179">
        <v>100</v>
      </c>
      <c r="BL23" s="179" t="s">
        <v>5243</v>
      </c>
      <c r="BM23" s="179" t="s">
        <v>3039</v>
      </c>
      <c r="BN23" s="179" t="s">
        <v>3155</v>
      </c>
      <c r="BO23" s="52" t="s">
        <v>2866</v>
      </c>
      <c r="BP23" s="179" t="s">
        <v>3157</v>
      </c>
      <c r="BQ23" s="52" t="s">
        <v>3156</v>
      </c>
      <c r="BR23" s="179">
        <v>6</v>
      </c>
      <c r="BS23" s="179" t="s">
        <v>2848</v>
      </c>
    </row>
    <row r="24" spans="1:71" ht="18.75" customHeight="1">
      <c r="A24" s="51" t="s">
        <v>138</v>
      </c>
      <c r="B24" s="205" t="s">
        <v>5558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25">
        <f t="shared" si="8"/>
        <v>1</v>
      </c>
      <c r="K24" s="226" t="str">
        <f t="shared" si="9"/>
        <v>Gi/o</v>
      </c>
      <c r="L24" s="227">
        <f t="shared" si="10"/>
        <v>0</v>
      </c>
      <c r="M24" s="228">
        <f t="shared" si="11"/>
        <v>1</v>
      </c>
      <c r="N24" s="228">
        <f t="shared" si="12"/>
        <v>0</v>
      </c>
      <c r="O24" s="228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22">
        <f t="shared" si="28"/>
        <v>0</v>
      </c>
      <c r="AE24" s="309">
        <f t="shared" si="29"/>
        <v>2.2599999999999998</v>
      </c>
      <c r="AF24" s="309">
        <f t="shared" si="30"/>
        <v>0</v>
      </c>
      <c r="AG24" s="309">
        <f t="shared" si="31"/>
        <v>0</v>
      </c>
      <c r="AH24" s="309">
        <f t="shared" si="32"/>
        <v>0</v>
      </c>
      <c r="AI24" s="322">
        <v>0</v>
      </c>
      <c r="AJ24" s="309">
        <v>2.2599999999999998</v>
      </c>
      <c r="AK24" s="309">
        <v>0</v>
      </c>
      <c r="AL24" s="309">
        <v>0</v>
      </c>
      <c r="AM24" s="309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79" t="s">
        <v>5244</v>
      </c>
      <c r="BF24" s="179" t="s">
        <v>138</v>
      </c>
      <c r="BG24" s="53" t="s">
        <v>15</v>
      </c>
      <c r="BI24" s="52" t="s">
        <v>136</v>
      </c>
      <c r="BJ24" s="52" t="s">
        <v>2854</v>
      </c>
      <c r="BK24" s="179">
        <v>100</v>
      </c>
      <c r="BL24" s="179" t="s">
        <v>5245</v>
      </c>
      <c r="BM24" s="179" t="s">
        <v>3039</v>
      </c>
      <c r="BN24" s="179" t="s">
        <v>3155</v>
      </c>
      <c r="BO24" s="52" t="s">
        <v>2866</v>
      </c>
      <c r="BP24" s="179" t="s">
        <v>3154</v>
      </c>
      <c r="BQ24" s="52" t="s">
        <v>3153</v>
      </c>
      <c r="BR24" s="179">
        <v>6</v>
      </c>
      <c r="BS24" s="179" t="s">
        <v>2848</v>
      </c>
    </row>
    <row r="25" spans="1:71" ht="18.75" customHeight="1">
      <c r="A25" s="88" t="s">
        <v>164</v>
      </c>
      <c r="B25" s="205" t="s">
        <v>5558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25">
        <f t="shared" si="8"/>
        <v>2</v>
      </c>
      <c r="K25" s="226" t="str">
        <f t="shared" si="9"/>
        <v>Gi/o</v>
      </c>
      <c r="L25" s="227">
        <f t="shared" si="10"/>
        <v>0</v>
      </c>
      <c r="M25" s="228">
        <f t="shared" si="11"/>
        <v>1</v>
      </c>
      <c r="N25" s="228">
        <f t="shared" si="12"/>
        <v>2</v>
      </c>
      <c r="O25" s="228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22">
        <f t="shared" si="28"/>
        <v>0</v>
      </c>
      <c r="AE25" s="309">
        <f t="shared" si="29"/>
        <v>1.1726000000000001</v>
      </c>
      <c r="AF25" s="309">
        <f t="shared" si="30"/>
        <v>0</v>
      </c>
      <c r="AG25" s="309">
        <f t="shared" si="31"/>
        <v>6.9000000000000006E-2</v>
      </c>
      <c r="AH25" s="309">
        <f t="shared" si="32"/>
        <v>0</v>
      </c>
      <c r="AI25" s="322">
        <v>0</v>
      </c>
      <c r="AJ25" s="309">
        <v>1.1726000000000001</v>
      </c>
      <c r="AK25" s="309">
        <v>0</v>
      </c>
      <c r="AL25" s="309">
        <v>6.9000000000000006E-2</v>
      </c>
      <c r="AM25" s="309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79" t="s">
        <v>5246</v>
      </c>
      <c r="BF25" s="179" t="s">
        <v>3152</v>
      </c>
      <c r="BG25" s="53" t="s">
        <v>15</v>
      </c>
      <c r="BI25" s="52" t="s">
        <v>165</v>
      </c>
      <c r="BJ25" s="52" t="s">
        <v>165</v>
      </c>
      <c r="BK25" s="179">
        <v>100</v>
      </c>
      <c r="BL25" s="179" t="s">
        <v>5247</v>
      </c>
      <c r="BM25" s="179" t="s">
        <v>2851</v>
      </c>
      <c r="BN25" s="179">
        <v>3550</v>
      </c>
      <c r="BO25" s="52" t="s">
        <v>2866</v>
      </c>
      <c r="BP25" s="179" t="s">
        <v>3151</v>
      </c>
      <c r="BQ25" s="52" t="s">
        <v>3150</v>
      </c>
      <c r="BR25" s="179">
        <v>1</v>
      </c>
      <c r="BS25" s="179" t="s">
        <v>2848</v>
      </c>
    </row>
    <row r="26" spans="1:71" ht="18.75" customHeight="1">
      <c r="A26" s="88" t="s">
        <v>166</v>
      </c>
      <c r="B26" s="205" t="s">
        <v>5558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25">
        <f t="shared" si="8"/>
        <v>2</v>
      </c>
      <c r="K26" s="226" t="str">
        <f t="shared" si="9"/>
        <v>Gi/o</v>
      </c>
      <c r="L26" s="227">
        <f t="shared" si="10"/>
        <v>0</v>
      </c>
      <c r="M26" s="228">
        <f t="shared" si="11"/>
        <v>1</v>
      </c>
      <c r="N26" s="228">
        <f t="shared" si="12"/>
        <v>2</v>
      </c>
      <c r="O26" s="228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22">
        <f t="shared" si="28"/>
        <v>0</v>
      </c>
      <c r="AE26" s="309">
        <f t="shared" si="29"/>
        <v>0.5837</v>
      </c>
      <c r="AF26" s="309">
        <f t="shared" si="30"/>
        <v>0</v>
      </c>
      <c r="AG26" s="309">
        <f t="shared" si="31"/>
        <v>8.1791999999999993E-3</v>
      </c>
      <c r="AH26" s="309">
        <f t="shared" si="32"/>
        <v>0</v>
      </c>
      <c r="AI26" s="322">
        <v>0</v>
      </c>
      <c r="AJ26" s="309">
        <v>0.5837</v>
      </c>
      <c r="AK26" s="309">
        <v>0</v>
      </c>
      <c r="AL26" s="309">
        <v>8.1791999999999993E-3</v>
      </c>
      <c r="AM26" s="309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79" t="s">
        <v>5248</v>
      </c>
      <c r="BF26" s="179" t="s">
        <v>3149</v>
      </c>
      <c r="BG26" s="53" t="s">
        <v>15</v>
      </c>
      <c r="BI26" s="52" t="s">
        <v>165</v>
      </c>
      <c r="BJ26" s="52" t="s">
        <v>165</v>
      </c>
      <c r="BK26" s="179">
        <v>100</v>
      </c>
      <c r="BL26" s="179" t="s">
        <v>5249</v>
      </c>
      <c r="BM26" s="179" t="s">
        <v>2851</v>
      </c>
      <c r="BN26" s="179">
        <v>3550</v>
      </c>
      <c r="BO26" s="52" t="s">
        <v>2866</v>
      </c>
      <c r="BP26" s="179" t="s">
        <v>3148</v>
      </c>
      <c r="BQ26" s="52" t="s">
        <v>3147</v>
      </c>
      <c r="BR26" s="179">
        <v>12</v>
      </c>
      <c r="BS26" s="179" t="s">
        <v>2848</v>
      </c>
    </row>
    <row r="27" spans="1:71" ht="18.75" customHeight="1">
      <c r="A27" s="88" t="s">
        <v>223</v>
      </c>
      <c r="B27" s="205" t="s">
        <v>5558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25">
        <f t="shared" si="8"/>
        <v>3</v>
      </c>
      <c r="K27" s="226" t="str">
        <f t="shared" si="9"/>
        <v>Gq/11</v>
      </c>
      <c r="L27" s="227">
        <f t="shared" si="10"/>
        <v>0</v>
      </c>
      <c r="M27" s="228">
        <f t="shared" si="11"/>
        <v>2</v>
      </c>
      <c r="N27" s="228">
        <f t="shared" si="12"/>
        <v>1</v>
      </c>
      <c r="O27" s="228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22">
        <f t="shared" si="28"/>
        <v>0</v>
      </c>
      <c r="AE27" s="309">
        <f t="shared" si="29"/>
        <v>1.3617999999999999</v>
      </c>
      <c r="AF27" s="309">
        <f t="shared" si="30"/>
        <v>4.6421000000000001</v>
      </c>
      <c r="AG27" s="309">
        <f t="shared" si="31"/>
        <v>0.46060000000000001</v>
      </c>
      <c r="AH27" s="309">
        <f t="shared" si="32"/>
        <v>0.31590000000000001</v>
      </c>
      <c r="AI27" s="322">
        <v>0</v>
      </c>
      <c r="AJ27" s="309">
        <v>1.3617999999999999</v>
      </c>
      <c r="AK27" s="309">
        <v>4.6421000000000001</v>
      </c>
      <c r="AL27" s="309">
        <v>0.46060000000000001</v>
      </c>
      <c r="AM27" s="309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79" t="s">
        <v>5250</v>
      </c>
      <c r="BF27" s="179" t="s">
        <v>3049</v>
      </c>
      <c r="BG27" s="53" t="s">
        <v>15</v>
      </c>
      <c r="BI27" s="52" t="s">
        <v>561</v>
      </c>
      <c r="BJ27" s="52" t="s">
        <v>44</v>
      </c>
      <c r="BK27" s="179">
        <v>100</v>
      </c>
      <c r="BL27" s="179" t="s">
        <v>5251</v>
      </c>
      <c r="BM27" s="179" t="s">
        <v>2900</v>
      </c>
      <c r="BN27" s="179" t="s">
        <v>3048</v>
      </c>
      <c r="BO27" s="52" t="s">
        <v>2866</v>
      </c>
      <c r="BP27" s="179" t="s">
        <v>3047</v>
      </c>
      <c r="BQ27" s="52" t="s">
        <v>3046</v>
      </c>
      <c r="BR27" s="179">
        <v>6</v>
      </c>
      <c r="BS27" s="179" t="s">
        <v>2848</v>
      </c>
    </row>
    <row r="28" spans="1:71" ht="18.75" customHeight="1">
      <c r="A28" s="88" t="s">
        <v>224</v>
      </c>
      <c r="B28" s="205" t="s">
        <v>5558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25">
        <f t="shared" si="8"/>
        <v>3</v>
      </c>
      <c r="K28" s="226" t="str">
        <f t="shared" si="9"/>
        <v>Gq/11</v>
      </c>
      <c r="L28" s="227">
        <f t="shared" si="10"/>
        <v>0</v>
      </c>
      <c r="M28" s="228">
        <f t="shared" si="11"/>
        <v>3</v>
      </c>
      <c r="N28" s="228">
        <f t="shared" si="12"/>
        <v>1</v>
      </c>
      <c r="O28" s="228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22">
        <f t="shared" si="28"/>
        <v>0</v>
      </c>
      <c r="AE28" s="309">
        <f t="shared" si="29"/>
        <v>0.19089999999999999</v>
      </c>
      <c r="AF28" s="309">
        <f t="shared" si="30"/>
        <v>2.867</v>
      </c>
      <c r="AG28" s="309">
        <f t="shared" si="31"/>
        <v>0.43709999999999999</v>
      </c>
      <c r="AH28" s="309">
        <f t="shared" si="32"/>
        <v>1.9322999999999999</v>
      </c>
      <c r="AI28" s="322">
        <v>0</v>
      </c>
      <c r="AJ28" s="309">
        <v>0.19089999999999999</v>
      </c>
      <c r="AK28" s="309">
        <v>2.867</v>
      </c>
      <c r="AL28" s="309">
        <v>0.43709999999999999</v>
      </c>
      <c r="AM28" s="309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79" t="s">
        <v>5252</v>
      </c>
      <c r="BF28" s="179" t="s">
        <v>3045</v>
      </c>
      <c r="BG28" s="53" t="s">
        <v>15</v>
      </c>
      <c r="BI28" s="52" t="s">
        <v>3044</v>
      </c>
      <c r="BJ28" s="52" t="s">
        <v>44</v>
      </c>
      <c r="BK28" s="179">
        <v>10</v>
      </c>
      <c r="BL28" s="179" t="s">
        <v>5253</v>
      </c>
      <c r="BM28" s="179" t="s">
        <v>2916</v>
      </c>
      <c r="BN28" s="181" t="s">
        <v>3043</v>
      </c>
      <c r="BO28" s="52" t="s">
        <v>2866</v>
      </c>
      <c r="BP28" s="179" t="s">
        <v>3042</v>
      </c>
      <c r="BQ28" s="52" t="s">
        <v>3041</v>
      </c>
      <c r="BR28" s="179">
        <v>12</v>
      </c>
      <c r="BS28" s="179" t="s">
        <v>2848</v>
      </c>
    </row>
    <row r="29" spans="1:71" ht="18.75" customHeight="1">
      <c r="A29" s="88" t="s">
        <v>174</v>
      </c>
      <c r="B29" s="205" t="s">
        <v>5558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25">
        <f t="shared" si="8"/>
        <v>2</v>
      </c>
      <c r="K29" s="226" t="str">
        <f t="shared" si="9"/>
        <v>Gi/o</v>
      </c>
      <c r="L29" s="227">
        <f t="shared" si="10"/>
        <v>0</v>
      </c>
      <c r="M29" s="228">
        <f t="shared" si="11"/>
        <v>1</v>
      </c>
      <c r="N29" s="228">
        <f t="shared" si="12"/>
        <v>2</v>
      </c>
      <c r="O29" s="228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22">
        <f t="shared" si="28"/>
        <v>0</v>
      </c>
      <c r="AE29" s="309">
        <f t="shared" si="29"/>
        <v>1.0197000000000001</v>
      </c>
      <c r="AF29" s="309">
        <f t="shared" si="30"/>
        <v>0</v>
      </c>
      <c r="AG29" s="309">
        <f t="shared" si="31"/>
        <v>2.1399999999999999E-2</v>
      </c>
      <c r="AH29" s="309">
        <f t="shared" si="32"/>
        <v>0</v>
      </c>
      <c r="AI29" s="322">
        <v>0</v>
      </c>
      <c r="AJ29" s="309">
        <v>1.0197000000000001</v>
      </c>
      <c r="AK29" s="309">
        <v>0</v>
      </c>
      <c r="AL29" s="309">
        <v>2.1399999999999999E-2</v>
      </c>
      <c r="AM29" s="309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79" t="s">
        <v>5254</v>
      </c>
      <c r="BF29" s="179" t="s">
        <v>3015</v>
      </c>
      <c r="BG29" s="53" t="s">
        <v>15</v>
      </c>
      <c r="BI29" s="52" t="s">
        <v>237</v>
      </c>
      <c r="BJ29" s="52" t="s">
        <v>44</v>
      </c>
      <c r="BK29" s="179">
        <v>100</v>
      </c>
      <c r="BL29" s="179" t="s">
        <v>5255</v>
      </c>
      <c r="BM29" s="179" t="s">
        <v>2851</v>
      </c>
      <c r="BN29" s="179">
        <v>3137</v>
      </c>
      <c r="BO29" s="52" t="s">
        <v>2866</v>
      </c>
      <c r="BP29" s="179" t="s">
        <v>3014</v>
      </c>
      <c r="BQ29" s="52" t="s">
        <v>3013</v>
      </c>
      <c r="BR29" s="179">
        <v>12</v>
      </c>
      <c r="BS29" s="179" t="s">
        <v>2848</v>
      </c>
    </row>
    <row r="30" spans="1:71" ht="18.75" customHeight="1">
      <c r="A30" s="88" t="s">
        <v>184</v>
      </c>
      <c r="B30" s="205" t="s">
        <v>5558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25">
        <f t="shared" si="8"/>
        <v>2</v>
      </c>
      <c r="K30" s="226" t="str">
        <f t="shared" si="9"/>
        <v>Gi/o</v>
      </c>
      <c r="L30" s="227">
        <f t="shared" si="10"/>
        <v>0</v>
      </c>
      <c r="M30" s="228">
        <f t="shared" si="11"/>
        <v>1</v>
      </c>
      <c r="N30" s="228">
        <f t="shared" si="12"/>
        <v>2</v>
      </c>
      <c r="O30" s="228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22">
        <f t="shared" si="28"/>
        <v>0</v>
      </c>
      <c r="AE30" s="309">
        <f t="shared" si="29"/>
        <v>4.7858999999999998</v>
      </c>
      <c r="AF30" s="309">
        <f t="shared" si="30"/>
        <v>0</v>
      </c>
      <c r="AG30" s="309">
        <f t="shared" si="31"/>
        <v>5.5399999999999998E-2</v>
      </c>
      <c r="AH30" s="309">
        <f t="shared" si="32"/>
        <v>0</v>
      </c>
      <c r="AI30" s="322">
        <v>0</v>
      </c>
      <c r="AJ30" s="309">
        <v>4.7858999999999998</v>
      </c>
      <c r="AK30" s="309">
        <v>0</v>
      </c>
      <c r="AL30" s="309">
        <v>5.5399999999999998E-2</v>
      </c>
      <c r="AM30" s="309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79" t="s">
        <v>185</v>
      </c>
      <c r="BF30" s="179" t="s">
        <v>3111</v>
      </c>
      <c r="BG30" s="53" t="s">
        <v>15</v>
      </c>
      <c r="BI30" s="52" t="s">
        <v>2716</v>
      </c>
      <c r="BJ30" s="52" t="s">
        <v>44</v>
      </c>
      <c r="BK30" s="180">
        <v>100</v>
      </c>
      <c r="BL30" s="180" t="s">
        <v>5256</v>
      </c>
      <c r="BM30" s="180" t="s">
        <v>2851</v>
      </c>
      <c r="BN30" s="182" t="s">
        <v>3110</v>
      </c>
      <c r="BO30" s="52" t="s">
        <v>2866</v>
      </c>
      <c r="BP30" s="179" t="s">
        <v>3109</v>
      </c>
      <c r="BQ30" s="52" t="s">
        <v>3108</v>
      </c>
      <c r="BR30" s="179">
        <v>1</v>
      </c>
      <c r="BS30" s="179" t="s">
        <v>2848</v>
      </c>
    </row>
    <row r="31" spans="1:71" ht="18.75" customHeight="1">
      <c r="A31" s="88" t="s">
        <v>227</v>
      </c>
      <c r="B31" s="205" t="s">
        <v>5558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25">
        <f t="shared" si="8"/>
        <v>2</v>
      </c>
      <c r="K31" s="226" t="str">
        <f t="shared" si="9"/>
        <v>Gq/11</v>
      </c>
      <c r="L31" s="227">
        <f t="shared" si="10"/>
        <v>0</v>
      </c>
      <c r="M31" s="228">
        <f t="shared" si="11"/>
        <v>2</v>
      </c>
      <c r="N31" s="228">
        <f t="shared" si="12"/>
        <v>1</v>
      </c>
      <c r="O31" s="228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22">
        <f t="shared" si="28"/>
        <v>0</v>
      </c>
      <c r="AE31" s="309">
        <f t="shared" si="29"/>
        <v>8.1900000000000001E-2</v>
      </c>
      <c r="AF31" s="309">
        <f t="shared" si="30"/>
        <v>0.628</v>
      </c>
      <c r="AG31" s="309">
        <f t="shared" si="31"/>
        <v>0.109</v>
      </c>
      <c r="AH31" s="309">
        <f t="shared" si="32"/>
        <v>0</v>
      </c>
      <c r="AI31" s="322">
        <v>0</v>
      </c>
      <c r="AJ31" s="309">
        <v>8.1900000000000001E-2</v>
      </c>
      <c r="AK31" s="309">
        <v>0.628</v>
      </c>
      <c r="AL31" s="309">
        <v>0.109</v>
      </c>
      <c r="AM31" s="309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79" t="s">
        <v>2548</v>
      </c>
      <c r="BF31" s="179" t="s">
        <v>3025</v>
      </c>
      <c r="BG31" s="53" t="s">
        <v>15</v>
      </c>
      <c r="BI31" s="52" t="s">
        <v>2726</v>
      </c>
      <c r="BJ31" s="52" t="s">
        <v>44</v>
      </c>
      <c r="BK31" s="179">
        <v>100</v>
      </c>
      <c r="BL31" s="179" t="s">
        <v>5257</v>
      </c>
      <c r="BM31" s="179" t="s">
        <v>2890</v>
      </c>
      <c r="BN31" s="179" t="s">
        <v>3024</v>
      </c>
      <c r="BO31" s="52" t="s">
        <v>2866</v>
      </c>
      <c r="BP31" s="179" t="s">
        <v>3023</v>
      </c>
      <c r="BQ31" s="52" t="s">
        <v>3022</v>
      </c>
      <c r="BR31" s="179">
        <v>1</v>
      </c>
      <c r="BS31" s="179" t="s">
        <v>2848</v>
      </c>
    </row>
    <row r="32" spans="1:71" ht="18.75" customHeight="1">
      <c r="A32" s="88" t="s">
        <v>202</v>
      </c>
      <c r="B32" s="205" t="s">
        <v>5558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25">
        <f t="shared" si="8"/>
        <v>2</v>
      </c>
      <c r="K32" s="226" t="str">
        <f t="shared" si="9"/>
        <v>Gs</v>
      </c>
      <c r="L32" s="227">
        <f t="shared" si="10"/>
        <v>1</v>
      </c>
      <c r="M32" s="228">
        <f t="shared" si="11"/>
        <v>0</v>
      </c>
      <c r="N32" s="228">
        <f t="shared" si="12"/>
        <v>2</v>
      </c>
      <c r="O32" s="228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22">
        <f t="shared" si="28"/>
        <v>0.94699999999999995</v>
      </c>
      <c r="AE32" s="309">
        <f t="shared" si="29"/>
        <v>0</v>
      </c>
      <c r="AF32" s="309">
        <f t="shared" si="30"/>
        <v>0</v>
      </c>
      <c r="AG32" s="309">
        <f t="shared" si="31"/>
        <v>0.20699999999999999</v>
      </c>
      <c r="AH32" s="309">
        <f t="shared" si="32"/>
        <v>0</v>
      </c>
      <c r="AI32" s="322">
        <v>0.94699999999999995</v>
      </c>
      <c r="AJ32" s="309">
        <v>0</v>
      </c>
      <c r="AK32" s="309">
        <v>0</v>
      </c>
      <c r="AL32" s="309">
        <v>0.20699999999999999</v>
      </c>
      <c r="AM32" s="309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79" t="s">
        <v>5258</v>
      </c>
      <c r="BF32" s="179" t="s">
        <v>2975</v>
      </c>
      <c r="BG32" s="53" t="s">
        <v>15</v>
      </c>
      <c r="BI32" s="52" t="s">
        <v>2719</v>
      </c>
      <c r="BJ32" s="52" t="s">
        <v>2964</v>
      </c>
      <c r="BK32" s="179">
        <v>100</v>
      </c>
      <c r="BL32" s="179" t="s">
        <v>5259</v>
      </c>
      <c r="BM32" s="179" t="s">
        <v>2855</v>
      </c>
      <c r="BN32" s="179">
        <v>12010</v>
      </c>
      <c r="BO32" s="52" t="s">
        <v>2866</v>
      </c>
      <c r="BP32" s="179" t="s">
        <v>2974</v>
      </c>
      <c r="BQ32" s="52" t="s">
        <v>2973</v>
      </c>
      <c r="BR32" s="179">
        <v>1</v>
      </c>
      <c r="BS32" s="179" t="s">
        <v>2848</v>
      </c>
    </row>
    <row r="33" spans="1:72" ht="18.75" customHeight="1">
      <c r="A33" s="88" t="s">
        <v>3573</v>
      </c>
      <c r="B33" s="205" t="s">
        <v>5558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25">
        <f t="shared" si="8"/>
        <v>1</v>
      </c>
      <c r="K33" s="226" t="str">
        <f t="shared" si="9"/>
        <v>Gi/o</v>
      </c>
      <c r="L33" s="227">
        <f t="shared" si="10"/>
        <v>0</v>
      </c>
      <c r="M33" s="228">
        <f t="shared" si="11"/>
        <v>1</v>
      </c>
      <c r="N33" s="228">
        <f t="shared" si="12"/>
        <v>0</v>
      </c>
      <c r="O33" s="228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22">
        <f t="shared" si="28"/>
        <v>0</v>
      </c>
      <c r="AE33" s="309">
        <f t="shared" si="29"/>
        <v>0.61650000000000005</v>
      </c>
      <c r="AF33" s="309">
        <f t="shared" si="30"/>
        <v>0</v>
      </c>
      <c r="AG33" s="309">
        <f t="shared" si="31"/>
        <v>0</v>
      </c>
      <c r="AH33" s="309">
        <f t="shared" si="32"/>
        <v>0</v>
      </c>
      <c r="AI33" s="322">
        <v>0</v>
      </c>
      <c r="AJ33" s="309">
        <v>0.61650000000000005</v>
      </c>
      <c r="AK33" s="309">
        <v>0</v>
      </c>
      <c r="AL33" s="309">
        <v>0</v>
      </c>
      <c r="AM33" s="309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79" t="s">
        <v>5260</v>
      </c>
      <c r="BF33" s="179" t="s">
        <v>2972</v>
      </c>
      <c r="BG33" s="53" t="s">
        <v>15</v>
      </c>
      <c r="BI33" s="52" t="s">
        <v>2719</v>
      </c>
      <c r="BJ33" s="52" t="s">
        <v>2964</v>
      </c>
      <c r="BK33" s="179">
        <v>100</v>
      </c>
      <c r="BL33" s="179" t="s">
        <v>5261</v>
      </c>
      <c r="BM33" s="179" t="s">
        <v>2855</v>
      </c>
      <c r="BN33" s="179">
        <v>12010</v>
      </c>
      <c r="BO33" s="52" t="s">
        <v>2866</v>
      </c>
      <c r="BP33" s="179" t="s">
        <v>2971</v>
      </c>
      <c r="BQ33" s="52" t="s">
        <v>2970</v>
      </c>
      <c r="BR33" s="179">
        <v>4</v>
      </c>
      <c r="BS33" s="179" t="s">
        <v>2848</v>
      </c>
    </row>
    <row r="34" spans="1:72" ht="18.75" customHeight="1">
      <c r="A34" s="88" t="s">
        <v>203</v>
      </c>
      <c r="B34" s="205" t="s">
        <v>5558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25">
        <f t="shared" si="8"/>
        <v>2</v>
      </c>
      <c r="K34" s="226" t="str">
        <f t="shared" si="9"/>
        <v>Gq/11</v>
      </c>
      <c r="L34" s="227">
        <f t="shared" si="10"/>
        <v>0</v>
      </c>
      <c r="M34" s="228">
        <f t="shared" si="11"/>
        <v>2</v>
      </c>
      <c r="N34" s="228">
        <f t="shared" si="12"/>
        <v>1</v>
      </c>
      <c r="O34" s="228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22">
        <f t="shared" si="28"/>
        <v>0</v>
      </c>
      <c r="AE34" s="309">
        <f t="shared" si="29"/>
        <v>0.1275</v>
      </c>
      <c r="AF34" s="309">
        <f t="shared" si="30"/>
        <v>0.56730000000000003</v>
      </c>
      <c r="AG34" s="309">
        <f t="shared" si="31"/>
        <v>0.38019999999999998</v>
      </c>
      <c r="AH34" s="309">
        <f t="shared" si="32"/>
        <v>0</v>
      </c>
      <c r="AI34" s="322">
        <v>0</v>
      </c>
      <c r="AJ34" s="309">
        <v>0.1275</v>
      </c>
      <c r="AK34" s="309">
        <v>0.56730000000000003</v>
      </c>
      <c r="AL34" s="309">
        <v>0.38019999999999998</v>
      </c>
      <c r="AM34" s="309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79" t="s">
        <v>5262</v>
      </c>
      <c r="BF34" s="179" t="s">
        <v>2987</v>
      </c>
      <c r="BG34" s="53" t="s">
        <v>15</v>
      </c>
      <c r="BI34" s="52" t="s">
        <v>2721</v>
      </c>
      <c r="BJ34" s="52" t="s">
        <v>2964</v>
      </c>
      <c r="BK34" s="179">
        <v>100</v>
      </c>
      <c r="BL34" s="179" t="s">
        <v>5263</v>
      </c>
      <c r="BM34" s="179" t="s">
        <v>2851</v>
      </c>
      <c r="BN34" s="179">
        <v>2296</v>
      </c>
      <c r="BO34" s="52" t="s">
        <v>2866</v>
      </c>
      <c r="BP34" s="179" t="s">
        <v>2986</v>
      </c>
      <c r="BQ34" s="52" t="s">
        <v>2985</v>
      </c>
      <c r="BR34" s="179">
        <v>12</v>
      </c>
      <c r="BS34" s="179" t="s">
        <v>2848</v>
      </c>
      <c r="BT34" s="52" t="s">
        <v>2984</v>
      </c>
    </row>
    <row r="35" spans="1:72" ht="18.75" customHeight="1">
      <c r="A35" s="88" t="s">
        <v>204</v>
      </c>
      <c r="B35" s="205" t="s">
        <v>5558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25">
        <f t="shared" si="8"/>
        <v>2</v>
      </c>
      <c r="K35" s="226" t="str">
        <f t="shared" si="9"/>
        <v>Gs</v>
      </c>
      <c r="L35" s="227">
        <f t="shared" si="10"/>
        <v>1</v>
      </c>
      <c r="M35" s="228">
        <f t="shared" si="11"/>
        <v>0</v>
      </c>
      <c r="N35" s="228">
        <f t="shared" si="12"/>
        <v>2</v>
      </c>
      <c r="O35" s="228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22">
        <f t="shared" si="28"/>
        <v>1.4670000000000001</v>
      </c>
      <c r="AE35" s="309">
        <f t="shared" si="29"/>
        <v>0</v>
      </c>
      <c r="AF35" s="309">
        <f t="shared" si="30"/>
        <v>0</v>
      </c>
      <c r="AG35" s="309">
        <f t="shared" si="31"/>
        <v>3.5299999999999998E-2</v>
      </c>
      <c r="AH35" s="309">
        <f t="shared" si="32"/>
        <v>0</v>
      </c>
      <c r="AI35" s="322">
        <v>1.4670000000000001</v>
      </c>
      <c r="AJ35" s="309">
        <v>0</v>
      </c>
      <c r="AK35" s="309">
        <v>0</v>
      </c>
      <c r="AL35" s="309">
        <v>3.5299999999999998E-2</v>
      </c>
      <c r="AM35" s="309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79" t="s">
        <v>5264</v>
      </c>
      <c r="BF35" s="179" t="s">
        <v>2983</v>
      </c>
      <c r="BG35" s="53" t="s">
        <v>15</v>
      </c>
      <c r="BI35" s="52" t="s">
        <v>2721</v>
      </c>
      <c r="BJ35" s="52" t="s">
        <v>2964</v>
      </c>
      <c r="BK35" s="179">
        <v>100</v>
      </c>
      <c r="BL35" s="179" t="s">
        <v>5265</v>
      </c>
      <c r="BM35" s="179" t="s">
        <v>2851</v>
      </c>
      <c r="BN35" s="179">
        <v>2296</v>
      </c>
      <c r="BO35" s="52" t="s">
        <v>2866</v>
      </c>
      <c r="BP35" s="179" t="s">
        <v>2982</v>
      </c>
      <c r="BQ35" s="52" t="s">
        <v>2981</v>
      </c>
      <c r="BR35" s="179">
        <v>12</v>
      </c>
      <c r="BS35" s="179" t="s">
        <v>2848</v>
      </c>
    </row>
    <row r="36" spans="1:72" ht="18.75" customHeight="1">
      <c r="A36" s="88" t="s">
        <v>205</v>
      </c>
      <c r="B36" s="205" t="s">
        <v>5558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25">
        <f t="shared" si="8"/>
        <v>3</v>
      </c>
      <c r="K36" s="226" t="str">
        <f t="shared" si="9"/>
        <v>Gi/o</v>
      </c>
      <c r="L36" s="227">
        <f t="shared" si="10"/>
        <v>0</v>
      </c>
      <c r="M36" s="228">
        <f t="shared" si="11"/>
        <v>1</v>
      </c>
      <c r="N36" s="228">
        <f t="shared" si="12"/>
        <v>3</v>
      </c>
      <c r="O36" s="228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22">
        <f t="shared" si="28"/>
        <v>0</v>
      </c>
      <c r="AE36" s="309">
        <f t="shared" si="29"/>
        <v>1.3833</v>
      </c>
      <c r="AF36" s="309">
        <f t="shared" si="30"/>
        <v>0</v>
      </c>
      <c r="AG36" s="309">
        <f t="shared" si="31"/>
        <v>2.3599999999999999E-2</v>
      </c>
      <c r="AH36" s="309">
        <f t="shared" si="32"/>
        <v>6.0699999999999997E-2</v>
      </c>
      <c r="AI36" s="322">
        <v>0</v>
      </c>
      <c r="AJ36" s="309">
        <v>1.3833</v>
      </c>
      <c r="AK36" s="309">
        <v>0</v>
      </c>
      <c r="AL36" s="309">
        <v>2.3599999999999999E-2</v>
      </c>
      <c r="AM36" s="309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79" t="s">
        <v>5266</v>
      </c>
      <c r="BF36" s="179" t="s">
        <v>2980</v>
      </c>
      <c r="BG36" s="53" t="s">
        <v>15</v>
      </c>
      <c r="BI36" s="52" t="s">
        <v>2721</v>
      </c>
      <c r="BJ36" s="52" t="s">
        <v>2964</v>
      </c>
      <c r="BK36" s="179">
        <v>100</v>
      </c>
      <c r="BL36" s="179" t="s">
        <v>5267</v>
      </c>
      <c r="BM36" s="179" t="s">
        <v>2851</v>
      </c>
      <c r="BN36" s="179">
        <v>2296</v>
      </c>
      <c r="BO36" s="52" t="s">
        <v>2850</v>
      </c>
      <c r="BP36" s="179" t="s">
        <v>2849</v>
      </c>
      <c r="BQ36" s="52" t="s">
        <v>2979</v>
      </c>
      <c r="BR36" s="179">
        <v>1</v>
      </c>
      <c r="BS36" s="179" t="s">
        <v>2848</v>
      </c>
    </row>
    <row r="37" spans="1:72" ht="18.75" customHeight="1">
      <c r="A37" s="88" t="s">
        <v>206</v>
      </c>
      <c r="B37" s="205" t="s">
        <v>5558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25">
        <f t="shared" si="8"/>
        <v>4</v>
      </c>
      <c r="K37" s="226" t="str">
        <f t="shared" si="9"/>
        <v>Gs</v>
      </c>
      <c r="L37" s="227">
        <f t="shared" si="10"/>
        <v>1</v>
      </c>
      <c r="M37" s="228">
        <f t="shared" si="11"/>
        <v>3</v>
      </c>
      <c r="N37" s="228">
        <f t="shared" si="12"/>
        <v>2</v>
      </c>
      <c r="O37" s="228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22">
        <f t="shared" si="28"/>
        <v>1.7310000000000001</v>
      </c>
      <c r="AE37" s="309">
        <f t="shared" si="29"/>
        <v>9.5600000000000004E-2</v>
      </c>
      <c r="AF37" s="309">
        <f t="shared" si="30"/>
        <v>0</v>
      </c>
      <c r="AG37" s="309">
        <f t="shared" si="31"/>
        <v>0.18329999999999999</v>
      </c>
      <c r="AH37" s="309">
        <f t="shared" si="32"/>
        <v>7.2300000000000003E-2</v>
      </c>
      <c r="AI37" s="322">
        <v>1.7310000000000001</v>
      </c>
      <c r="AJ37" s="309">
        <v>9.5600000000000004E-2</v>
      </c>
      <c r="AK37" s="309">
        <v>0</v>
      </c>
      <c r="AL37" s="309">
        <v>0.18329999999999999</v>
      </c>
      <c r="AM37" s="309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79" t="s">
        <v>5268</v>
      </c>
      <c r="BF37" s="179" t="s">
        <v>2978</v>
      </c>
      <c r="BG37" s="53" t="s">
        <v>15</v>
      </c>
      <c r="BI37" s="52" t="s">
        <v>2721</v>
      </c>
      <c r="BJ37" s="52" t="s">
        <v>2964</v>
      </c>
      <c r="BK37" s="179">
        <v>100</v>
      </c>
      <c r="BL37" s="179" t="s">
        <v>5269</v>
      </c>
      <c r="BM37" s="179" t="s">
        <v>2851</v>
      </c>
      <c r="BN37" s="179">
        <v>2296</v>
      </c>
      <c r="BO37" s="52" t="s">
        <v>2866</v>
      </c>
      <c r="BP37" s="179" t="s">
        <v>2977</v>
      </c>
      <c r="BQ37" s="52" t="s">
        <v>2976</v>
      </c>
      <c r="BR37" s="179">
        <v>2</v>
      </c>
      <c r="BS37" s="179" t="s">
        <v>2848</v>
      </c>
    </row>
    <row r="38" spans="1:72" ht="18.75" customHeight="1">
      <c r="A38" s="51" t="s">
        <v>14</v>
      </c>
      <c r="B38" s="205" t="s">
        <v>5558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25">
        <f t="shared" si="8"/>
        <v>2</v>
      </c>
      <c r="K38" s="226" t="str">
        <f t="shared" si="9"/>
        <v>Gi/o</v>
      </c>
      <c r="L38" s="227">
        <f t="shared" si="10"/>
        <v>0</v>
      </c>
      <c r="M38" s="228">
        <f t="shared" si="11"/>
        <v>1</v>
      </c>
      <c r="N38" s="228">
        <f t="shared" si="12"/>
        <v>2</v>
      </c>
      <c r="O38" s="228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22">
        <f t="shared" si="28"/>
        <v>0</v>
      </c>
      <c r="AE38" s="309">
        <f t="shared" si="29"/>
        <v>7.3554333333333339</v>
      </c>
      <c r="AF38" s="309">
        <f t="shared" si="30"/>
        <v>0</v>
      </c>
      <c r="AG38" s="309">
        <f t="shared" si="31"/>
        <v>5.0733333333333332E-2</v>
      </c>
      <c r="AH38" s="309">
        <f t="shared" si="32"/>
        <v>0</v>
      </c>
      <c r="AI38" s="322">
        <v>0</v>
      </c>
      <c r="AJ38" s="309">
        <v>7.3554333333333339</v>
      </c>
      <c r="AK38" s="309">
        <v>0</v>
      </c>
      <c r="AL38" s="309">
        <v>5.0733333333333332E-2</v>
      </c>
      <c r="AM38" s="309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79" t="s">
        <v>5270</v>
      </c>
      <c r="BF38" s="179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79">
        <v>100</v>
      </c>
      <c r="BL38" s="179" t="s">
        <v>5247</v>
      </c>
      <c r="BM38" s="179" t="s">
        <v>2851</v>
      </c>
      <c r="BN38" s="179">
        <v>3547</v>
      </c>
      <c r="BO38" s="52" t="s">
        <v>2866</v>
      </c>
      <c r="BP38" s="179" t="s">
        <v>3248</v>
      </c>
      <c r="BQ38" s="52" t="s">
        <v>3247</v>
      </c>
      <c r="BR38" s="179">
        <v>1</v>
      </c>
      <c r="BS38" s="179" t="s">
        <v>2848</v>
      </c>
      <c r="BT38" s="52" t="s">
        <v>3209</v>
      </c>
    </row>
    <row r="39" spans="1:72" ht="18.75" customHeight="1">
      <c r="A39" s="51" t="s">
        <v>16</v>
      </c>
      <c r="B39" s="205" t="s">
        <v>5558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25">
        <f t="shared" si="8"/>
        <v>1</v>
      </c>
      <c r="K39" s="226" t="str">
        <f t="shared" si="9"/>
        <v>Gi/o</v>
      </c>
      <c r="L39" s="227">
        <f t="shared" si="10"/>
        <v>0</v>
      </c>
      <c r="M39" s="228">
        <f t="shared" si="11"/>
        <v>1</v>
      </c>
      <c r="N39" s="228">
        <f t="shared" si="12"/>
        <v>0</v>
      </c>
      <c r="O39" s="228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22">
        <f t="shared" si="28"/>
        <v>0</v>
      </c>
      <c r="AE39" s="309">
        <f t="shared" si="29"/>
        <v>0.3574</v>
      </c>
      <c r="AF39" s="309">
        <f t="shared" si="30"/>
        <v>0</v>
      </c>
      <c r="AG39" s="309">
        <f t="shared" si="31"/>
        <v>0</v>
      </c>
      <c r="AH39" s="309">
        <f t="shared" si="32"/>
        <v>0</v>
      </c>
      <c r="AI39" s="322">
        <v>0</v>
      </c>
      <c r="AJ39" s="309">
        <v>0.3574</v>
      </c>
      <c r="AK39" s="309">
        <v>0</v>
      </c>
      <c r="AL39" s="309">
        <v>0</v>
      </c>
      <c r="AM39" s="309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79" t="s">
        <v>5271</v>
      </c>
      <c r="BF39" s="179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79">
        <v>100</v>
      </c>
      <c r="BL39" s="179" t="s">
        <v>5272</v>
      </c>
      <c r="BM39" s="179" t="s">
        <v>2851</v>
      </c>
      <c r="BN39" s="179">
        <v>3547</v>
      </c>
      <c r="BO39" s="52" t="s">
        <v>2866</v>
      </c>
      <c r="BP39" s="179" t="s">
        <v>3245</v>
      </c>
      <c r="BQ39" s="52" t="s">
        <v>3244</v>
      </c>
      <c r="BR39" s="179">
        <v>1</v>
      </c>
      <c r="BS39" s="179" t="s">
        <v>2848</v>
      </c>
      <c r="BT39" s="52" t="s">
        <v>3209</v>
      </c>
    </row>
    <row r="40" spans="1:72" ht="18.75" customHeight="1">
      <c r="A40" s="51" t="s">
        <v>17</v>
      </c>
      <c r="B40" s="205" t="s">
        <v>5558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25">
        <f t="shared" si="8"/>
        <v>1</v>
      </c>
      <c r="K40" s="226" t="str">
        <f t="shared" si="9"/>
        <v>Gi/o</v>
      </c>
      <c r="L40" s="227">
        <f t="shared" si="10"/>
        <v>0</v>
      </c>
      <c r="M40" s="228">
        <f t="shared" si="11"/>
        <v>1</v>
      </c>
      <c r="N40" s="228">
        <f t="shared" si="12"/>
        <v>0</v>
      </c>
      <c r="O40" s="228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22">
        <f t="shared" si="28"/>
        <v>0</v>
      </c>
      <c r="AE40" s="309">
        <f t="shared" si="29"/>
        <v>0.21310000000000001</v>
      </c>
      <c r="AF40" s="309">
        <f t="shared" si="30"/>
        <v>0</v>
      </c>
      <c r="AG40" s="309">
        <f t="shared" si="31"/>
        <v>0</v>
      </c>
      <c r="AH40" s="309">
        <f t="shared" si="32"/>
        <v>0</v>
      </c>
      <c r="AI40" s="322">
        <v>0</v>
      </c>
      <c r="AJ40" s="309">
        <v>0.21310000000000001</v>
      </c>
      <c r="AK40" s="309">
        <v>0</v>
      </c>
      <c r="AL40" s="309">
        <v>0</v>
      </c>
      <c r="AM40" s="309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79" t="s">
        <v>5273</v>
      </c>
      <c r="BF40" s="179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79">
        <v>100</v>
      </c>
      <c r="BL40" s="179" t="s">
        <v>5274</v>
      </c>
      <c r="BM40" s="179" t="s">
        <v>2851</v>
      </c>
      <c r="BN40" s="179">
        <v>3547</v>
      </c>
      <c r="BO40" s="52" t="s">
        <v>2866</v>
      </c>
      <c r="BP40" s="179" t="s">
        <v>3242</v>
      </c>
      <c r="BQ40" s="52" t="s">
        <v>3241</v>
      </c>
      <c r="BR40" s="179">
        <v>1</v>
      </c>
      <c r="BS40" s="179" t="s">
        <v>2848</v>
      </c>
      <c r="BT40" s="52" t="s">
        <v>3209</v>
      </c>
    </row>
    <row r="41" spans="1:72" ht="18.75" customHeight="1">
      <c r="A41" s="51" t="s">
        <v>18</v>
      </c>
      <c r="B41" s="205" t="s">
        <v>5558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25">
        <f t="shared" si="8"/>
        <v>2</v>
      </c>
      <c r="K41" s="226" t="str">
        <f t="shared" si="9"/>
        <v>Gi/o</v>
      </c>
      <c r="L41" s="227">
        <f t="shared" si="10"/>
        <v>0</v>
      </c>
      <c r="M41" s="228">
        <f t="shared" si="11"/>
        <v>1</v>
      </c>
      <c r="N41" s="228">
        <f t="shared" si="12"/>
        <v>2</v>
      </c>
      <c r="O41" s="228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22">
        <f t="shared" si="28"/>
        <v>0</v>
      </c>
      <c r="AE41" s="309">
        <f t="shared" si="29"/>
        <v>0.88529999999999998</v>
      </c>
      <c r="AF41" s="309">
        <f t="shared" si="30"/>
        <v>0</v>
      </c>
      <c r="AG41" s="309">
        <f t="shared" si="31"/>
        <v>0.02</v>
      </c>
      <c r="AH41" s="309">
        <f t="shared" si="32"/>
        <v>0</v>
      </c>
      <c r="AI41" s="322">
        <v>0</v>
      </c>
      <c r="AJ41" s="309">
        <v>0.88529999999999998</v>
      </c>
      <c r="AK41" s="309">
        <v>0</v>
      </c>
      <c r="AL41" s="309">
        <v>0.02</v>
      </c>
      <c r="AM41" s="309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79" t="s">
        <v>5275</v>
      </c>
      <c r="BF41" s="179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79">
        <v>100</v>
      </c>
      <c r="BL41" s="179" t="s">
        <v>5276</v>
      </c>
      <c r="BM41" s="179" t="s">
        <v>2851</v>
      </c>
      <c r="BN41" s="179">
        <v>3547</v>
      </c>
      <c r="BO41" s="52" t="s">
        <v>2866</v>
      </c>
      <c r="BP41" s="179" t="s">
        <v>3239</v>
      </c>
      <c r="BQ41" s="52" t="s">
        <v>3238</v>
      </c>
      <c r="BR41" s="179">
        <v>1</v>
      </c>
      <c r="BS41" s="179" t="s">
        <v>2848</v>
      </c>
      <c r="BT41" s="52" t="s">
        <v>3209</v>
      </c>
    </row>
    <row r="42" spans="1:72" ht="18.75" customHeight="1">
      <c r="A42" s="51" t="s">
        <v>19</v>
      </c>
      <c r="B42" s="205" t="s">
        <v>5558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25">
        <f t="shared" si="8"/>
        <v>1</v>
      </c>
      <c r="K42" s="226" t="str">
        <f t="shared" si="9"/>
        <v>Gi/o</v>
      </c>
      <c r="L42" s="227">
        <f t="shared" si="10"/>
        <v>0</v>
      </c>
      <c r="M42" s="228">
        <f t="shared" si="11"/>
        <v>1</v>
      </c>
      <c r="N42" s="228">
        <f t="shared" si="12"/>
        <v>0</v>
      </c>
      <c r="O42" s="228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22">
        <f t="shared" si="28"/>
        <v>0</v>
      </c>
      <c r="AE42" s="309">
        <f t="shared" si="29"/>
        <v>0.39429999999999998</v>
      </c>
      <c r="AF42" s="309">
        <f t="shared" si="30"/>
        <v>0</v>
      </c>
      <c r="AG42" s="309">
        <f t="shared" si="31"/>
        <v>0</v>
      </c>
      <c r="AH42" s="309">
        <f t="shared" si="32"/>
        <v>0</v>
      </c>
      <c r="AI42" s="322">
        <v>0</v>
      </c>
      <c r="AJ42" s="309">
        <v>0.39429999999999998</v>
      </c>
      <c r="AK42" s="309">
        <v>0</v>
      </c>
      <c r="AL42" s="309">
        <v>0</v>
      </c>
      <c r="AM42" s="309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79" t="s">
        <v>5277</v>
      </c>
      <c r="BF42" s="179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79">
        <v>100</v>
      </c>
      <c r="BL42" s="179" t="s">
        <v>5278</v>
      </c>
      <c r="BM42" s="179" t="s">
        <v>2851</v>
      </c>
      <c r="BN42" s="179">
        <v>3547</v>
      </c>
      <c r="BO42" s="52" t="s">
        <v>2866</v>
      </c>
      <c r="BP42" s="179" t="s">
        <v>3236</v>
      </c>
      <c r="BQ42" s="52" t="s">
        <v>3235</v>
      </c>
      <c r="BR42" s="179">
        <v>1</v>
      </c>
      <c r="BS42" s="179" t="s">
        <v>2848</v>
      </c>
      <c r="BT42" s="52" t="s">
        <v>3209</v>
      </c>
    </row>
    <row r="43" spans="1:72" ht="18.75" customHeight="1">
      <c r="A43" s="51" t="s">
        <v>20</v>
      </c>
      <c r="B43" s="205" t="s">
        <v>5558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25">
        <f t="shared" si="8"/>
        <v>2</v>
      </c>
      <c r="K43" s="226" t="str">
        <f t="shared" si="9"/>
        <v>Gq/11</v>
      </c>
      <c r="L43" s="227">
        <f t="shared" si="10"/>
        <v>0</v>
      </c>
      <c r="M43" s="228">
        <f t="shared" si="11"/>
        <v>2</v>
      </c>
      <c r="N43" s="228">
        <f t="shared" si="12"/>
        <v>1</v>
      </c>
      <c r="O43" s="228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22">
        <f t="shared" si="28"/>
        <v>0</v>
      </c>
      <c r="AE43" s="309">
        <f t="shared" si="29"/>
        <v>6.3200000000000006E-2</v>
      </c>
      <c r="AF43" s="309">
        <f t="shared" si="30"/>
        <v>0.5151</v>
      </c>
      <c r="AG43" s="309">
        <f t="shared" si="31"/>
        <v>8.8300000000000003E-2</v>
      </c>
      <c r="AH43" s="309">
        <f t="shared" si="32"/>
        <v>0</v>
      </c>
      <c r="AI43" s="322">
        <v>0</v>
      </c>
      <c r="AJ43" s="309">
        <v>6.3200000000000006E-2</v>
      </c>
      <c r="AK43" s="309">
        <v>0.5151</v>
      </c>
      <c r="AL43" s="309">
        <v>8.8300000000000003E-2</v>
      </c>
      <c r="AM43" s="309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79" t="s">
        <v>5279</v>
      </c>
      <c r="BF43" s="179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79">
        <v>100</v>
      </c>
      <c r="BL43" s="179" t="s">
        <v>5280</v>
      </c>
      <c r="BM43" s="179" t="s">
        <v>2851</v>
      </c>
      <c r="BN43" s="179">
        <v>3547</v>
      </c>
      <c r="BO43" s="52" t="s">
        <v>2866</v>
      </c>
      <c r="BP43" s="179" t="s">
        <v>3233</v>
      </c>
      <c r="BQ43" s="52" t="s">
        <v>3232</v>
      </c>
      <c r="BR43" s="179">
        <v>1</v>
      </c>
      <c r="BS43" s="179" t="s">
        <v>2848</v>
      </c>
      <c r="BT43" s="52" t="s">
        <v>3209</v>
      </c>
    </row>
    <row r="44" spans="1:72" ht="18.75" customHeight="1">
      <c r="A44" s="51" t="s">
        <v>21</v>
      </c>
      <c r="B44" s="205" t="s">
        <v>5558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25">
        <f t="shared" si="8"/>
        <v>1</v>
      </c>
      <c r="K44" s="226" t="str">
        <f t="shared" si="9"/>
        <v>Gq/11</v>
      </c>
      <c r="L44" s="227">
        <f t="shared" si="10"/>
        <v>0</v>
      </c>
      <c r="M44" s="228">
        <f t="shared" si="11"/>
        <v>0</v>
      </c>
      <c r="N44" s="228">
        <f t="shared" si="12"/>
        <v>1</v>
      </c>
      <c r="O44" s="228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22">
        <f t="shared" si="28"/>
        <v>0</v>
      </c>
      <c r="AE44" s="309">
        <f t="shared" si="29"/>
        <v>0</v>
      </c>
      <c r="AF44" s="309">
        <f t="shared" si="30"/>
        <v>0.1386</v>
      </c>
      <c r="AG44" s="309">
        <f t="shared" si="31"/>
        <v>0</v>
      </c>
      <c r="AH44" s="309">
        <f t="shared" si="32"/>
        <v>0</v>
      </c>
      <c r="AI44" s="322">
        <v>0</v>
      </c>
      <c r="AJ44" s="309">
        <v>0</v>
      </c>
      <c r="AK44" s="309">
        <v>0.1386</v>
      </c>
      <c r="AL44" s="309">
        <v>0</v>
      </c>
      <c r="AM44" s="309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79" t="s">
        <v>5281</v>
      </c>
      <c r="BF44" s="179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79">
        <v>100</v>
      </c>
      <c r="BL44" s="179" t="s">
        <v>5282</v>
      </c>
      <c r="BM44" s="179" t="s">
        <v>2851</v>
      </c>
      <c r="BN44" s="179">
        <v>3547</v>
      </c>
      <c r="BO44" s="52" t="s">
        <v>2866</v>
      </c>
      <c r="BP44" s="179" t="s">
        <v>3230</v>
      </c>
      <c r="BQ44" s="52" t="s">
        <v>3229</v>
      </c>
      <c r="BR44" s="179">
        <v>12</v>
      </c>
      <c r="BS44" s="179" t="s">
        <v>2848</v>
      </c>
      <c r="BT44" s="52" t="s">
        <v>3214</v>
      </c>
    </row>
    <row r="45" spans="1:72" ht="18.75" customHeight="1">
      <c r="A45" s="51" t="s">
        <v>22</v>
      </c>
      <c r="B45" s="205" t="s">
        <v>5558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25">
        <f t="shared" si="8"/>
        <v>3</v>
      </c>
      <c r="K45" s="226" t="str">
        <f t="shared" si="9"/>
        <v>Gq/11</v>
      </c>
      <c r="L45" s="227">
        <f t="shared" si="10"/>
        <v>0</v>
      </c>
      <c r="M45" s="228">
        <f t="shared" si="11"/>
        <v>2</v>
      </c>
      <c r="N45" s="228">
        <f t="shared" si="12"/>
        <v>1</v>
      </c>
      <c r="O45" s="228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22">
        <f t="shared" si="28"/>
        <v>0</v>
      </c>
      <c r="AE45" s="309">
        <f t="shared" si="29"/>
        <v>5.8700000000000002E-2</v>
      </c>
      <c r="AF45" s="309">
        <f t="shared" si="30"/>
        <v>10.3154</v>
      </c>
      <c r="AG45" s="309">
        <f t="shared" si="31"/>
        <v>5.2699999999999997E-2</v>
      </c>
      <c r="AH45" s="309">
        <f t="shared" si="32"/>
        <v>3.56E-2</v>
      </c>
      <c r="AI45" s="322">
        <v>0</v>
      </c>
      <c r="AJ45" s="309">
        <v>5.8700000000000002E-2</v>
      </c>
      <c r="AK45" s="309">
        <v>10.3154</v>
      </c>
      <c r="AL45" s="309">
        <v>5.2699999999999997E-2</v>
      </c>
      <c r="AM45" s="309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79" t="s">
        <v>5283</v>
      </c>
      <c r="BF45" s="179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79">
        <v>100</v>
      </c>
      <c r="BL45" s="179" t="s">
        <v>5284</v>
      </c>
      <c r="BM45" s="179" t="s">
        <v>2851</v>
      </c>
      <c r="BN45" s="179">
        <v>3547</v>
      </c>
      <c r="BO45" s="52" t="s">
        <v>2866</v>
      </c>
      <c r="BP45" s="179" t="s">
        <v>3227</v>
      </c>
      <c r="BQ45" s="52" t="s">
        <v>3226</v>
      </c>
      <c r="BR45" s="179">
        <v>12</v>
      </c>
      <c r="BS45" s="179" t="s">
        <v>2848</v>
      </c>
      <c r="BT45" s="52" t="s">
        <v>3209</v>
      </c>
    </row>
    <row r="46" spans="1:72" ht="18.75" customHeight="1">
      <c r="A46" s="51" t="s">
        <v>23</v>
      </c>
      <c r="B46" s="205" t="s">
        <v>5558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25">
        <f t="shared" si="8"/>
        <v>4</v>
      </c>
      <c r="K46" s="226" t="str">
        <f t="shared" si="9"/>
        <v>Gs</v>
      </c>
      <c r="L46" s="227">
        <f t="shared" si="10"/>
        <v>1</v>
      </c>
      <c r="M46" s="228">
        <f t="shared" si="11"/>
        <v>3</v>
      </c>
      <c r="N46" s="228">
        <f t="shared" si="12"/>
        <v>2</v>
      </c>
      <c r="O46" s="228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22">
        <f t="shared" si="28"/>
        <v>4.2069999999999999</v>
      </c>
      <c r="AE46" s="309">
        <f t="shared" si="29"/>
        <v>0.1787</v>
      </c>
      <c r="AF46" s="309">
        <f t="shared" si="30"/>
        <v>0</v>
      </c>
      <c r="AG46" s="309">
        <f t="shared" si="31"/>
        <v>0.3931</v>
      </c>
      <c r="AH46" s="309">
        <f t="shared" si="32"/>
        <v>6.88E-2</v>
      </c>
      <c r="AI46" s="322">
        <v>4.2069999999999999</v>
      </c>
      <c r="AJ46" s="309">
        <v>0.1787</v>
      </c>
      <c r="AK46" s="309">
        <v>0</v>
      </c>
      <c r="AL46" s="309">
        <v>0.3931</v>
      </c>
      <c r="AM46" s="309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79" t="s">
        <v>5285</v>
      </c>
      <c r="BF46" s="179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79">
        <v>100</v>
      </c>
      <c r="BL46" s="179" t="s">
        <v>5286</v>
      </c>
      <c r="BM46" s="179" t="s">
        <v>2851</v>
      </c>
      <c r="BN46" s="179">
        <v>3547</v>
      </c>
      <c r="BO46" s="52" t="s">
        <v>3136</v>
      </c>
      <c r="BP46" s="179" t="s">
        <v>3224</v>
      </c>
      <c r="BQ46" s="52" t="s">
        <v>3223</v>
      </c>
      <c r="BR46" s="179">
        <v>1</v>
      </c>
      <c r="BS46" s="179" t="s">
        <v>2848</v>
      </c>
      <c r="BT46" s="52" t="s">
        <v>3209</v>
      </c>
    </row>
    <row r="47" spans="1:72" ht="18.75" customHeight="1">
      <c r="A47" s="51" t="s">
        <v>3924</v>
      </c>
      <c r="B47" s="205" t="s">
        <v>5558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25">
        <f t="shared" si="8"/>
        <v>1</v>
      </c>
      <c r="K47" s="226" t="str">
        <f t="shared" si="9"/>
        <v>Gi/o</v>
      </c>
      <c r="L47" s="227">
        <f t="shared" si="10"/>
        <v>0</v>
      </c>
      <c r="M47" s="228">
        <f t="shared" si="11"/>
        <v>1</v>
      </c>
      <c r="N47" s="228">
        <f t="shared" si="12"/>
        <v>0</v>
      </c>
      <c r="O47" s="228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22">
        <f t="shared" si="28"/>
        <v>0</v>
      </c>
      <c r="AE47" s="309">
        <f t="shared" si="29"/>
        <v>0.12039999999999999</v>
      </c>
      <c r="AF47" s="309">
        <f t="shared" si="30"/>
        <v>0</v>
      </c>
      <c r="AG47" s="309">
        <f t="shared" si="31"/>
        <v>0</v>
      </c>
      <c r="AH47" s="309">
        <f t="shared" si="32"/>
        <v>0</v>
      </c>
      <c r="AI47" s="322">
        <v>0</v>
      </c>
      <c r="AJ47" s="309">
        <v>0.12039999999999999</v>
      </c>
      <c r="AK47" s="309">
        <v>0</v>
      </c>
      <c r="AL47" s="309">
        <v>0</v>
      </c>
      <c r="AM47" s="309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79" t="s">
        <v>5287</v>
      </c>
      <c r="BF47" s="179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79">
        <v>100</v>
      </c>
      <c r="BL47" s="179" t="s">
        <v>5288</v>
      </c>
      <c r="BM47" s="179" t="s">
        <v>2851</v>
      </c>
      <c r="BN47" s="179">
        <v>3547</v>
      </c>
      <c r="BO47" s="52" t="s">
        <v>3136</v>
      </c>
      <c r="BP47" s="179" t="s">
        <v>3221</v>
      </c>
      <c r="BQ47" s="52" t="s">
        <v>3220</v>
      </c>
      <c r="BR47" s="179">
        <v>6</v>
      </c>
      <c r="BS47" s="179" t="s">
        <v>2848</v>
      </c>
      <c r="BT47" s="52" t="s">
        <v>3209</v>
      </c>
    </row>
    <row r="48" spans="1:72" ht="18.75" customHeight="1">
      <c r="A48" s="51" t="s">
        <v>24</v>
      </c>
      <c r="B48" s="205" t="s">
        <v>5558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25">
        <f t="shared" si="8"/>
        <v>3</v>
      </c>
      <c r="K48" s="226" t="str">
        <f t="shared" si="9"/>
        <v>Gs</v>
      </c>
      <c r="L48" s="227">
        <f t="shared" si="10"/>
        <v>1</v>
      </c>
      <c r="M48" s="228">
        <f t="shared" si="11"/>
        <v>0</v>
      </c>
      <c r="N48" s="228">
        <f t="shared" si="12"/>
        <v>2</v>
      </c>
      <c r="O48" s="228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22">
        <f t="shared" si="28"/>
        <v>0.88600000000000001</v>
      </c>
      <c r="AE48" s="309">
        <f t="shared" si="29"/>
        <v>0</v>
      </c>
      <c r="AF48" s="309">
        <f t="shared" si="30"/>
        <v>0</v>
      </c>
      <c r="AG48" s="309">
        <f t="shared" si="31"/>
        <v>0.23039999999999999</v>
      </c>
      <c r="AH48" s="309">
        <f t="shared" si="32"/>
        <v>0.1002</v>
      </c>
      <c r="AI48" s="322">
        <v>0.88600000000000001</v>
      </c>
      <c r="AJ48" s="309">
        <v>0</v>
      </c>
      <c r="AK48" s="309">
        <v>0</v>
      </c>
      <c r="AL48" s="309">
        <v>0.23039999999999999</v>
      </c>
      <c r="AM48" s="309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79" t="s">
        <v>5289</v>
      </c>
      <c r="BF48" s="179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79">
        <v>100</v>
      </c>
      <c r="BL48" s="179" t="s">
        <v>5290</v>
      </c>
      <c r="BM48" s="179" t="s">
        <v>2851</v>
      </c>
      <c r="BN48" s="179">
        <v>3547</v>
      </c>
      <c r="BO48" s="52" t="s">
        <v>3136</v>
      </c>
      <c r="BP48" s="179" t="s">
        <v>3218</v>
      </c>
      <c r="BQ48" s="52" t="s">
        <v>3217</v>
      </c>
      <c r="BR48" s="179">
        <v>1</v>
      </c>
      <c r="BS48" s="179" t="s">
        <v>2848</v>
      </c>
      <c r="BT48" s="52" t="s">
        <v>3209</v>
      </c>
    </row>
    <row r="49" spans="1:72" ht="18.75" customHeight="1">
      <c r="A49" s="51" t="s">
        <v>25</v>
      </c>
      <c r="B49" s="205" t="s">
        <v>5558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25">
        <f t="shared" si="8"/>
        <v>2</v>
      </c>
      <c r="K49" s="226" t="str">
        <f t="shared" si="9"/>
        <v>Gs</v>
      </c>
      <c r="L49" s="227">
        <f t="shared" si="10"/>
        <v>1</v>
      </c>
      <c r="M49" s="228">
        <f t="shared" si="11"/>
        <v>2</v>
      </c>
      <c r="N49" s="228">
        <f t="shared" si="12"/>
        <v>0</v>
      </c>
      <c r="O49" s="228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22">
        <f t="shared" si="28"/>
        <v>0.92700000000000005</v>
      </c>
      <c r="AE49" s="309">
        <f t="shared" si="29"/>
        <v>0.2019</v>
      </c>
      <c r="AF49" s="309">
        <f t="shared" si="30"/>
        <v>0</v>
      </c>
      <c r="AG49" s="309">
        <f t="shared" si="31"/>
        <v>0</v>
      </c>
      <c r="AH49" s="309">
        <f t="shared" si="32"/>
        <v>0</v>
      </c>
      <c r="AI49" s="322">
        <v>0.92700000000000005</v>
      </c>
      <c r="AJ49" s="309">
        <v>0.2019</v>
      </c>
      <c r="AK49" s="309">
        <v>0</v>
      </c>
      <c r="AL49" s="309">
        <v>0</v>
      </c>
      <c r="AM49" s="309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79" t="s">
        <v>5291</v>
      </c>
      <c r="BF49" s="179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79">
        <v>100</v>
      </c>
      <c r="BL49" s="179" t="s">
        <v>5292</v>
      </c>
      <c r="BM49" s="179" t="s">
        <v>2851</v>
      </c>
      <c r="BN49" s="179">
        <v>3547</v>
      </c>
      <c r="BO49" s="52" t="s">
        <v>3136</v>
      </c>
      <c r="BP49" s="179" t="s">
        <v>3216</v>
      </c>
      <c r="BQ49" s="52" t="s">
        <v>3215</v>
      </c>
      <c r="BR49" s="179">
        <v>2</v>
      </c>
      <c r="BS49" s="179" t="s">
        <v>2848</v>
      </c>
      <c r="BT49" s="52" t="s">
        <v>3214</v>
      </c>
    </row>
    <row r="50" spans="1:72" ht="18.75" customHeight="1">
      <c r="A50" s="88" t="s">
        <v>216</v>
      </c>
      <c r="B50" s="205" t="s">
        <v>5558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25">
        <f t="shared" si="8"/>
        <v>1</v>
      </c>
      <c r="K50" s="226" t="str">
        <f t="shared" si="9"/>
        <v>Gi/o</v>
      </c>
      <c r="L50" s="227">
        <f t="shared" si="10"/>
        <v>0</v>
      </c>
      <c r="M50" s="228">
        <f t="shared" si="11"/>
        <v>1</v>
      </c>
      <c r="N50" s="228">
        <f t="shared" si="12"/>
        <v>0</v>
      </c>
      <c r="O50" s="228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22">
        <f t="shared" si="28"/>
        <v>0</v>
      </c>
      <c r="AE50" s="309">
        <f t="shared" si="29"/>
        <v>0.2208</v>
      </c>
      <c r="AF50" s="309">
        <f t="shared" si="30"/>
        <v>0</v>
      </c>
      <c r="AG50" s="309">
        <f t="shared" si="31"/>
        <v>0</v>
      </c>
      <c r="AH50" s="309">
        <f t="shared" si="32"/>
        <v>0</v>
      </c>
      <c r="AI50" s="322">
        <v>0</v>
      </c>
      <c r="AJ50" s="309">
        <v>0.2208</v>
      </c>
      <c r="AK50" s="309">
        <v>0</v>
      </c>
      <c r="AL50" s="309">
        <v>0</v>
      </c>
      <c r="AM50" s="309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79" t="s">
        <v>5294</v>
      </c>
      <c r="BF50" s="179" t="s">
        <v>3012</v>
      </c>
      <c r="BG50" s="53" t="s">
        <v>15</v>
      </c>
      <c r="BI50" s="52" t="s">
        <v>217</v>
      </c>
      <c r="BJ50" s="52" t="s">
        <v>44</v>
      </c>
      <c r="BK50" s="179">
        <v>100</v>
      </c>
      <c r="BL50" s="179"/>
      <c r="BM50" s="179" t="s">
        <v>2916</v>
      </c>
      <c r="BN50" s="179" t="s">
        <v>3001</v>
      </c>
      <c r="BO50" s="52" t="s">
        <v>2866</v>
      </c>
      <c r="BP50" s="179" t="s">
        <v>3011</v>
      </c>
      <c r="BQ50" s="52" t="s">
        <v>2923</v>
      </c>
      <c r="BR50" s="179">
        <v>2</v>
      </c>
      <c r="BS50" s="179" t="s">
        <v>2848</v>
      </c>
    </row>
    <row r="51" spans="1:72" ht="18.75" customHeight="1">
      <c r="A51" s="88" t="s">
        <v>218</v>
      </c>
      <c r="B51" s="205" t="s">
        <v>5558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25">
        <f t="shared" si="8"/>
        <v>1</v>
      </c>
      <c r="K51" s="226" t="str">
        <f t="shared" si="9"/>
        <v>Gi/o</v>
      </c>
      <c r="L51" s="227">
        <f t="shared" si="10"/>
        <v>0</v>
      </c>
      <c r="M51" s="228">
        <f t="shared" si="11"/>
        <v>1</v>
      </c>
      <c r="N51" s="228">
        <f t="shared" si="12"/>
        <v>0</v>
      </c>
      <c r="O51" s="228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22">
        <f t="shared" si="28"/>
        <v>0</v>
      </c>
      <c r="AE51" s="309">
        <f t="shared" si="29"/>
        <v>1.8492999999999999</v>
      </c>
      <c r="AF51" s="309">
        <f t="shared" si="30"/>
        <v>0</v>
      </c>
      <c r="AG51" s="309">
        <f t="shared" si="31"/>
        <v>0</v>
      </c>
      <c r="AH51" s="309">
        <f t="shared" si="32"/>
        <v>0</v>
      </c>
      <c r="AI51" s="322">
        <v>0</v>
      </c>
      <c r="AJ51" s="309">
        <v>1.8492999999999999</v>
      </c>
      <c r="AK51" s="309">
        <v>0</v>
      </c>
      <c r="AL51" s="309">
        <v>0</v>
      </c>
      <c r="AM51" s="309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79" t="s">
        <v>5295</v>
      </c>
      <c r="BF51" s="179" t="s">
        <v>3010</v>
      </c>
      <c r="BG51" s="53" t="s">
        <v>15</v>
      </c>
      <c r="BI51" s="52" t="s">
        <v>217</v>
      </c>
      <c r="BJ51" s="52" t="s">
        <v>44</v>
      </c>
      <c r="BK51" s="179">
        <v>100</v>
      </c>
      <c r="BL51" s="179"/>
      <c r="BM51" s="179" t="s">
        <v>2916</v>
      </c>
      <c r="BN51" s="179" t="s">
        <v>3001</v>
      </c>
      <c r="BO51" s="52" t="s">
        <v>2866</v>
      </c>
      <c r="BP51" s="179" t="s">
        <v>3009</v>
      </c>
      <c r="BQ51" s="52" t="s">
        <v>3008</v>
      </c>
      <c r="BR51" s="179">
        <v>2</v>
      </c>
      <c r="BS51" s="179" t="s">
        <v>2848</v>
      </c>
    </row>
    <row r="52" spans="1:72" ht="18.75" customHeight="1">
      <c r="A52" s="88" t="s">
        <v>219</v>
      </c>
      <c r="B52" s="205" t="s">
        <v>5558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25">
        <f t="shared" si="8"/>
        <v>2</v>
      </c>
      <c r="K52" s="226" t="str">
        <f t="shared" si="9"/>
        <v>Gi/o</v>
      </c>
      <c r="L52" s="227">
        <f t="shared" si="10"/>
        <v>0</v>
      </c>
      <c r="M52" s="228">
        <f t="shared" si="11"/>
        <v>1</v>
      </c>
      <c r="N52" s="228">
        <f t="shared" si="12"/>
        <v>2</v>
      </c>
      <c r="O52" s="228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22">
        <f t="shared" si="28"/>
        <v>0</v>
      </c>
      <c r="AE52" s="309">
        <f t="shared" si="29"/>
        <v>2.3010000000000002</v>
      </c>
      <c r="AF52" s="309">
        <f t="shared" si="30"/>
        <v>0</v>
      </c>
      <c r="AG52" s="309">
        <f t="shared" si="31"/>
        <v>3.9199999999999999E-2</v>
      </c>
      <c r="AH52" s="309">
        <f t="shared" si="32"/>
        <v>0</v>
      </c>
      <c r="AI52" s="322">
        <v>0</v>
      </c>
      <c r="AJ52" s="309">
        <v>2.3010000000000002</v>
      </c>
      <c r="AK52" s="309">
        <v>0</v>
      </c>
      <c r="AL52" s="309">
        <v>3.9199999999999999E-2</v>
      </c>
      <c r="AM52" s="309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79" t="s">
        <v>5296</v>
      </c>
      <c r="BF52" s="179" t="s">
        <v>3007</v>
      </c>
      <c r="BG52" s="53" t="s">
        <v>15</v>
      </c>
      <c r="BI52" s="52" t="s">
        <v>217</v>
      </c>
      <c r="BJ52" s="52" t="s">
        <v>44</v>
      </c>
      <c r="BK52" s="179">
        <v>100</v>
      </c>
      <c r="BL52" s="179"/>
      <c r="BM52" s="179" t="s">
        <v>2916</v>
      </c>
      <c r="BN52" s="179" t="s">
        <v>3001</v>
      </c>
      <c r="BO52" s="52" t="s">
        <v>2866</v>
      </c>
      <c r="BP52" s="179" t="s">
        <v>3006</v>
      </c>
      <c r="BQ52" s="52" t="s">
        <v>3005</v>
      </c>
      <c r="BR52" s="179">
        <v>2</v>
      </c>
      <c r="BS52" s="179" t="s">
        <v>2848</v>
      </c>
    </row>
    <row r="53" spans="1:72" ht="18.75" customHeight="1">
      <c r="A53" s="88" t="s">
        <v>220</v>
      </c>
      <c r="B53" s="205" t="s">
        <v>5558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25">
        <f t="shared" si="8"/>
        <v>1</v>
      </c>
      <c r="K53" s="226" t="str">
        <f t="shared" si="9"/>
        <v>Gi/o</v>
      </c>
      <c r="L53" s="227">
        <f t="shared" si="10"/>
        <v>0</v>
      </c>
      <c r="M53" s="228">
        <f t="shared" si="11"/>
        <v>1</v>
      </c>
      <c r="N53" s="228">
        <f t="shared" si="12"/>
        <v>0</v>
      </c>
      <c r="O53" s="228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22">
        <f t="shared" si="28"/>
        <v>0</v>
      </c>
      <c r="AE53" s="309">
        <f t="shared" si="29"/>
        <v>0.161</v>
      </c>
      <c r="AF53" s="309">
        <f t="shared" si="30"/>
        <v>0</v>
      </c>
      <c r="AG53" s="309">
        <f t="shared" si="31"/>
        <v>0</v>
      </c>
      <c r="AH53" s="309">
        <f t="shared" si="32"/>
        <v>0</v>
      </c>
      <c r="AI53" s="322">
        <v>0</v>
      </c>
      <c r="AJ53" s="309">
        <v>0.161</v>
      </c>
      <c r="AK53" s="309">
        <v>0</v>
      </c>
      <c r="AL53" s="309">
        <v>0</v>
      </c>
      <c r="AM53" s="309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79" t="s">
        <v>5297</v>
      </c>
      <c r="BF53" s="179" t="s">
        <v>3004</v>
      </c>
      <c r="BG53" s="53" t="s">
        <v>15</v>
      </c>
      <c r="BI53" s="52" t="s">
        <v>217</v>
      </c>
      <c r="BJ53" s="52" t="s">
        <v>44</v>
      </c>
      <c r="BK53" s="179">
        <v>100</v>
      </c>
      <c r="BL53" s="179"/>
      <c r="BM53" s="179" t="s">
        <v>2916</v>
      </c>
      <c r="BN53" s="179" t="s">
        <v>3001</v>
      </c>
      <c r="BO53" s="52" t="s">
        <v>2866</v>
      </c>
      <c r="BP53" s="179" t="s">
        <v>3003</v>
      </c>
      <c r="BR53" s="179">
        <v>2</v>
      </c>
      <c r="BS53" s="179" t="s">
        <v>2848</v>
      </c>
    </row>
    <row r="54" spans="1:72" ht="18.75" customHeight="1">
      <c r="A54" s="88" t="s">
        <v>221</v>
      </c>
      <c r="B54" s="205" t="s">
        <v>5558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25">
        <f t="shared" si="8"/>
        <v>2</v>
      </c>
      <c r="K54" s="226" t="str">
        <f t="shared" si="9"/>
        <v>Gi/o</v>
      </c>
      <c r="L54" s="227">
        <f t="shared" si="10"/>
        <v>0</v>
      </c>
      <c r="M54" s="228">
        <f t="shared" si="11"/>
        <v>1</v>
      </c>
      <c r="N54" s="228">
        <f t="shared" si="12"/>
        <v>2</v>
      </c>
      <c r="O54" s="228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22">
        <f t="shared" si="28"/>
        <v>0</v>
      </c>
      <c r="AE54" s="309">
        <f t="shared" si="29"/>
        <v>4.3522999999999996</v>
      </c>
      <c r="AF54" s="309">
        <f t="shared" si="30"/>
        <v>0</v>
      </c>
      <c r="AG54" s="309">
        <f t="shared" si="31"/>
        <v>4.3400000000000001E-2</v>
      </c>
      <c r="AH54" s="309">
        <f t="shared" si="32"/>
        <v>0</v>
      </c>
      <c r="AI54" s="322">
        <v>0</v>
      </c>
      <c r="AJ54" s="309">
        <v>4.3522999999999996</v>
      </c>
      <c r="AK54" s="309">
        <v>0</v>
      </c>
      <c r="AL54" s="309">
        <v>4.3400000000000001E-2</v>
      </c>
      <c r="AM54" s="309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79" t="s">
        <v>5298</v>
      </c>
      <c r="BF54" s="179" t="s">
        <v>3002</v>
      </c>
      <c r="BG54" s="53" t="s">
        <v>15</v>
      </c>
      <c r="BI54" s="52" t="s">
        <v>217</v>
      </c>
      <c r="BJ54" s="52" t="s">
        <v>44</v>
      </c>
      <c r="BK54" s="179">
        <v>100</v>
      </c>
      <c r="BL54" s="179" t="s">
        <v>5299</v>
      </c>
      <c r="BM54" s="179" t="s">
        <v>2916</v>
      </c>
      <c r="BN54" s="179" t="s">
        <v>3001</v>
      </c>
      <c r="BO54" s="52" t="s">
        <v>2866</v>
      </c>
      <c r="BP54" s="179" t="s">
        <v>3000</v>
      </c>
      <c r="BQ54" s="52" t="s">
        <v>2999</v>
      </c>
      <c r="BR54" s="179">
        <v>2</v>
      </c>
      <c r="BS54" s="179" t="s">
        <v>2848</v>
      </c>
    </row>
    <row r="55" spans="1:72" ht="18.75" customHeight="1">
      <c r="A55" s="88" t="s">
        <v>222</v>
      </c>
      <c r="B55" s="205" t="s">
        <v>5558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25">
        <f t="shared" si="8"/>
        <v>3</v>
      </c>
      <c r="K55" s="226" t="str">
        <f t="shared" si="9"/>
        <v>Gq/11</v>
      </c>
      <c r="L55" s="227">
        <f t="shared" si="10"/>
        <v>0</v>
      </c>
      <c r="M55" s="228">
        <f t="shared" si="11"/>
        <v>3</v>
      </c>
      <c r="N55" s="228">
        <f t="shared" si="12"/>
        <v>1</v>
      </c>
      <c r="O55" s="228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22">
        <f t="shared" si="28"/>
        <v>0</v>
      </c>
      <c r="AE55" s="309">
        <f t="shared" si="29"/>
        <v>0.27489999999999998</v>
      </c>
      <c r="AF55" s="309">
        <f t="shared" si="30"/>
        <v>4.2347999999999999</v>
      </c>
      <c r="AG55" s="309">
        <f t="shared" si="31"/>
        <v>0.15229999999999999</v>
      </c>
      <c r="AH55" s="309">
        <f t="shared" si="32"/>
        <v>2.0240999999999998</v>
      </c>
      <c r="AI55" s="322">
        <v>0</v>
      </c>
      <c r="AJ55" s="309">
        <v>0.27489999999999998</v>
      </c>
      <c r="AK55" s="309">
        <v>4.2347999999999999</v>
      </c>
      <c r="AL55" s="309">
        <v>0.15229999999999999</v>
      </c>
      <c r="AM55" s="309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79" t="s">
        <v>5300</v>
      </c>
      <c r="BF55" s="179" t="s">
        <v>3054</v>
      </c>
      <c r="BG55" s="53" t="s">
        <v>15</v>
      </c>
      <c r="BI55" s="52" t="s">
        <v>3053</v>
      </c>
      <c r="BJ55" s="52" t="s">
        <v>44</v>
      </c>
      <c r="BK55" s="179">
        <v>100</v>
      </c>
      <c r="BL55" s="179" t="s">
        <v>5301</v>
      </c>
      <c r="BM55" s="179" t="s">
        <v>3028</v>
      </c>
      <c r="BN55" s="179" t="s">
        <v>3052</v>
      </c>
      <c r="BO55" s="52" t="s">
        <v>2866</v>
      </c>
      <c r="BP55" s="179" t="s">
        <v>3051</v>
      </c>
      <c r="BQ55" s="52" t="s">
        <v>3050</v>
      </c>
      <c r="BR55" s="179">
        <v>6</v>
      </c>
      <c r="BS55" s="179" t="s">
        <v>2848</v>
      </c>
    </row>
    <row r="56" spans="1:72" ht="18.75" customHeight="1">
      <c r="A56" s="88" t="s">
        <v>228</v>
      </c>
      <c r="B56" s="205" t="s">
        <v>5558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25">
        <f t="shared" si="8"/>
        <v>2</v>
      </c>
      <c r="K56" s="226" t="str">
        <f t="shared" si="9"/>
        <v>Gq/11</v>
      </c>
      <c r="L56" s="227">
        <f t="shared" si="10"/>
        <v>0</v>
      </c>
      <c r="M56" s="228">
        <f t="shared" si="11"/>
        <v>2</v>
      </c>
      <c r="N56" s="228">
        <f t="shared" si="12"/>
        <v>1</v>
      </c>
      <c r="O56" s="228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22">
        <f t="shared" si="28"/>
        <v>0</v>
      </c>
      <c r="AE56" s="309">
        <f t="shared" si="29"/>
        <v>0.11990000000000001</v>
      </c>
      <c r="AF56" s="309">
        <f t="shared" si="30"/>
        <v>0.69640000000000002</v>
      </c>
      <c r="AG56" s="309">
        <f t="shared" si="31"/>
        <v>5.4300000000000001E-2</v>
      </c>
      <c r="AH56" s="309">
        <f t="shared" si="32"/>
        <v>0</v>
      </c>
      <c r="AI56" s="322">
        <v>0</v>
      </c>
      <c r="AJ56" s="309">
        <v>0.11990000000000001</v>
      </c>
      <c r="AK56" s="309">
        <v>0.69640000000000002</v>
      </c>
      <c r="AL56" s="309">
        <v>5.4300000000000001E-2</v>
      </c>
      <c r="AM56" s="309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79" t="s">
        <v>5302</v>
      </c>
      <c r="BF56" s="179" t="s">
        <v>3088</v>
      </c>
      <c r="BG56" s="53" t="s">
        <v>15</v>
      </c>
      <c r="BI56" s="52" t="s">
        <v>234</v>
      </c>
      <c r="BJ56" s="52" t="s">
        <v>44</v>
      </c>
      <c r="BK56" s="179">
        <v>100</v>
      </c>
      <c r="BL56" s="179" t="s">
        <v>5303</v>
      </c>
      <c r="BM56" s="179" t="s">
        <v>2851</v>
      </c>
      <c r="BN56" s="179">
        <v>2935</v>
      </c>
      <c r="BO56" s="52" t="s">
        <v>2866</v>
      </c>
      <c r="BP56" s="179" t="s">
        <v>3087</v>
      </c>
      <c r="BQ56" s="52" t="s">
        <v>3086</v>
      </c>
      <c r="BR56" s="179">
        <v>6</v>
      </c>
      <c r="BS56" s="179" t="s">
        <v>2848</v>
      </c>
    </row>
    <row r="57" spans="1:72" ht="18.75" customHeight="1">
      <c r="A57" s="88" t="s">
        <v>229</v>
      </c>
      <c r="B57" s="205" t="s">
        <v>5558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25">
        <f t="shared" si="8"/>
        <v>2</v>
      </c>
      <c r="K57" s="226" t="str">
        <f t="shared" si="9"/>
        <v>Gq/11</v>
      </c>
      <c r="L57" s="227">
        <f t="shared" si="10"/>
        <v>0</v>
      </c>
      <c r="M57" s="228">
        <f t="shared" si="11"/>
        <v>2</v>
      </c>
      <c r="N57" s="228">
        <f t="shared" si="12"/>
        <v>1</v>
      </c>
      <c r="O57" s="228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22">
        <f t="shared" si="28"/>
        <v>0</v>
      </c>
      <c r="AE57" s="309">
        <f t="shared" si="29"/>
        <v>0.1321</v>
      </c>
      <c r="AF57" s="309">
        <f t="shared" si="30"/>
        <v>0.64039999999999997</v>
      </c>
      <c r="AG57" s="309">
        <f t="shared" si="31"/>
        <v>5.7000000000000002E-2</v>
      </c>
      <c r="AH57" s="309">
        <f t="shared" si="32"/>
        <v>0</v>
      </c>
      <c r="AI57" s="322">
        <v>0</v>
      </c>
      <c r="AJ57" s="309">
        <v>0.1321</v>
      </c>
      <c r="AK57" s="309">
        <v>0.64039999999999997</v>
      </c>
      <c r="AL57" s="309">
        <v>5.7000000000000002E-2</v>
      </c>
      <c r="AM57" s="309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79" t="s">
        <v>5304</v>
      </c>
      <c r="BF57" s="179" t="s">
        <v>3085</v>
      </c>
      <c r="BG57" s="53" t="s">
        <v>15</v>
      </c>
      <c r="BI57" s="52" t="s">
        <v>234</v>
      </c>
      <c r="BJ57" s="52" t="s">
        <v>44</v>
      </c>
      <c r="BK57" s="179">
        <v>100</v>
      </c>
      <c r="BL57" s="179" t="s">
        <v>5305</v>
      </c>
      <c r="BM57" s="179" t="s">
        <v>2851</v>
      </c>
      <c r="BN57" s="179">
        <v>2935</v>
      </c>
      <c r="BO57" s="52" t="s">
        <v>2866</v>
      </c>
      <c r="BP57" s="179" t="s">
        <v>3084</v>
      </c>
      <c r="BQ57" s="52" t="s">
        <v>3083</v>
      </c>
      <c r="BR57" s="179">
        <v>6</v>
      </c>
      <c r="BS57" s="179" t="s">
        <v>2848</v>
      </c>
    </row>
    <row r="58" spans="1:72" ht="18.75" customHeight="1">
      <c r="A58" s="88" t="s">
        <v>230</v>
      </c>
      <c r="B58" s="205" t="s">
        <v>5558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25">
        <f t="shared" si="8"/>
        <v>4</v>
      </c>
      <c r="K58" s="226" t="str">
        <f t="shared" si="9"/>
        <v>Gs</v>
      </c>
      <c r="L58" s="227">
        <f t="shared" si="10"/>
        <v>1</v>
      </c>
      <c r="M58" s="228">
        <f t="shared" si="11"/>
        <v>3</v>
      </c>
      <c r="N58" s="228">
        <f t="shared" si="12"/>
        <v>2</v>
      </c>
      <c r="O58" s="228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22">
        <f t="shared" si="28"/>
        <v>1.4279999999999999</v>
      </c>
      <c r="AE58" s="309">
        <f t="shared" si="29"/>
        <v>8.6599999999999996E-2</v>
      </c>
      <c r="AF58" s="309">
        <f t="shared" si="30"/>
        <v>0.16400000000000001</v>
      </c>
      <c r="AG58" s="309">
        <f t="shared" si="31"/>
        <v>0.57979999999999998</v>
      </c>
      <c r="AH58" s="309">
        <f t="shared" si="32"/>
        <v>6.4399999999999999E-2</v>
      </c>
      <c r="AI58" s="322">
        <v>1.4279999999999999</v>
      </c>
      <c r="AJ58" s="309">
        <v>8.6599999999999996E-2</v>
      </c>
      <c r="AK58" s="309">
        <v>0.16400000000000001</v>
      </c>
      <c r="AL58" s="309">
        <v>0.57979999999999998</v>
      </c>
      <c r="AM58" s="309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79" t="s">
        <v>5306</v>
      </c>
      <c r="BF58" s="179" t="s">
        <v>3082</v>
      </c>
      <c r="BG58" s="53" t="s">
        <v>15</v>
      </c>
      <c r="BI58" s="52" t="s">
        <v>234</v>
      </c>
      <c r="BJ58" s="52" t="s">
        <v>44</v>
      </c>
      <c r="BK58" s="179">
        <v>100</v>
      </c>
      <c r="BL58" s="179" t="s">
        <v>5307</v>
      </c>
      <c r="BM58" s="179" t="s">
        <v>2851</v>
      </c>
      <c r="BN58" s="179">
        <v>2935</v>
      </c>
      <c r="BO58" s="52" t="s">
        <v>2866</v>
      </c>
      <c r="BP58" s="179" t="s">
        <v>3081</v>
      </c>
      <c r="BQ58" s="52" t="s">
        <v>3080</v>
      </c>
      <c r="BR58" s="179">
        <v>6</v>
      </c>
      <c r="BS58" s="179" t="s">
        <v>2848</v>
      </c>
    </row>
    <row r="59" spans="1:72" ht="18.75" customHeight="1">
      <c r="A59" s="88" t="s">
        <v>231</v>
      </c>
      <c r="B59" s="205" t="s">
        <v>5558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25">
        <f t="shared" si="8"/>
        <v>4</v>
      </c>
      <c r="K59" s="226" t="str">
        <f t="shared" si="9"/>
        <v>Gs</v>
      </c>
      <c r="L59" s="227">
        <f t="shared" si="10"/>
        <v>1</v>
      </c>
      <c r="M59" s="228">
        <f t="shared" si="11"/>
        <v>4</v>
      </c>
      <c r="N59" s="228">
        <f t="shared" si="12"/>
        <v>2</v>
      </c>
      <c r="O59" s="228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22">
        <f t="shared" si="28"/>
        <v>1.956</v>
      </c>
      <c r="AE59" s="309">
        <f t="shared" si="29"/>
        <v>7.6700000000000004E-2</v>
      </c>
      <c r="AF59" s="309">
        <f t="shared" si="30"/>
        <v>0.37809999999999999</v>
      </c>
      <c r="AG59" s="309">
        <f t="shared" si="31"/>
        <v>1.3438000000000001</v>
      </c>
      <c r="AH59" s="309">
        <f t="shared" si="32"/>
        <v>0.15190000000000001</v>
      </c>
      <c r="AI59" s="322">
        <v>1.956</v>
      </c>
      <c r="AJ59" s="309">
        <v>7.6700000000000004E-2</v>
      </c>
      <c r="AK59" s="309">
        <v>0.37809999999999999</v>
      </c>
      <c r="AL59" s="309">
        <v>1.3438000000000001</v>
      </c>
      <c r="AM59" s="309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79" t="s">
        <v>5308</v>
      </c>
      <c r="BF59" s="179" t="s">
        <v>2901</v>
      </c>
      <c r="BG59" s="53" t="s">
        <v>2892</v>
      </c>
      <c r="BI59" s="52" t="s">
        <v>2023</v>
      </c>
      <c r="BJ59" s="52" t="s">
        <v>44</v>
      </c>
      <c r="BK59" s="179">
        <v>10</v>
      </c>
      <c r="BL59" s="179" t="s">
        <v>5309</v>
      </c>
      <c r="BM59" s="179" t="s">
        <v>2900</v>
      </c>
      <c r="BN59" s="179" t="s">
        <v>2899</v>
      </c>
      <c r="BO59" s="52" t="s">
        <v>2866</v>
      </c>
      <c r="BP59" s="179" t="s">
        <v>2898</v>
      </c>
      <c r="BQ59" s="52" t="s">
        <v>2897</v>
      </c>
      <c r="BR59" s="179">
        <v>6</v>
      </c>
      <c r="BS59" s="179" t="s">
        <v>2848</v>
      </c>
    </row>
    <row r="60" spans="1:72" ht="18.75" customHeight="1">
      <c r="A60" s="51" t="s">
        <v>232</v>
      </c>
      <c r="B60" s="205" t="s">
        <v>5558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25">
        <f t="shared" si="8"/>
        <v>4</v>
      </c>
      <c r="K60" s="226" t="str">
        <f t="shared" si="9"/>
        <v>Gs</v>
      </c>
      <c r="L60" s="227">
        <f t="shared" si="10"/>
        <v>1</v>
      </c>
      <c r="M60" s="228">
        <f t="shared" si="11"/>
        <v>3</v>
      </c>
      <c r="N60" s="228">
        <f t="shared" si="12"/>
        <v>2</v>
      </c>
      <c r="O60" s="228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22">
        <f t="shared" si="28"/>
        <v>3.9750000000000001</v>
      </c>
      <c r="AE60" s="309">
        <f t="shared" si="29"/>
        <v>0.19919999999999999</v>
      </c>
      <c r="AF60" s="309">
        <f t="shared" si="30"/>
        <v>7.4899999999999994E-2</v>
      </c>
      <c r="AG60" s="309">
        <f t="shared" si="31"/>
        <v>0.43390000000000001</v>
      </c>
      <c r="AH60" s="309">
        <f t="shared" si="32"/>
        <v>7.5600000000000001E-2</v>
      </c>
      <c r="AI60" s="322">
        <v>3.9750000000000001</v>
      </c>
      <c r="AJ60" s="309">
        <v>0.19919999999999999</v>
      </c>
      <c r="AK60" s="309">
        <v>7.4899999999999994E-2</v>
      </c>
      <c r="AL60" s="309">
        <v>0.43390000000000001</v>
      </c>
      <c r="AM60" s="309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79" t="s">
        <v>5310</v>
      </c>
      <c r="BF60" s="179" t="s">
        <v>232</v>
      </c>
      <c r="BG60" s="53" t="s">
        <v>2892</v>
      </c>
      <c r="BI60" s="52" t="s">
        <v>2023</v>
      </c>
      <c r="BJ60" s="52" t="s">
        <v>44</v>
      </c>
      <c r="BK60" s="179">
        <v>10</v>
      </c>
      <c r="BL60" s="179" t="s">
        <v>5311</v>
      </c>
      <c r="BM60" s="179" t="s">
        <v>2900</v>
      </c>
      <c r="BN60" s="179" t="s">
        <v>2899</v>
      </c>
      <c r="BO60" s="52" t="s">
        <v>2866</v>
      </c>
      <c r="BP60" s="179" t="s">
        <v>2906</v>
      </c>
      <c r="BQ60" s="52" t="s">
        <v>2905</v>
      </c>
      <c r="BR60" s="179">
        <v>1</v>
      </c>
      <c r="BS60" s="179" t="s">
        <v>2848</v>
      </c>
    </row>
    <row r="61" spans="1:72" ht="18.75" customHeight="1">
      <c r="A61" s="51" t="s">
        <v>2904</v>
      </c>
      <c r="B61" s="205" t="s">
        <v>5558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25">
        <f t="shared" si="8"/>
        <v>2</v>
      </c>
      <c r="K61" s="226" t="str">
        <f t="shared" si="9"/>
        <v>Gs</v>
      </c>
      <c r="L61" s="227">
        <f t="shared" si="10"/>
        <v>1</v>
      </c>
      <c r="M61" s="228">
        <f t="shared" si="11"/>
        <v>0</v>
      </c>
      <c r="N61" s="228">
        <f t="shared" si="12"/>
        <v>2</v>
      </c>
      <c r="O61" s="228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22">
        <f t="shared" si="28"/>
        <v>3.3039999999999998</v>
      </c>
      <c r="AE61" s="309">
        <f t="shared" si="29"/>
        <v>0</v>
      </c>
      <c r="AF61" s="309">
        <f t="shared" si="30"/>
        <v>0.31480000000000002</v>
      </c>
      <c r="AG61" s="309">
        <f t="shared" si="31"/>
        <v>0.10290000000000001</v>
      </c>
      <c r="AH61" s="309">
        <f t="shared" si="32"/>
        <v>0</v>
      </c>
      <c r="AI61" s="322">
        <v>3.3039999999999998</v>
      </c>
      <c r="AJ61" s="309">
        <v>0</v>
      </c>
      <c r="AK61" s="309">
        <v>0.31480000000000002</v>
      </c>
      <c r="AL61" s="309">
        <v>0.10290000000000001</v>
      </c>
      <c r="AM61" s="309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79" t="s">
        <v>5312</v>
      </c>
      <c r="BF61" s="179" t="s">
        <v>2904</v>
      </c>
      <c r="BG61" s="53" t="s">
        <v>2892</v>
      </c>
      <c r="BI61" s="52" t="s">
        <v>2023</v>
      </c>
      <c r="BJ61" s="52" t="s">
        <v>44</v>
      </c>
      <c r="BK61" s="179">
        <v>10</v>
      </c>
      <c r="BL61" s="179" t="s">
        <v>5313</v>
      </c>
      <c r="BM61" s="179" t="s">
        <v>2900</v>
      </c>
      <c r="BN61" s="179" t="s">
        <v>2899</v>
      </c>
      <c r="BO61" s="52" t="s">
        <v>2866</v>
      </c>
      <c r="BP61" s="179" t="s">
        <v>2903</v>
      </c>
      <c r="BQ61" s="52" t="s">
        <v>2902</v>
      </c>
      <c r="BR61" s="179">
        <v>1</v>
      </c>
      <c r="BS61" s="179" t="s">
        <v>2848</v>
      </c>
    </row>
    <row r="62" spans="1:72" ht="18.75" customHeight="1">
      <c r="A62" s="51" t="s">
        <v>160</v>
      </c>
      <c r="B62" s="205" t="s">
        <v>5558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25">
        <f t="shared" si="8"/>
        <v>2</v>
      </c>
      <c r="K62" s="226" t="str">
        <f t="shared" si="9"/>
        <v>Gs</v>
      </c>
      <c r="L62" s="227">
        <f t="shared" si="10"/>
        <v>1</v>
      </c>
      <c r="M62" s="228">
        <f t="shared" si="11"/>
        <v>0</v>
      </c>
      <c r="N62" s="228">
        <f t="shared" si="12"/>
        <v>2</v>
      </c>
      <c r="O62" s="228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22">
        <f t="shared" si="28"/>
        <v>0.13900000000000001</v>
      </c>
      <c r="AE62" s="309">
        <f t="shared" si="29"/>
        <v>0</v>
      </c>
      <c r="AF62" s="309">
        <f t="shared" si="30"/>
        <v>0</v>
      </c>
      <c r="AG62" s="309">
        <f t="shared" si="31"/>
        <v>0.13120000000000001</v>
      </c>
      <c r="AH62" s="309">
        <f t="shared" si="32"/>
        <v>0</v>
      </c>
      <c r="AI62" s="322">
        <v>0.13900000000000001</v>
      </c>
      <c r="AJ62" s="309">
        <v>0</v>
      </c>
      <c r="AK62" s="309">
        <v>0</v>
      </c>
      <c r="AL62" s="309">
        <v>0.13120000000000001</v>
      </c>
      <c r="AM62" s="309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79" t="s">
        <v>5314</v>
      </c>
      <c r="BF62" s="179" t="s">
        <v>160</v>
      </c>
      <c r="BG62" s="53" t="s">
        <v>15</v>
      </c>
      <c r="BI62" s="52" t="s">
        <v>248</v>
      </c>
      <c r="BJ62" s="52" t="s">
        <v>44</v>
      </c>
      <c r="BK62" s="179">
        <v>100</v>
      </c>
      <c r="BL62" s="179" t="s">
        <v>5315</v>
      </c>
      <c r="BM62" s="179" t="s">
        <v>2851</v>
      </c>
      <c r="BN62" s="179">
        <v>2584</v>
      </c>
      <c r="BO62" s="52" t="s">
        <v>2866</v>
      </c>
      <c r="BP62" s="179" t="s">
        <v>3072</v>
      </c>
      <c r="BQ62" s="52" t="s">
        <v>3071</v>
      </c>
      <c r="BR62" s="179">
        <v>1</v>
      </c>
      <c r="BS62" s="179" t="s">
        <v>2848</v>
      </c>
    </row>
    <row r="63" spans="1:72" ht="18.75" customHeight="1">
      <c r="A63" s="51" t="s">
        <v>161</v>
      </c>
      <c r="B63" s="205" t="s">
        <v>5558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25">
        <f t="shared" si="8"/>
        <v>3</v>
      </c>
      <c r="K63" s="226" t="str">
        <f t="shared" si="9"/>
        <v>Gs</v>
      </c>
      <c r="L63" s="227">
        <f t="shared" si="10"/>
        <v>1</v>
      </c>
      <c r="M63" s="228">
        <f t="shared" si="11"/>
        <v>2</v>
      </c>
      <c r="N63" s="228">
        <f t="shared" si="12"/>
        <v>3</v>
      </c>
      <c r="O63" s="228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22">
        <f t="shared" si="28"/>
        <v>0.53</v>
      </c>
      <c r="AE63" s="309">
        <f t="shared" si="29"/>
        <v>0.22770000000000001</v>
      </c>
      <c r="AF63" s="309">
        <f t="shared" si="30"/>
        <v>0</v>
      </c>
      <c r="AG63" s="309">
        <f t="shared" si="31"/>
        <v>0.1321</v>
      </c>
      <c r="AH63" s="309">
        <f t="shared" si="32"/>
        <v>0</v>
      </c>
      <c r="AI63" s="322">
        <v>0.53</v>
      </c>
      <c r="AJ63" s="309">
        <v>0.22770000000000001</v>
      </c>
      <c r="AK63" s="309">
        <v>0</v>
      </c>
      <c r="AL63" s="309">
        <v>0.1321</v>
      </c>
      <c r="AM63" s="309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79" t="s">
        <v>5316</v>
      </c>
      <c r="BF63" s="179" t="s">
        <v>161</v>
      </c>
      <c r="BG63" s="53" t="s">
        <v>15</v>
      </c>
      <c r="BI63" s="52" t="s">
        <v>248</v>
      </c>
      <c r="BJ63" s="52" t="s">
        <v>44</v>
      </c>
      <c r="BK63" s="179">
        <v>100</v>
      </c>
      <c r="BL63" s="179" t="s">
        <v>5317</v>
      </c>
      <c r="BM63" s="179" t="s">
        <v>2851</v>
      </c>
      <c r="BN63" s="179">
        <v>2584</v>
      </c>
      <c r="BO63" s="52" t="s">
        <v>2866</v>
      </c>
      <c r="BP63" s="179" t="s">
        <v>3070</v>
      </c>
      <c r="BQ63" s="52" t="s">
        <v>3069</v>
      </c>
      <c r="BR63" s="179">
        <v>11</v>
      </c>
      <c r="BS63" s="179" t="s">
        <v>2848</v>
      </c>
      <c r="BT63" s="52" t="s">
        <v>3066</v>
      </c>
    </row>
    <row r="64" spans="1:72" ht="18.75" customHeight="1">
      <c r="A64" s="51" t="s">
        <v>162</v>
      </c>
      <c r="B64" s="205" t="s">
        <v>5558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25">
        <f t="shared" si="8"/>
        <v>2</v>
      </c>
      <c r="K64" s="226" t="str">
        <f t="shared" si="9"/>
        <v>Gq/11</v>
      </c>
      <c r="L64" s="227">
        <f t="shared" si="10"/>
        <v>2</v>
      </c>
      <c r="M64" s="228">
        <f t="shared" si="11"/>
        <v>0</v>
      </c>
      <c r="N64" s="228">
        <f t="shared" si="12"/>
        <v>1</v>
      </c>
      <c r="O64" s="228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22">
        <f t="shared" si="28"/>
        <v>0.15</v>
      </c>
      <c r="AE64" s="309">
        <f t="shared" si="29"/>
        <v>0</v>
      </c>
      <c r="AF64" s="309">
        <f t="shared" si="30"/>
        <v>9.6600000000000005E-2</v>
      </c>
      <c r="AG64" s="309">
        <f t="shared" si="31"/>
        <v>0.15479999999999999</v>
      </c>
      <c r="AH64" s="309">
        <f t="shared" si="32"/>
        <v>0</v>
      </c>
      <c r="AI64" s="322">
        <v>0.15</v>
      </c>
      <c r="AJ64" s="309">
        <v>0</v>
      </c>
      <c r="AK64" s="309">
        <v>9.6600000000000005E-2</v>
      </c>
      <c r="AL64" s="309">
        <v>0.15479999999999999</v>
      </c>
      <c r="AM64" s="309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79" t="s">
        <v>5318</v>
      </c>
      <c r="BF64" s="179" t="s">
        <v>162</v>
      </c>
      <c r="BG64" s="53" t="s">
        <v>15</v>
      </c>
      <c r="BI64" s="52" t="s">
        <v>248</v>
      </c>
      <c r="BJ64" s="52" t="s">
        <v>44</v>
      </c>
      <c r="BK64" s="179">
        <v>100</v>
      </c>
      <c r="BL64" s="179" t="s">
        <v>5319</v>
      </c>
      <c r="BM64" s="179" t="s">
        <v>2851</v>
      </c>
      <c r="BN64" s="179">
        <v>2584</v>
      </c>
      <c r="BO64" s="52" t="s">
        <v>2866</v>
      </c>
      <c r="BP64" s="179" t="s">
        <v>3068</v>
      </c>
      <c r="BQ64" s="52" t="s">
        <v>3067</v>
      </c>
      <c r="BR64" s="179">
        <v>6</v>
      </c>
      <c r="BS64" s="179" t="s">
        <v>2848</v>
      </c>
      <c r="BT64" s="52" t="s">
        <v>3066</v>
      </c>
    </row>
    <row r="65" spans="1:72" ht="18.75" customHeight="1">
      <c r="A65" s="88" t="s">
        <v>163</v>
      </c>
      <c r="B65" s="205" t="s">
        <v>5558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25">
        <f t="shared" si="8"/>
        <v>2</v>
      </c>
      <c r="K65" s="226" t="str">
        <f t="shared" si="9"/>
        <v>Gs</v>
      </c>
      <c r="L65" s="227">
        <f t="shared" si="10"/>
        <v>1</v>
      </c>
      <c r="M65" s="228">
        <f t="shared" si="11"/>
        <v>0</v>
      </c>
      <c r="N65" s="228">
        <f t="shared" si="12"/>
        <v>2</v>
      </c>
      <c r="O65" s="228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22">
        <f t="shared" si="28"/>
        <v>0.46200000000000002</v>
      </c>
      <c r="AE65" s="309">
        <f t="shared" si="29"/>
        <v>0</v>
      </c>
      <c r="AF65" s="309">
        <f t="shared" si="30"/>
        <v>0</v>
      </c>
      <c r="AG65" s="309">
        <f t="shared" si="31"/>
        <v>2.1100000000000001E-2</v>
      </c>
      <c r="AH65" s="309">
        <f t="shared" si="32"/>
        <v>0</v>
      </c>
      <c r="AI65" s="322">
        <v>0.46200000000000002</v>
      </c>
      <c r="AJ65" s="309">
        <v>0</v>
      </c>
      <c r="AK65" s="309">
        <v>0</v>
      </c>
      <c r="AL65" s="309">
        <v>2.1100000000000001E-2</v>
      </c>
      <c r="AM65" s="309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79" t="s">
        <v>5320</v>
      </c>
      <c r="BF65" s="179" t="s">
        <v>3075</v>
      </c>
      <c r="BG65" s="53" t="s">
        <v>15</v>
      </c>
      <c r="BI65" s="52" t="s">
        <v>248</v>
      </c>
      <c r="BJ65" s="52" t="s">
        <v>44</v>
      </c>
      <c r="BK65" s="179">
        <v>100</v>
      </c>
      <c r="BL65" s="179"/>
      <c r="BM65" s="179" t="s">
        <v>2851</v>
      </c>
      <c r="BN65" s="179">
        <v>2584</v>
      </c>
      <c r="BO65" s="52" t="s">
        <v>2866</v>
      </c>
      <c r="BP65" s="179" t="s">
        <v>3074</v>
      </c>
      <c r="BQ65" s="52" t="s">
        <v>3073</v>
      </c>
      <c r="BR65" s="179">
        <v>12</v>
      </c>
      <c r="BS65" s="179" t="s">
        <v>2848</v>
      </c>
    </row>
    <row r="66" spans="1:72" ht="18.75" customHeight="1">
      <c r="A66" s="88" t="s">
        <v>48</v>
      </c>
      <c r="B66" s="205" t="s">
        <v>5558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25">
        <f t="shared" si="8"/>
        <v>1</v>
      </c>
      <c r="K66" s="226" t="str">
        <f t="shared" si="9"/>
        <v>Gs</v>
      </c>
      <c r="L66" s="227">
        <f t="shared" si="10"/>
        <v>1</v>
      </c>
      <c r="M66" s="228">
        <f t="shared" si="11"/>
        <v>0</v>
      </c>
      <c r="N66" s="228">
        <f t="shared" si="12"/>
        <v>0</v>
      </c>
      <c r="O66" s="228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22">
        <f t="shared" si="28"/>
        <v>0.312</v>
      </c>
      <c r="AE66" s="309">
        <f t="shared" si="29"/>
        <v>0</v>
      </c>
      <c r="AF66" s="309">
        <f t="shared" si="30"/>
        <v>0</v>
      </c>
      <c r="AG66" s="309">
        <f t="shared" si="31"/>
        <v>0</v>
      </c>
      <c r="AH66" s="309">
        <f t="shared" si="32"/>
        <v>0</v>
      </c>
      <c r="AI66" s="322">
        <v>0.312</v>
      </c>
      <c r="AJ66" s="309">
        <v>0</v>
      </c>
      <c r="AK66" s="309">
        <v>0</v>
      </c>
      <c r="AL66" s="309">
        <v>0</v>
      </c>
      <c r="AM66" s="309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79" t="s">
        <v>2673</v>
      </c>
      <c r="BF66" s="179" t="s">
        <v>2961</v>
      </c>
      <c r="BG66" s="53" t="s">
        <v>15</v>
      </c>
      <c r="BI66" s="52" t="s">
        <v>2960</v>
      </c>
      <c r="BJ66" s="52" t="s">
        <v>2959</v>
      </c>
      <c r="BK66" s="179">
        <v>100</v>
      </c>
      <c r="BL66" s="179" t="s">
        <v>5321</v>
      </c>
      <c r="BM66" s="179" t="s">
        <v>2900</v>
      </c>
      <c r="BN66" s="179" t="s">
        <v>2958</v>
      </c>
      <c r="BO66" s="52" t="s">
        <v>2850</v>
      </c>
      <c r="BP66" s="179" t="s">
        <v>2849</v>
      </c>
      <c r="BQ66" s="52" t="s">
        <v>2957</v>
      </c>
      <c r="BR66" s="179">
        <v>12</v>
      </c>
      <c r="BS66" s="179" t="s">
        <v>2848</v>
      </c>
    </row>
    <row r="67" spans="1:72" ht="18.75" customHeight="1">
      <c r="A67" s="51" t="s">
        <v>50</v>
      </c>
      <c r="B67" s="205" t="s">
        <v>5558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25">
        <f t="shared" ref="J67:J101" si="41">COUNTIF(L67:O67,"&gt;0")</f>
        <v>3</v>
      </c>
      <c r="K67" s="226" t="str">
        <f t="shared" ref="K67:K117" si="42">SUBSTITUTE(INDEX(T$1:W$1,1,MATCH(MAX(T67:W67),T67:W67,0)),"-fam","")</f>
        <v>Gq/11</v>
      </c>
      <c r="L67" s="227">
        <f t="shared" ref="L67:L101" si="43">IF(T67=0,0,_xlfn.RANK.EQ(T67,$T67:$W67,0))</f>
        <v>0</v>
      </c>
      <c r="M67" s="228">
        <f t="shared" ref="M67:M117" si="44">IF(U67=0,0,_xlfn.RANK.EQ(U67,$T67:$W67,0))</f>
        <v>3</v>
      </c>
      <c r="N67" s="228">
        <f t="shared" ref="N67:N117" si="45">IF(V67=0,0,_xlfn.RANK.EQ(V67,$T67:$W67,0))</f>
        <v>1</v>
      </c>
      <c r="O67" s="228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22">
        <f t="shared" ref="AD67:AD117" si="61">AI67</f>
        <v>0</v>
      </c>
      <c r="AE67" s="309">
        <f t="shared" ref="AE67:AE117" si="62">AJ67</f>
        <v>7.85E-2</v>
      </c>
      <c r="AF67" s="309">
        <f t="shared" ref="AF67:AF117" si="63">AK67</f>
        <v>4.5693000000000001</v>
      </c>
      <c r="AG67" s="309">
        <f t="shared" ref="AG67:AG117" si="64">AL67</f>
        <v>0</v>
      </c>
      <c r="AH67" s="309">
        <f t="shared" ref="AH67:AH117" si="65">AM67</f>
        <v>0.27229999999999999</v>
      </c>
      <c r="AI67" s="322">
        <v>0</v>
      </c>
      <c r="AJ67" s="309">
        <v>7.85E-2</v>
      </c>
      <c r="AK67" s="309">
        <v>4.5693000000000001</v>
      </c>
      <c r="AL67" s="309">
        <v>0</v>
      </c>
      <c r="AM67" s="309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79" t="s">
        <v>5322</v>
      </c>
      <c r="BF67" s="179" t="s">
        <v>50</v>
      </c>
      <c r="BG67" s="53" t="s">
        <v>15</v>
      </c>
      <c r="BI67" s="52" t="s">
        <v>3101</v>
      </c>
      <c r="BJ67" s="52" t="s">
        <v>44</v>
      </c>
      <c r="BK67" s="180">
        <v>10</v>
      </c>
      <c r="BL67" s="180" t="s">
        <v>5323</v>
      </c>
      <c r="BM67" s="180" t="s">
        <v>2890</v>
      </c>
      <c r="BN67" s="180" t="s">
        <v>3100</v>
      </c>
      <c r="BO67" s="52" t="s">
        <v>2866</v>
      </c>
      <c r="BP67" s="179" t="s">
        <v>3099</v>
      </c>
      <c r="BQ67" s="52" t="s">
        <v>3098</v>
      </c>
      <c r="BR67" s="179">
        <v>12</v>
      </c>
      <c r="BS67" s="179" t="s">
        <v>2848</v>
      </c>
    </row>
    <row r="68" spans="1:72" ht="18.75" customHeight="1">
      <c r="A68" s="51" t="s">
        <v>55</v>
      </c>
      <c r="B68" s="205" t="s">
        <v>5558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25">
        <f t="shared" si="41"/>
        <v>4</v>
      </c>
      <c r="K68" s="226" t="str">
        <f t="shared" si="42"/>
        <v>Gs</v>
      </c>
      <c r="L68" s="227">
        <f t="shared" si="43"/>
        <v>1</v>
      </c>
      <c r="M68" s="228">
        <f t="shared" si="44"/>
        <v>3</v>
      </c>
      <c r="N68" s="228">
        <f t="shared" si="45"/>
        <v>2</v>
      </c>
      <c r="O68" s="228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22">
        <f t="shared" si="61"/>
        <v>0.39300000000000002</v>
      </c>
      <c r="AE68" s="309">
        <f t="shared" si="62"/>
        <v>8.7400000000000005E-2</v>
      </c>
      <c r="AF68" s="309">
        <f t="shared" si="63"/>
        <v>0</v>
      </c>
      <c r="AG68" s="309">
        <f t="shared" si="64"/>
        <v>0.123</v>
      </c>
      <c r="AH68" s="309">
        <f t="shared" si="65"/>
        <v>4.2200000000000001E-2</v>
      </c>
      <c r="AI68" s="322">
        <v>0.39300000000000002</v>
      </c>
      <c r="AJ68" s="309">
        <v>8.7400000000000005E-2</v>
      </c>
      <c r="AK68" s="309">
        <v>0</v>
      </c>
      <c r="AL68" s="309">
        <v>0.123</v>
      </c>
      <c r="AM68" s="309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79" t="s">
        <v>2677</v>
      </c>
      <c r="BF68" s="179" t="s">
        <v>55</v>
      </c>
      <c r="BG68" s="53" t="s">
        <v>2892</v>
      </c>
      <c r="BI68" s="52" t="s">
        <v>56</v>
      </c>
      <c r="BJ68" s="52" t="s">
        <v>44</v>
      </c>
      <c r="BK68" s="179">
        <v>100</v>
      </c>
      <c r="BL68" s="179" t="s">
        <v>5324</v>
      </c>
      <c r="BM68" s="179" t="s">
        <v>2890</v>
      </c>
      <c r="BN68" s="179" t="s">
        <v>2922</v>
      </c>
      <c r="BO68" s="52" t="s">
        <v>2866</v>
      </c>
      <c r="BP68" s="179" t="s">
        <v>2921</v>
      </c>
      <c r="BQ68" s="52" t="s">
        <v>2920</v>
      </c>
      <c r="BR68" s="179">
        <v>6</v>
      </c>
      <c r="BS68" s="179" t="s">
        <v>2848</v>
      </c>
    </row>
    <row r="69" spans="1:72" ht="18.75" customHeight="1">
      <c r="A69" s="51" t="s">
        <v>112</v>
      </c>
      <c r="B69" s="205" t="s">
        <v>5558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25">
        <f t="shared" si="41"/>
        <v>3</v>
      </c>
      <c r="K69" s="226" t="str">
        <f t="shared" si="42"/>
        <v>Gi/o</v>
      </c>
      <c r="L69" s="227">
        <f t="shared" si="43"/>
        <v>0</v>
      </c>
      <c r="M69" s="228">
        <f t="shared" si="44"/>
        <v>1</v>
      </c>
      <c r="N69" s="228">
        <f t="shared" si="45"/>
        <v>2</v>
      </c>
      <c r="O69" s="228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22">
        <f t="shared" si="61"/>
        <v>0</v>
      </c>
      <c r="AE69" s="309">
        <f t="shared" si="62"/>
        <v>0.50329999999999997</v>
      </c>
      <c r="AF69" s="309">
        <f t="shared" si="63"/>
        <v>0.2034</v>
      </c>
      <c r="AG69" s="309">
        <f t="shared" si="64"/>
        <v>0</v>
      </c>
      <c r="AH69" s="309">
        <f t="shared" si="65"/>
        <v>9.2299999999999993E-2</v>
      </c>
      <c r="AI69" s="322">
        <v>0</v>
      </c>
      <c r="AJ69" s="309">
        <v>0.50329999999999997</v>
      </c>
      <c r="AK69" s="309">
        <v>0.2034</v>
      </c>
      <c r="AL69" s="309">
        <v>0</v>
      </c>
      <c r="AM69" s="309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79" t="s">
        <v>5325</v>
      </c>
      <c r="BF69" s="179" t="s">
        <v>112</v>
      </c>
      <c r="BG69" s="53" t="s">
        <v>15</v>
      </c>
      <c r="BI69" s="52" t="s">
        <v>3105</v>
      </c>
      <c r="BJ69" s="52" t="s">
        <v>44</v>
      </c>
      <c r="BK69" s="180">
        <v>10</v>
      </c>
      <c r="BL69" s="180" t="s">
        <v>5326</v>
      </c>
      <c r="BM69" s="180" t="s">
        <v>2900</v>
      </c>
      <c r="BN69" s="180" t="s">
        <v>3104</v>
      </c>
      <c r="BO69" s="52" t="s">
        <v>2866</v>
      </c>
      <c r="BP69" s="179" t="s">
        <v>3107</v>
      </c>
      <c r="BQ69" s="52" t="s">
        <v>3106</v>
      </c>
      <c r="BR69" s="179">
        <v>12</v>
      </c>
      <c r="BS69" s="179" t="s">
        <v>2848</v>
      </c>
    </row>
    <row r="70" spans="1:72" ht="18.75" customHeight="1">
      <c r="A70" s="51" t="s">
        <v>113</v>
      </c>
      <c r="B70" s="205" t="s">
        <v>5558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25">
        <f t="shared" si="41"/>
        <v>3</v>
      </c>
      <c r="K70" s="226" t="str">
        <f t="shared" si="42"/>
        <v>Gi/o</v>
      </c>
      <c r="L70" s="227">
        <f t="shared" si="43"/>
        <v>0</v>
      </c>
      <c r="M70" s="228">
        <f t="shared" si="44"/>
        <v>1</v>
      </c>
      <c r="N70" s="228">
        <f t="shared" si="45"/>
        <v>2</v>
      </c>
      <c r="O70" s="228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22">
        <f t="shared" si="61"/>
        <v>0</v>
      </c>
      <c r="AE70" s="309">
        <f t="shared" si="62"/>
        <v>10.1515</v>
      </c>
      <c r="AF70" s="309">
        <f t="shared" si="63"/>
        <v>2.4119999999999999</v>
      </c>
      <c r="AG70" s="309">
        <f t="shared" si="64"/>
        <v>2.9600000000000001E-2</v>
      </c>
      <c r="AH70" s="309">
        <f t="shared" si="65"/>
        <v>1.9831000000000001</v>
      </c>
      <c r="AI70" s="322">
        <v>0</v>
      </c>
      <c r="AJ70" s="309">
        <v>10.1515</v>
      </c>
      <c r="AK70" s="309">
        <v>2.4119999999999999</v>
      </c>
      <c r="AL70" s="309">
        <v>2.9600000000000001E-2</v>
      </c>
      <c r="AM70" s="309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79" t="s">
        <v>5327</v>
      </c>
      <c r="BF70" s="179" t="s">
        <v>113</v>
      </c>
      <c r="BG70" s="53" t="s">
        <v>15</v>
      </c>
      <c r="BI70" s="52" t="s">
        <v>3105</v>
      </c>
      <c r="BJ70" s="52" t="s">
        <v>44</v>
      </c>
      <c r="BK70" s="180">
        <v>10</v>
      </c>
      <c r="BL70" s="180" t="s">
        <v>2861</v>
      </c>
      <c r="BM70" s="180" t="s">
        <v>2900</v>
      </c>
      <c r="BN70" s="180" t="s">
        <v>3104</v>
      </c>
      <c r="BO70" s="52" t="s">
        <v>2866</v>
      </c>
      <c r="BP70" s="179" t="s">
        <v>3103</v>
      </c>
      <c r="BQ70" s="52" t="s">
        <v>3102</v>
      </c>
      <c r="BR70" s="179">
        <v>6</v>
      </c>
      <c r="BS70" s="179" t="s">
        <v>2848</v>
      </c>
    </row>
    <row r="71" spans="1:72" ht="18.75" customHeight="1">
      <c r="A71" s="88" t="s">
        <v>130</v>
      </c>
      <c r="B71" s="205" t="s">
        <v>5558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25">
        <f t="shared" si="41"/>
        <v>3</v>
      </c>
      <c r="K71" s="226" t="str">
        <f t="shared" si="42"/>
        <v>Gs</v>
      </c>
      <c r="L71" s="227">
        <f t="shared" si="43"/>
        <v>1</v>
      </c>
      <c r="M71" s="228">
        <f t="shared" si="44"/>
        <v>2</v>
      </c>
      <c r="N71" s="228">
        <f t="shared" si="45"/>
        <v>3</v>
      </c>
      <c r="O71" s="228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22">
        <f t="shared" si="61"/>
        <v>3.65</v>
      </c>
      <c r="AE71" s="309">
        <f t="shared" si="62"/>
        <v>1.4397</v>
      </c>
      <c r="AF71" s="309">
        <f t="shared" si="63"/>
        <v>0.11169999999999999</v>
      </c>
      <c r="AG71" s="309">
        <f t="shared" si="64"/>
        <v>0.30280000000000001</v>
      </c>
      <c r="AH71" s="309">
        <f t="shared" si="65"/>
        <v>0</v>
      </c>
      <c r="AI71" s="322">
        <v>3.65</v>
      </c>
      <c r="AJ71" s="309">
        <v>1.4397</v>
      </c>
      <c r="AK71" s="309">
        <v>0.11169999999999999</v>
      </c>
      <c r="AL71" s="309">
        <v>0.30280000000000001</v>
      </c>
      <c r="AM71" s="309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79" t="s">
        <v>2945</v>
      </c>
      <c r="BF71" s="179" t="s">
        <v>2945</v>
      </c>
      <c r="BG71" s="53" t="s">
        <v>2892</v>
      </c>
      <c r="BI71" s="52" t="s">
        <v>2674</v>
      </c>
      <c r="BJ71" s="52" t="s">
        <v>44</v>
      </c>
      <c r="BK71" s="179">
        <v>10</v>
      </c>
      <c r="BL71" s="179" t="s">
        <v>5330</v>
      </c>
      <c r="BM71" s="179" t="s">
        <v>2944</v>
      </c>
      <c r="BN71" s="179" t="s">
        <v>2943</v>
      </c>
      <c r="BO71" s="52" t="s">
        <v>2866</v>
      </c>
      <c r="BP71" s="179" t="s">
        <v>2942</v>
      </c>
      <c r="BQ71" s="52" t="s">
        <v>2941</v>
      </c>
      <c r="BR71" s="179">
        <v>6</v>
      </c>
      <c r="BS71" s="179" t="s">
        <v>2848</v>
      </c>
    </row>
    <row r="72" spans="1:72" ht="18.75" customHeight="1">
      <c r="A72" s="51" t="s">
        <v>2886</v>
      </c>
      <c r="B72" s="205" t="s">
        <v>5558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25">
        <f t="shared" si="41"/>
        <v>2</v>
      </c>
      <c r="K72" s="226" t="str">
        <f t="shared" si="42"/>
        <v>Gq/11</v>
      </c>
      <c r="L72" s="227">
        <f t="shared" si="43"/>
        <v>0</v>
      </c>
      <c r="M72" s="228">
        <f t="shared" si="44"/>
        <v>2</v>
      </c>
      <c r="N72" s="228">
        <f t="shared" si="45"/>
        <v>1</v>
      </c>
      <c r="O72" s="228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22">
        <f t="shared" si="61"/>
        <v>0</v>
      </c>
      <c r="AE72" s="309">
        <f t="shared" si="62"/>
        <v>0.5595</v>
      </c>
      <c r="AF72" s="309">
        <f t="shared" si="63"/>
        <v>0.6552</v>
      </c>
      <c r="AG72" s="309">
        <f t="shared" si="64"/>
        <v>4.6800000000000001E-2</v>
      </c>
      <c r="AH72" s="309">
        <f t="shared" si="65"/>
        <v>0</v>
      </c>
      <c r="AI72" s="322">
        <v>0</v>
      </c>
      <c r="AJ72" s="309">
        <v>0.5595</v>
      </c>
      <c r="AK72" s="309">
        <v>0.6552</v>
      </c>
      <c r="AL72" s="309">
        <v>4.6800000000000001E-2</v>
      </c>
      <c r="AM72" s="309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79" t="s">
        <v>5331</v>
      </c>
      <c r="BF72" s="179" t="s">
        <v>2886</v>
      </c>
      <c r="BG72" s="53" t="s">
        <v>57</v>
      </c>
      <c r="BI72" s="52" t="s">
        <v>2868</v>
      </c>
      <c r="BJ72" s="52" t="s">
        <v>2859</v>
      </c>
      <c r="BK72" s="179">
        <v>1000</v>
      </c>
      <c r="BL72" s="179" t="s">
        <v>5332</v>
      </c>
      <c r="BM72" s="179" t="s">
        <v>2867</v>
      </c>
      <c r="BN72" s="179">
        <v>49621</v>
      </c>
      <c r="BO72" s="52" t="s">
        <v>2850</v>
      </c>
      <c r="BP72" s="179" t="s">
        <v>2849</v>
      </c>
      <c r="BQ72" s="52" t="s">
        <v>2885</v>
      </c>
      <c r="BR72" s="179">
        <v>6</v>
      </c>
      <c r="BS72" s="179" t="s">
        <v>2848</v>
      </c>
      <c r="BT72" s="52" t="s">
        <v>2863</v>
      </c>
    </row>
    <row r="73" spans="1:72" ht="18.75" customHeight="1">
      <c r="A73" s="51" t="s">
        <v>167</v>
      </c>
      <c r="B73" s="205" t="s">
        <v>5558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25">
        <f t="shared" si="41"/>
        <v>2</v>
      </c>
      <c r="K73" s="226" t="str">
        <f t="shared" si="42"/>
        <v>Gi/o</v>
      </c>
      <c r="L73" s="227">
        <f t="shared" si="43"/>
        <v>0</v>
      </c>
      <c r="M73" s="228">
        <f t="shared" si="44"/>
        <v>1</v>
      </c>
      <c r="N73" s="228">
        <f t="shared" si="45"/>
        <v>2</v>
      </c>
      <c r="O73" s="228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22">
        <f t="shared" si="61"/>
        <v>0</v>
      </c>
      <c r="AE73" s="309">
        <f t="shared" si="62"/>
        <v>5.8806000000000003</v>
      </c>
      <c r="AF73" s="309">
        <f t="shared" si="63"/>
        <v>0</v>
      </c>
      <c r="AG73" s="309">
        <f t="shared" si="64"/>
        <v>4.7300000000000002E-2</v>
      </c>
      <c r="AH73" s="309">
        <f t="shared" si="65"/>
        <v>0</v>
      </c>
      <c r="AI73" s="322">
        <v>0</v>
      </c>
      <c r="AJ73" s="309">
        <v>5.8806000000000003</v>
      </c>
      <c r="AK73" s="309">
        <v>0</v>
      </c>
      <c r="AL73" s="309">
        <v>4.7300000000000002E-2</v>
      </c>
      <c r="AM73" s="309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79" t="s">
        <v>5333</v>
      </c>
      <c r="BF73" s="179" t="s">
        <v>167</v>
      </c>
      <c r="BG73" s="53" t="s">
        <v>57</v>
      </c>
      <c r="BI73" s="52" t="s">
        <v>2868</v>
      </c>
      <c r="BJ73" s="52" t="s">
        <v>2859</v>
      </c>
      <c r="BK73" s="179">
        <v>1000</v>
      </c>
      <c r="BL73" s="179" t="s">
        <v>5334</v>
      </c>
      <c r="BM73" s="179" t="s">
        <v>2867</v>
      </c>
      <c r="BN73" s="179">
        <v>49621</v>
      </c>
      <c r="BO73" s="52" t="s">
        <v>2866</v>
      </c>
      <c r="BP73" s="179" t="s">
        <v>2884</v>
      </c>
      <c r="BQ73" s="52" t="s">
        <v>2883</v>
      </c>
      <c r="BR73" s="179">
        <v>3</v>
      </c>
      <c r="BS73" s="179" t="s">
        <v>2848</v>
      </c>
      <c r="BT73" s="52" t="s">
        <v>2863</v>
      </c>
    </row>
    <row r="74" spans="1:72" ht="18.75" customHeight="1">
      <c r="A74" s="51" t="s">
        <v>2882</v>
      </c>
      <c r="B74" s="205" t="s">
        <v>5558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25">
        <f t="shared" si="41"/>
        <v>2</v>
      </c>
      <c r="K74" s="226" t="str">
        <f t="shared" si="42"/>
        <v>Gi/o</v>
      </c>
      <c r="L74" s="227">
        <f t="shared" si="43"/>
        <v>0</v>
      </c>
      <c r="M74" s="228">
        <f t="shared" si="44"/>
        <v>1</v>
      </c>
      <c r="N74" s="228">
        <f t="shared" si="45"/>
        <v>2</v>
      </c>
      <c r="O74" s="228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22">
        <f t="shared" si="61"/>
        <v>0</v>
      </c>
      <c r="AE74" s="309">
        <f t="shared" si="62"/>
        <v>0.55369999999999997</v>
      </c>
      <c r="AF74" s="309">
        <f t="shared" si="63"/>
        <v>0</v>
      </c>
      <c r="AG74" s="309">
        <f t="shared" si="64"/>
        <v>1.29E-2</v>
      </c>
      <c r="AH74" s="309">
        <f t="shared" si="65"/>
        <v>0</v>
      </c>
      <c r="AI74" s="322">
        <v>0</v>
      </c>
      <c r="AJ74" s="309">
        <v>0.55369999999999997</v>
      </c>
      <c r="AK74" s="309">
        <v>0</v>
      </c>
      <c r="AL74" s="309">
        <v>1.29E-2</v>
      </c>
      <c r="AM74" s="309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79" t="s">
        <v>5335</v>
      </c>
      <c r="BF74" s="179" t="s">
        <v>2882</v>
      </c>
      <c r="BG74" s="53" t="s">
        <v>57</v>
      </c>
      <c r="BI74" s="52" t="s">
        <v>2868</v>
      </c>
      <c r="BJ74" s="52" t="s">
        <v>2859</v>
      </c>
      <c r="BK74" s="179">
        <v>1000</v>
      </c>
      <c r="BL74" s="179" t="s">
        <v>5336</v>
      </c>
      <c r="BM74" s="179" t="s">
        <v>2867</v>
      </c>
      <c r="BN74" s="179">
        <v>49621</v>
      </c>
      <c r="BO74" s="52" t="s">
        <v>2866</v>
      </c>
      <c r="BP74" s="179" t="s">
        <v>2881</v>
      </c>
      <c r="BR74" s="179">
        <v>12</v>
      </c>
      <c r="BS74" s="179" t="s">
        <v>5337</v>
      </c>
      <c r="BT74" s="52" t="s">
        <v>2880</v>
      </c>
    </row>
    <row r="75" spans="1:72" ht="18.75" customHeight="1">
      <c r="A75" s="51" t="s">
        <v>168</v>
      </c>
      <c r="B75" s="205" t="s">
        <v>5558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25">
        <f t="shared" si="41"/>
        <v>1</v>
      </c>
      <c r="K75" s="226" t="str">
        <f t="shared" si="42"/>
        <v>Gi/o</v>
      </c>
      <c r="L75" s="227">
        <f t="shared" si="43"/>
        <v>0</v>
      </c>
      <c r="M75" s="228">
        <f t="shared" si="44"/>
        <v>1</v>
      </c>
      <c r="N75" s="228">
        <f t="shared" si="45"/>
        <v>0</v>
      </c>
      <c r="O75" s="228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22">
        <f t="shared" si="61"/>
        <v>0</v>
      </c>
      <c r="AE75" s="309">
        <f t="shared" si="62"/>
        <v>0.72789999999999999</v>
      </c>
      <c r="AF75" s="309">
        <f t="shared" si="63"/>
        <v>0</v>
      </c>
      <c r="AG75" s="309">
        <f t="shared" si="64"/>
        <v>0</v>
      </c>
      <c r="AH75" s="309">
        <f t="shared" si="65"/>
        <v>0</v>
      </c>
      <c r="AI75" s="322">
        <v>0</v>
      </c>
      <c r="AJ75" s="309">
        <v>0.72789999999999999</v>
      </c>
      <c r="AK75" s="309">
        <v>0</v>
      </c>
      <c r="AL75" s="309">
        <v>0</v>
      </c>
      <c r="AM75" s="309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79" t="s">
        <v>5338</v>
      </c>
      <c r="BF75" s="179" t="s">
        <v>168</v>
      </c>
      <c r="BG75" s="53" t="s">
        <v>57</v>
      </c>
      <c r="BI75" s="52" t="s">
        <v>2868</v>
      </c>
      <c r="BJ75" s="52" t="s">
        <v>2859</v>
      </c>
      <c r="BK75" s="179">
        <v>1000</v>
      </c>
      <c r="BL75" s="179" t="s">
        <v>5339</v>
      </c>
      <c r="BM75" s="179" t="s">
        <v>2867</v>
      </c>
      <c r="BN75" s="179">
        <v>49621</v>
      </c>
      <c r="BO75" s="52" t="s">
        <v>2866</v>
      </c>
      <c r="BP75" s="179" t="s">
        <v>2879</v>
      </c>
      <c r="BR75" s="179">
        <v>6</v>
      </c>
      <c r="BS75" s="179" t="s">
        <v>2848</v>
      </c>
      <c r="BT75" s="52" t="s">
        <v>2863</v>
      </c>
    </row>
    <row r="76" spans="1:72" ht="18.75" customHeight="1">
      <c r="A76" s="51" t="s">
        <v>0</v>
      </c>
      <c r="B76" s="205" t="s">
        <v>5558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25">
        <f t="shared" si="41"/>
        <v>2</v>
      </c>
      <c r="K76" s="226" t="str">
        <f t="shared" si="42"/>
        <v>Gi/o</v>
      </c>
      <c r="L76" s="227">
        <f t="shared" si="43"/>
        <v>0</v>
      </c>
      <c r="M76" s="228">
        <f t="shared" si="44"/>
        <v>1</v>
      </c>
      <c r="N76" s="228">
        <f t="shared" si="45"/>
        <v>2</v>
      </c>
      <c r="O76" s="228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22">
        <f t="shared" si="61"/>
        <v>0</v>
      </c>
      <c r="AE76" s="309">
        <f t="shared" si="62"/>
        <v>0.81430000000000002</v>
      </c>
      <c r="AF76" s="309">
        <f t="shared" si="63"/>
        <v>0.3301</v>
      </c>
      <c r="AG76" s="309">
        <f t="shared" si="64"/>
        <v>7.1300000000000002E-2</v>
      </c>
      <c r="AH76" s="309">
        <f t="shared" si="65"/>
        <v>0</v>
      </c>
      <c r="AI76" s="322">
        <v>0</v>
      </c>
      <c r="AJ76" s="309">
        <v>0.81430000000000002</v>
      </c>
      <c r="AK76" s="309">
        <v>0.3301</v>
      </c>
      <c r="AL76" s="309">
        <v>7.1300000000000002E-2</v>
      </c>
      <c r="AM76" s="309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79" t="s">
        <v>5340</v>
      </c>
      <c r="BF76" s="179" t="s">
        <v>0</v>
      </c>
      <c r="BG76" s="53" t="s">
        <v>57</v>
      </c>
      <c r="BI76" s="52" t="s">
        <v>2868</v>
      </c>
      <c r="BJ76" s="52" t="s">
        <v>2859</v>
      </c>
      <c r="BK76" s="179">
        <v>1000</v>
      </c>
      <c r="BL76" s="179" t="s">
        <v>5341</v>
      </c>
      <c r="BM76" s="179" t="s">
        <v>2867</v>
      </c>
      <c r="BN76" s="179">
        <v>49621</v>
      </c>
      <c r="BO76" s="52" t="s">
        <v>2850</v>
      </c>
      <c r="BP76" s="179" t="s">
        <v>2849</v>
      </c>
      <c r="BQ76" s="52" t="s">
        <v>2878</v>
      </c>
      <c r="BR76" s="179">
        <v>12</v>
      </c>
      <c r="BS76" s="179" t="s">
        <v>2848</v>
      </c>
      <c r="BT76" s="52" t="s">
        <v>2877</v>
      </c>
    </row>
    <row r="77" spans="1:72" ht="18.75" customHeight="1">
      <c r="A77" s="51" t="s">
        <v>169</v>
      </c>
      <c r="B77" s="205" t="s">
        <v>5558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25">
        <f t="shared" si="41"/>
        <v>1</v>
      </c>
      <c r="K77" s="226" t="str">
        <f t="shared" si="42"/>
        <v>Gi/o</v>
      </c>
      <c r="L77" s="227">
        <f t="shared" si="43"/>
        <v>0</v>
      </c>
      <c r="M77" s="228">
        <f t="shared" si="44"/>
        <v>1</v>
      </c>
      <c r="N77" s="228">
        <f t="shared" si="45"/>
        <v>0</v>
      </c>
      <c r="O77" s="228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22">
        <f t="shared" si="61"/>
        <v>0</v>
      </c>
      <c r="AE77" s="309">
        <f t="shared" si="62"/>
        <v>2.4790999999999999</v>
      </c>
      <c r="AF77" s="309">
        <f t="shared" si="63"/>
        <v>0</v>
      </c>
      <c r="AG77" s="309">
        <f t="shared" si="64"/>
        <v>0</v>
      </c>
      <c r="AH77" s="309">
        <f t="shared" si="65"/>
        <v>0</v>
      </c>
      <c r="AI77" s="322">
        <v>0</v>
      </c>
      <c r="AJ77" s="309">
        <v>2.4790999999999999</v>
      </c>
      <c r="AK77" s="309">
        <v>0</v>
      </c>
      <c r="AL77" s="309">
        <v>0</v>
      </c>
      <c r="AM77" s="309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79" t="s">
        <v>5342</v>
      </c>
      <c r="BF77" s="179" t="s">
        <v>169</v>
      </c>
      <c r="BG77" s="53" t="s">
        <v>57</v>
      </c>
      <c r="BI77" s="52" t="s">
        <v>2868</v>
      </c>
      <c r="BJ77" s="52" t="s">
        <v>2859</v>
      </c>
      <c r="BK77" s="179">
        <v>1000</v>
      </c>
      <c r="BL77" s="179" t="s">
        <v>5343</v>
      </c>
      <c r="BM77" s="179" t="s">
        <v>2867</v>
      </c>
      <c r="BN77" s="179">
        <v>49621</v>
      </c>
      <c r="BO77" s="52" t="s">
        <v>2866</v>
      </c>
      <c r="BP77" s="179" t="s">
        <v>2876</v>
      </c>
      <c r="BQ77" s="52" t="s">
        <v>2875</v>
      </c>
      <c r="BR77" s="179">
        <v>6</v>
      </c>
      <c r="BS77" s="179" t="s">
        <v>2848</v>
      </c>
      <c r="BT77" s="52" t="s">
        <v>2863</v>
      </c>
    </row>
    <row r="78" spans="1:72" ht="18.75" customHeight="1">
      <c r="A78" s="51" t="s">
        <v>2874</v>
      </c>
      <c r="B78" s="205" t="s">
        <v>5558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25">
        <f t="shared" si="41"/>
        <v>1</v>
      </c>
      <c r="K78" s="226" t="str">
        <f t="shared" si="42"/>
        <v>Gi/o</v>
      </c>
      <c r="L78" s="227">
        <f t="shared" si="43"/>
        <v>0</v>
      </c>
      <c r="M78" s="228">
        <f t="shared" si="44"/>
        <v>1</v>
      </c>
      <c r="N78" s="228">
        <f t="shared" si="45"/>
        <v>0</v>
      </c>
      <c r="O78" s="228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22">
        <f t="shared" si="61"/>
        <v>0</v>
      </c>
      <c r="AE78" s="309">
        <f t="shared" si="62"/>
        <v>0.21990000000000001</v>
      </c>
      <c r="AF78" s="309">
        <f t="shared" si="63"/>
        <v>0</v>
      </c>
      <c r="AG78" s="309">
        <f t="shared" si="64"/>
        <v>0</v>
      </c>
      <c r="AH78" s="309">
        <f t="shared" si="65"/>
        <v>0</v>
      </c>
      <c r="AI78" s="322">
        <v>0</v>
      </c>
      <c r="AJ78" s="309">
        <v>0.21990000000000001</v>
      </c>
      <c r="AK78" s="309">
        <v>0</v>
      </c>
      <c r="AL78" s="309">
        <v>0</v>
      </c>
      <c r="AM78" s="309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79" t="s">
        <v>5344</v>
      </c>
      <c r="BF78" s="179" t="s">
        <v>2874</v>
      </c>
      <c r="BG78" s="53" t="s">
        <v>57</v>
      </c>
      <c r="BI78" s="52" t="s">
        <v>2868</v>
      </c>
      <c r="BJ78" s="52" t="s">
        <v>2859</v>
      </c>
      <c r="BK78" s="179">
        <v>1000</v>
      </c>
      <c r="BL78" s="179" t="s">
        <v>5345</v>
      </c>
      <c r="BM78" s="179" t="s">
        <v>2867</v>
      </c>
      <c r="BN78" s="179">
        <v>49621</v>
      </c>
      <c r="BO78" s="52" t="s">
        <v>2866</v>
      </c>
      <c r="BP78" s="179" t="s">
        <v>2873</v>
      </c>
      <c r="BQ78" s="52" t="s">
        <v>2872</v>
      </c>
      <c r="BR78" s="179">
        <v>6</v>
      </c>
      <c r="BS78" s="179" t="s">
        <v>2848</v>
      </c>
      <c r="BT78" s="52" t="s">
        <v>2871</v>
      </c>
    </row>
    <row r="79" spans="1:72" ht="18.75" customHeight="1">
      <c r="A79" s="51" t="s">
        <v>170</v>
      </c>
      <c r="B79" s="205" t="s">
        <v>5558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25">
        <f t="shared" si="41"/>
        <v>1</v>
      </c>
      <c r="K79" s="226" t="str">
        <f t="shared" si="42"/>
        <v>Gi/o</v>
      </c>
      <c r="L79" s="227">
        <f t="shared" si="43"/>
        <v>0</v>
      </c>
      <c r="M79" s="228">
        <f t="shared" si="44"/>
        <v>1</v>
      </c>
      <c r="N79" s="228">
        <f t="shared" si="45"/>
        <v>0</v>
      </c>
      <c r="O79" s="228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22">
        <f t="shared" si="61"/>
        <v>0</v>
      </c>
      <c r="AE79" s="309">
        <f t="shared" si="62"/>
        <v>0.29459999999999997</v>
      </c>
      <c r="AF79" s="309">
        <f t="shared" si="63"/>
        <v>0</v>
      </c>
      <c r="AG79" s="309">
        <f t="shared" si="64"/>
        <v>0</v>
      </c>
      <c r="AH79" s="309">
        <f t="shared" si="65"/>
        <v>0</v>
      </c>
      <c r="AI79" s="322">
        <v>0</v>
      </c>
      <c r="AJ79" s="309">
        <v>0.29459999999999997</v>
      </c>
      <c r="AK79" s="309">
        <v>0</v>
      </c>
      <c r="AL79" s="309">
        <v>0</v>
      </c>
      <c r="AM79" s="309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79" t="s">
        <v>5346</v>
      </c>
      <c r="BF79" s="179" t="s">
        <v>170</v>
      </c>
      <c r="BG79" s="53" t="s">
        <v>57</v>
      </c>
      <c r="BI79" s="52" t="s">
        <v>2868</v>
      </c>
      <c r="BJ79" s="52" t="s">
        <v>2859</v>
      </c>
      <c r="BK79" s="179">
        <v>1000</v>
      </c>
      <c r="BL79" s="179" t="s">
        <v>5347</v>
      </c>
      <c r="BM79" s="179" t="s">
        <v>2867</v>
      </c>
      <c r="BN79" s="179">
        <v>49621</v>
      </c>
      <c r="BO79" s="52" t="s">
        <v>2866</v>
      </c>
      <c r="BP79" s="179" t="s">
        <v>2865</v>
      </c>
      <c r="BQ79" s="52" t="s">
        <v>2864</v>
      </c>
      <c r="BR79" s="179">
        <v>12</v>
      </c>
      <c r="BS79" s="179" t="s">
        <v>2848</v>
      </c>
      <c r="BT79" s="52" t="s">
        <v>2863</v>
      </c>
    </row>
    <row r="80" spans="1:72" ht="18.75" customHeight="1">
      <c r="A80" s="51" t="s">
        <v>177</v>
      </c>
      <c r="B80" s="205" t="s">
        <v>5558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25">
        <f t="shared" si="41"/>
        <v>1</v>
      </c>
      <c r="K80" s="226" t="str">
        <f t="shared" si="42"/>
        <v>Gi/o</v>
      </c>
      <c r="L80" s="227">
        <f t="shared" si="43"/>
        <v>0</v>
      </c>
      <c r="M80" s="228">
        <f t="shared" si="44"/>
        <v>1</v>
      </c>
      <c r="N80" s="228">
        <f t="shared" si="45"/>
        <v>0</v>
      </c>
      <c r="O80" s="228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22">
        <f t="shared" si="61"/>
        <v>0</v>
      </c>
      <c r="AE80" s="309">
        <f t="shared" si="62"/>
        <v>0.246</v>
      </c>
      <c r="AF80" s="309">
        <f t="shared" si="63"/>
        <v>0</v>
      </c>
      <c r="AG80" s="309">
        <f t="shared" si="64"/>
        <v>0</v>
      </c>
      <c r="AH80" s="309">
        <f t="shared" si="65"/>
        <v>0</v>
      </c>
      <c r="AI80" s="322">
        <v>0</v>
      </c>
      <c r="AJ80" s="309">
        <v>0.246</v>
      </c>
      <c r="AK80" s="309">
        <v>0</v>
      </c>
      <c r="AL80" s="309">
        <v>0</v>
      </c>
      <c r="AM80" s="309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79" t="s">
        <v>5348</v>
      </c>
      <c r="BF80" s="179" t="s">
        <v>177</v>
      </c>
      <c r="BG80" s="53" t="s">
        <v>15</v>
      </c>
      <c r="BI80" s="52" t="s">
        <v>2709</v>
      </c>
      <c r="BJ80" s="52" t="s">
        <v>44</v>
      </c>
      <c r="BK80" s="179">
        <v>10</v>
      </c>
      <c r="BL80" s="179" t="s">
        <v>5349</v>
      </c>
      <c r="BM80" s="179" t="s">
        <v>2900</v>
      </c>
      <c r="BN80" s="179" t="s">
        <v>3057</v>
      </c>
      <c r="BO80" s="52" t="s">
        <v>2866</v>
      </c>
      <c r="BP80" s="179" t="s">
        <v>3065</v>
      </c>
      <c r="BQ80" s="52" t="s">
        <v>3064</v>
      </c>
      <c r="BR80" s="179">
        <v>12</v>
      </c>
      <c r="BS80" s="179" t="s">
        <v>2848</v>
      </c>
    </row>
    <row r="81" spans="1:71" ht="18.75" customHeight="1">
      <c r="A81" s="51" t="s">
        <v>3063</v>
      </c>
      <c r="B81" s="205" t="s">
        <v>5558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25">
        <f t="shared" si="41"/>
        <v>1</v>
      </c>
      <c r="K81" s="226" t="str">
        <f t="shared" si="42"/>
        <v>Gi/o</v>
      </c>
      <c r="L81" s="227">
        <f t="shared" si="43"/>
        <v>0</v>
      </c>
      <c r="M81" s="228">
        <f t="shared" si="44"/>
        <v>1</v>
      </c>
      <c r="N81" s="228">
        <f t="shared" si="45"/>
        <v>0</v>
      </c>
      <c r="O81" s="228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22">
        <f t="shared" si="61"/>
        <v>0</v>
      </c>
      <c r="AE81" s="309">
        <f t="shared" si="62"/>
        <v>2.1301999999999999</v>
      </c>
      <c r="AF81" s="309">
        <f t="shared" si="63"/>
        <v>0</v>
      </c>
      <c r="AG81" s="309">
        <f t="shared" si="64"/>
        <v>0</v>
      </c>
      <c r="AH81" s="309">
        <f t="shared" si="65"/>
        <v>0</v>
      </c>
      <c r="AI81" s="322">
        <v>0</v>
      </c>
      <c r="AJ81" s="309">
        <v>2.1301999999999999</v>
      </c>
      <c r="AK81" s="309">
        <v>0</v>
      </c>
      <c r="AL81" s="309">
        <v>0</v>
      </c>
      <c r="AM81" s="309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79" t="s">
        <v>5350</v>
      </c>
      <c r="BF81" s="179" t="s">
        <v>3063</v>
      </c>
      <c r="BG81" s="53" t="s">
        <v>15</v>
      </c>
      <c r="BI81" s="52" t="s">
        <v>2709</v>
      </c>
      <c r="BJ81" s="52" t="s">
        <v>44</v>
      </c>
      <c r="BK81" s="179">
        <v>10</v>
      </c>
      <c r="BL81" s="179" t="s">
        <v>5351</v>
      </c>
      <c r="BM81" s="179" t="s">
        <v>2900</v>
      </c>
      <c r="BN81" s="179" t="s">
        <v>3057</v>
      </c>
      <c r="BO81" s="52" t="s">
        <v>2866</v>
      </c>
      <c r="BP81" s="179" t="s">
        <v>3062</v>
      </c>
      <c r="BQ81" s="52" t="s">
        <v>3061</v>
      </c>
      <c r="BR81" s="179">
        <v>12</v>
      </c>
      <c r="BS81" s="179" t="s">
        <v>2848</v>
      </c>
    </row>
    <row r="82" spans="1:71" ht="18.75" customHeight="1">
      <c r="A82" s="51" t="s">
        <v>3060</v>
      </c>
      <c r="B82" s="205" t="s">
        <v>5558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25">
        <f t="shared" si="41"/>
        <v>1</v>
      </c>
      <c r="K82" s="226" t="str">
        <f t="shared" si="42"/>
        <v>Gi/o</v>
      </c>
      <c r="L82" s="227">
        <f t="shared" si="43"/>
        <v>0</v>
      </c>
      <c r="M82" s="228">
        <f t="shared" si="44"/>
        <v>1</v>
      </c>
      <c r="N82" s="228">
        <f t="shared" si="45"/>
        <v>0</v>
      </c>
      <c r="O82" s="228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22">
        <f t="shared" si="61"/>
        <v>0</v>
      </c>
      <c r="AE82" s="309">
        <f t="shared" si="62"/>
        <v>0.48609999999999998</v>
      </c>
      <c r="AF82" s="309">
        <f t="shared" si="63"/>
        <v>0</v>
      </c>
      <c r="AG82" s="309">
        <f t="shared" si="64"/>
        <v>0</v>
      </c>
      <c r="AH82" s="309">
        <f t="shared" si="65"/>
        <v>0</v>
      </c>
      <c r="AI82" s="322">
        <v>0</v>
      </c>
      <c r="AJ82" s="309">
        <v>0.48609999999999998</v>
      </c>
      <c r="AK82" s="309">
        <v>0</v>
      </c>
      <c r="AL82" s="309">
        <v>0</v>
      </c>
      <c r="AM82" s="309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79" t="s">
        <v>5352</v>
      </c>
      <c r="BF82" s="179" t="s">
        <v>3060</v>
      </c>
      <c r="BG82" s="53" t="s">
        <v>15</v>
      </c>
      <c r="BI82" s="52" t="s">
        <v>2709</v>
      </c>
      <c r="BJ82" s="52" t="s">
        <v>44</v>
      </c>
      <c r="BK82" s="179">
        <v>10</v>
      </c>
      <c r="BL82" s="179" t="s">
        <v>5353</v>
      </c>
      <c r="BM82" s="179" t="s">
        <v>2900</v>
      </c>
      <c r="BN82" s="179" t="s">
        <v>3057</v>
      </c>
      <c r="BO82" s="52" t="s">
        <v>2866</v>
      </c>
      <c r="BP82" s="179" t="s">
        <v>3059</v>
      </c>
      <c r="BQ82" s="52" t="s">
        <v>3058</v>
      </c>
      <c r="BR82" s="179">
        <v>12</v>
      </c>
      <c r="BS82" s="179" t="s">
        <v>2848</v>
      </c>
    </row>
    <row r="83" spans="1:71" ht="18.75" customHeight="1">
      <c r="A83" s="51" t="s">
        <v>178</v>
      </c>
      <c r="B83" s="205" t="s">
        <v>5558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25">
        <f t="shared" si="41"/>
        <v>1</v>
      </c>
      <c r="K83" s="226" t="str">
        <f t="shared" si="42"/>
        <v>Gi/o</v>
      </c>
      <c r="L83" s="227">
        <f t="shared" si="43"/>
        <v>0</v>
      </c>
      <c r="M83" s="228">
        <f t="shared" si="44"/>
        <v>1</v>
      </c>
      <c r="N83" s="228">
        <f t="shared" si="45"/>
        <v>0</v>
      </c>
      <c r="O83" s="228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22">
        <f t="shared" si="61"/>
        <v>0</v>
      </c>
      <c r="AE83" s="309">
        <f t="shared" si="62"/>
        <v>0.1119</v>
      </c>
      <c r="AF83" s="309">
        <f t="shared" si="63"/>
        <v>0</v>
      </c>
      <c r="AG83" s="309">
        <f t="shared" si="64"/>
        <v>0</v>
      </c>
      <c r="AH83" s="309">
        <f t="shared" si="65"/>
        <v>0</v>
      </c>
      <c r="AI83" s="322">
        <v>0</v>
      </c>
      <c r="AJ83" s="309">
        <v>0.1119</v>
      </c>
      <c r="AK83" s="309">
        <v>0</v>
      </c>
      <c r="AL83" s="309">
        <v>0</v>
      </c>
      <c r="AM83" s="309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79" t="s">
        <v>5354</v>
      </c>
      <c r="BF83" s="179" t="s">
        <v>178</v>
      </c>
      <c r="BG83" s="53" t="s">
        <v>15</v>
      </c>
      <c r="BI83" s="52" t="s">
        <v>2709</v>
      </c>
      <c r="BJ83" s="52" t="s">
        <v>44</v>
      </c>
      <c r="BK83" s="179">
        <v>10</v>
      </c>
      <c r="BL83" s="179" t="s">
        <v>5355</v>
      </c>
      <c r="BM83" s="179" t="s">
        <v>2900</v>
      </c>
      <c r="BN83" s="179" t="s">
        <v>3057</v>
      </c>
      <c r="BO83" s="52" t="s">
        <v>2866</v>
      </c>
      <c r="BP83" s="179" t="s">
        <v>3056</v>
      </c>
      <c r="BQ83" s="52" t="s">
        <v>3055</v>
      </c>
      <c r="BR83" s="179">
        <v>12</v>
      </c>
      <c r="BS83" s="179" t="s">
        <v>2848</v>
      </c>
    </row>
    <row r="84" spans="1:71" ht="18.75" customHeight="1">
      <c r="A84" s="51" t="s">
        <v>179</v>
      </c>
      <c r="B84" s="205" t="s">
        <v>5558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25">
        <f t="shared" si="41"/>
        <v>3</v>
      </c>
      <c r="K84" s="226" t="str">
        <f t="shared" si="42"/>
        <v>Gq/11</v>
      </c>
      <c r="L84" s="227">
        <f t="shared" si="43"/>
        <v>0</v>
      </c>
      <c r="M84" s="228">
        <f t="shared" si="44"/>
        <v>2</v>
      </c>
      <c r="N84" s="228">
        <f t="shared" si="45"/>
        <v>1</v>
      </c>
      <c r="O84" s="228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22">
        <f t="shared" si="61"/>
        <v>0</v>
      </c>
      <c r="AE84" s="309">
        <f t="shared" si="62"/>
        <v>1.4422999999999999</v>
      </c>
      <c r="AF84" s="309">
        <f t="shared" si="63"/>
        <v>4.1551999999999998</v>
      </c>
      <c r="AG84" s="309">
        <f t="shared" si="64"/>
        <v>0.91020000000000001</v>
      </c>
      <c r="AH84" s="309">
        <f t="shared" si="65"/>
        <v>1.1894</v>
      </c>
      <c r="AI84" s="322">
        <v>0</v>
      </c>
      <c r="AJ84" s="309">
        <v>1.4422999999999999</v>
      </c>
      <c r="AK84" s="309">
        <v>4.1551999999999998</v>
      </c>
      <c r="AL84" s="309">
        <v>0.91020000000000001</v>
      </c>
      <c r="AM84" s="309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79" t="s">
        <v>5356</v>
      </c>
      <c r="BF84" s="179" t="s">
        <v>3040</v>
      </c>
      <c r="BG84" s="53" t="s">
        <v>15</v>
      </c>
      <c r="BI84" s="52" t="s">
        <v>180</v>
      </c>
      <c r="BJ84" s="52" t="s">
        <v>44</v>
      </c>
      <c r="BK84" s="179">
        <v>100</v>
      </c>
      <c r="BL84" s="179" t="s">
        <v>5357</v>
      </c>
      <c r="BM84" s="179" t="s">
        <v>3039</v>
      </c>
      <c r="BN84" s="179" t="s">
        <v>3038</v>
      </c>
      <c r="BO84" s="52" t="s">
        <v>2866</v>
      </c>
      <c r="BP84" s="179" t="s">
        <v>3037</v>
      </c>
      <c r="BQ84" s="52" t="s">
        <v>3036</v>
      </c>
      <c r="BR84" s="179">
        <v>2</v>
      </c>
      <c r="BS84" s="179" t="s">
        <v>2848</v>
      </c>
    </row>
    <row r="85" spans="1:71" ht="18.75" customHeight="1">
      <c r="A85" s="51" t="s">
        <v>2938</v>
      </c>
      <c r="B85" s="205" t="s">
        <v>5558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25">
        <f t="shared" si="41"/>
        <v>1</v>
      </c>
      <c r="K85" s="226" t="str">
        <f t="shared" si="42"/>
        <v>Gs</v>
      </c>
      <c r="L85" s="227">
        <f t="shared" si="43"/>
        <v>1</v>
      </c>
      <c r="M85" s="228">
        <f t="shared" si="44"/>
        <v>0</v>
      </c>
      <c r="N85" s="228">
        <f t="shared" si="45"/>
        <v>0</v>
      </c>
      <c r="O85" s="228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22">
        <f t="shared" si="61"/>
        <v>2.7E-2</v>
      </c>
      <c r="AE85" s="309">
        <f t="shared" si="62"/>
        <v>0</v>
      </c>
      <c r="AF85" s="309">
        <f t="shared" si="63"/>
        <v>0</v>
      </c>
      <c r="AG85" s="309">
        <f t="shared" si="64"/>
        <v>0</v>
      </c>
      <c r="AH85" s="309">
        <f t="shared" si="65"/>
        <v>0</v>
      </c>
      <c r="AI85" s="322">
        <v>2.7E-2</v>
      </c>
      <c r="AJ85" s="309">
        <v>0</v>
      </c>
      <c r="AK85" s="309">
        <v>0</v>
      </c>
      <c r="AL85" s="309">
        <v>0</v>
      </c>
      <c r="AM85" s="309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79" t="s">
        <v>1233</v>
      </c>
      <c r="BF85" s="179" t="s">
        <v>2938</v>
      </c>
      <c r="BG85" s="53" t="s">
        <v>2892</v>
      </c>
      <c r="BI85" s="52" t="s">
        <v>1233</v>
      </c>
      <c r="BJ85" s="52" t="s">
        <v>44</v>
      </c>
      <c r="BK85" s="179">
        <v>10</v>
      </c>
      <c r="BL85" s="179" t="s">
        <v>2861</v>
      </c>
      <c r="BM85" s="179" t="s">
        <v>2937</v>
      </c>
      <c r="BN85" s="179" t="s">
        <v>2936</v>
      </c>
      <c r="BO85" s="52" t="s">
        <v>2866</v>
      </c>
      <c r="BP85" s="179" t="s">
        <v>2935</v>
      </c>
      <c r="BQ85" s="52" t="s">
        <v>2934</v>
      </c>
      <c r="BR85" s="179">
        <v>2</v>
      </c>
      <c r="BS85" s="179" t="s">
        <v>2848</v>
      </c>
    </row>
    <row r="86" spans="1:71" ht="18.75" customHeight="1">
      <c r="A86" s="51" t="s">
        <v>58</v>
      </c>
      <c r="B86" s="205" t="s">
        <v>5558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25">
        <f t="shared" si="41"/>
        <v>1</v>
      </c>
      <c r="K86" s="226" t="str">
        <f t="shared" si="42"/>
        <v>Gi/o</v>
      </c>
      <c r="L86" s="227">
        <f t="shared" si="43"/>
        <v>0</v>
      </c>
      <c r="M86" s="228">
        <f t="shared" si="44"/>
        <v>1</v>
      </c>
      <c r="N86" s="228">
        <f t="shared" si="45"/>
        <v>0</v>
      </c>
      <c r="O86" s="228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22">
        <f t="shared" si="61"/>
        <v>0</v>
      </c>
      <c r="AE86" s="309">
        <f t="shared" si="62"/>
        <v>7.1099999999999997E-2</v>
      </c>
      <c r="AF86" s="309">
        <f t="shared" si="63"/>
        <v>0</v>
      </c>
      <c r="AG86" s="309">
        <f t="shared" si="64"/>
        <v>0</v>
      </c>
      <c r="AH86" s="309">
        <f t="shared" si="65"/>
        <v>0</v>
      </c>
      <c r="AI86" s="322">
        <v>0</v>
      </c>
      <c r="AJ86" s="309">
        <v>7.1099999999999997E-2</v>
      </c>
      <c r="AK86" s="309">
        <v>0</v>
      </c>
      <c r="AL86" s="309">
        <v>0</v>
      </c>
      <c r="AM86" s="309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79" t="s">
        <v>5358</v>
      </c>
      <c r="BF86" s="179" t="s">
        <v>58</v>
      </c>
      <c r="BG86" s="53" t="s">
        <v>15</v>
      </c>
      <c r="BI86" s="52" t="s">
        <v>2965</v>
      </c>
      <c r="BJ86" s="52" t="s">
        <v>2964</v>
      </c>
      <c r="BK86" s="179">
        <v>100</v>
      </c>
      <c r="BL86" s="179" t="s">
        <v>5359</v>
      </c>
      <c r="BM86" s="179" t="s">
        <v>2851</v>
      </c>
      <c r="BN86" s="179">
        <v>1017</v>
      </c>
      <c r="BO86" s="52" t="s">
        <v>2866</v>
      </c>
      <c r="BP86" s="179" t="s">
        <v>2963</v>
      </c>
      <c r="BQ86" s="52" t="s">
        <v>2962</v>
      </c>
      <c r="BR86" s="179">
        <v>2</v>
      </c>
      <c r="BS86" s="179" t="s">
        <v>2848</v>
      </c>
    </row>
    <row r="87" spans="1:71" ht="18.75" customHeight="1">
      <c r="A87" s="51" t="s">
        <v>45</v>
      </c>
      <c r="B87" s="205" t="s">
        <v>5558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25">
        <f t="shared" si="41"/>
        <v>2</v>
      </c>
      <c r="K87" s="226" t="str">
        <f t="shared" si="42"/>
        <v>Gi/o</v>
      </c>
      <c r="L87" s="227">
        <f t="shared" si="43"/>
        <v>0</v>
      </c>
      <c r="M87" s="228">
        <f t="shared" si="44"/>
        <v>1</v>
      </c>
      <c r="N87" s="228">
        <f t="shared" si="45"/>
        <v>2</v>
      </c>
      <c r="O87" s="228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22">
        <f t="shared" si="61"/>
        <v>0</v>
      </c>
      <c r="AE87" s="309">
        <f t="shared" si="62"/>
        <v>5.8369</v>
      </c>
      <c r="AF87" s="309">
        <f t="shared" si="63"/>
        <v>0</v>
      </c>
      <c r="AG87" s="309">
        <f t="shared" si="64"/>
        <v>1.9800000000000002E-2</v>
      </c>
      <c r="AH87" s="309">
        <f t="shared" si="65"/>
        <v>0</v>
      </c>
      <c r="AI87" s="322">
        <v>0</v>
      </c>
      <c r="AJ87" s="309">
        <v>5.8369</v>
      </c>
      <c r="AK87" s="309">
        <v>0</v>
      </c>
      <c r="AL87" s="309">
        <v>1.9800000000000002E-2</v>
      </c>
      <c r="AM87" s="309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79" t="s">
        <v>3092</v>
      </c>
      <c r="BF87" s="179" t="s">
        <v>46</v>
      </c>
      <c r="BG87" s="53" t="s">
        <v>15</v>
      </c>
      <c r="BI87" s="52" t="s">
        <v>3091</v>
      </c>
      <c r="BJ87" s="52" t="s">
        <v>44</v>
      </c>
      <c r="BK87" s="179">
        <v>10</v>
      </c>
      <c r="BL87" s="179" t="s">
        <v>5360</v>
      </c>
      <c r="BM87" s="179" t="s">
        <v>2851</v>
      </c>
      <c r="BN87" s="179">
        <v>3007</v>
      </c>
      <c r="BO87" s="52" t="s">
        <v>2866</v>
      </c>
      <c r="BP87" s="179" t="s">
        <v>3090</v>
      </c>
      <c r="BQ87" s="52" t="s">
        <v>3089</v>
      </c>
      <c r="BR87" s="179">
        <v>12</v>
      </c>
      <c r="BS87" s="179" t="s">
        <v>2848</v>
      </c>
    </row>
    <row r="88" spans="1:71" ht="18.75" customHeight="1">
      <c r="A88" s="51" t="s">
        <v>2926</v>
      </c>
      <c r="B88" s="205" t="s">
        <v>5558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25">
        <f t="shared" si="41"/>
        <v>3</v>
      </c>
      <c r="K88" s="226" t="str">
        <f t="shared" si="42"/>
        <v>Gs</v>
      </c>
      <c r="L88" s="227">
        <f t="shared" si="43"/>
        <v>1</v>
      </c>
      <c r="M88" s="228">
        <f t="shared" si="44"/>
        <v>2</v>
      </c>
      <c r="N88" s="228">
        <f t="shared" si="45"/>
        <v>3</v>
      </c>
      <c r="O88" s="228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22">
        <f t="shared" si="61"/>
        <v>2.7970000000000002</v>
      </c>
      <c r="AE88" s="309">
        <f t="shared" si="62"/>
        <v>0.1852</v>
      </c>
      <c r="AF88" s="309">
        <f t="shared" si="63"/>
        <v>0.1411</v>
      </c>
      <c r="AG88" s="309">
        <f t="shared" si="64"/>
        <v>0.1764</v>
      </c>
      <c r="AH88" s="309">
        <f t="shared" si="65"/>
        <v>0</v>
      </c>
      <c r="AI88" s="322">
        <v>2.7970000000000002</v>
      </c>
      <c r="AJ88" s="309">
        <v>0.1852</v>
      </c>
      <c r="AK88" s="309">
        <v>0.1411</v>
      </c>
      <c r="AL88" s="309">
        <v>0.1764</v>
      </c>
      <c r="AM88" s="309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79" t="s">
        <v>2926</v>
      </c>
      <c r="BF88" s="179" t="s">
        <v>2926</v>
      </c>
      <c r="BG88" s="53" t="s">
        <v>2892</v>
      </c>
      <c r="BI88" s="52" t="s">
        <v>2925</v>
      </c>
      <c r="BJ88" s="52" t="s">
        <v>44</v>
      </c>
      <c r="BK88" s="179">
        <v>10</v>
      </c>
      <c r="BL88" s="179" t="s">
        <v>5361</v>
      </c>
      <c r="BM88" s="179" t="s">
        <v>2916</v>
      </c>
      <c r="BN88" s="179">
        <v>4031250</v>
      </c>
      <c r="BO88" s="52" t="s">
        <v>2866</v>
      </c>
      <c r="BP88" s="179" t="s">
        <v>2924</v>
      </c>
      <c r="BQ88" s="52" t="s">
        <v>2923</v>
      </c>
      <c r="BR88" s="179">
        <v>1</v>
      </c>
      <c r="BS88" s="179" t="s">
        <v>2848</v>
      </c>
    </row>
    <row r="89" spans="1:71" ht="18.75" customHeight="1">
      <c r="A89" s="51" t="s">
        <v>3097</v>
      </c>
      <c r="B89" s="205" t="s">
        <v>5558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25">
        <f t="shared" si="41"/>
        <v>1</v>
      </c>
      <c r="K89" s="226" t="str">
        <f t="shared" si="42"/>
        <v>Gq/11</v>
      </c>
      <c r="L89" s="227">
        <f t="shared" si="43"/>
        <v>0</v>
      </c>
      <c r="M89" s="228">
        <f t="shared" si="44"/>
        <v>0</v>
      </c>
      <c r="N89" s="228">
        <f t="shared" si="45"/>
        <v>1</v>
      </c>
      <c r="O89" s="228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22">
        <f t="shared" si="61"/>
        <v>0</v>
      </c>
      <c r="AE89" s="309">
        <f t="shared" si="62"/>
        <v>0</v>
      </c>
      <c r="AF89" s="309">
        <f t="shared" si="63"/>
        <v>0.1444</v>
      </c>
      <c r="AG89" s="309">
        <f t="shared" si="64"/>
        <v>0</v>
      </c>
      <c r="AH89" s="309">
        <f t="shared" si="65"/>
        <v>0</v>
      </c>
      <c r="AI89" s="322">
        <v>0</v>
      </c>
      <c r="AJ89" s="309">
        <v>0</v>
      </c>
      <c r="AK89" s="309">
        <v>0.1444</v>
      </c>
      <c r="AL89" s="309">
        <v>0</v>
      </c>
      <c r="AM89" s="309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79" t="s">
        <v>5362</v>
      </c>
      <c r="BF89" s="179" t="s">
        <v>3097</v>
      </c>
      <c r="BG89" s="53" t="s">
        <v>15</v>
      </c>
      <c r="BI89" s="52" t="s">
        <v>3096</v>
      </c>
      <c r="BJ89" s="52" t="s">
        <v>44</v>
      </c>
      <c r="BK89" s="180">
        <v>10</v>
      </c>
      <c r="BL89" s="180" t="s">
        <v>5363</v>
      </c>
      <c r="BM89" s="180" t="s">
        <v>2890</v>
      </c>
      <c r="BN89" s="180" t="s">
        <v>3095</v>
      </c>
      <c r="BO89" s="52" t="s">
        <v>2866</v>
      </c>
      <c r="BP89" s="179" t="s">
        <v>3094</v>
      </c>
      <c r="BQ89" s="52" t="s">
        <v>3093</v>
      </c>
      <c r="BR89" s="179">
        <v>12</v>
      </c>
      <c r="BS89" s="179" t="s">
        <v>2848</v>
      </c>
    </row>
    <row r="90" spans="1:71" ht="18.75" customHeight="1">
      <c r="A90" s="88" t="s">
        <v>34</v>
      </c>
      <c r="B90" s="205" t="s">
        <v>5558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25">
        <f t="shared" si="41"/>
        <v>2</v>
      </c>
      <c r="K90" s="226" t="str">
        <f t="shared" si="42"/>
        <v>Gq/11</v>
      </c>
      <c r="L90" s="227">
        <f t="shared" si="43"/>
        <v>2</v>
      </c>
      <c r="M90" s="228">
        <f t="shared" si="44"/>
        <v>0</v>
      </c>
      <c r="N90" s="228">
        <f t="shared" si="45"/>
        <v>1</v>
      </c>
      <c r="O90" s="228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22">
        <f t="shared" si="61"/>
        <v>0.26700000000000002</v>
      </c>
      <c r="AE90" s="309">
        <f t="shared" si="62"/>
        <v>0</v>
      </c>
      <c r="AF90" s="309">
        <f t="shared" si="63"/>
        <v>1.2834000000000001</v>
      </c>
      <c r="AG90" s="309">
        <f t="shared" si="64"/>
        <v>0.37169999999999997</v>
      </c>
      <c r="AH90" s="309">
        <f t="shared" si="65"/>
        <v>0</v>
      </c>
      <c r="AI90" s="322">
        <v>0.26700000000000002</v>
      </c>
      <c r="AJ90" s="309">
        <v>0</v>
      </c>
      <c r="AK90" s="309">
        <v>1.2834000000000001</v>
      </c>
      <c r="AL90" s="309">
        <v>0.37169999999999997</v>
      </c>
      <c r="AM90" s="309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3" t="s">
        <v>5364</v>
      </c>
      <c r="BF90" s="179" t="s">
        <v>3193</v>
      </c>
      <c r="BG90" s="53" t="s">
        <v>15</v>
      </c>
      <c r="BI90" s="52" t="s">
        <v>3174</v>
      </c>
      <c r="BJ90" s="52" t="s">
        <v>2854</v>
      </c>
      <c r="BK90" s="179">
        <v>100</v>
      </c>
      <c r="BL90" s="179" t="s">
        <v>5365</v>
      </c>
      <c r="BM90" s="179" t="s">
        <v>3173</v>
      </c>
      <c r="BN90" s="179" t="s">
        <v>3172</v>
      </c>
      <c r="BO90" s="52" t="s">
        <v>3136</v>
      </c>
      <c r="BP90" s="179" t="s">
        <v>3192</v>
      </c>
      <c r="BQ90" s="52" t="s">
        <v>3191</v>
      </c>
      <c r="BR90" s="179">
        <v>1</v>
      </c>
      <c r="BS90" s="179" t="s">
        <v>2848</v>
      </c>
    </row>
    <row r="91" spans="1:71" ht="18.75" customHeight="1">
      <c r="A91" s="88" t="s">
        <v>35</v>
      </c>
      <c r="B91" s="205" t="s">
        <v>5558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25">
        <f t="shared" si="41"/>
        <v>1</v>
      </c>
      <c r="K91" s="226" t="str">
        <f t="shared" si="42"/>
        <v>Gq/11</v>
      </c>
      <c r="L91" s="227">
        <f t="shared" si="43"/>
        <v>0</v>
      </c>
      <c r="M91" s="228">
        <f t="shared" si="44"/>
        <v>0</v>
      </c>
      <c r="N91" s="228">
        <f t="shared" si="45"/>
        <v>1</v>
      </c>
      <c r="O91" s="228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22">
        <f t="shared" si="61"/>
        <v>0</v>
      </c>
      <c r="AE91" s="309">
        <f t="shared" si="62"/>
        <v>0</v>
      </c>
      <c r="AF91" s="309">
        <f t="shared" si="63"/>
        <v>0.4405</v>
      </c>
      <c r="AG91" s="309">
        <f t="shared" si="64"/>
        <v>0.50070000000000003</v>
      </c>
      <c r="AH91" s="309">
        <f t="shared" si="65"/>
        <v>0</v>
      </c>
      <c r="AI91" s="322">
        <v>0</v>
      </c>
      <c r="AJ91" s="309">
        <v>0</v>
      </c>
      <c r="AK91" s="309">
        <v>0.4405</v>
      </c>
      <c r="AL91" s="309">
        <v>0.50070000000000003</v>
      </c>
      <c r="AM91" s="309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3" t="s">
        <v>5366</v>
      </c>
      <c r="BF91" s="179" t="s">
        <v>3190</v>
      </c>
      <c r="BG91" s="53" t="s">
        <v>15</v>
      </c>
      <c r="BI91" s="52" t="s">
        <v>3174</v>
      </c>
      <c r="BJ91" s="52" t="s">
        <v>2854</v>
      </c>
      <c r="BK91" s="179">
        <v>100</v>
      </c>
      <c r="BL91" s="179" t="s">
        <v>5217</v>
      </c>
      <c r="BM91" s="179" t="s">
        <v>3173</v>
      </c>
      <c r="BN91" s="179" t="s">
        <v>3172</v>
      </c>
      <c r="BO91" s="52" t="s">
        <v>3136</v>
      </c>
      <c r="BP91" s="179" t="s">
        <v>3189</v>
      </c>
      <c r="BR91" s="179">
        <v>6</v>
      </c>
      <c r="BS91" s="179" t="s">
        <v>2848</v>
      </c>
    </row>
    <row r="92" spans="1:71" ht="18.75" customHeight="1">
      <c r="A92" s="88" t="s">
        <v>36</v>
      </c>
      <c r="B92" s="205" t="s">
        <v>5558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25">
        <f t="shared" si="41"/>
        <v>1</v>
      </c>
      <c r="K92" s="226" t="str">
        <f t="shared" si="42"/>
        <v>Gq/11</v>
      </c>
      <c r="L92" s="227">
        <f t="shared" si="43"/>
        <v>0</v>
      </c>
      <c r="M92" s="228">
        <f t="shared" si="44"/>
        <v>0</v>
      </c>
      <c r="N92" s="228">
        <f t="shared" si="45"/>
        <v>1</v>
      </c>
      <c r="O92" s="228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22">
        <f t="shared" si="61"/>
        <v>0</v>
      </c>
      <c r="AE92" s="309">
        <f t="shared" si="62"/>
        <v>0</v>
      </c>
      <c r="AF92" s="309">
        <f t="shared" si="63"/>
        <v>0.20519999999999999</v>
      </c>
      <c r="AG92" s="309">
        <f t="shared" si="64"/>
        <v>5.1200000000000002E-2</v>
      </c>
      <c r="AH92" s="309">
        <f t="shared" si="65"/>
        <v>0</v>
      </c>
      <c r="AI92" s="322">
        <v>0</v>
      </c>
      <c r="AJ92" s="309">
        <v>0</v>
      </c>
      <c r="AK92" s="309">
        <v>0.20519999999999999</v>
      </c>
      <c r="AL92" s="309">
        <v>5.1200000000000002E-2</v>
      </c>
      <c r="AM92" s="309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3" t="s">
        <v>5367</v>
      </c>
      <c r="BF92" s="179" t="s">
        <v>3188</v>
      </c>
      <c r="BG92" s="53" t="s">
        <v>15</v>
      </c>
      <c r="BI92" s="52" t="s">
        <v>3174</v>
      </c>
      <c r="BJ92" s="52" t="s">
        <v>2854</v>
      </c>
      <c r="BK92" s="179">
        <v>100</v>
      </c>
      <c r="BL92" s="179" t="s">
        <v>5238</v>
      </c>
      <c r="BM92" s="179" t="s">
        <v>3173</v>
      </c>
      <c r="BN92" s="179" t="s">
        <v>3172</v>
      </c>
      <c r="BO92" s="52" t="s">
        <v>2850</v>
      </c>
      <c r="BP92" s="179" t="s">
        <v>2849</v>
      </c>
      <c r="BQ92" s="52" t="s">
        <v>3187</v>
      </c>
      <c r="BR92" s="179">
        <v>6</v>
      </c>
      <c r="BS92" s="179" t="s">
        <v>2848</v>
      </c>
    </row>
    <row r="93" spans="1:71" ht="18.75" customHeight="1">
      <c r="A93" s="51" t="s">
        <v>37</v>
      </c>
      <c r="B93" s="205" t="s">
        <v>5558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25">
        <f t="shared" si="41"/>
        <v>2</v>
      </c>
      <c r="K93" s="226" t="str">
        <f t="shared" si="42"/>
        <v>Gi/o</v>
      </c>
      <c r="L93" s="227">
        <f t="shared" si="43"/>
        <v>0</v>
      </c>
      <c r="M93" s="228">
        <f t="shared" si="44"/>
        <v>1</v>
      </c>
      <c r="N93" s="228">
        <f t="shared" si="45"/>
        <v>2</v>
      </c>
      <c r="O93" s="228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22">
        <f t="shared" si="61"/>
        <v>0</v>
      </c>
      <c r="AE93" s="309">
        <f t="shared" si="62"/>
        <v>10.847799999999999</v>
      </c>
      <c r="AF93" s="309">
        <f t="shared" si="63"/>
        <v>0</v>
      </c>
      <c r="AG93" s="309">
        <f t="shared" si="64"/>
        <v>4.8399999999999999E-2</v>
      </c>
      <c r="AH93" s="309">
        <f t="shared" si="65"/>
        <v>0</v>
      </c>
      <c r="AI93" s="322">
        <v>0</v>
      </c>
      <c r="AJ93" s="309">
        <v>10.847799999999999</v>
      </c>
      <c r="AK93" s="309">
        <v>0</v>
      </c>
      <c r="AL93" s="309">
        <v>4.8399999999999999E-2</v>
      </c>
      <c r="AM93" s="309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3" t="s">
        <v>5368</v>
      </c>
      <c r="BF93" s="179" t="s">
        <v>3186</v>
      </c>
      <c r="BG93" s="53" t="s">
        <v>15</v>
      </c>
      <c r="BI93" s="52" t="s">
        <v>3174</v>
      </c>
      <c r="BJ93" s="52" t="s">
        <v>2854</v>
      </c>
      <c r="BK93" s="179">
        <v>100</v>
      </c>
      <c r="BL93" s="179" t="s">
        <v>5369</v>
      </c>
      <c r="BM93" s="179" t="s">
        <v>3173</v>
      </c>
      <c r="BN93" s="179" t="s">
        <v>3172</v>
      </c>
      <c r="BO93" s="52" t="s">
        <v>3136</v>
      </c>
      <c r="BP93" s="179" t="s">
        <v>3185</v>
      </c>
      <c r="BQ93" s="52" t="s">
        <v>3184</v>
      </c>
      <c r="BR93" s="179">
        <v>1</v>
      </c>
      <c r="BS93" s="179" t="s">
        <v>2848</v>
      </c>
    </row>
    <row r="94" spans="1:71" ht="18.75" customHeight="1">
      <c r="A94" s="51" t="s">
        <v>38</v>
      </c>
      <c r="B94" s="205" t="s">
        <v>5558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25">
        <f t="shared" si="41"/>
        <v>2</v>
      </c>
      <c r="K94" s="226" t="str">
        <f t="shared" si="42"/>
        <v>Gi/o</v>
      </c>
      <c r="L94" s="227">
        <f t="shared" si="43"/>
        <v>0</v>
      </c>
      <c r="M94" s="228">
        <f t="shared" si="44"/>
        <v>1</v>
      </c>
      <c r="N94" s="228">
        <f t="shared" si="45"/>
        <v>2</v>
      </c>
      <c r="O94" s="228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22">
        <f t="shared" si="61"/>
        <v>0</v>
      </c>
      <c r="AE94" s="309">
        <f t="shared" si="62"/>
        <v>1.6814</v>
      </c>
      <c r="AF94" s="309">
        <f t="shared" si="63"/>
        <v>0</v>
      </c>
      <c r="AG94" s="309">
        <f t="shared" si="64"/>
        <v>1.47E-2</v>
      </c>
      <c r="AH94" s="309">
        <f t="shared" si="65"/>
        <v>0</v>
      </c>
      <c r="AI94" s="322">
        <v>0</v>
      </c>
      <c r="AJ94" s="309">
        <v>1.6814</v>
      </c>
      <c r="AK94" s="309">
        <v>0</v>
      </c>
      <c r="AL94" s="309">
        <v>1.47E-2</v>
      </c>
      <c r="AM94" s="309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3" t="s">
        <v>5370</v>
      </c>
      <c r="BF94" s="179" t="s">
        <v>3183</v>
      </c>
      <c r="BG94" s="53" t="s">
        <v>15</v>
      </c>
      <c r="BI94" s="52" t="s">
        <v>3174</v>
      </c>
      <c r="BJ94" s="52" t="s">
        <v>2854</v>
      </c>
      <c r="BK94" s="179">
        <v>100</v>
      </c>
      <c r="BL94" s="179" t="s">
        <v>5371</v>
      </c>
      <c r="BM94" s="179" t="s">
        <v>3173</v>
      </c>
      <c r="BN94" s="179" t="s">
        <v>3172</v>
      </c>
      <c r="BO94" s="52" t="s">
        <v>3136</v>
      </c>
      <c r="BP94" s="179" t="s">
        <v>3182</v>
      </c>
      <c r="BQ94" s="52" t="s">
        <v>3181</v>
      </c>
      <c r="BR94" s="179">
        <v>1</v>
      </c>
      <c r="BS94" s="179" t="s">
        <v>2848</v>
      </c>
    </row>
    <row r="95" spans="1:71" ht="18.75" customHeight="1">
      <c r="A95" s="51" t="s">
        <v>39</v>
      </c>
      <c r="B95" s="205" t="s">
        <v>5558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25">
        <f t="shared" si="41"/>
        <v>2</v>
      </c>
      <c r="K95" s="226" t="str">
        <f t="shared" si="42"/>
        <v>Gi/o</v>
      </c>
      <c r="L95" s="227">
        <f t="shared" si="43"/>
        <v>0</v>
      </c>
      <c r="M95" s="228">
        <f t="shared" si="44"/>
        <v>1</v>
      </c>
      <c r="N95" s="228">
        <f t="shared" si="45"/>
        <v>2</v>
      </c>
      <c r="O95" s="228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22">
        <f t="shared" si="61"/>
        <v>0</v>
      </c>
      <c r="AE95" s="309">
        <f t="shared" si="62"/>
        <v>9.1152999999999995</v>
      </c>
      <c r="AF95" s="309">
        <f t="shared" si="63"/>
        <v>0</v>
      </c>
      <c r="AG95" s="309">
        <f t="shared" si="64"/>
        <v>1.2200000000000001E-2</v>
      </c>
      <c r="AH95" s="309">
        <f t="shared" si="65"/>
        <v>0</v>
      </c>
      <c r="AI95" s="322">
        <v>0</v>
      </c>
      <c r="AJ95" s="309">
        <v>9.1152999999999995</v>
      </c>
      <c r="AK95" s="309">
        <v>0</v>
      </c>
      <c r="AL95" s="309">
        <v>1.2200000000000001E-2</v>
      </c>
      <c r="AM95" s="309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3" t="s">
        <v>5372</v>
      </c>
      <c r="BF95" s="179" t="s">
        <v>3180</v>
      </c>
      <c r="BG95" s="53" t="s">
        <v>15</v>
      </c>
      <c r="BI95" s="52" t="s">
        <v>3174</v>
      </c>
      <c r="BJ95" s="52" t="s">
        <v>2854</v>
      </c>
      <c r="BK95" s="179">
        <v>100</v>
      </c>
      <c r="BL95" s="179" t="s">
        <v>5373</v>
      </c>
      <c r="BM95" s="179" t="s">
        <v>3173</v>
      </c>
      <c r="BN95" s="179" t="s">
        <v>3172</v>
      </c>
      <c r="BO95" s="52" t="s">
        <v>3136</v>
      </c>
      <c r="BP95" s="179" t="s">
        <v>3179</v>
      </c>
      <c r="BQ95" s="52" t="s">
        <v>3178</v>
      </c>
      <c r="BR95" s="179">
        <v>6</v>
      </c>
      <c r="BS95" s="179" t="s">
        <v>2848</v>
      </c>
    </row>
    <row r="96" spans="1:71" ht="18.75" customHeight="1">
      <c r="A96" s="51" t="s">
        <v>40</v>
      </c>
      <c r="B96" s="205" t="s">
        <v>5558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25">
        <f t="shared" si="41"/>
        <v>3</v>
      </c>
      <c r="K96" s="226" t="str">
        <f t="shared" si="42"/>
        <v>Gs</v>
      </c>
      <c r="L96" s="227">
        <f t="shared" si="43"/>
        <v>1</v>
      </c>
      <c r="M96" s="228">
        <f t="shared" si="44"/>
        <v>3</v>
      </c>
      <c r="N96" s="228">
        <f t="shared" si="45"/>
        <v>2</v>
      </c>
      <c r="O96" s="228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22">
        <f t="shared" si="61"/>
        <v>2.9209999999999998</v>
      </c>
      <c r="AE96" s="309">
        <f t="shared" si="62"/>
        <v>0.16639999999999999</v>
      </c>
      <c r="AF96" s="309">
        <f t="shared" si="63"/>
        <v>0</v>
      </c>
      <c r="AG96" s="309">
        <f t="shared" si="64"/>
        <v>0.98850000000000005</v>
      </c>
      <c r="AH96" s="309">
        <f t="shared" si="65"/>
        <v>0</v>
      </c>
      <c r="AI96" s="322">
        <v>2.9209999999999998</v>
      </c>
      <c r="AJ96" s="309">
        <v>0.16639999999999999</v>
      </c>
      <c r="AK96" s="309">
        <v>0</v>
      </c>
      <c r="AL96" s="309">
        <v>0.98850000000000005</v>
      </c>
      <c r="AM96" s="309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3" t="s">
        <v>5374</v>
      </c>
      <c r="BF96" s="179" t="s">
        <v>40</v>
      </c>
      <c r="BG96" s="53" t="s">
        <v>15</v>
      </c>
      <c r="BI96" s="52" t="s">
        <v>3174</v>
      </c>
      <c r="BJ96" s="52" t="s">
        <v>2854</v>
      </c>
      <c r="BK96" s="179">
        <v>100</v>
      </c>
      <c r="BL96" s="179" t="s">
        <v>5375</v>
      </c>
      <c r="BM96" s="179" t="s">
        <v>3173</v>
      </c>
      <c r="BN96" s="179" t="s">
        <v>3172</v>
      </c>
      <c r="BO96" s="52" t="s">
        <v>2850</v>
      </c>
      <c r="BP96" s="179" t="s">
        <v>2849</v>
      </c>
      <c r="BQ96" s="52" t="s">
        <v>3177</v>
      </c>
      <c r="BR96" s="179">
        <v>6</v>
      </c>
      <c r="BS96" s="179" t="s">
        <v>2848</v>
      </c>
    </row>
    <row r="97" spans="1:71" ht="18.75" customHeight="1">
      <c r="A97" s="51" t="s">
        <v>41</v>
      </c>
      <c r="B97" s="205" t="s">
        <v>5558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25">
        <f t="shared" si="41"/>
        <v>2</v>
      </c>
      <c r="K97" s="226" t="str">
        <f t="shared" si="42"/>
        <v>Gs</v>
      </c>
      <c r="L97" s="227">
        <f t="shared" si="43"/>
        <v>1</v>
      </c>
      <c r="M97" s="228">
        <f t="shared" si="44"/>
        <v>0</v>
      </c>
      <c r="N97" s="228">
        <f t="shared" si="45"/>
        <v>2</v>
      </c>
      <c r="O97" s="228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22">
        <f t="shared" si="61"/>
        <v>2.1110000000000002</v>
      </c>
      <c r="AE97" s="309">
        <f t="shared" si="62"/>
        <v>0</v>
      </c>
      <c r="AF97" s="309">
        <f t="shared" si="63"/>
        <v>0</v>
      </c>
      <c r="AG97" s="309">
        <f t="shared" si="64"/>
        <v>0.2349</v>
      </c>
      <c r="AH97" s="309">
        <f t="shared" si="65"/>
        <v>0</v>
      </c>
      <c r="AI97" s="322">
        <v>2.1110000000000002</v>
      </c>
      <c r="AJ97" s="309">
        <v>0</v>
      </c>
      <c r="AK97" s="309">
        <v>0</v>
      </c>
      <c r="AL97" s="309">
        <v>0.2349</v>
      </c>
      <c r="AM97" s="309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3" t="s">
        <v>5376</v>
      </c>
      <c r="BF97" s="179" t="s">
        <v>41</v>
      </c>
      <c r="BG97" s="53" t="s">
        <v>15</v>
      </c>
      <c r="BI97" s="52" t="s">
        <v>3174</v>
      </c>
      <c r="BJ97" s="52" t="s">
        <v>2854</v>
      </c>
      <c r="BK97" s="179">
        <v>100</v>
      </c>
      <c r="BL97" s="179" t="s">
        <v>5377</v>
      </c>
      <c r="BM97" s="179" t="s">
        <v>3173</v>
      </c>
      <c r="BN97" s="179" t="s">
        <v>3172</v>
      </c>
      <c r="BO97" s="52" t="s">
        <v>3136</v>
      </c>
      <c r="BP97" s="179" t="s">
        <v>3176</v>
      </c>
      <c r="BQ97" s="52" t="s">
        <v>3175</v>
      </c>
      <c r="BR97" s="179">
        <v>1</v>
      </c>
      <c r="BS97" s="179" t="s">
        <v>2848</v>
      </c>
    </row>
    <row r="98" spans="1:71" ht="18.75" customHeight="1">
      <c r="A98" s="51" t="s">
        <v>42</v>
      </c>
      <c r="B98" s="205" t="s">
        <v>5558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25">
        <f t="shared" si="41"/>
        <v>2</v>
      </c>
      <c r="K98" s="226" t="str">
        <f t="shared" si="42"/>
        <v>Gs</v>
      </c>
      <c r="L98" s="227">
        <f t="shared" si="43"/>
        <v>1</v>
      </c>
      <c r="M98" s="228">
        <f t="shared" si="44"/>
        <v>0</v>
      </c>
      <c r="N98" s="228">
        <f t="shared" si="45"/>
        <v>2</v>
      </c>
      <c r="O98" s="228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22">
        <f t="shared" si="61"/>
        <v>0.48299999999999998</v>
      </c>
      <c r="AE98" s="309">
        <f t="shared" si="62"/>
        <v>0</v>
      </c>
      <c r="AF98" s="309">
        <f t="shared" si="63"/>
        <v>0</v>
      </c>
      <c r="AG98" s="309">
        <f t="shared" si="64"/>
        <v>8.7499999999999994E-2</v>
      </c>
      <c r="AH98" s="309">
        <f t="shared" si="65"/>
        <v>0</v>
      </c>
      <c r="AI98" s="322">
        <v>0.48299999999999998</v>
      </c>
      <c r="AJ98" s="309">
        <v>0</v>
      </c>
      <c r="AK98" s="309">
        <v>0</v>
      </c>
      <c r="AL98" s="309">
        <v>8.7499999999999994E-2</v>
      </c>
      <c r="AM98" s="309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3" t="s">
        <v>5378</v>
      </c>
      <c r="BF98" s="179" t="s">
        <v>42</v>
      </c>
      <c r="BG98" s="53" t="s">
        <v>15</v>
      </c>
      <c r="BI98" s="52" t="s">
        <v>3174</v>
      </c>
      <c r="BJ98" s="52" t="s">
        <v>2854</v>
      </c>
      <c r="BK98" s="179">
        <v>100</v>
      </c>
      <c r="BL98" s="179" t="s">
        <v>5379</v>
      </c>
      <c r="BM98" s="179" t="s">
        <v>3173</v>
      </c>
      <c r="BN98" s="179" t="s">
        <v>3172</v>
      </c>
      <c r="BO98" s="52" t="s">
        <v>3136</v>
      </c>
      <c r="BP98" s="179" t="s">
        <v>3171</v>
      </c>
      <c r="BQ98" s="52" t="s">
        <v>3170</v>
      </c>
      <c r="BR98" s="179">
        <v>6</v>
      </c>
      <c r="BS98" s="179" t="s">
        <v>2848</v>
      </c>
    </row>
    <row r="99" spans="1:71" ht="18.75" customHeight="1">
      <c r="A99" s="51" t="s">
        <v>80</v>
      </c>
      <c r="B99" s="205" t="s">
        <v>5558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25">
        <f t="shared" si="41"/>
        <v>4</v>
      </c>
      <c r="K99" s="226" t="str">
        <f t="shared" si="42"/>
        <v>Gq/11</v>
      </c>
      <c r="L99" s="227">
        <f t="shared" si="43"/>
        <v>4</v>
      </c>
      <c r="M99" s="228">
        <f t="shared" si="44"/>
        <v>2</v>
      </c>
      <c r="N99" s="228">
        <f t="shared" si="45"/>
        <v>1</v>
      </c>
      <c r="O99" s="228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22">
        <f t="shared" si="61"/>
        <v>0.192</v>
      </c>
      <c r="AE99" s="309">
        <f t="shared" si="62"/>
        <v>3.1919</v>
      </c>
      <c r="AF99" s="309">
        <f t="shared" si="63"/>
        <v>4.0716999999999999</v>
      </c>
      <c r="AG99" s="309">
        <f t="shared" si="64"/>
        <v>0.58640000000000003</v>
      </c>
      <c r="AH99" s="309">
        <f t="shared" si="65"/>
        <v>0.73089999999999999</v>
      </c>
      <c r="AI99" s="322">
        <v>0.192</v>
      </c>
      <c r="AJ99" s="309">
        <v>3.1919</v>
      </c>
      <c r="AK99" s="309">
        <v>4.0716999999999999</v>
      </c>
      <c r="AL99" s="309">
        <v>0.58640000000000003</v>
      </c>
      <c r="AM99" s="309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79" t="s">
        <v>5380</v>
      </c>
      <c r="BF99" s="179" t="s">
        <v>80</v>
      </c>
      <c r="BG99" s="53" t="s">
        <v>15</v>
      </c>
      <c r="BI99" s="52" t="s">
        <v>3018</v>
      </c>
      <c r="BJ99" s="52" t="s">
        <v>44</v>
      </c>
      <c r="BK99" s="179">
        <v>100</v>
      </c>
      <c r="BL99" s="179" t="s">
        <v>2861</v>
      </c>
      <c r="BM99" s="179" t="s">
        <v>2851</v>
      </c>
      <c r="BN99" s="179">
        <v>1166</v>
      </c>
      <c r="BO99" s="52" t="s">
        <v>2866</v>
      </c>
      <c r="BP99" s="179" t="s">
        <v>3021</v>
      </c>
      <c r="BQ99" s="52" t="s">
        <v>3020</v>
      </c>
      <c r="BR99" s="179">
        <v>6</v>
      </c>
      <c r="BS99" s="179" t="s">
        <v>2848</v>
      </c>
    </row>
    <row r="100" spans="1:71" ht="18.75" customHeight="1">
      <c r="A100" s="88" t="s">
        <v>81</v>
      </c>
      <c r="B100" s="205" t="s">
        <v>5558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25">
        <f t="shared" si="41"/>
        <v>3</v>
      </c>
      <c r="K100" s="226" t="str">
        <f t="shared" si="42"/>
        <v>Gq/11</v>
      </c>
      <c r="L100" s="227">
        <f t="shared" si="43"/>
        <v>0</v>
      </c>
      <c r="M100" s="228">
        <f t="shared" si="44"/>
        <v>2</v>
      </c>
      <c r="N100" s="228">
        <f t="shared" si="45"/>
        <v>1</v>
      </c>
      <c r="O100" s="228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22">
        <f t="shared" si="61"/>
        <v>0</v>
      </c>
      <c r="AE100" s="309">
        <f t="shared" si="62"/>
        <v>1.3956</v>
      </c>
      <c r="AF100" s="309">
        <f t="shared" si="63"/>
        <v>4.1215000000000002</v>
      </c>
      <c r="AG100" s="309">
        <f t="shared" si="64"/>
        <v>1.2133</v>
      </c>
      <c r="AH100" s="309">
        <f t="shared" si="65"/>
        <v>0.49259999999999998</v>
      </c>
      <c r="AI100" s="322">
        <v>0</v>
      </c>
      <c r="AJ100" s="309">
        <v>1.3956</v>
      </c>
      <c r="AK100" s="309">
        <v>4.1215000000000002</v>
      </c>
      <c r="AL100" s="309">
        <v>1.2133</v>
      </c>
      <c r="AM100" s="309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79" t="s">
        <v>5381</v>
      </c>
      <c r="BF100" s="179" t="s">
        <v>3019</v>
      </c>
      <c r="BG100" s="53" t="s">
        <v>15</v>
      </c>
      <c r="BI100" s="52" t="s">
        <v>3018</v>
      </c>
      <c r="BJ100" s="52" t="s">
        <v>44</v>
      </c>
      <c r="BK100" s="179">
        <v>100</v>
      </c>
      <c r="BL100" s="179" t="s">
        <v>2861</v>
      </c>
      <c r="BM100" s="179" t="s">
        <v>2851</v>
      </c>
      <c r="BN100" s="179">
        <v>1166</v>
      </c>
      <c r="BO100" s="52" t="s">
        <v>2866</v>
      </c>
      <c r="BP100" s="179" t="s">
        <v>3017</v>
      </c>
      <c r="BQ100" s="52" t="s">
        <v>3016</v>
      </c>
      <c r="BR100" s="179">
        <v>6</v>
      </c>
      <c r="BS100" s="179" t="s">
        <v>2848</v>
      </c>
    </row>
    <row r="101" spans="1:71" ht="18.75" customHeight="1">
      <c r="A101" s="88" t="s">
        <v>104</v>
      </c>
      <c r="B101" s="205" t="s">
        <v>5558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25">
        <f t="shared" si="41"/>
        <v>4</v>
      </c>
      <c r="K101" s="226" t="str">
        <f t="shared" si="42"/>
        <v>Gs</v>
      </c>
      <c r="L101" s="227">
        <f t="shared" si="43"/>
        <v>1</v>
      </c>
      <c r="M101" s="228">
        <f t="shared" si="44"/>
        <v>3</v>
      </c>
      <c r="N101" s="228">
        <f t="shared" si="45"/>
        <v>2</v>
      </c>
      <c r="O101" s="228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22">
        <f t="shared" si="61"/>
        <v>4.1230000000000002</v>
      </c>
      <c r="AE101" s="309">
        <f t="shared" si="62"/>
        <v>0.3775</v>
      </c>
      <c r="AF101" s="309">
        <f t="shared" si="63"/>
        <v>0</v>
      </c>
      <c r="AG101" s="309">
        <f t="shared" si="64"/>
        <v>0.3896</v>
      </c>
      <c r="AH101" s="309">
        <f t="shared" si="65"/>
        <v>9.6600000000000005E-2</v>
      </c>
      <c r="AI101" s="322">
        <v>4.1230000000000002</v>
      </c>
      <c r="AJ101" s="309">
        <v>0.3775</v>
      </c>
      <c r="AK101" s="309">
        <v>0</v>
      </c>
      <c r="AL101" s="309">
        <v>0.3896</v>
      </c>
      <c r="AM101" s="309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79" t="s">
        <v>5382</v>
      </c>
      <c r="BF101" s="179" t="s">
        <v>2896</v>
      </c>
      <c r="BG101" s="53" t="s">
        <v>2892</v>
      </c>
      <c r="BI101" s="52" t="s">
        <v>2891</v>
      </c>
      <c r="BJ101" s="52" t="s">
        <v>44</v>
      </c>
      <c r="BK101" s="179">
        <v>10</v>
      </c>
      <c r="BL101" s="179" t="s">
        <v>5383</v>
      </c>
      <c r="BM101" s="179" t="s">
        <v>2890</v>
      </c>
      <c r="BN101" s="179" t="s">
        <v>2889</v>
      </c>
      <c r="BO101" s="52" t="s">
        <v>2866</v>
      </c>
      <c r="BP101" s="179" t="s">
        <v>2895</v>
      </c>
      <c r="BQ101" s="52" t="s">
        <v>2894</v>
      </c>
      <c r="BR101" s="179">
        <v>1</v>
      </c>
      <c r="BS101" s="179" t="s">
        <v>2848</v>
      </c>
    </row>
    <row r="102" spans="1:71" ht="18.75" customHeight="1">
      <c r="A102" s="88" t="s">
        <v>105</v>
      </c>
      <c r="B102" s="205" t="s">
        <v>5558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25">
        <f>COUNTIF(L102:O102,"&gt;0")</f>
        <v>3</v>
      </c>
      <c r="K102" s="226" t="str">
        <f t="shared" si="42"/>
        <v>Gs</v>
      </c>
      <c r="L102" s="227">
        <f>IF(T102=0,0,_xlfn.RANK.EQ(T102,$T102:$W102,0))</f>
        <v>1</v>
      </c>
      <c r="M102" s="228">
        <f t="shared" si="44"/>
        <v>3</v>
      </c>
      <c r="N102" s="228">
        <f t="shared" si="45"/>
        <v>2</v>
      </c>
      <c r="O102" s="228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22">
        <f t="shared" si="61"/>
        <v>1.6819999999999999</v>
      </c>
      <c r="AE102" s="309">
        <f t="shared" si="62"/>
        <v>0.21383333333333299</v>
      </c>
      <c r="AF102" s="309">
        <f t="shared" si="63"/>
        <v>0</v>
      </c>
      <c r="AG102" s="309">
        <f t="shared" si="64"/>
        <v>0.2288</v>
      </c>
      <c r="AH102" s="309">
        <f t="shared" si="65"/>
        <v>0</v>
      </c>
      <c r="AI102" s="322">
        <v>1.6819999999999999</v>
      </c>
      <c r="AJ102" s="309">
        <v>0.21383333333333299</v>
      </c>
      <c r="AK102" s="309">
        <v>0</v>
      </c>
      <c r="AL102" s="309">
        <v>0.2288</v>
      </c>
      <c r="AM102" s="309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79" t="s">
        <v>5384</v>
      </c>
      <c r="BF102" s="179" t="s">
        <v>2893</v>
      </c>
      <c r="BG102" s="53" t="s">
        <v>2892</v>
      </c>
      <c r="BI102" s="52" t="s">
        <v>2891</v>
      </c>
      <c r="BJ102" s="52" t="s">
        <v>44</v>
      </c>
      <c r="BK102" s="179">
        <v>10</v>
      </c>
      <c r="BL102" s="179" t="s">
        <v>5385</v>
      </c>
      <c r="BM102" s="179" t="s">
        <v>2890</v>
      </c>
      <c r="BN102" s="179" t="s">
        <v>2889</v>
      </c>
      <c r="BO102" s="52" t="s">
        <v>2866</v>
      </c>
      <c r="BP102" s="179" t="s">
        <v>2888</v>
      </c>
      <c r="BQ102" s="52" t="s">
        <v>2887</v>
      </c>
      <c r="BR102" s="179">
        <v>1</v>
      </c>
      <c r="BS102" s="179" t="s">
        <v>2848</v>
      </c>
    </row>
    <row r="103" spans="1:71" ht="18.75" customHeight="1">
      <c r="A103" s="88" t="s">
        <v>183</v>
      </c>
      <c r="B103" s="205" t="s">
        <v>5558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25">
        <f t="shared" ref="J103:J117" si="70">COUNTIF(L103:O103,"&gt;0")</f>
        <v>1</v>
      </c>
      <c r="K103" s="226" t="str">
        <f t="shared" si="42"/>
        <v>Gi/o</v>
      </c>
      <c r="L103" s="227">
        <f t="shared" ref="L103:L117" si="71">IF(T103=0,0,_xlfn.RANK.EQ(T103,$T103:$W103,0))</f>
        <v>0</v>
      </c>
      <c r="M103" s="228">
        <f t="shared" si="44"/>
        <v>1</v>
      </c>
      <c r="N103" s="228">
        <f t="shared" si="45"/>
        <v>0</v>
      </c>
      <c r="O103" s="228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22">
        <f t="shared" si="61"/>
        <v>0</v>
      </c>
      <c r="AE103" s="309">
        <f t="shared" si="62"/>
        <v>1.3058000000000001</v>
      </c>
      <c r="AF103" s="309">
        <f t="shared" si="63"/>
        <v>0</v>
      </c>
      <c r="AG103" s="309">
        <f t="shared" si="64"/>
        <v>0</v>
      </c>
      <c r="AH103" s="309">
        <f t="shared" si="65"/>
        <v>0</v>
      </c>
      <c r="AI103" s="322">
        <v>0</v>
      </c>
      <c r="AJ103" s="309">
        <v>1.3058000000000001</v>
      </c>
      <c r="AK103" s="309">
        <v>0</v>
      </c>
      <c r="AL103" s="309">
        <v>0</v>
      </c>
      <c r="AM103" s="309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79" t="s">
        <v>3126</v>
      </c>
      <c r="BF103" s="179" t="s">
        <v>3125</v>
      </c>
      <c r="BG103" s="53" t="s">
        <v>15</v>
      </c>
      <c r="BI103" s="52" t="s">
        <v>3124</v>
      </c>
      <c r="BJ103" s="52" t="s">
        <v>44</v>
      </c>
      <c r="BK103" s="180">
        <v>100</v>
      </c>
      <c r="BL103" s="180" t="s">
        <v>5386</v>
      </c>
      <c r="BM103" s="180" t="s">
        <v>2851</v>
      </c>
      <c r="BN103" s="180">
        <v>1055</v>
      </c>
      <c r="BO103" s="52" t="s">
        <v>2866</v>
      </c>
      <c r="BP103" s="179" t="s">
        <v>3123</v>
      </c>
      <c r="BQ103" s="52" t="s">
        <v>3122</v>
      </c>
      <c r="BR103" s="179">
        <v>12</v>
      </c>
      <c r="BS103" s="179" t="s">
        <v>2848</v>
      </c>
    </row>
    <row r="104" spans="1:71" ht="18.75" customHeight="1">
      <c r="A104" s="88" t="s">
        <v>181</v>
      </c>
      <c r="B104" s="205" t="s">
        <v>5558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25">
        <f t="shared" si="70"/>
        <v>2</v>
      </c>
      <c r="K104" s="226" t="str">
        <f t="shared" si="42"/>
        <v>Gi/o</v>
      </c>
      <c r="L104" s="227">
        <f t="shared" si="71"/>
        <v>0</v>
      </c>
      <c r="M104" s="228">
        <f t="shared" si="44"/>
        <v>1</v>
      </c>
      <c r="N104" s="228">
        <f t="shared" si="45"/>
        <v>2</v>
      </c>
      <c r="O104" s="228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22">
        <f t="shared" si="61"/>
        <v>0</v>
      </c>
      <c r="AE104" s="309">
        <f t="shared" si="62"/>
        <v>3.8208000000000002</v>
      </c>
      <c r="AF104" s="309">
        <f t="shared" si="63"/>
        <v>0</v>
      </c>
      <c r="AG104" s="309">
        <f t="shared" si="64"/>
        <v>4.2700000000000002E-2</v>
      </c>
      <c r="AH104" s="309">
        <f t="shared" si="65"/>
        <v>0</v>
      </c>
      <c r="AI104" s="322">
        <v>0</v>
      </c>
      <c r="AJ104" s="309">
        <v>3.8208000000000002</v>
      </c>
      <c r="AK104" s="309">
        <v>0</v>
      </c>
      <c r="AL104" s="309">
        <v>4.2700000000000002E-2</v>
      </c>
      <c r="AM104" s="309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79" t="s">
        <v>3121</v>
      </c>
      <c r="BF104" s="179" t="s">
        <v>3120</v>
      </c>
      <c r="BG104" s="53" t="s">
        <v>15</v>
      </c>
      <c r="BI104" s="52" t="s">
        <v>3119</v>
      </c>
      <c r="BJ104" s="52" t="s">
        <v>44</v>
      </c>
      <c r="BK104" s="180">
        <v>10</v>
      </c>
      <c r="BL104" s="180" t="s">
        <v>5387</v>
      </c>
      <c r="BM104" s="180" t="s">
        <v>2851</v>
      </c>
      <c r="BN104" s="180">
        <v>1889</v>
      </c>
      <c r="BO104" s="52" t="s">
        <v>2866</v>
      </c>
      <c r="BP104" s="179" t="s">
        <v>3118</v>
      </c>
      <c r="BQ104" s="52" t="s">
        <v>3117</v>
      </c>
      <c r="BR104" s="179">
        <v>1</v>
      </c>
      <c r="BS104" s="179" t="s">
        <v>2848</v>
      </c>
    </row>
    <row r="105" spans="1:71" ht="18.75" customHeight="1">
      <c r="A105" s="51" t="s">
        <v>3254</v>
      </c>
      <c r="B105" s="205" t="s">
        <v>5558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25">
        <f t="shared" si="70"/>
        <v>3</v>
      </c>
      <c r="K105" s="226" t="str">
        <f t="shared" si="42"/>
        <v>Gs</v>
      </c>
      <c r="L105" s="227">
        <f t="shared" si="71"/>
        <v>1</v>
      </c>
      <c r="M105" s="228">
        <f t="shared" si="44"/>
        <v>3</v>
      </c>
      <c r="N105" s="228">
        <f t="shared" si="45"/>
        <v>2</v>
      </c>
      <c r="O105" s="228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22">
        <f t="shared" si="61"/>
        <v>0.19400000000000001</v>
      </c>
      <c r="AE105" s="309">
        <f t="shared" si="62"/>
        <v>9.0266666666666703E-2</v>
      </c>
      <c r="AF105" s="309">
        <f t="shared" si="63"/>
        <v>0</v>
      </c>
      <c r="AG105" s="309">
        <f t="shared" si="64"/>
        <v>0.12053333333333301</v>
      </c>
      <c r="AH105" s="309">
        <f t="shared" si="65"/>
        <v>0</v>
      </c>
      <c r="AI105" s="322">
        <v>0.19400000000000001</v>
      </c>
      <c r="AJ105" s="309">
        <v>9.0266666666666703E-2</v>
      </c>
      <c r="AK105" s="309">
        <v>0</v>
      </c>
      <c r="AL105" s="309">
        <v>0.12053333333333301</v>
      </c>
      <c r="AM105" s="309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79" t="s">
        <v>3254</v>
      </c>
      <c r="BF105" s="179" t="s">
        <v>3254</v>
      </c>
      <c r="BG105" s="53" t="s">
        <v>15</v>
      </c>
      <c r="BI105" s="52" t="s">
        <v>3253</v>
      </c>
      <c r="BJ105" s="52" t="s">
        <v>3252</v>
      </c>
      <c r="BK105" s="179">
        <v>10</v>
      </c>
      <c r="BL105" s="179"/>
      <c r="BM105" s="179" t="s">
        <v>2851</v>
      </c>
      <c r="BN105" s="179">
        <v>6784</v>
      </c>
      <c r="BO105" s="52" t="s">
        <v>2866</v>
      </c>
      <c r="BP105" s="179" t="s">
        <v>3251</v>
      </c>
      <c r="BQ105" s="52" t="s">
        <v>3250</v>
      </c>
      <c r="BR105" s="179">
        <v>12</v>
      </c>
      <c r="BS105" s="179" t="s">
        <v>2848</v>
      </c>
    </row>
    <row r="106" spans="1:71" ht="18.75" customHeight="1">
      <c r="A106" s="51" t="s">
        <v>128</v>
      </c>
      <c r="B106" s="205" t="s">
        <v>5558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25">
        <f t="shared" si="70"/>
        <v>3</v>
      </c>
      <c r="K106" s="226" t="str">
        <f t="shared" si="42"/>
        <v>Gs</v>
      </c>
      <c r="L106" s="227">
        <f t="shared" si="71"/>
        <v>1</v>
      </c>
      <c r="M106" s="228">
        <f t="shared" si="44"/>
        <v>2</v>
      </c>
      <c r="N106" s="228">
        <f t="shared" si="45"/>
        <v>3</v>
      </c>
      <c r="O106" s="228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22">
        <f t="shared" si="61"/>
        <v>1.357</v>
      </c>
      <c r="AE106" s="309">
        <f t="shared" si="62"/>
        <v>0.23319999999999999</v>
      </c>
      <c r="AF106" s="309">
        <f t="shared" si="63"/>
        <v>0</v>
      </c>
      <c r="AG106" s="309">
        <f t="shared" si="64"/>
        <v>5.7599999999999998E-2</v>
      </c>
      <c r="AH106" s="309">
        <f t="shared" si="65"/>
        <v>0</v>
      </c>
      <c r="AI106" s="322">
        <v>1.357</v>
      </c>
      <c r="AJ106" s="309">
        <v>0.23319999999999999</v>
      </c>
      <c r="AK106" s="309">
        <v>0</v>
      </c>
      <c r="AL106" s="309">
        <v>5.7599999999999998E-2</v>
      </c>
      <c r="AM106" s="309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79" t="s">
        <v>128</v>
      </c>
      <c r="BF106" s="179" t="s">
        <v>128</v>
      </c>
      <c r="BG106" s="53" t="s">
        <v>2892</v>
      </c>
      <c r="BI106" s="52" t="s">
        <v>2933</v>
      </c>
      <c r="BJ106" s="52" t="s">
        <v>44</v>
      </c>
      <c r="BK106" s="179">
        <v>10</v>
      </c>
      <c r="BL106" s="179" t="s">
        <v>5388</v>
      </c>
      <c r="BM106" s="179" t="s">
        <v>2932</v>
      </c>
      <c r="BN106" s="179" t="s">
        <v>2931</v>
      </c>
      <c r="BO106" s="52" t="s">
        <v>2850</v>
      </c>
      <c r="BP106" s="179" t="s">
        <v>2849</v>
      </c>
      <c r="BQ106" s="52" t="s">
        <v>2930</v>
      </c>
      <c r="BR106" s="179">
        <v>6</v>
      </c>
      <c r="BS106" s="179" t="s">
        <v>2848</v>
      </c>
    </row>
    <row r="107" spans="1:71" ht="18.75" customHeight="1">
      <c r="A107" s="51" t="s">
        <v>129</v>
      </c>
      <c r="B107" s="205" t="s">
        <v>5558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25">
        <f t="shared" si="70"/>
        <v>3</v>
      </c>
      <c r="K107" s="226" t="str">
        <f t="shared" si="42"/>
        <v>Gs</v>
      </c>
      <c r="L107" s="227">
        <f t="shared" si="71"/>
        <v>1</v>
      </c>
      <c r="M107" s="228">
        <f t="shared" si="44"/>
        <v>2</v>
      </c>
      <c r="N107" s="228">
        <f t="shared" si="45"/>
        <v>3</v>
      </c>
      <c r="O107" s="228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22">
        <f t="shared" si="61"/>
        <v>0.61799999999999999</v>
      </c>
      <c r="AE107" s="309">
        <f t="shared" si="62"/>
        <v>0.53120000000000001</v>
      </c>
      <c r="AF107" s="309">
        <f t="shared" si="63"/>
        <v>0</v>
      </c>
      <c r="AG107" s="309">
        <f t="shared" si="64"/>
        <v>2.41E-2</v>
      </c>
      <c r="AH107" s="309">
        <f t="shared" si="65"/>
        <v>0</v>
      </c>
      <c r="AI107" s="322">
        <v>0.61799999999999999</v>
      </c>
      <c r="AJ107" s="309">
        <v>0.53120000000000001</v>
      </c>
      <c r="AK107" s="309">
        <v>0</v>
      </c>
      <c r="AL107" s="309">
        <v>2.41E-2</v>
      </c>
      <c r="AM107" s="309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79" t="s">
        <v>129</v>
      </c>
      <c r="BF107" s="179" t="s">
        <v>129</v>
      </c>
      <c r="BG107" s="53" t="s">
        <v>2892</v>
      </c>
      <c r="BI107" s="52" t="s">
        <v>2929</v>
      </c>
      <c r="BJ107" s="52" t="s">
        <v>44</v>
      </c>
      <c r="BK107" s="179">
        <v>10</v>
      </c>
      <c r="BL107" s="179" t="s">
        <v>5389</v>
      </c>
      <c r="BM107" s="179" t="s">
        <v>2851</v>
      </c>
      <c r="BN107" s="179">
        <v>2258</v>
      </c>
      <c r="BO107" s="52" t="s">
        <v>2866</v>
      </c>
      <c r="BP107" s="179" t="s">
        <v>2928</v>
      </c>
      <c r="BQ107" s="52" t="s">
        <v>2927</v>
      </c>
      <c r="BR107" s="179">
        <v>6</v>
      </c>
      <c r="BS107" s="179" t="s">
        <v>2848</v>
      </c>
    </row>
    <row r="108" spans="1:71" ht="18.75" customHeight="1">
      <c r="A108" s="51" t="s">
        <v>142</v>
      </c>
      <c r="B108" s="205" t="s">
        <v>5558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25">
        <f t="shared" si="70"/>
        <v>1</v>
      </c>
      <c r="K108" s="226" t="str">
        <f t="shared" si="42"/>
        <v>Gq/11</v>
      </c>
      <c r="L108" s="227">
        <f t="shared" si="71"/>
        <v>0</v>
      </c>
      <c r="M108" s="228">
        <f t="shared" si="44"/>
        <v>0</v>
      </c>
      <c r="N108" s="228">
        <f t="shared" si="45"/>
        <v>1</v>
      </c>
      <c r="O108" s="228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22">
        <f t="shared" si="61"/>
        <v>0</v>
      </c>
      <c r="AE108" s="309">
        <f t="shared" si="62"/>
        <v>0</v>
      </c>
      <c r="AF108" s="309">
        <f t="shared" si="63"/>
        <v>1.8262</v>
      </c>
      <c r="AG108" s="309">
        <f t="shared" si="64"/>
        <v>0.52410000000000001</v>
      </c>
      <c r="AH108" s="309">
        <f t="shared" si="65"/>
        <v>0</v>
      </c>
      <c r="AI108" s="322">
        <v>0</v>
      </c>
      <c r="AJ108" s="309">
        <v>0</v>
      </c>
      <c r="AK108" s="309">
        <v>1.8262</v>
      </c>
      <c r="AL108" s="309">
        <v>0.52410000000000001</v>
      </c>
      <c r="AM108" s="309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79" t="s">
        <v>5390</v>
      </c>
      <c r="BF108" s="179" t="s">
        <v>2998</v>
      </c>
      <c r="BG108" s="53" t="s">
        <v>15</v>
      </c>
      <c r="BI108" s="52" t="s">
        <v>143</v>
      </c>
      <c r="BJ108" s="52" t="s">
        <v>44</v>
      </c>
      <c r="BK108" s="179">
        <v>100</v>
      </c>
      <c r="BL108" s="179"/>
      <c r="BM108" s="179" t="s">
        <v>2900</v>
      </c>
      <c r="BN108" s="179" t="s">
        <v>2997</v>
      </c>
      <c r="BO108" s="52" t="s">
        <v>2866</v>
      </c>
      <c r="BP108" s="179" t="s">
        <v>2996</v>
      </c>
      <c r="BQ108" s="52" t="s">
        <v>2995</v>
      </c>
      <c r="BR108" s="179">
        <v>1</v>
      </c>
      <c r="BS108" s="179" t="s">
        <v>2848</v>
      </c>
    </row>
    <row r="109" spans="1:71" ht="18.75" customHeight="1">
      <c r="A109" s="88" t="s">
        <v>186</v>
      </c>
      <c r="B109" s="205" t="s">
        <v>5558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25">
        <f t="shared" si="70"/>
        <v>3</v>
      </c>
      <c r="K109" s="226" t="str">
        <f t="shared" si="42"/>
        <v>Gq/11</v>
      </c>
      <c r="L109" s="227">
        <f t="shared" si="71"/>
        <v>0</v>
      </c>
      <c r="M109" s="228">
        <f t="shared" si="44"/>
        <v>2</v>
      </c>
      <c r="N109" s="228">
        <f t="shared" si="45"/>
        <v>1</v>
      </c>
      <c r="O109" s="228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22">
        <f t="shared" si="61"/>
        <v>0</v>
      </c>
      <c r="AE109" s="309">
        <f t="shared" si="62"/>
        <v>0.21729999999999999</v>
      </c>
      <c r="AF109" s="309">
        <f t="shared" si="63"/>
        <v>0.73150000000000004</v>
      </c>
      <c r="AG109" s="309">
        <f t="shared" si="64"/>
        <v>2.0500000000000001E-2</v>
      </c>
      <c r="AH109" s="309">
        <f t="shared" si="65"/>
        <v>0.16930000000000001</v>
      </c>
      <c r="AI109" s="322">
        <v>0</v>
      </c>
      <c r="AJ109" s="309">
        <v>0.21729999999999999</v>
      </c>
      <c r="AK109" s="309">
        <v>0.73150000000000004</v>
      </c>
      <c r="AL109" s="309">
        <v>2.0500000000000001E-2</v>
      </c>
      <c r="AM109" s="309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79" t="s">
        <v>5391</v>
      </c>
      <c r="BF109" s="179" t="s">
        <v>3035</v>
      </c>
      <c r="BG109" s="53" t="s">
        <v>15</v>
      </c>
      <c r="BI109" s="52" t="s">
        <v>3034</v>
      </c>
      <c r="BJ109" s="52" t="s">
        <v>44</v>
      </c>
      <c r="BK109" s="179">
        <v>10</v>
      </c>
      <c r="BL109" s="179" t="s">
        <v>5392</v>
      </c>
      <c r="BM109" s="179" t="s">
        <v>3028</v>
      </c>
      <c r="BN109" s="179" t="s">
        <v>3033</v>
      </c>
      <c r="BO109" s="52" t="s">
        <v>2866</v>
      </c>
      <c r="BP109" s="179" t="s">
        <v>3032</v>
      </c>
      <c r="BQ109" s="52" t="s">
        <v>3031</v>
      </c>
      <c r="BR109" s="179">
        <v>6</v>
      </c>
      <c r="BS109" s="179" t="s">
        <v>2848</v>
      </c>
    </row>
    <row r="110" spans="1:71" ht="18.75" customHeight="1">
      <c r="A110" s="88" t="s">
        <v>187</v>
      </c>
      <c r="B110" s="205" t="s">
        <v>5558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25">
        <f t="shared" si="70"/>
        <v>3</v>
      </c>
      <c r="K110" s="226" t="str">
        <f t="shared" si="42"/>
        <v>Gq/11</v>
      </c>
      <c r="L110" s="227">
        <f t="shared" si="71"/>
        <v>0</v>
      </c>
      <c r="M110" s="228">
        <f t="shared" si="44"/>
        <v>2</v>
      </c>
      <c r="N110" s="228">
        <f t="shared" si="45"/>
        <v>1</v>
      </c>
      <c r="O110" s="228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22">
        <f t="shared" si="61"/>
        <v>0</v>
      </c>
      <c r="AE110" s="309">
        <f t="shared" si="62"/>
        <v>8.6099999999999996E-2</v>
      </c>
      <c r="AF110" s="309">
        <f t="shared" si="63"/>
        <v>0.79610000000000003</v>
      </c>
      <c r="AG110" s="309">
        <f t="shared" si="64"/>
        <v>0</v>
      </c>
      <c r="AH110" s="309">
        <f t="shared" si="65"/>
        <v>5.4199999999999998E-2</v>
      </c>
      <c r="AI110" s="322">
        <v>0</v>
      </c>
      <c r="AJ110" s="309">
        <v>8.6099999999999996E-2</v>
      </c>
      <c r="AK110" s="309">
        <v>0.79610000000000003</v>
      </c>
      <c r="AL110" s="309">
        <v>0</v>
      </c>
      <c r="AM110" s="309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79" t="s">
        <v>5393</v>
      </c>
      <c r="BF110" s="179" t="s">
        <v>3030</v>
      </c>
      <c r="BG110" s="53" t="s">
        <v>15</v>
      </c>
      <c r="BI110" s="52" t="s">
        <v>3029</v>
      </c>
      <c r="BJ110" s="52" t="s">
        <v>44</v>
      </c>
      <c r="BK110" s="179">
        <v>10</v>
      </c>
      <c r="BL110" s="179" t="s">
        <v>5394</v>
      </c>
      <c r="BM110" s="179" t="s">
        <v>3028</v>
      </c>
      <c r="BN110" s="179" t="s">
        <v>3027</v>
      </c>
      <c r="BO110" s="52" t="s">
        <v>2850</v>
      </c>
      <c r="BP110" s="179" t="s">
        <v>2849</v>
      </c>
      <c r="BQ110" s="52" t="s">
        <v>3026</v>
      </c>
      <c r="BR110" s="179">
        <v>6</v>
      </c>
      <c r="BS110" s="179" t="s">
        <v>2848</v>
      </c>
    </row>
    <row r="111" spans="1:71" ht="18.75" customHeight="1">
      <c r="A111" s="51" t="s">
        <v>198</v>
      </c>
      <c r="B111" s="205" t="s">
        <v>5558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25">
        <f t="shared" si="70"/>
        <v>4</v>
      </c>
      <c r="K111" s="226" t="str">
        <f t="shared" si="42"/>
        <v>Gs</v>
      </c>
      <c r="L111" s="227">
        <f t="shared" si="71"/>
        <v>1</v>
      </c>
      <c r="M111" s="228">
        <f t="shared" si="44"/>
        <v>2</v>
      </c>
      <c r="N111" s="228">
        <f t="shared" si="45"/>
        <v>3</v>
      </c>
      <c r="O111" s="228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22">
        <f t="shared" si="61"/>
        <v>2.11</v>
      </c>
      <c r="AE111" s="309">
        <f t="shared" si="62"/>
        <v>0.4753</v>
      </c>
      <c r="AF111" s="309">
        <f t="shared" si="63"/>
        <v>9.9099999999999994E-2</v>
      </c>
      <c r="AG111" s="309">
        <f t="shared" si="64"/>
        <v>0.23880000000000001</v>
      </c>
      <c r="AH111" s="309">
        <f t="shared" si="65"/>
        <v>5.9400000000000001E-2</v>
      </c>
      <c r="AI111" s="322">
        <v>2.11</v>
      </c>
      <c r="AJ111" s="309">
        <v>0.4753</v>
      </c>
      <c r="AK111" s="309">
        <v>9.9099999999999994E-2</v>
      </c>
      <c r="AL111" s="309">
        <v>0.23880000000000001</v>
      </c>
      <c r="AM111" s="309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79" t="s">
        <v>5395</v>
      </c>
      <c r="BF111" s="179" t="s">
        <v>198</v>
      </c>
      <c r="BG111" s="53" t="s">
        <v>2892</v>
      </c>
      <c r="BI111" s="52" t="s">
        <v>2909</v>
      </c>
      <c r="BJ111" s="52" t="s">
        <v>44</v>
      </c>
      <c r="BK111" s="179">
        <v>10</v>
      </c>
      <c r="BL111" s="179"/>
      <c r="BM111" s="179" t="s">
        <v>2855</v>
      </c>
      <c r="BN111" s="179">
        <v>24985</v>
      </c>
      <c r="BO111" s="52" t="s">
        <v>2866</v>
      </c>
      <c r="BP111" s="179" t="s">
        <v>2911</v>
      </c>
      <c r="BQ111" s="52" t="s">
        <v>2910</v>
      </c>
      <c r="BR111" s="179">
        <v>2</v>
      </c>
      <c r="BS111" s="179" t="s">
        <v>2848</v>
      </c>
    </row>
    <row r="112" spans="1:71" ht="18.75" customHeight="1">
      <c r="A112" s="51" t="s">
        <v>199</v>
      </c>
      <c r="B112" s="205" t="s">
        <v>5558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25">
        <f t="shared" si="70"/>
        <v>2</v>
      </c>
      <c r="K112" s="226" t="str">
        <f t="shared" si="42"/>
        <v>Gs</v>
      </c>
      <c r="L112" s="227">
        <f t="shared" si="71"/>
        <v>1</v>
      </c>
      <c r="M112" s="228">
        <f t="shared" si="44"/>
        <v>0</v>
      </c>
      <c r="N112" s="228">
        <f t="shared" si="45"/>
        <v>2</v>
      </c>
      <c r="O112" s="228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22">
        <f t="shared" si="61"/>
        <v>0.55100000000000005</v>
      </c>
      <c r="AE112" s="309">
        <f t="shared" si="62"/>
        <v>0</v>
      </c>
      <c r="AF112" s="309">
        <f t="shared" si="63"/>
        <v>0</v>
      </c>
      <c r="AG112" s="309">
        <f t="shared" si="64"/>
        <v>6.5000000000000002E-2</v>
      </c>
      <c r="AH112" s="309">
        <f t="shared" si="65"/>
        <v>0</v>
      </c>
      <c r="AI112" s="322">
        <v>0.55100000000000005</v>
      </c>
      <c r="AJ112" s="309">
        <v>0</v>
      </c>
      <c r="AK112" s="309">
        <v>0</v>
      </c>
      <c r="AL112" s="309">
        <v>6.5000000000000002E-2</v>
      </c>
      <c r="AM112" s="309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79" t="s">
        <v>5396</v>
      </c>
      <c r="BF112" s="179" t="s">
        <v>199</v>
      </c>
      <c r="BG112" s="53" t="s">
        <v>2892</v>
      </c>
      <c r="BI112" s="52" t="s">
        <v>2909</v>
      </c>
      <c r="BJ112" s="52" t="s">
        <v>44</v>
      </c>
      <c r="BK112" s="179">
        <v>10</v>
      </c>
      <c r="BL112" s="179"/>
      <c r="BM112" s="179" t="s">
        <v>2855</v>
      </c>
      <c r="BN112" s="179">
        <v>24985</v>
      </c>
      <c r="BO112" s="52" t="s">
        <v>2866</v>
      </c>
      <c r="BP112" s="179" t="s">
        <v>2908</v>
      </c>
      <c r="BQ112" s="52" t="s">
        <v>2907</v>
      </c>
      <c r="BR112" s="179">
        <v>12</v>
      </c>
      <c r="BS112" s="179" t="s">
        <v>2848</v>
      </c>
    </row>
    <row r="113" spans="1:72" ht="18.75" customHeight="1">
      <c r="A113" s="88" t="s">
        <v>209</v>
      </c>
      <c r="B113" s="205" t="s">
        <v>5558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25">
        <f t="shared" si="70"/>
        <v>2</v>
      </c>
      <c r="K113" s="226" t="str">
        <f t="shared" si="42"/>
        <v>G12/13</v>
      </c>
      <c r="L113" s="227">
        <f t="shared" si="71"/>
        <v>0</v>
      </c>
      <c r="M113" s="228">
        <f t="shared" si="44"/>
        <v>0</v>
      </c>
      <c r="N113" s="228">
        <f t="shared" si="45"/>
        <v>2</v>
      </c>
      <c r="O113" s="228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22">
        <f t="shared" si="61"/>
        <v>0</v>
      </c>
      <c r="AE113" s="309">
        <f t="shared" si="62"/>
        <v>0</v>
      </c>
      <c r="AF113" s="309">
        <f t="shared" si="63"/>
        <v>0.2</v>
      </c>
      <c r="AG113" s="309">
        <f t="shared" si="64"/>
        <v>8.5599999999999996E-2</v>
      </c>
      <c r="AH113" s="309">
        <f t="shared" si="65"/>
        <v>0.46650000000000003</v>
      </c>
      <c r="AI113" s="322">
        <v>0</v>
      </c>
      <c r="AJ113" s="309">
        <v>0</v>
      </c>
      <c r="AK113" s="309">
        <v>0.2</v>
      </c>
      <c r="AL113" s="309">
        <v>8.5599999999999996E-2</v>
      </c>
      <c r="AM113" s="309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79" t="s">
        <v>2537</v>
      </c>
      <c r="BF113" s="179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79">
        <v>10</v>
      </c>
      <c r="BL113" s="179" t="s">
        <v>2861</v>
      </c>
      <c r="BM113" s="179" t="s">
        <v>2855</v>
      </c>
      <c r="BN113" s="179">
        <v>17020</v>
      </c>
      <c r="BO113" s="52" t="s">
        <v>2866</v>
      </c>
      <c r="BP113" s="179" t="s">
        <v>2967</v>
      </c>
      <c r="BQ113" s="52" t="s">
        <v>2966</v>
      </c>
      <c r="BR113" s="179">
        <v>2</v>
      </c>
      <c r="BS113" s="179" t="s">
        <v>2848</v>
      </c>
    </row>
    <row r="114" spans="1:72" ht="18.75" customHeight="1">
      <c r="A114" s="51" t="s">
        <v>76</v>
      </c>
      <c r="B114" s="205" t="s">
        <v>5558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25">
        <f t="shared" si="70"/>
        <v>2</v>
      </c>
      <c r="K114" s="226" t="str">
        <f t="shared" si="42"/>
        <v>Gi/o</v>
      </c>
      <c r="L114" s="227">
        <f t="shared" si="71"/>
        <v>0</v>
      </c>
      <c r="M114" s="228">
        <f t="shared" si="44"/>
        <v>1</v>
      </c>
      <c r="N114" s="228">
        <f t="shared" si="45"/>
        <v>2</v>
      </c>
      <c r="O114" s="228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22">
        <f t="shared" si="61"/>
        <v>0</v>
      </c>
      <c r="AE114" s="309">
        <f t="shared" si="62"/>
        <v>0.28620000000000001</v>
      </c>
      <c r="AF114" s="309">
        <f t="shared" si="63"/>
        <v>0</v>
      </c>
      <c r="AG114" s="309">
        <f t="shared" si="64"/>
        <v>1.95E-2</v>
      </c>
      <c r="AH114" s="309">
        <f t="shared" si="65"/>
        <v>0</v>
      </c>
      <c r="AI114" s="322">
        <v>0</v>
      </c>
      <c r="AJ114" s="309">
        <v>0.28620000000000001</v>
      </c>
      <c r="AK114" s="309">
        <v>0</v>
      </c>
      <c r="AL114" s="309">
        <v>1.95E-2</v>
      </c>
      <c r="AM114" s="309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79" t="s">
        <v>5397</v>
      </c>
      <c r="BF114" s="179" t="s">
        <v>76</v>
      </c>
      <c r="BG114" s="53" t="s">
        <v>15</v>
      </c>
      <c r="BI114" s="52" t="s">
        <v>2994</v>
      </c>
      <c r="BJ114" s="52" t="s">
        <v>2993</v>
      </c>
      <c r="BK114" s="179" t="s">
        <v>2992</v>
      </c>
      <c r="BL114" s="179" t="s">
        <v>5398</v>
      </c>
      <c r="BM114" s="179" t="s">
        <v>2991</v>
      </c>
      <c r="BN114" s="179" t="s">
        <v>2990</v>
      </c>
      <c r="BO114" s="52" t="s">
        <v>2866</v>
      </c>
      <c r="BP114" s="179" t="s">
        <v>2989</v>
      </c>
      <c r="BQ114" s="52" t="s">
        <v>2988</v>
      </c>
      <c r="BR114" s="179">
        <v>6</v>
      </c>
      <c r="BS114" s="179" t="s">
        <v>2848</v>
      </c>
    </row>
    <row r="115" spans="1:72" ht="18.75" customHeight="1">
      <c r="A115" s="88" t="s">
        <v>3511</v>
      </c>
      <c r="B115" s="205" t="s">
        <v>5558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25">
        <f t="shared" si="70"/>
        <v>1</v>
      </c>
      <c r="K115" s="226" t="str">
        <f t="shared" si="42"/>
        <v>Gi/o</v>
      </c>
      <c r="L115" s="227">
        <f t="shared" si="71"/>
        <v>0</v>
      </c>
      <c r="M115" s="228">
        <f t="shared" si="44"/>
        <v>1</v>
      </c>
      <c r="N115" s="228">
        <f t="shared" si="45"/>
        <v>0</v>
      </c>
      <c r="O115" s="228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22">
        <f t="shared" si="61"/>
        <v>0</v>
      </c>
      <c r="AE115" s="309">
        <f t="shared" si="62"/>
        <v>0.1128</v>
      </c>
      <c r="AF115" s="309">
        <f t="shared" si="63"/>
        <v>0</v>
      </c>
      <c r="AG115" s="309">
        <f t="shared" si="64"/>
        <v>0</v>
      </c>
      <c r="AH115" s="309">
        <f t="shared" si="65"/>
        <v>0</v>
      </c>
      <c r="AI115" s="322">
        <v>0</v>
      </c>
      <c r="AJ115" s="309">
        <v>0.1128</v>
      </c>
      <c r="AK115" s="309">
        <v>0</v>
      </c>
      <c r="AL115" s="309">
        <v>0</v>
      </c>
      <c r="AM115" s="309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79" t="s">
        <v>5399</v>
      </c>
      <c r="BF115" s="179" t="s">
        <v>2956</v>
      </c>
      <c r="BG115" s="53" t="s">
        <v>15</v>
      </c>
      <c r="BI115" s="52" t="s">
        <v>2955</v>
      </c>
      <c r="BJ115" s="52" t="s">
        <v>2949</v>
      </c>
      <c r="BK115" s="184">
        <v>1000</v>
      </c>
      <c r="BL115" s="179" t="s">
        <v>5400</v>
      </c>
      <c r="BM115" s="179" t="s">
        <v>2954</v>
      </c>
      <c r="BN115" s="179" t="s">
        <v>2953</v>
      </c>
      <c r="BO115" s="52" t="s">
        <v>2866</v>
      </c>
      <c r="BP115" s="179" t="s">
        <v>2952</v>
      </c>
      <c r="BQ115" s="52" t="s">
        <v>2951</v>
      </c>
      <c r="BR115" s="179">
        <v>6</v>
      </c>
      <c r="BS115" s="179" t="s">
        <v>2848</v>
      </c>
    </row>
    <row r="116" spans="1:72" ht="18.75" customHeight="1">
      <c r="A116" s="51" t="s">
        <v>2919</v>
      </c>
      <c r="B116" s="205" t="s">
        <v>5558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25">
        <f t="shared" si="70"/>
        <v>2</v>
      </c>
      <c r="K116" s="226" t="str">
        <f t="shared" si="42"/>
        <v>Gs</v>
      </c>
      <c r="L116" s="227">
        <f t="shared" si="71"/>
        <v>1</v>
      </c>
      <c r="M116" s="228">
        <f t="shared" si="44"/>
        <v>0</v>
      </c>
      <c r="N116" s="228">
        <f t="shared" si="45"/>
        <v>2</v>
      </c>
      <c r="O116" s="228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22">
        <f t="shared" si="61"/>
        <v>0.65600000000000003</v>
      </c>
      <c r="AE116" s="309">
        <f t="shared" si="62"/>
        <v>0</v>
      </c>
      <c r="AF116" s="309">
        <f t="shared" si="63"/>
        <v>0</v>
      </c>
      <c r="AG116" s="309">
        <f t="shared" si="64"/>
        <v>3.8825000000000005E-2</v>
      </c>
      <c r="AH116" s="309">
        <f t="shared" si="65"/>
        <v>0</v>
      </c>
      <c r="AI116" s="322">
        <v>0.65600000000000003</v>
      </c>
      <c r="AJ116" s="309">
        <v>0</v>
      </c>
      <c r="AK116" s="309">
        <v>0</v>
      </c>
      <c r="AL116" s="309">
        <v>3.8825000000000005E-2</v>
      </c>
      <c r="AM116" s="309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79" t="s">
        <v>2919</v>
      </c>
      <c r="BF116" s="179" t="s">
        <v>2918</v>
      </c>
      <c r="BG116" s="53" t="s">
        <v>2892</v>
      </c>
      <c r="BI116" s="52" t="s">
        <v>2917</v>
      </c>
      <c r="BJ116" s="52" t="s">
        <v>44</v>
      </c>
      <c r="BK116" s="179"/>
      <c r="BL116" s="179" t="s">
        <v>2861</v>
      </c>
      <c r="BM116" s="179" t="s">
        <v>2916</v>
      </c>
      <c r="BN116" s="181" t="s">
        <v>2915</v>
      </c>
      <c r="BO116" s="52" t="s">
        <v>2866</v>
      </c>
      <c r="BP116" s="179" t="s">
        <v>2914</v>
      </c>
      <c r="BQ116" s="52" t="s">
        <v>2913</v>
      </c>
      <c r="BR116" s="179"/>
      <c r="BS116" s="179" t="s">
        <v>2848</v>
      </c>
      <c r="BT116" s="52" t="s">
        <v>2912</v>
      </c>
    </row>
    <row r="117" spans="1:72" ht="18.75" customHeight="1">
      <c r="A117" s="51" t="s">
        <v>188</v>
      </c>
      <c r="B117" s="205" t="s">
        <v>5558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25">
        <f t="shared" si="70"/>
        <v>2</v>
      </c>
      <c r="K117" s="226" t="str">
        <f t="shared" si="42"/>
        <v>Gq/11</v>
      </c>
      <c r="L117" s="227">
        <f t="shared" si="71"/>
        <v>0</v>
      </c>
      <c r="M117" s="228">
        <f t="shared" si="44"/>
        <v>2</v>
      </c>
      <c r="N117" s="228">
        <f t="shared" si="45"/>
        <v>1</v>
      </c>
      <c r="O117" s="228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22">
        <f t="shared" si="61"/>
        <v>0</v>
      </c>
      <c r="AE117" s="309">
        <f t="shared" si="62"/>
        <v>8.9800000000000005E-2</v>
      </c>
      <c r="AF117" s="309">
        <f t="shared" si="63"/>
        <v>0.2165</v>
      </c>
      <c r="AG117" s="309">
        <f t="shared" si="64"/>
        <v>0</v>
      </c>
      <c r="AH117" s="309">
        <f t="shared" si="65"/>
        <v>0</v>
      </c>
      <c r="AI117" s="322">
        <v>0</v>
      </c>
      <c r="AJ117" s="309">
        <v>8.9800000000000005E-2</v>
      </c>
      <c r="AK117" s="309">
        <v>0.2165</v>
      </c>
      <c r="AL117" s="309">
        <v>0</v>
      </c>
      <c r="AM117" s="309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79" t="s">
        <v>5401</v>
      </c>
      <c r="BF117" s="179" t="s">
        <v>188</v>
      </c>
      <c r="BG117" s="53" t="s">
        <v>15</v>
      </c>
      <c r="BI117" s="52" t="s">
        <v>2950</v>
      </c>
      <c r="BJ117" s="52" t="s">
        <v>2949</v>
      </c>
      <c r="BK117" s="184">
        <v>1000</v>
      </c>
      <c r="BL117" s="179" t="s">
        <v>5402</v>
      </c>
      <c r="BM117" s="179" t="s">
        <v>2867</v>
      </c>
      <c r="BN117" s="179" t="s">
        <v>2948</v>
      </c>
      <c r="BO117" s="52" t="s">
        <v>2866</v>
      </c>
      <c r="BP117" s="179" t="s">
        <v>2947</v>
      </c>
      <c r="BQ117" s="52" t="s">
        <v>2946</v>
      </c>
      <c r="BR117" s="179">
        <v>6</v>
      </c>
      <c r="BS117" s="179" t="s">
        <v>2848</v>
      </c>
    </row>
  </sheetData>
  <sortState xmlns:xlrd2="http://schemas.microsoft.com/office/spreadsheetml/2017/richdata2"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0070C0"/>
  </sheetPr>
  <dimension ref="A1:CJ101"/>
  <sheetViews>
    <sheetView zoomScale="130" zoomScaleNormal="130" workbookViewId="0">
      <pane xSplit="1" ySplit="1" topLeftCell="AL2" activePane="bottomRight" state="frozen"/>
      <selection activeCell="B4" sqref="B4"/>
      <selection pane="topRight" activeCell="B4" sqref="B4"/>
      <selection pane="bottomLeft" activeCell="B4" sqref="B4"/>
      <selection pane="bottomRight" activeCell="BJ14" sqref="BJ14"/>
    </sheetView>
  </sheetViews>
  <sheetFormatPr baseColWidth="10" defaultRowHeight="16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51">
      <c r="A1" s="158" t="s">
        <v>2752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24" t="s">
        <v>5551</v>
      </c>
      <c r="AO1" s="153" t="s">
        <v>3264</v>
      </c>
      <c r="AP1" s="152" t="s">
        <v>5552</v>
      </c>
      <c r="AQ1" s="151" t="s">
        <v>5528</v>
      </c>
      <c r="AR1" s="152" t="s">
        <v>5544</v>
      </c>
      <c r="AS1" s="152" t="s">
        <v>5553</v>
      </c>
      <c r="AT1" s="152" t="s">
        <v>3263</v>
      </c>
      <c r="AU1" s="152" t="s">
        <v>5545</v>
      </c>
      <c r="AV1" s="152" t="s">
        <v>5546</v>
      </c>
      <c r="AW1" s="152" t="s">
        <v>5554</v>
      </c>
      <c r="AX1" s="151" t="s">
        <v>2853</v>
      </c>
      <c r="AY1" s="152" t="s">
        <v>5543</v>
      </c>
      <c r="AZ1" s="152" t="s">
        <v>2852</v>
      </c>
      <c r="BA1" s="151" t="s">
        <v>5529</v>
      </c>
      <c r="BB1" s="152" t="s">
        <v>3265</v>
      </c>
      <c r="BC1" s="214" t="s">
        <v>2776</v>
      </c>
      <c r="BD1" s="215" t="s">
        <v>2777</v>
      </c>
      <c r="BE1" s="215" t="s">
        <v>2778</v>
      </c>
      <c r="BF1" s="215" t="s">
        <v>2779</v>
      </c>
      <c r="BG1" s="215" t="s">
        <v>2780</v>
      </c>
      <c r="BH1" s="215" t="s">
        <v>2781</v>
      </c>
      <c r="BI1" s="215" t="s">
        <v>2782</v>
      </c>
      <c r="BJ1" s="215" t="s">
        <v>2783</v>
      </c>
      <c r="BK1" s="215" t="s">
        <v>2784</v>
      </c>
      <c r="BL1" s="215" t="s">
        <v>2785</v>
      </c>
      <c r="BM1" s="214" t="s">
        <v>2786</v>
      </c>
      <c r="BN1" s="215" t="s">
        <v>2787</v>
      </c>
      <c r="BO1" s="215" t="s">
        <v>2788</v>
      </c>
      <c r="BP1" s="214" t="s">
        <v>2789</v>
      </c>
      <c r="BQ1" s="215" t="s">
        <v>2790</v>
      </c>
      <c r="BR1" s="216" t="s">
        <v>2791</v>
      </c>
      <c r="BS1" s="217" t="s">
        <v>2792</v>
      </c>
      <c r="BT1" s="217" t="s">
        <v>2793</v>
      </c>
      <c r="BU1" s="217" t="s">
        <v>2794</v>
      </c>
      <c r="BV1" s="217" t="s">
        <v>2795</v>
      </c>
      <c r="BW1" s="217" t="s">
        <v>2796</v>
      </c>
      <c r="BX1" s="217" t="s">
        <v>2797</v>
      </c>
      <c r="BY1" s="217" t="s">
        <v>2798</v>
      </c>
      <c r="BZ1" s="217" t="s">
        <v>2799</v>
      </c>
      <c r="CA1" s="217" t="s">
        <v>2800</v>
      </c>
      <c r="CB1" s="216" t="s">
        <v>2801</v>
      </c>
      <c r="CC1" s="217" t="s">
        <v>2802</v>
      </c>
      <c r="CD1" s="217" t="s">
        <v>2803</v>
      </c>
      <c r="CE1" s="216" t="s">
        <v>2804</v>
      </c>
      <c r="CF1" s="217" t="s">
        <v>2805</v>
      </c>
      <c r="CH1" s="167" t="s">
        <v>580</v>
      </c>
      <c r="CI1" s="167" t="s">
        <v>581</v>
      </c>
      <c r="CJ1" s="177"/>
    </row>
    <row r="2" spans="1:88">
      <c r="A2" s="42" t="s">
        <v>41</v>
      </c>
      <c r="B2" s="205" t="s">
        <v>5557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3</v>
      </c>
      <c r="K2" s="147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2" si="1">IF(U2=0,0,_xlfn.RANK.EQ(U2,$T2:$W2,0))</f>
        <v>3</v>
      </c>
      <c r="N2" s="19">
        <f t="shared" si="1"/>
        <v>2</v>
      </c>
      <c r="O2" s="19">
        <f t="shared" si="1"/>
        <v>0</v>
      </c>
      <c r="P2" s="20">
        <f>T2/MAX($T2:$W2)*100</f>
        <v>100</v>
      </c>
      <c r="Q2" s="19">
        <f t="shared" ref="Q2:S2" si="2">U2/MAX($T2:$W2)*100</f>
        <v>8.3040102784355287</v>
      </c>
      <c r="R2" s="19">
        <f t="shared" si="2"/>
        <v>10.615152165475093</v>
      </c>
      <c r="S2" s="19">
        <f t="shared" si="2"/>
        <v>0</v>
      </c>
      <c r="T2" s="20">
        <f>MAX(Y2:AA2)</f>
        <v>79.84579575212824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>
      <c r="A3" s="42" t="s">
        <v>179</v>
      </c>
      <c r="B3" s="205" t="s">
        <v>5557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89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 t="shared" ref="T3:T5" si="18">MAX(Y3:AA3)</f>
        <v>0</v>
      </c>
      <c r="U3" s="21">
        <f t="shared" ref="U3:U5" si="19">MAX(AQ3:AW3)</f>
        <v>9.0050645341561424</v>
      </c>
      <c r="V3" s="21">
        <f t="shared" ref="V3:V5" si="20">MAX(AX3:AZ3)</f>
        <v>9.260434077479319</v>
      </c>
      <c r="W3" s="21">
        <f t="shared" ref="W3:W5" si="21">MAX(BA3:BB3)</f>
        <v>8.9991740555884849</v>
      </c>
      <c r="X3" s="147" t="str">
        <f t="shared" ref="X3:X5" si="22">INDEX(AN$1:BB$1,1,MATCH(MAX(AN3:BB3),AN3:BB3,0))</f>
        <v>G11</v>
      </c>
      <c r="Y3" s="32">
        <f t="shared" ref="Y3:Y5" si="23">AN3/MAX($AN3:$BB3)*100</f>
        <v>0</v>
      </c>
      <c r="Z3" s="31">
        <f t="shared" ref="Z3:Z5" si="24">AO3/MAX($AN3:$BB3)*100</f>
        <v>0</v>
      </c>
      <c r="AA3" s="31">
        <f t="shared" ref="AA3:AA5" si="25">AP3/MAX($AN3:$BB3)*100</f>
        <v>0</v>
      </c>
      <c r="AB3" s="31">
        <f t="shared" ref="AB3:AB5" si="26">AQ3/MAX($AN3:$BB3)*100</f>
        <v>95.094003180186846</v>
      </c>
      <c r="AC3" s="31">
        <f t="shared" ref="AC3:AC5" si="27">AR3/MAX($AN3:$BB3)*100</f>
        <v>95.637245833791425</v>
      </c>
      <c r="AD3" s="31">
        <f t="shared" ref="AD3:AD5" si="28">AS3/MAX($AN3:$BB3)*100</f>
        <v>91.884629265983662</v>
      </c>
      <c r="AE3" s="31">
        <f t="shared" ref="AE3:AE5" si="29">AT3/MAX($AN3:$BB3)*100</f>
        <v>97.242358822636447</v>
      </c>
      <c r="AF3" s="31">
        <f t="shared" ref="AF3:AF5" si="30">AU3/MAX($AN3:$BB3)*100</f>
        <v>95.293859660741305</v>
      </c>
      <c r="AG3" s="31">
        <f t="shared" ref="AG3:AG5" si="31">AV3/MAX($AN3:$BB3)*100</f>
        <v>96.607230716384436</v>
      </c>
      <c r="AH3" s="31">
        <f t="shared" ref="AH3:AH5" si="32">AW3/MAX($AN3:$BB3)*100</f>
        <v>96.580054094354864</v>
      </c>
      <c r="AI3" s="31">
        <f t="shared" ref="AI3:AI5" si="33">AX3/MAX($AN3:$BB3)*100</f>
        <v>95.43920742797701</v>
      </c>
      <c r="AJ3" s="31">
        <f t="shared" ref="AJ3:AJ5" si="34">AY3/MAX($AN3:$BB3)*100</f>
        <v>100</v>
      </c>
      <c r="AK3" s="31">
        <f t="shared" ref="AK3:AK5" si="35">AZ3/MAX($AN3:$BB3)*100</f>
        <v>98.022863881478727</v>
      </c>
      <c r="AL3" s="31">
        <f t="shared" ref="AL3:AL5" si="36">BA3/MAX($AN3:$BB3)*100</f>
        <v>93.61238179364544</v>
      </c>
      <c r="AM3" s="31">
        <f t="shared" ref="AM3:AM5" si="37">BB3/MAX($AN3:$BB3)*100</f>
        <v>97.178749724851471</v>
      </c>
      <c r="AN3" s="7">
        <f t="shared" ref="AN3:AN5" si="38">IF(BC3=0,0,LOG(0.01*BC3/10^-BR3))</f>
        <v>0</v>
      </c>
      <c r="AO3" s="8">
        <f t="shared" ref="AO3:AO5" si="39">IF(BD3=0,0,LOG(0.01*BD3/10^-BS3))</f>
        <v>0</v>
      </c>
      <c r="AP3" s="8">
        <f t="shared" ref="AP3:AP5" si="40">IF(BE3=0,0,LOG(0.01*BE3/10^-BT3))</f>
        <v>0</v>
      </c>
      <c r="AQ3" s="8">
        <f t="shared" ref="AQ3:AQ5" si="41">IF(BF3=0,0,LOG(0.01*BF3/10^-BU3))</f>
        <v>8.80611747613729</v>
      </c>
      <c r="AR3" s="8">
        <f t="shared" ref="AR3:AR5" si="42">IF(BG3=0,0,LOG(0.01*BG3/10^-BV3))</f>
        <v>8.8564241039550922</v>
      </c>
      <c r="AS3" s="8">
        <f t="shared" ref="AS3:AS5" si="43">IF(BH3=0,0,LOG(0.01*BH3/10^-BW3))</f>
        <v>8.5089155205126872</v>
      </c>
      <c r="AT3" s="8">
        <f t="shared" ref="AT3:AT5" si="44">IF(BI3=0,0,LOG(0.01*BI3/10^-BX3))</f>
        <v>9.0050645341561424</v>
      </c>
      <c r="AU3" s="8">
        <f t="shared" ref="AU3:AU5" si="45">IF(BJ3=0,0,LOG(0.01*BJ3/10^-BY3))</f>
        <v>8.8246250537686048</v>
      </c>
      <c r="AV3" s="8">
        <f t="shared" ref="AV3:AV5" si="46">IF(BK3=0,0,LOG(0.01*BK3/10^-BZ3))</f>
        <v>8.9462489145691322</v>
      </c>
      <c r="AW3" s="8">
        <f t="shared" ref="AW3:AW5" si="47">IF(BL3=0,0,LOG(0.01*BL3/10^-CA3))</f>
        <v>8.9437322414015981</v>
      </c>
      <c r="AX3" s="8">
        <f t="shared" ref="AX3:AX5" si="48">IF(BM3=0,0,LOG(0.01*BM3/10^-CB3))</f>
        <v>8.8380848879365566</v>
      </c>
      <c r="AY3" s="8">
        <f t="shared" ref="AY3:AY5" si="49">IF(BN3=0,0,LOG(0.01*BN3/10^-CC3))</f>
        <v>9.260434077479319</v>
      </c>
      <c r="AZ3" s="8">
        <f t="shared" ref="AZ3:AZ5" si="50">IF(BO3=0,0,LOG(0.01*BO3/10^-CD3))</f>
        <v>9.0773426906016237</v>
      </c>
      <c r="BA3" s="8">
        <f t="shared" ref="BA3:BA5" si="51">IF(BP3=0,0,LOG(0.01*BP3/10^-CE3))</f>
        <v>8.6689129043587876</v>
      </c>
      <c r="BB3" s="8">
        <f t="shared" ref="BB3:BB5" si="52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>
      <c r="A4" s="42" t="s">
        <v>153</v>
      </c>
      <c r="B4" s="205" t="s">
        <v>5557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89">
        <f t="shared" si="9"/>
        <v>3</v>
      </c>
      <c r="K4" s="147" t="str">
        <f t="shared" si="10"/>
        <v>Gs</v>
      </c>
      <c r="L4" s="20">
        <f t="shared" si="11"/>
        <v>1</v>
      </c>
      <c r="M4" s="19">
        <f t="shared" si="12"/>
        <v>3</v>
      </c>
      <c r="N4" s="19">
        <f t="shared" si="13"/>
        <v>0</v>
      </c>
      <c r="O4" s="19">
        <f t="shared" si="14"/>
        <v>2</v>
      </c>
      <c r="P4" s="20">
        <f t="shared" si="15"/>
        <v>100</v>
      </c>
      <c r="Q4" s="19">
        <f t="shared" si="16"/>
        <v>9.3720364522753776</v>
      </c>
      <c r="R4" s="19">
        <f t="shared" si="17"/>
        <v>0</v>
      </c>
      <c r="S4" s="19">
        <f>W4/MAX($T4:$W4)*100</f>
        <v>9.7684881455932668</v>
      </c>
      <c r="T4" s="20">
        <f t="shared" si="18"/>
        <v>75.421346677614792</v>
      </c>
      <c r="U4" s="21">
        <f t="shared" si="19"/>
        <v>7.0685161034230424</v>
      </c>
      <c r="V4" s="21">
        <f t="shared" si="20"/>
        <v>0</v>
      </c>
      <c r="W4" s="21">
        <f t="shared" si="21"/>
        <v>7.3675253094496025</v>
      </c>
      <c r="X4" s="147" t="str">
        <f t="shared" si="22"/>
        <v>G13</v>
      </c>
      <c r="Y4" s="32">
        <f t="shared" si="23"/>
        <v>75.421346677614792</v>
      </c>
      <c r="Z4" s="31">
        <f t="shared" si="24"/>
        <v>0</v>
      </c>
      <c r="AA4" s="31">
        <f t="shared" si="25"/>
        <v>0</v>
      </c>
      <c r="AB4" s="31">
        <f t="shared" si="26"/>
        <v>77.763538743458426</v>
      </c>
      <c r="AC4" s="31">
        <f t="shared" si="27"/>
        <v>84.734764829347952</v>
      </c>
      <c r="AD4" s="31">
        <f t="shared" si="28"/>
        <v>72.171610805787736</v>
      </c>
      <c r="AE4" s="31">
        <f t="shared" si="29"/>
        <v>94.898445053567158</v>
      </c>
      <c r="AF4" s="31">
        <f t="shared" si="30"/>
        <v>95.941524549049731</v>
      </c>
      <c r="AG4" s="31">
        <f t="shared" si="31"/>
        <v>88.92221873272679</v>
      </c>
      <c r="AH4" s="31">
        <f t="shared" si="32"/>
        <v>86.807010200625072</v>
      </c>
      <c r="AI4" s="31">
        <f t="shared" si="33"/>
        <v>0</v>
      </c>
      <c r="AJ4" s="31">
        <f t="shared" si="34"/>
        <v>0</v>
      </c>
      <c r="AK4" s="31">
        <f t="shared" si="35"/>
        <v>0</v>
      </c>
      <c r="AL4" s="31">
        <f t="shared" si="36"/>
        <v>98.190735110090728</v>
      </c>
      <c r="AM4" s="31">
        <f t="shared" si="37"/>
        <v>100</v>
      </c>
      <c r="AN4" s="7">
        <f t="shared" si="38"/>
        <v>5.5566868052009966</v>
      </c>
      <c r="AO4" s="8">
        <f t="shared" si="39"/>
        <v>0</v>
      </c>
      <c r="AP4" s="8">
        <f t="shared" si="40"/>
        <v>0</v>
      </c>
      <c r="AQ4" s="8">
        <f t="shared" si="41"/>
        <v>5.7292483984479468</v>
      </c>
      <c r="AR4" s="8">
        <f t="shared" si="42"/>
        <v>6.2428552447048107</v>
      </c>
      <c r="AS4" s="8">
        <f t="shared" si="43"/>
        <v>5.3172616923538758</v>
      </c>
      <c r="AT4" s="8">
        <f t="shared" si="44"/>
        <v>6.9916669575956849</v>
      </c>
      <c r="AU4" s="8">
        <f t="shared" si="45"/>
        <v>7.0685161034230424</v>
      </c>
      <c r="AV4" s="8">
        <f t="shared" si="46"/>
        <v>6.5513669708577815</v>
      </c>
      <c r="AW4" s="8">
        <f t="shared" si="47"/>
        <v>6.3955284469075497</v>
      </c>
      <c r="AX4" s="8">
        <f t="shared" si="48"/>
        <v>0</v>
      </c>
      <c r="AY4" s="8">
        <f t="shared" si="49"/>
        <v>0</v>
      </c>
      <c r="AZ4" s="8">
        <f t="shared" si="50"/>
        <v>0</v>
      </c>
      <c r="BA4" s="8">
        <f t="shared" si="51"/>
        <v>7.2342272607705516</v>
      </c>
      <c r="BB4" s="8">
        <f t="shared" si="52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>
      <c r="A5" s="18" t="s">
        <v>25</v>
      </c>
      <c r="B5" s="205" t="s">
        <v>5557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89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18"/>
        <v>100</v>
      </c>
      <c r="U5" s="21">
        <f t="shared" si="19"/>
        <v>0</v>
      </c>
      <c r="V5" s="21">
        <f t="shared" si="20"/>
        <v>0</v>
      </c>
      <c r="W5" s="21">
        <f t="shared" si="21"/>
        <v>0</v>
      </c>
      <c r="X5" s="147" t="str">
        <f t="shared" si="22"/>
        <v>GsS</v>
      </c>
      <c r="Y5" s="32">
        <f t="shared" si="23"/>
        <v>100</v>
      </c>
      <c r="Z5" s="31">
        <f t="shared" si="24"/>
        <v>99.225121418110945</v>
      </c>
      <c r="AA5" s="31">
        <f t="shared" si="25"/>
        <v>99.225121418110945</v>
      </c>
      <c r="AB5" s="31">
        <f t="shared" si="26"/>
        <v>0</v>
      </c>
      <c r="AC5" s="31">
        <f t="shared" si="27"/>
        <v>0</v>
      </c>
      <c r="AD5" s="31">
        <f t="shared" si="28"/>
        <v>0</v>
      </c>
      <c r="AE5" s="31">
        <f t="shared" si="29"/>
        <v>0</v>
      </c>
      <c r="AF5" s="31">
        <f t="shared" si="30"/>
        <v>0</v>
      </c>
      <c r="AG5" s="31">
        <f t="shared" si="31"/>
        <v>0</v>
      </c>
      <c r="AH5" s="31">
        <f t="shared" si="32"/>
        <v>0</v>
      </c>
      <c r="AI5" s="31">
        <f t="shared" si="33"/>
        <v>0</v>
      </c>
      <c r="AJ5" s="31">
        <f t="shared" si="34"/>
        <v>0</v>
      </c>
      <c r="AK5" s="31">
        <f t="shared" si="35"/>
        <v>0</v>
      </c>
      <c r="AL5" s="31">
        <f t="shared" si="36"/>
        <v>0</v>
      </c>
      <c r="AM5" s="31">
        <f t="shared" si="37"/>
        <v>0</v>
      </c>
      <c r="AN5" s="7">
        <f t="shared" si="38"/>
        <v>7.8921416093667833</v>
      </c>
      <c r="AO5" s="8">
        <f t="shared" si="39"/>
        <v>7.8309870943834454</v>
      </c>
      <c r="AP5" s="8">
        <f t="shared" si="40"/>
        <v>7.8309870943834454</v>
      </c>
      <c r="AQ5" s="8">
        <f t="shared" si="41"/>
        <v>0</v>
      </c>
      <c r="AR5" s="8">
        <f t="shared" si="42"/>
        <v>0</v>
      </c>
      <c r="AS5" s="8">
        <f t="shared" si="43"/>
        <v>0</v>
      </c>
      <c r="AT5" s="8">
        <f t="shared" si="44"/>
        <v>0</v>
      </c>
      <c r="AU5" s="8">
        <f t="shared" si="45"/>
        <v>0</v>
      </c>
      <c r="AV5" s="8">
        <f t="shared" si="46"/>
        <v>0</v>
      </c>
      <c r="AW5" s="8">
        <f t="shared" si="47"/>
        <v>0</v>
      </c>
      <c r="AX5" s="8">
        <f t="shared" si="48"/>
        <v>0</v>
      </c>
      <c r="AY5" s="8">
        <f t="shared" si="49"/>
        <v>0</v>
      </c>
      <c r="AZ5" s="8">
        <f t="shared" si="50"/>
        <v>0</v>
      </c>
      <c r="BA5" s="8">
        <f t="shared" si="51"/>
        <v>0</v>
      </c>
      <c r="BB5" s="8">
        <f t="shared" si="52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>
      <c r="B6" s="28"/>
    </row>
    <row r="7" spans="1:88">
      <c r="B7" s="28"/>
    </row>
    <row r="8" spans="1:88">
      <c r="B8" s="28"/>
    </row>
    <row r="9" spans="1:88">
      <c r="B9" s="28"/>
    </row>
    <row r="10" spans="1:88">
      <c r="B10" s="28"/>
    </row>
    <row r="11" spans="1:88">
      <c r="B11" s="28"/>
    </row>
    <row r="12" spans="1:88">
      <c r="B12" s="28"/>
    </row>
    <row r="13" spans="1:88">
      <c r="B13" s="28"/>
    </row>
    <row r="14" spans="1:88">
      <c r="B14" s="28"/>
    </row>
    <row r="15" spans="1:88">
      <c r="B15" s="28"/>
    </row>
    <row r="16" spans="1:88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F9E-AB71-8E4B-951C-48A7955AF2BB}">
  <sheetPr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8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conditionalFormatting sqref="AC1 Y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1E3-D08F-D44C-A2D1-46B20E11DAA6}">
  <sheetPr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/>
  <cols>
    <col min="1" max="1" width="8.6640625" style="89" bestFit="1" customWidth="1"/>
    <col min="2" max="2" width="8" style="92" customWidth="1"/>
    <col min="3" max="3" width="6" style="92" customWidth="1"/>
    <col min="4" max="4" width="7.6640625" style="327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199" bestFit="1" customWidth="1"/>
    <col min="9" max="9" width="8.83203125" style="199"/>
    <col min="10" max="11" width="8.83203125" style="49"/>
    <col min="12" max="12" width="8.83203125" style="199"/>
    <col min="13" max="16384" width="8.83203125" style="49"/>
  </cols>
  <sheetData>
    <row r="1" spans="1:12" s="75" customFormat="1" ht="74" customHeight="1">
      <c r="A1" s="97" t="s">
        <v>5152</v>
      </c>
      <c r="B1" s="91" t="s">
        <v>5681</v>
      </c>
      <c r="C1" s="91" t="s">
        <v>5682</v>
      </c>
      <c r="D1" s="195" t="s">
        <v>5675</v>
      </c>
      <c r="E1" s="76" t="s">
        <v>5169</v>
      </c>
      <c r="F1" s="195" t="s">
        <v>5683</v>
      </c>
      <c r="G1" s="195" t="s">
        <v>5168</v>
      </c>
      <c r="H1" s="200" t="s">
        <v>5508</v>
      </c>
      <c r="I1" s="76" t="s">
        <v>5169</v>
      </c>
      <c r="J1" s="195" t="s">
        <v>5170</v>
      </c>
      <c r="K1" s="195" t="s">
        <v>5168</v>
      </c>
      <c r="L1" s="198"/>
    </row>
    <row r="2" spans="1:12" ht="16" customHeight="1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199" t="str">
        <f t="shared" ref="H2:H33" si="3">IF(COUNTBLANK(E2:G2)&gt;1,"Non-coupling","Coupling")</f>
        <v>Coupling</v>
      </c>
      <c r="I2" s="201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199" t="str">
        <f t="shared" si="3"/>
        <v>Coupling</v>
      </c>
      <c r="I3" s="201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199" t="str">
        <f t="shared" si="3"/>
        <v>Coupling</v>
      </c>
      <c r="I4" s="201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199" t="str">
        <f t="shared" si="3"/>
        <v>Coupling</v>
      </c>
      <c r="I5" s="201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199" t="str">
        <f t="shared" si="3"/>
        <v>Coupling</v>
      </c>
      <c r="I6" s="201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199" t="str">
        <f t="shared" si="3"/>
        <v>Coupling</v>
      </c>
      <c r="I7" s="201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199" t="str">
        <f t="shared" si="3"/>
        <v>Coupling</v>
      </c>
      <c r="I8" s="201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199" t="str">
        <f t="shared" si="3"/>
        <v>Coupling</v>
      </c>
      <c r="I9" s="201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199" t="str">
        <f t="shared" si="3"/>
        <v>Coupling</v>
      </c>
      <c r="I10" s="201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199" t="str">
        <f t="shared" si="3"/>
        <v>Coupling</v>
      </c>
      <c r="I11" s="201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199" t="str">
        <f t="shared" si="3"/>
        <v>Coupling</v>
      </c>
      <c r="I12" s="201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199" t="str">
        <f t="shared" si="3"/>
        <v>Coupling</v>
      </c>
      <c r="I13" s="201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199" t="str">
        <f t="shared" si="3"/>
        <v>Coupling</v>
      </c>
      <c r="I14" s="201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199" t="str">
        <f t="shared" si="3"/>
        <v>Coupling</v>
      </c>
      <c r="I15" s="201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199" t="str">
        <f t="shared" si="3"/>
        <v>Coupling</v>
      </c>
      <c r="I16" s="201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199" t="str">
        <f t="shared" si="3"/>
        <v>Coupling</v>
      </c>
      <c r="I17" s="201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199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199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199" t="str">
        <f t="shared" si="3"/>
        <v>Non-coupling</v>
      </c>
      <c r="I20" s="199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199" t="str">
        <f t="shared" si="3"/>
        <v>Non-coupling</v>
      </c>
      <c r="I21" s="199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199" t="str">
        <f t="shared" si="3"/>
        <v>Non-coupling</v>
      </c>
      <c r="I22" s="199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199" t="str">
        <f t="shared" si="3"/>
        <v>Non-coupling</v>
      </c>
      <c r="I23" s="199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199" t="str">
        <f t="shared" si="3"/>
        <v>Non-coupling</v>
      </c>
      <c r="I24" s="199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199" t="str">
        <f t="shared" si="3"/>
        <v>Non-coupling</v>
      </c>
      <c r="I25" s="199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199" t="str">
        <f t="shared" si="3"/>
        <v>Non-coupling</v>
      </c>
      <c r="I26" s="199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199" t="str">
        <f t="shared" si="3"/>
        <v>Non-coupling</v>
      </c>
      <c r="I27" s="199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199" t="str">
        <f t="shared" si="3"/>
        <v>Non-coupling</v>
      </c>
      <c r="I28" s="199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199" t="str">
        <f t="shared" si="3"/>
        <v>Non-coupling</v>
      </c>
      <c r="I29" s="199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199" t="str">
        <f t="shared" si="3"/>
        <v>Non-coupling</v>
      </c>
      <c r="I30" s="199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199" t="str">
        <f t="shared" si="3"/>
        <v>Non-coupling</v>
      </c>
      <c r="I31" s="199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199" t="str">
        <f t="shared" si="3"/>
        <v>Non-coupling</v>
      </c>
      <c r="I32" s="199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199" t="str">
        <f t="shared" si="3"/>
        <v>Non-coupling</v>
      </c>
      <c r="I33" s="199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199" t="str">
        <f t="shared" ref="H34:H51" si="12">IF(COUNTBLANK(E34:G34)&gt;1,"Non-coupling","Coupling")</f>
        <v>Non-coupling</v>
      </c>
      <c r="I34" s="199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199" t="str">
        <f t="shared" si="12"/>
        <v>Non-coupling</v>
      </c>
      <c r="I35" s="199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199" t="str">
        <f t="shared" si="12"/>
        <v>Non-coupling</v>
      </c>
      <c r="I36" s="199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199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199" t="str">
        <f t="shared" si="12"/>
        <v>Non-coupling</v>
      </c>
      <c r="I38" s="199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199" t="str">
        <f t="shared" si="12"/>
        <v>Non-coupling</v>
      </c>
      <c r="I39" s="199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199" t="str">
        <f t="shared" si="12"/>
        <v>Non-coupling</v>
      </c>
      <c r="I40" s="199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199" t="str">
        <f t="shared" si="12"/>
        <v>Non-coupling</v>
      </c>
      <c r="I41" s="199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199" t="str">
        <f t="shared" si="12"/>
        <v>Non-coupling</v>
      </c>
      <c r="I42" s="199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199" t="str">
        <f t="shared" si="12"/>
        <v>Non-coupling</v>
      </c>
      <c r="I43" s="199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199" t="str">
        <f t="shared" si="12"/>
        <v>Non-coupling</v>
      </c>
      <c r="I44" s="199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199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199" t="str">
        <f t="shared" si="12"/>
        <v>Non-coupling</v>
      </c>
      <c r="I46" s="199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199" t="str">
        <f t="shared" si="12"/>
        <v>Non-coupling</v>
      </c>
      <c r="I47" s="199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199" t="str">
        <f t="shared" si="12"/>
        <v>Non-coupling</v>
      </c>
      <c r="I48" s="199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199" t="str">
        <f t="shared" si="12"/>
        <v>Non-coupling</v>
      </c>
      <c r="I49" s="199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199" t="str">
        <f t="shared" si="12"/>
        <v>Non-coupling</v>
      </c>
      <c r="I50" s="199" t="str">
        <f t="shared" si="9"/>
        <v>nc_PE2R3</v>
      </c>
      <c r="K50" s="49" t="str">
        <f t="shared" si="9"/>
        <v>nc_PE2R3</v>
      </c>
    </row>
    <row r="51" spans="1:11" ht="18.75" customHeight="1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199" t="str">
        <f t="shared" si="12"/>
        <v>Non-coupling</v>
      </c>
      <c r="I51" s="199" t="str">
        <f t="shared" si="9"/>
        <v>nc_MC3R</v>
      </c>
      <c r="K51" s="49" t="str">
        <f t="shared" si="9"/>
        <v>nc_MC3R</v>
      </c>
    </row>
  </sheetData>
  <sortState xmlns:xlrd2="http://schemas.microsoft.com/office/spreadsheetml/2017/richdata2"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3F0-A498-C842-BC19-DCEB00C0161F}">
  <sheetPr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/>
  <cols>
    <col min="1" max="1" width="8.6640625" style="27" bestFit="1" customWidth="1"/>
    <col min="2" max="2" width="7.6640625" style="330" bestFit="1" customWidth="1"/>
    <col min="3" max="3" width="7.6640625" style="9" bestFit="1" customWidth="1"/>
    <col min="4" max="4" width="22.33203125" style="334" bestFit="1" customWidth="1"/>
    <col min="5" max="16384" width="10.83203125" style="23"/>
  </cols>
  <sheetData>
    <row r="1" spans="1:5" s="126" customFormat="1" ht="66" customHeight="1">
      <c r="A1" s="122" t="s">
        <v>5685</v>
      </c>
      <c r="B1" s="328" t="s">
        <v>5655</v>
      </c>
      <c r="C1" s="331" t="s">
        <v>5684</v>
      </c>
      <c r="D1" s="126" t="s">
        <v>5686</v>
      </c>
      <c r="E1" s="126" t="s">
        <v>3258</v>
      </c>
    </row>
    <row r="2" spans="1:5" s="28" customFormat="1">
      <c r="A2" s="51" t="s">
        <v>20</v>
      </c>
      <c r="B2" s="329" t="str">
        <f>VLOOKUP(A2,'Lambert-RGB-GDP_Econst'!A:U,21,FALSE)</f>
        <v>-</v>
      </c>
      <c r="C2" s="332" t="s">
        <v>2853</v>
      </c>
      <c r="D2" s="333" t="str">
        <f t="shared" ref="D2:D28" si="0">IF(B2="-","Coupling required agonist",IF(B2=C2,"Same","Diff"))</f>
        <v>Coupling required agonist</v>
      </c>
    </row>
    <row r="3" spans="1:5" s="28" customFormat="1">
      <c r="A3" s="51" t="s">
        <v>43</v>
      </c>
      <c r="B3" s="329" t="str">
        <f>VLOOKUP(A3,'Lambert-RGB-GDP_Econst'!A:U,21,FALSE)</f>
        <v>-</v>
      </c>
      <c r="C3" s="332" t="s">
        <v>2853</v>
      </c>
      <c r="D3" s="333" t="str">
        <f t="shared" si="0"/>
        <v>Coupling required agonist</v>
      </c>
    </row>
    <row r="4" spans="1:5" s="28" customFormat="1">
      <c r="A4" s="51" t="s">
        <v>111</v>
      </c>
      <c r="B4" s="329" t="str">
        <f>VLOOKUP(A4,'Lambert-RGB-GDP_Econst'!A:U,21,FALSE)</f>
        <v>-</v>
      </c>
      <c r="C4" s="332" t="s">
        <v>3264</v>
      </c>
      <c r="D4" s="333" t="str">
        <f t="shared" si="0"/>
        <v>Coupling required agonist</v>
      </c>
    </row>
    <row r="5" spans="1:5" s="28" customFormat="1">
      <c r="A5" s="51" t="s">
        <v>112</v>
      </c>
      <c r="B5" s="329" t="str">
        <f>VLOOKUP(A5,'Lambert-RGB-GDP_Econst'!A:U,21,FALSE)</f>
        <v>-</v>
      </c>
      <c r="C5" s="332" t="s">
        <v>5528</v>
      </c>
      <c r="D5" s="333" t="str">
        <f t="shared" si="0"/>
        <v>Coupling required agonist</v>
      </c>
    </row>
    <row r="6" spans="1:5" s="28" customFormat="1">
      <c r="A6" s="51" t="s">
        <v>113</v>
      </c>
      <c r="B6" s="329" t="str">
        <f>VLOOKUP(A6,'Lambert-RGB-GDP_Econst'!A:U,21,FALSE)</f>
        <v>-</v>
      </c>
      <c r="C6" s="332" t="s">
        <v>5528</v>
      </c>
      <c r="D6" s="333" t="str">
        <f t="shared" si="0"/>
        <v>Coupling required agonist</v>
      </c>
    </row>
    <row r="7" spans="1:5" s="28" customFormat="1">
      <c r="A7" s="51" t="s">
        <v>90</v>
      </c>
      <c r="B7" s="329" t="str">
        <f>VLOOKUP(A7,'Lambert-RGB-GDP_Econst'!A:U,21,FALSE)</f>
        <v>-</v>
      </c>
      <c r="C7" s="332" t="s">
        <v>5529</v>
      </c>
      <c r="D7" s="333" t="str">
        <f t="shared" si="0"/>
        <v>Coupling required agonist</v>
      </c>
    </row>
    <row r="8" spans="1:5" s="28" customFormat="1">
      <c r="A8" s="51" t="s">
        <v>227</v>
      </c>
      <c r="B8" s="329" t="str">
        <f>VLOOKUP(A8,'Lambert-RGB-GDP_Econst'!A:U,21,FALSE)</f>
        <v>-</v>
      </c>
      <c r="C8" s="332" t="s">
        <v>2853</v>
      </c>
      <c r="D8" s="333" t="str">
        <f t="shared" si="0"/>
        <v>Coupling required agonist</v>
      </c>
    </row>
    <row r="9" spans="1:5" s="28" customFormat="1">
      <c r="A9" s="51" t="s">
        <v>209</v>
      </c>
      <c r="B9" s="329" t="str">
        <f>VLOOKUP(A9,'Lambert-RGB-GDP_Econst'!A:U,21,FALSE)</f>
        <v>-</v>
      </c>
      <c r="C9" s="332" t="s">
        <v>2853</v>
      </c>
      <c r="D9" s="333" t="str">
        <f t="shared" si="0"/>
        <v>Coupling required agonist</v>
      </c>
    </row>
    <row r="10" spans="1:5" s="28" customFormat="1">
      <c r="A10" s="51" t="s">
        <v>230</v>
      </c>
      <c r="B10" s="329" t="str">
        <f>VLOOKUP(A10,'Lambert-RGB-GDP_Econst'!A:U,21,FALSE)</f>
        <v>-</v>
      </c>
      <c r="C10" s="332" t="s">
        <v>3264</v>
      </c>
      <c r="D10" s="333" t="str">
        <f t="shared" si="0"/>
        <v>Coupling required agonist</v>
      </c>
    </row>
    <row r="11" spans="1:5" s="28" customFormat="1">
      <c r="A11" s="51" t="s">
        <v>100</v>
      </c>
      <c r="B11" s="329" t="str">
        <f>VLOOKUP(A11,'Lambert-RGB-GDP_Econst'!A:U,21,FALSE)</f>
        <v>Gi1</v>
      </c>
      <c r="C11" s="332" t="s">
        <v>5529</v>
      </c>
      <c r="D11" s="333" t="str">
        <f t="shared" si="0"/>
        <v>Diff</v>
      </c>
      <c r="E11" s="205" t="s">
        <v>5687</v>
      </c>
    </row>
    <row r="12" spans="1:5" s="28" customFormat="1">
      <c r="A12" s="51" t="s">
        <v>31</v>
      </c>
      <c r="B12" s="329" t="str">
        <f>VLOOKUP(A12,'Lambert-RGB-GDP_Econst'!A:U,21,FALSE)</f>
        <v>Gi1</v>
      </c>
      <c r="C12" s="332" t="s">
        <v>5528</v>
      </c>
      <c r="D12" s="333" t="str">
        <f t="shared" si="0"/>
        <v>Same</v>
      </c>
    </row>
    <row r="13" spans="1:5" s="28" customFormat="1">
      <c r="A13" s="51" t="s">
        <v>28</v>
      </c>
      <c r="B13" s="329" t="str">
        <f>VLOOKUP(A13,'Lambert-RGB-GDP_Econst'!A:U,21,FALSE)</f>
        <v>Gq</v>
      </c>
      <c r="C13" s="332" t="s">
        <v>2853</v>
      </c>
      <c r="D13" s="333" t="str">
        <f t="shared" si="0"/>
        <v>Same</v>
      </c>
    </row>
    <row r="14" spans="1:5" s="28" customFormat="1">
      <c r="A14" s="51" t="s">
        <v>29</v>
      </c>
      <c r="B14" s="329" t="str">
        <f>VLOOKUP(A14,'Lambert-RGB-GDP_Econst'!A:U,21,FALSE)</f>
        <v>Gi1</v>
      </c>
      <c r="C14" s="332" t="s">
        <v>5528</v>
      </c>
      <c r="D14" s="333" t="str">
        <f t="shared" si="0"/>
        <v>Same</v>
      </c>
    </row>
    <row r="15" spans="1:5" s="28" customFormat="1">
      <c r="A15" s="51" t="s">
        <v>37</v>
      </c>
      <c r="B15" s="329" t="str">
        <f>VLOOKUP(A15,'Lambert-RGB-GDP_Econst'!A:U,21,FALSE)</f>
        <v>Gi1</v>
      </c>
      <c r="C15" s="332" t="s">
        <v>5528</v>
      </c>
      <c r="D15" s="333" t="str">
        <f t="shared" si="0"/>
        <v>Same</v>
      </c>
    </row>
    <row r="16" spans="1:5" s="28" customFormat="1">
      <c r="A16" s="51" t="s">
        <v>41</v>
      </c>
      <c r="B16" s="329" t="str">
        <f>VLOOKUP(A16,'Lambert-RGB-GDP_Econst'!A:U,21,FALSE)</f>
        <v>GsL</v>
      </c>
      <c r="C16" s="332" t="s">
        <v>3264</v>
      </c>
      <c r="D16" s="333" t="str">
        <f t="shared" si="0"/>
        <v>Same</v>
      </c>
    </row>
    <row r="17" spans="1:12" s="28" customFormat="1">
      <c r="A17" s="51" t="s">
        <v>103</v>
      </c>
      <c r="B17" s="329" t="str">
        <f>VLOOKUP(A17,'Lambert-RGB-GDP_Econst'!A:U,21,FALSE)</f>
        <v>Gi1</v>
      </c>
      <c r="C17" s="332" t="s">
        <v>5528</v>
      </c>
      <c r="D17" s="333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>
      <c r="A18" s="51" t="s">
        <v>58</v>
      </c>
      <c r="B18" s="329" t="str">
        <f>VLOOKUP(A18,'Lambert-RGB-GDP_Econst'!A:U,21,FALSE)</f>
        <v>Gi1</v>
      </c>
      <c r="C18" s="332" t="s">
        <v>5528</v>
      </c>
      <c r="D18" s="333" t="str">
        <f t="shared" si="0"/>
        <v>Same</v>
      </c>
    </row>
    <row r="19" spans="1:12" s="28" customFormat="1">
      <c r="A19" s="51" t="s">
        <v>106</v>
      </c>
      <c r="B19" s="329" t="str">
        <f>VLOOKUP(A19,'Lambert-RGB-GDP_Econst'!A:U,21,FALSE)</f>
        <v>GsL</v>
      </c>
      <c r="C19" s="332" t="s">
        <v>3264</v>
      </c>
      <c r="D19" s="333" t="str">
        <f t="shared" si="0"/>
        <v>Same</v>
      </c>
    </row>
    <row r="20" spans="1:12" s="28" customFormat="1">
      <c r="A20" s="51" t="s">
        <v>108</v>
      </c>
      <c r="B20" s="329" t="str">
        <f>VLOOKUP(A20,'Lambert-RGB-GDP_Econst'!A:U,21,FALSE)</f>
        <v>Gi1</v>
      </c>
      <c r="C20" s="332" t="s">
        <v>5528</v>
      </c>
      <c r="D20" s="333" t="str">
        <f t="shared" si="0"/>
        <v>Same</v>
      </c>
    </row>
    <row r="21" spans="1:12" s="28" customFormat="1">
      <c r="A21" s="51" t="s">
        <v>114</v>
      </c>
      <c r="B21" s="329" t="str">
        <f>VLOOKUP(A21,'Lambert-RGB-GDP_Econst'!A:U,21,FALSE)</f>
        <v>Gi1</v>
      </c>
      <c r="C21" s="332" t="s">
        <v>5528</v>
      </c>
      <c r="D21" s="333" t="str">
        <f t="shared" si="0"/>
        <v>Same</v>
      </c>
    </row>
    <row r="22" spans="1:12" s="28" customFormat="1">
      <c r="A22" s="51" t="s">
        <v>115</v>
      </c>
      <c r="B22" s="329" t="str">
        <f>VLOOKUP(A22,'Lambert-RGB-GDP_Econst'!A:U,21,FALSE)</f>
        <v>Gi1</v>
      </c>
      <c r="C22" s="332" t="s">
        <v>5528</v>
      </c>
      <c r="D22" s="333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>
      <c r="A23" s="51" t="s">
        <v>3522</v>
      </c>
      <c r="B23" s="329" t="str">
        <f>VLOOKUP(A23,'Lambert-RGB-GDP_Econst'!A:U,21,FALSE)</f>
        <v>Gi1</v>
      </c>
      <c r="C23" s="332" t="s">
        <v>5528</v>
      </c>
      <c r="D23" s="333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>
      <c r="A24" s="51" t="s">
        <v>140</v>
      </c>
      <c r="B24" s="329" t="str">
        <f>VLOOKUP(A24,'Lambert-RGB-GDP_Econst'!A:U,21,FALSE)</f>
        <v>Gi1</v>
      </c>
      <c r="C24" s="332" t="s">
        <v>5528</v>
      </c>
      <c r="D24" s="333" t="str">
        <f t="shared" si="0"/>
        <v>Same</v>
      </c>
    </row>
    <row r="25" spans="1:12">
      <c r="A25" s="51" t="s">
        <v>141</v>
      </c>
      <c r="B25" s="329" t="str">
        <f>VLOOKUP(A25,'Lambert-RGB-GDP_Econst'!A:U,21,FALSE)</f>
        <v>Gi1</v>
      </c>
      <c r="C25" s="332" t="s">
        <v>5528</v>
      </c>
      <c r="D25" s="333" t="str">
        <f t="shared" si="0"/>
        <v>Same</v>
      </c>
    </row>
    <row r="26" spans="1:12">
      <c r="A26" s="51" t="s">
        <v>135</v>
      </c>
      <c r="B26" s="329" t="str">
        <f>VLOOKUP(A26,'Lambert-RGB-GDP_Econst'!A:U,21,FALSE)</f>
        <v>Gq</v>
      </c>
      <c r="C26" s="332" t="s">
        <v>2853</v>
      </c>
      <c r="D26" s="333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>
      <c r="A27" s="51" t="s">
        <v>137</v>
      </c>
      <c r="B27" s="329" t="str">
        <f>VLOOKUP(A27,'Lambert-RGB-GDP_Econst'!A:U,21,FALSE)</f>
        <v>GsL</v>
      </c>
      <c r="C27" s="332" t="s">
        <v>3264</v>
      </c>
      <c r="D27" s="333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>
      <c r="A28" s="51" t="s">
        <v>183</v>
      </c>
      <c r="B28" s="329" t="str">
        <f>VLOOKUP(A28,'Lambert-RGB-GDP_Econst'!A:U,21,FALSE)</f>
        <v>Gi1</v>
      </c>
      <c r="C28" s="332" t="s">
        <v>5528</v>
      </c>
      <c r="D28" s="333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>
      <c r="F29" s="126"/>
      <c r="G29" s="126" t="s">
        <v>5688</v>
      </c>
    </row>
    <row r="30" spans="1:12">
      <c r="F30" s="28" t="s">
        <v>5690</v>
      </c>
      <c r="G30" s="28">
        <f>COUNTIF(B:B,"-")</f>
        <v>9</v>
      </c>
    </row>
    <row r="31" spans="1:12">
      <c r="F31" s="28" t="s">
        <v>5689</v>
      </c>
      <c r="G31" s="28">
        <f>COUNTIF(B:B,"G*")</f>
        <v>18</v>
      </c>
    </row>
  </sheetData>
  <sortState xmlns:xlrd2="http://schemas.microsoft.com/office/spreadsheetml/2017/richdata2"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90B5-5D1D-C84C-A78B-9EE244B96D79}">
  <sheetPr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46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>
      <c r="A1" s="122" t="s">
        <v>3</v>
      </c>
      <c r="B1" s="341" t="s">
        <v>5703</v>
      </c>
      <c r="C1" s="335" t="s">
        <v>5704</v>
      </c>
      <c r="D1" s="336" t="s">
        <v>5705</v>
      </c>
      <c r="E1" s="337" t="s">
        <v>5706</v>
      </c>
      <c r="F1" s="337" t="s">
        <v>5707</v>
      </c>
      <c r="G1" s="342" t="s">
        <v>5696</v>
      </c>
      <c r="H1" s="337" t="s">
        <v>5691</v>
      </c>
      <c r="I1" s="336" t="s">
        <v>5692</v>
      </c>
      <c r="J1" s="337" t="s">
        <v>5693</v>
      </c>
      <c r="K1" s="337" t="s">
        <v>5694</v>
      </c>
      <c r="L1" s="344" t="s">
        <v>5695</v>
      </c>
      <c r="M1" s="340" t="s">
        <v>5697</v>
      </c>
      <c r="N1" s="209" t="s">
        <v>5698</v>
      </c>
      <c r="O1" s="338" t="s">
        <v>5699</v>
      </c>
      <c r="P1" s="210" t="s">
        <v>5700</v>
      </c>
      <c r="Q1" s="210" t="s">
        <v>5701</v>
      </c>
      <c r="R1" s="339" t="s">
        <v>5702</v>
      </c>
    </row>
    <row r="2" spans="1:19" s="28" customFormat="1">
      <c r="A2" s="33" t="s">
        <v>112</v>
      </c>
      <c r="B2" s="33" t="s">
        <v>5708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43" t="s">
        <v>5774</v>
      </c>
      <c r="H2" s="347" t="s">
        <v>112</v>
      </c>
      <c r="I2" s="347" t="s">
        <v>112</v>
      </c>
      <c r="J2" s="347" t="s">
        <v>112</v>
      </c>
      <c r="K2" s="347" t="s">
        <v>112</v>
      </c>
      <c r="L2" s="345" t="s">
        <v>5784</v>
      </c>
      <c r="M2" s="33" t="s">
        <v>5850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5853</v>
      </c>
      <c r="S2" s="33"/>
    </row>
    <row r="3" spans="1:19" s="28" customFormat="1">
      <c r="A3" s="33" t="s">
        <v>0</v>
      </c>
      <c r="B3" s="33" t="s">
        <v>5709</v>
      </c>
      <c r="C3" s="33" t="s">
        <v>0</v>
      </c>
      <c r="D3" s="33" t="s">
        <v>0</v>
      </c>
      <c r="E3" s="33" t="s">
        <v>0</v>
      </c>
      <c r="F3" s="33" t="s">
        <v>2870</v>
      </c>
      <c r="G3" s="343" t="s">
        <v>5709</v>
      </c>
      <c r="H3" s="347" t="s">
        <v>2870</v>
      </c>
      <c r="I3" s="347" t="s">
        <v>0</v>
      </c>
      <c r="J3" s="347" t="s">
        <v>0</v>
      </c>
      <c r="K3" s="347" t="s">
        <v>2870</v>
      </c>
      <c r="L3" s="345" t="s">
        <v>5785</v>
      </c>
      <c r="M3" s="33" t="s">
        <v>5851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5854</v>
      </c>
      <c r="S3" s="33"/>
    </row>
    <row r="4" spans="1:19" s="28" customFormat="1">
      <c r="A4" s="33" t="s">
        <v>58</v>
      </c>
      <c r="B4" s="33" t="s">
        <v>5710</v>
      </c>
      <c r="C4" s="33" t="s">
        <v>58</v>
      </c>
      <c r="D4" s="33" t="s">
        <v>58</v>
      </c>
      <c r="E4" s="33" t="s">
        <v>2870</v>
      </c>
      <c r="F4" s="33" t="s">
        <v>2870</v>
      </c>
      <c r="G4" s="343" t="s">
        <v>5775</v>
      </c>
      <c r="H4" s="347" t="s">
        <v>2870</v>
      </c>
      <c r="I4" s="347" t="s">
        <v>58</v>
      </c>
      <c r="J4" s="347" t="s">
        <v>58</v>
      </c>
      <c r="K4" s="347" t="s">
        <v>58</v>
      </c>
      <c r="L4" s="345" t="s">
        <v>5786</v>
      </c>
      <c r="M4" s="33" t="s">
        <v>5710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5855</v>
      </c>
      <c r="S4" s="33"/>
    </row>
    <row r="5" spans="1:19" s="28" customFormat="1">
      <c r="A5" s="33" t="s">
        <v>31</v>
      </c>
      <c r="B5" s="33" t="s">
        <v>5711</v>
      </c>
      <c r="C5" s="33" t="s">
        <v>31</v>
      </c>
      <c r="D5" s="33" t="s">
        <v>31</v>
      </c>
      <c r="E5" s="33" t="s">
        <v>31</v>
      </c>
      <c r="F5" s="33" t="s">
        <v>2870</v>
      </c>
      <c r="G5" s="343" t="s">
        <v>5776</v>
      </c>
      <c r="H5" s="347" t="s">
        <v>2870</v>
      </c>
      <c r="I5" s="347" t="s">
        <v>31</v>
      </c>
      <c r="J5" s="347" t="s">
        <v>31</v>
      </c>
      <c r="K5" s="347" t="s">
        <v>31</v>
      </c>
      <c r="L5" s="345" t="s">
        <v>5787</v>
      </c>
      <c r="M5" s="33" t="s">
        <v>5711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5856</v>
      </c>
      <c r="S5" s="33"/>
    </row>
    <row r="6" spans="1:19" s="28" customFormat="1">
      <c r="A6" s="33" t="s">
        <v>164</v>
      </c>
      <c r="B6" s="33" t="s">
        <v>5712</v>
      </c>
      <c r="C6" s="33" t="s">
        <v>2870</v>
      </c>
      <c r="D6" s="33" t="s">
        <v>164</v>
      </c>
      <c r="E6" s="33" t="s">
        <v>164</v>
      </c>
      <c r="F6" s="33" t="s">
        <v>2870</v>
      </c>
      <c r="G6" s="343" t="s">
        <v>5712</v>
      </c>
      <c r="H6" s="347" t="s">
        <v>2870</v>
      </c>
      <c r="I6" s="347" t="s">
        <v>164</v>
      </c>
      <c r="J6" s="347" t="s">
        <v>164</v>
      </c>
      <c r="K6" s="347" t="s">
        <v>2870</v>
      </c>
      <c r="L6" s="345" t="s">
        <v>5788</v>
      </c>
      <c r="M6" s="33" t="s">
        <v>5712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5857</v>
      </c>
      <c r="S6" s="33"/>
    </row>
    <row r="7" spans="1:19" s="28" customFormat="1">
      <c r="A7" s="33" t="s">
        <v>167</v>
      </c>
      <c r="B7" s="33" t="s">
        <v>5713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43" t="s">
        <v>5713</v>
      </c>
      <c r="H7" s="347" t="s">
        <v>2870</v>
      </c>
      <c r="I7" s="347" t="s">
        <v>167</v>
      </c>
      <c r="J7" s="347" t="s">
        <v>167</v>
      </c>
      <c r="K7" s="347" t="s">
        <v>2870</v>
      </c>
      <c r="L7" s="345" t="s">
        <v>5789</v>
      </c>
      <c r="M7" s="33" t="s">
        <v>5713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5858</v>
      </c>
      <c r="S7" s="33"/>
    </row>
    <row r="8" spans="1:19" s="28" customFormat="1">
      <c r="A8" s="33" t="s">
        <v>45</v>
      </c>
      <c r="B8" s="33" t="s">
        <v>5714</v>
      </c>
      <c r="C8" s="33" t="s">
        <v>2870</v>
      </c>
      <c r="D8" s="33" t="s">
        <v>45</v>
      </c>
      <c r="E8" s="33" t="s">
        <v>2870</v>
      </c>
      <c r="F8" s="33" t="s">
        <v>2870</v>
      </c>
      <c r="G8" s="343" t="s">
        <v>5714</v>
      </c>
      <c r="H8" s="347" t="s">
        <v>2870</v>
      </c>
      <c r="I8" s="347" t="s">
        <v>45</v>
      </c>
      <c r="J8" s="347" t="s">
        <v>45</v>
      </c>
      <c r="K8" s="347" t="s">
        <v>45</v>
      </c>
      <c r="L8" s="345" t="s">
        <v>5790</v>
      </c>
      <c r="M8" s="33" t="s">
        <v>5714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5859</v>
      </c>
      <c r="S8" s="33"/>
    </row>
    <row r="9" spans="1:19" s="28" customFormat="1">
      <c r="A9" s="33" t="s">
        <v>166</v>
      </c>
      <c r="B9" s="33" t="s">
        <v>5715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43" t="s">
        <v>5715</v>
      </c>
      <c r="H9" s="347" t="s">
        <v>2870</v>
      </c>
      <c r="I9" s="347" t="s">
        <v>166</v>
      </c>
      <c r="J9" s="347" t="s">
        <v>166</v>
      </c>
      <c r="K9" s="347" t="s">
        <v>2870</v>
      </c>
      <c r="L9" s="345" t="s">
        <v>5791</v>
      </c>
      <c r="M9" s="33" t="s">
        <v>5715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5860</v>
      </c>
      <c r="S9" s="33"/>
    </row>
    <row r="10" spans="1:19" s="28" customFormat="1">
      <c r="A10" s="33" t="s">
        <v>170</v>
      </c>
      <c r="B10" s="33" t="s">
        <v>5716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43" t="s">
        <v>5716</v>
      </c>
      <c r="H10" s="347" t="s">
        <v>2870</v>
      </c>
      <c r="I10" s="347" t="s">
        <v>170</v>
      </c>
      <c r="J10" s="347" t="s">
        <v>2870</v>
      </c>
      <c r="K10" s="347" t="s">
        <v>2870</v>
      </c>
      <c r="L10" s="345" t="s">
        <v>5792</v>
      </c>
      <c r="M10" s="33" t="s">
        <v>5716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5861</v>
      </c>
      <c r="S10" s="33"/>
    </row>
    <row r="11" spans="1:19" s="28" customFormat="1">
      <c r="A11" s="33" t="s">
        <v>17</v>
      </c>
      <c r="B11" s="33" t="s">
        <v>5717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43" t="s">
        <v>5717</v>
      </c>
      <c r="H11" s="347" t="s">
        <v>2870</v>
      </c>
      <c r="I11" s="347" t="s">
        <v>17</v>
      </c>
      <c r="J11" s="347" t="s">
        <v>2870</v>
      </c>
      <c r="K11" s="347" t="s">
        <v>2870</v>
      </c>
      <c r="L11" s="345" t="s">
        <v>5793</v>
      </c>
      <c r="M11" s="33" t="s">
        <v>5717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5862</v>
      </c>
      <c r="S11" s="33"/>
    </row>
    <row r="12" spans="1:19" s="28" customFormat="1">
      <c r="A12" s="33" t="s">
        <v>76</v>
      </c>
      <c r="B12" s="33" t="s">
        <v>5718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43" t="s">
        <v>5718</v>
      </c>
      <c r="H12" s="347" t="s">
        <v>2870</v>
      </c>
      <c r="I12" s="347" t="s">
        <v>76</v>
      </c>
      <c r="J12" s="347" t="s">
        <v>2870</v>
      </c>
      <c r="K12" s="347" t="s">
        <v>2870</v>
      </c>
      <c r="L12" s="345" t="s">
        <v>5794</v>
      </c>
      <c r="M12" s="33" t="s">
        <v>5718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5863</v>
      </c>
      <c r="S12" s="33"/>
    </row>
    <row r="13" spans="1:19" s="28" customFormat="1">
      <c r="A13" s="33" t="s">
        <v>178</v>
      </c>
      <c r="B13" s="33" t="s">
        <v>5719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43" t="s">
        <v>5719</v>
      </c>
      <c r="H13" s="347" t="s">
        <v>2870</v>
      </c>
      <c r="I13" s="347" t="s">
        <v>178</v>
      </c>
      <c r="J13" s="347" t="s">
        <v>2870</v>
      </c>
      <c r="K13" s="347" t="s">
        <v>2870</v>
      </c>
      <c r="L13" s="345" t="s">
        <v>5795</v>
      </c>
      <c r="M13" s="33" t="s">
        <v>5719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5795</v>
      </c>
      <c r="S13" s="33"/>
    </row>
    <row r="14" spans="1:19" s="28" customFormat="1">
      <c r="A14" s="33" t="s">
        <v>168</v>
      </c>
      <c r="B14" s="33" t="s">
        <v>5720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43" t="s">
        <v>5720</v>
      </c>
      <c r="H14" s="347" t="s">
        <v>2870</v>
      </c>
      <c r="I14" s="347" t="s">
        <v>168</v>
      </c>
      <c r="J14" s="347" t="s">
        <v>2870</v>
      </c>
      <c r="K14" s="347" t="s">
        <v>2870</v>
      </c>
      <c r="L14" s="345" t="s">
        <v>5796</v>
      </c>
      <c r="M14" s="33" t="s">
        <v>5720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5796</v>
      </c>
      <c r="S14" s="33"/>
    </row>
    <row r="15" spans="1:19" s="28" customFormat="1">
      <c r="A15" s="33" t="s">
        <v>27</v>
      </c>
      <c r="B15" s="33" t="s">
        <v>5721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43" t="s">
        <v>5721</v>
      </c>
      <c r="H15" s="347" t="s">
        <v>27</v>
      </c>
      <c r="I15" s="347" t="s">
        <v>27</v>
      </c>
      <c r="J15" s="347" t="s">
        <v>27</v>
      </c>
      <c r="K15" s="347" t="s">
        <v>2870</v>
      </c>
      <c r="L15" s="345" t="s">
        <v>5797</v>
      </c>
      <c r="M15" s="33" t="s">
        <v>5721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5864</v>
      </c>
      <c r="S15" s="33"/>
    </row>
    <row r="16" spans="1:19" s="28" customFormat="1">
      <c r="A16" s="33" t="s">
        <v>29</v>
      </c>
      <c r="B16" s="33" t="s">
        <v>5722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43" t="s">
        <v>5722</v>
      </c>
      <c r="H16" s="347" t="s">
        <v>2870</v>
      </c>
      <c r="I16" s="347" t="s">
        <v>29</v>
      </c>
      <c r="J16" s="347" t="s">
        <v>29</v>
      </c>
      <c r="K16" s="347" t="s">
        <v>2870</v>
      </c>
      <c r="L16" s="345" t="s">
        <v>5798</v>
      </c>
      <c r="M16" s="33" t="s">
        <v>5722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5865</v>
      </c>
      <c r="S16" s="33"/>
    </row>
    <row r="17" spans="1:19" s="28" customFormat="1">
      <c r="A17" s="33" t="s">
        <v>14</v>
      </c>
      <c r="B17" s="33" t="s">
        <v>5723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43" t="s">
        <v>5723</v>
      </c>
      <c r="H17" s="347" t="s">
        <v>2870</v>
      </c>
      <c r="I17" s="347" t="s">
        <v>14</v>
      </c>
      <c r="J17" s="347" t="s">
        <v>14</v>
      </c>
      <c r="K17" s="347" t="s">
        <v>2870</v>
      </c>
      <c r="L17" s="345" t="s">
        <v>5799</v>
      </c>
      <c r="M17" s="33" t="s">
        <v>5723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5866</v>
      </c>
      <c r="S17" s="33"/>
    </row>
    <row r="18" spans="1:19" s="28" customFormat="1">
      <c r="A18" s="33" t="s">
        <v>182</v>
      </c>
      <c r="B18" s="33" t="s">
        <v>5724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43" t="s">
        <v>5724</v>
      </c>
      <c r="H18" s="347" t="s">
        <v>2870</v>
      </c>
      <c r="I18" s="347" t="s">
        <v>182</v>
      </c>
      <c r="J18" s="347" t="s">
        <v>182</v>
      </c>
      <c r="K18" s="347" t="s">
        <v>182</v>
      </c>
      <c r="L18" s="345" t="s">
        <v>5800</v>
      </c>
      <c r="M18" s="33" t="s">
        <v>5724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5867</v>
      </c>
      <c r="S18" s="33"/>
    </row>
    <row r="19" spans="1:19" s="28" customFormat="1">
      <c r="A19" s="33" t="s">
        <v>16</v>
      </c>
      <c r="B19" s="33" t="s">
        <v>5725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43" t="s">
        <v>5725</v>
      </c>
      <c r="H19" s="347" t="s">
        <v>2870</v>
      </c>
      <c r="I19" s="347" t="s">
        <v>16</v>
      </c>
      <c r="J19" s="347" t="s">
        <v>16</v>
      </c>
      <c r="K19" s="347" t="s">
        <v>2870</v>
      </c>
      <c r="L19" s="345" t="s">
        <v>5801</v>
      </c>
      <c r="M19" s="33" t="s">
        <v>5725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5868</v>
      </c>
      <c r="S19" s="33"/>
    </row>
    <row r="20" spans="1:19" s="28" customFormat="1">
      <c r="A20" s="33" t="s">
        <v>108</v>
      </c>
      <c r="B20" s="33" t="s">
        <v>5726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43" t="s">
        <v>5726</v>
      </c>
      <c r="H20" s="347" t="s">
        <v>2870</v>
      </c>
      <c r="I20" s="347" t="s">
        <v>108</v>
      </c>
      <c r="J20" s="347" t="s">
        <v>108</v>
      </c>
      <c r="K20" s="347" t="s">
        <v>2870</v>
      </c>
      <c r="L20" s="345" t="s">
        <v>5802</v>
      </c>
      <c r="M20" s="33" t="s">
        <v>5726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5869</v>
      </c>
      <c r="S20" s="33"/>
    </row>
    <row r="21" spans="1:19" s="28" customFormat="1">
      <c r="A21" s="33" t="s">
        <v>169</v>
      </c>
      <c r="B21" s="33" t="s">
        <v>5727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43" t="s">
        <v>5727</v>
      </c>
      <c r="H21" s="347" t="s">
        <v>2870</v>
      </c>
      <c r="I21" s="347" t="s">
        <v>169</v>
      </c>
      <c r="J21" s="347" t="s">
        <v>2870</v>
      </c>
      <c r="K21" s="347" t="s">
        <v>2870</v>
      </c>
      <c r="L21" s="345" t="s">
        <v>5803</v>
      </c>
      <c r="M21" s="33" t="s">
        <v>5727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5870</v>
      </c>
      <c r="S21" s="33"/>
    </row>
    <row r="22" spans="1:19" s="28" customFormat="1">
      <c r="A22" s="33" t="s">
        <v>37</v>
      </c>
      <c r="B22" s="33" t="s">
        <v>5728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43" t="s">
        <v>5728</v>
      </c>
      <c r="H22" s="347" t="s">
        <v>37</v>
      </c>
      <c r="I22" s="347" t="s">
        <v>37</v>
      </c>
      <c r="J22" s="347" t="s">
        <v>37</v>
      </c>
      <c r="K22" s="347" t="s">
        <v>37</v>
      </c>
      <c r="L22" s="345" t="s">
        <v>5804</v>
      </c>
      <c r="M22" s="33" t="s">
        <v>5728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5871</v>
      </c>
      <c r="S22" s="33"/>
    </row>
    <row r="23" spans="1:19" s="28" customFormat="1">
      <c r="A23" s="33" t="s">
        <v>184</v>
      </c>
      <c r="B23" s="33" t="s">
        <v>5729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43" t="s">
        <v>5729</v>
      </c>
      <c r="H23" s="347" t="s">
        <v>2870</v>
      </c>
      <c r="I23" s="347" t="s">
        <v>184</v>
      </c>
      <c r="J23" s="347" t="s">
        <v>184</v>
      </c>
      <c r="K23" s="347" t="s">
        <v>2870</v>
      </c>
      <c r="L23" s="345" t="s">
        <v>5805</v>
      </c>
      <c r="M23" s="33" t="s">
        <v>5729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5872</v>
      </c>
      <c r="S23" s="33"/>
    </row>
    <row r="24" spans="1:19" s="28" customFormat="1">
      <c r="A24" s="33" t="s">
        <v>218</v>
      </c>
      <c r="B24" s="33" t="s">
        <v>5730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43" t="s">
        <v>5730</v>
      </c>
      <c r="H24" s="347" t="s">
        <v>2870</v>
      </c>
      <c r="I24" s="347" t="s">
        <v>218</v>
      </c>
      <c r="J24" s="347" t="s">
        <v>218</v>
      </c>
      <c r="K24" s="347" t="s">
        <v>218</v>
      </c>
      <c r="L24" s="345" t="s">
        <v>5806</v>
      </c>
      <c r="M24" s="33" t="s">
        <v>5730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5873</v>
      </c>
      <c r="S24" s="33"/>
    </row>
    <row r="25" spans="1:19" s="28" customFormat="1">
      <c r="A25" s="33" t="s">
        <v>205</v>
      </c>
      <c r="B25" s="33" t="s">
        <v>5731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43" t="s">
        <v>5731</v>
      </c>
      <c r="H25" s="347" t="s">
        <v>2870</v>
      </c>
      <c r="I25" s="347" t="s">
        <v>205</v>
      </c>
      <c r="J25" s="347" t="s">
        <v>205</v>
      </c>
      <c r="K25" s="347" t="s">
        <v>205</v>
      </c>
      <c r="L25" s="345" t="s">
        <v>5807</v>
      </c>
      <c r="M25" s="33" t="s">
        <v>5731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5874</v>
      </c>
      <c r="S25" s="33"/>
    </row>
    <row r="26" spans="1:19" s="28" customFormat="1">
      <c r="A26" s="33" t="s">
        <v>174</v>
      </c>
      <c r="B26" s="33" t="s">
        <v>5732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43" t="s">
        <v>5732</v>
      </c>
      <c r="H26" s="347" t="s">
        <v>2870</v>
      </c>
      <c r="I26" s="347" t="s">
        <v>174</v>
      </c>
      <c r="J26" s="347" t="s">
        <v>174</v>
      </c>
      <c r="K26" s="347" t="s">
        <v>174</v>
      </c>
      <c r="L26" s="345" t="s">
        <v>5808</v>
      </c>
      <c r="M26" s="33" t="s">
        <v>5732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5875</v>
      </c>
      <c r="S26" s="33"/>
    </row>
    <row r="27" spans="1:19" s="28" customFormat="1">
      <c r="A27" s="33" t="s">
        <v>181</v>
      </c>
      <c r="B27" s="33" t="s">
        <v>5733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43" t="s">
        <v>5733</v>
      </c>
      <c r="H27" s="347" t="s">
        <v>2870</v>
      </c>
      <c r="I27" s="347" t="s">
        <v>181</v>
      </c>
      <c r="J27" s="347" t="s">
        <v>181</v>
      </c>
      <c r="K27" s="347" t="s">
        <v>181</v>
      </c>
      <c r="L27" s="345" t="s">
        <v>5809</v>
      </c>
      <c r="M27" s="33" t="s">
        <v>5733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5876</v>
      </c>
      <c r="S27" s="33"/>
    </row>
    <row r="28" spans="1:19" s="28" customFormat="1">
      <c r="A28" s="33" t="s">
        <v>38</v>
      </c>
      <c r="B28" s="33" t="s">
        <v>5734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43" t="s">
        <v>5734</v>
      </c>
      <c r="H28" s="347" t="s">
        <v>2870</v>
      </c>
      <c r="I28" s="347" t="s">
        <v>38</v>
      </c>
      <c r="J28" s="347" t="s">
        <v>38</v>
      </c>
      <c r="K28" s="347" t="s">
        <v>2870</v>
      </c>
      <c r="L28" s="345" t="s">
        <v>5810</v>
      </c>
      <c r="M28" s="33" t="s">
        <v>5734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5877</v>
      </c>
      <c r="S28" s="33"/>
    </row>
    <row r="29" spans="1:19" s="28" customFormat="1">
      <c r="A29" s="33" t="s">
        <v>183</v>
      </c>
      <c r="B29" s="33" t="s">
        <v>5735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43" t="s">
        <v>5735</v>
      </c>
      <c r="H29" s="347" t="s">
        <v>2870</v>
      </c>
      <c r="I29" s="347" t="s">
        <v>183</v>
      </c>
      <c r="J29" s="347" t="s">
        <v>183</v>
      </c>
      <c r="K29" s="347" t="s">
        <v>2870</v>
      </c>
      <c r="L29" s="345" t="s">
        <v>5811</v>
      </c>
      <c r="M29" s="33" t="s">
        <v>5735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5878</v>
      </c>
      <c r="S29" s="33"/>
    </row>
    <row r="30" spans="1:19" s="28" customFormat="1">
      <c r="A30" s="33" t="s">
        <v>39</v>
      </c>
      <c r="B30" s="33" t="s">
        <v>5736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43" t="s">
        <v>5736</v>
      </c>
      <c r="H30" s="347" t="s">
        <v>2870</v>
      </c>
      <c r="I30" s="347" t="s">
        <v>39</v>
      </c>
      <c r="J30" s="347" t="s">
        <v>39</v>
      </c>
      <c r="K30" s="347" t="s">
        <v>39</v>
      </c>
      <c r="L30" s="345" t="s">
        <v>5812</v>
      </c>
      <c r="M30" s="33" t="s">
        <v>5736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5879</v>
      </c>
      <c r="S30" s="33"/>
    </row>
    <row r="31" spans="1:19" s="28" customFormat="1">
      <c r="A31" s="33" t="s">
        <v>177</v>
      </c>
      <c r="B31" s="33" t="s">
        <v>5737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43" t="s">
        <v>5737</v>
      </c>
      <c r="H31" s="347" t="s">
        <v>2870</v>
      </c>
      <c r="I31" s="347" t="s">
        <v>177</v>
      </c>
      <c r="J31" s="347" t="s">
        <v>2870</v>
      </c>
      <c r="K31" s="347" t="s">
        <v>2870</v>
      </c>
      <c r="L31" s="345" t="s">
        <v>5813</v>
      </c>
      <c r="M31" s="33" t="s">
        <v>5737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5880</v>
      </c>
      <c r="S31" s="33"/>
    </row>
    <row r="32" spans="1:19" s="28" customFormat="1">
      <c r="A32" s="33" t="s">
        <v>26</v>
      </c>
      <c r="B32" s="33" t="s">
        <v>5738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43" t="s">
        <v>5738</v>
      </c>
      <c r="H32" s="347" t="s">
        <v>26</v>
      </c>
      <c r="I32" s="347" t="s">
        <v>26</v>
      </c>
      <c r="J32" s="347" t="s">
        <v>26</v>
      </c>
      <c r="K32" s="347" t="s">
        <v>2870</v>
      </c>
      <c r="L32" s="345" t="s">
        <v>5814</v>
      </c>
      <c r="M32" s="33" t="s">
        <v>5738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5881</v>
      </c>
      <c r="S32" s="33"/>
    </row>
    <row r="33" spans="1:19" s="28" customFormat="1">
      <c r="A33" s="33" t="s">
        <v>228</v>
      </c>
      <c r="B33" s="33" t="s">
        <v>5739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43" t="s">
        <v>5739</v>
      </c>
      <c r="H33" s="347" t="s">
        <v>2870</v>
      </c>
      <c r="I33" s="347" t="s">
        <v>228</v>
      </c>
      <c r="J33" s="347" t="s">
        <v>228</v>
      </c>
      <c r="K33" s="347" t="s">
        <v>2870</v>
      </c>
      <c r="L33" s="345" t="s">
        <v>5815</v>
      </c>
      <c r="M33" s="33" t="s">
        <v>5739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5882</v>
      </c>
      <c r="S33" s="33"/>
    </row>
    <row r="34" spans="1:19" s="28" customFormat="1">
      <c r="A34" s="33" t="s">
        <v>80</v>
      </c>
      <c r="B34" s="33" t="s">
        <v>5740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43" t="s">
        <v>5777</v>
      </c>
      <c r="H34" s="347" t="s">
        <v>80</v>
      </c>
      <c r="I34" s="347" t="s">
        <v>80</v>
      </c>
      <c r="J34" s="347" t="s">
        <v>80</v>
      </c>
      <c r="K34" s="347" t="s">
        <v>80</v>
      </c>
      <c r="L34" s="345" t="s">
        <v>5816</v>
      </c>
      <c r="M34" s="33" t="s">
        <v>5740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5883</v>
      </c>
      <c r="S34" s="33"/>
    </row>
    <row r="35" spans="1:19" s="28" customFormat="1">
      <c r="A35" s="33" t="s">
        <v>54</v>
      </c>
      <c r="B35" s="33" t="s">
        <v>5741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43" t="s">
        <v>5741</v>
      </c>
      <c r="H35" s="347" t="s">
        <v>2870</v>
      </c>
      <c r="I35" s="347" t="s">
        <v>54</v>
      </c>
      <c r="J35" s="347" t="s">
        <v>54</v>
      </c>
      <c r="K35" s="347" t="s">
        <v>54</v>
      </c>
      <c r="L35" s="345" t="s">
        <v>5817</v>
      </c>
      <c r="M35" s="33" t="s">
        <v>5741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5884</v>
      </c>
      <c r="S35" s="33"/>
    </row>
    <row r="36" spans="1:19" s="28" customFormat="1">
      <c r="A36" s="33" t="s">
        <v>20</v>
      </c>
      <c r="B36" s="33" t="s">
        <v>5742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43" t="s">
        <v>5742</v>
      </c>
      <c r="H36" s="347" t="s">
        <v>2870</v>
      </c>
      <c r="I36" s="347" t="s">
        <v>20</v>
      </c>
      <c r="J36" s="347" t="s">
        <v>20</v>
      </c>
      <c r="K36" s="347" t="s">
        <v>2870</v>
      </c>
      <c r="L36" s="345" t="s">
        <v>5818</v>
      </c>
      <c r="M36" s="33" t="s">
        <v>5742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5885</v>
      </c>
      <c r="S36" s="33"/>
    </row>
    <row r="37" spans="1:19" s="28" customFormat="1">
      <c r="A37" s="33" t="s">
        <v>28</v>
      </c>
      <c r="B37" s="33" t="s">
        <v>5743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43" t="s">
        <v>5743</v>
      </c>
      <c r="H37" s="347" t="s">
        <v>2870</v>
      </c>
      <c r="I37" s="347" t="s">
        <v>28</v>
      </c>
      <c r="J37" s="347" t="s">
        <v>28</v>
      </c>
      <c r="K37" s="347" t="s">
        <v>2870</v>
      </c>
      <c r="L37" s="345" t="s">
        <v>5819</v>
      </c>
      <c r="M37" s="33" t="s">
        <v>5743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5886</v>
      </c>
      <c r="S37" s="33"/>
    </row>
    <row r="38" spans="1:19" s="28" customFormat="1">
      <c r="A38" s="33" t="s">
        <v>34</v>
      </c>
      <c r="B38" s="33" t="s">
        <v>5744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43" t="s">
        <v>5744</v>
      </c>
      <c r="H38" s="347" t="s">
        <v>34</v>
      </c>
      <c r="I38" s="347" t="s">
        <v>34</v>
      </c>
      <c r="J38" s="347" t="s">
        <v>34</v>
      </c>
      <c r="K38" s="347" t="s">
        <v>2870</v>
      </c>
      <c r="L38" s="345" t="s">
        <v>5820</v>
      </c>
      <c r="M38" s="33" t="s">
        <v>5744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5887</v>
      </c>
      <c r="S38" s="33"/>
    </row>
    <row r="39" spans="1:19" s="28" customFormat="1">
      <c r="A39" s="33" t="s">
        <v>203</v>
      </c>
      <c r="B39" s="33" t="s">
        <v>5745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43" t="s">
        <v>5745</v>
      </c>
      <c r="H39" s="347" t="s">
        <v>2870</v>
      </c>
      <c r="I39" s="347" t="s">
        <v>203</v>
      </c>
      <c r="J39" s="347" t="s">
        <v>203</v>
      </c>
      <c r="K39" s="347" t="s">
        <v>203</v>
      </c>
      <c r="L39" s="345" t="s">
        <v>5821</v>
      </c>
      <c r="M39" s="33" t="s">
        <v>5745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5888</v>
      </c>
      <c r="S39" s="33"/>
    </row>
    <row r="40" spans="1:19" s="28" customFormat="1">
      <c r="A40" s="33" t="s">
        <v>135</v>
      </c>
      <c r="B40" s="33" t="s">
        <v>5746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43" t="s">
        <v>5746</v>
      </c>
      <c r="H40" s="347" t="s">
        <v>135</v>
      </c>
      <c r="I40" s="347" t="s">
        <v>135</v>
      </c>
      <c r="J40" s="347" t="s">
        <v>135</v>
      </c>
      <c r="K40" s="347" t="s">
        <v>135</v>
      </c>
      <c r="L40" s="345" t="s">
        <v>5822</v>
      </c>
      <c r="M40" s="33" t="s">
        <v>5746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5889</v>
      </c>
      <c r="S40" s="33"/>
    </row>
    <row r="41" spans="1:19" s="28" customFormat="1">
      <c r="A41" s="33" t="s">
        <v>33</v>
      </c>
      <c r="B41" s="33" t="s">
        <v>5747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43" t="s">
        <v>5778</v>
      </c>
      <c r="H41" s="347" t="s">
        <v>2870</v>
      </c>
      <c r="I41" s="347" t="s">
        <v>33</v>
      </c>
      <c r="J41" s="347" t="s">
        <v>33</v>
      </c>
      <c r="K41" s="347" t="s">
        <v>2870</v>
      </c>
      <c r="L41" s="345" t="s">
        <v>5823</v>
      </c>
      <c r="M41" s="33" t="s">
        <v>5778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5823</v>
      </c>
      <c r="S41" s="33"/>
    </row>
    <row r="42" spans="1:19" s="28" customFormat="1">
      <c r="A42" s="33" t="s">
        <v>187</v>
      </c>
      <c r="B42" s="33" t="s">
        <v>5748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43" t="s">
        <v>5748</v>
      </c>
      <c r="H42" s="347" t="s">
        <v>2870</v>
      </c>
      <c r="I42" s="347" t="s">
        <v>187</v>
      </c>
      <c r="J42" s="347" t="s">
        <v>187</v>
      </c>
      <c r="K42" s="347" t="s">
        <v>187</v>
      </c>
      <c r="L42" s="345" t="s">
        <v>5824</v>
      </c>
      <c r="M42" s="33" t="s">
        <v>5748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5824</v>
      </c>
      <c r="S42" s="33"/>
    </row>
    <row r="43" spans="1:19" s="28" customFormat="1">
      <c r="A43" s="33" t="s">
        <v>227</v>
      </c>
      <c r="B43" s="33" t="s">
        <v>5749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43" t="s">
        <v>5749</v>
      </c>
      <c r="H43" s="347" t="s">
        <v>2870</v>
      </c>
      <c r="I43" s="347" t="s">
        <v>2870</v>
      </c>
      <c r="J43" s="347" t="s">
        <v>227</v>
      </c>
      <c r="K43" s="347" t="s">
        <v>2870</v>
      </c>
      <c r="L43" s="345" t="s">
        <v>5825</v>
      </c>
      <c r="M43" s="33" t="s">
        <v>5749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5825</v>
      </c>
      <c r="S43" s="33"/>
    </row>
    <row r="44" spans="1:19" s="28" customFormat="1">
      <c r="A44" s="33" t="s">
        <v>21</v>
      </c>
      <c r="B44" s="33" t="s">
        <v>5750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43" t="s">
        <v>5750</v>
      </c>
      <c r="H44" s="347" t="s">
        <v>2870</v>
      </c>
      <c r="I44" s="347" t="s">
        <v>21</v>
      </c>
      <c r="J44" s="347" t="s">
        <v>21</v>
      </c>
      <c r="K44" s="347" t="s">
        <v>2870</v>
      </c>
      <c r="L44" s="345" t="s">
        <v>5826</v>
      </c>
      <c r="M44" s="33" t="s">
        <v>5750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5826</v>
      </c>
      <c r="S44" s="33"/>
    </row>
    <row r="45" spans="1:19" s="28" customFormat="1">
      <c r="A45" s="33" t="s">
        <v>32</v>
      </c>
      <c r="B45" s="33" t="s">
        <v>5751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43" t="s">
        <v>5751</v>
      </c>
      <c r="H45" s="347" t="s">
        <v>32</v>
      </c>
      <c r="I45" s="347" t="s">
        <v>2870</v>
      </c>
      <c r="J45" s="347" t="s">
        <v>32</v>
      </c>
      <c r="K45" s="347" t="s">
        <v>2870</v>
      </c>
      <c r="L45" s="345" t="s">
        <v>5827</v>
      </c>
      <c r="M45" s="33" t="s">
        <v>5852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5890</v>
      </c>
      <c r="S45" s="33"/>
    </row>
    <row r="46" spans="1:19" s="28" customFormat="1">
      <c r="A46" s="33" t="s">
        <v>22</v>
      </c>
      <c r="B46" s="33" t="s">
        <v>5752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43" t="s">
        <v>5779</v>
      </c>
      <c r="H46" s="347" t="s">
        <v>2870</v>
      </c>
      <c r="I46" s="347" t="s">
        <v>22</v>
      </c>
      <c r="J46" s="347" t="s">
        <v>22</v>
      </c>
      <c r="K46" s="347" t="s">
        <v>22</v>
      </c>
      <c r="L46" s="345" t="s">
        <v>5828</v>
      </c>
      <c r="M46" s="33" t="s">
        <v>5752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5891</v>
      </c>
      <c r="S46" s="33"/>
    </row>
    <row r="47" spans="1:19" s="28" customFormat="1">
      <c r="A47" s="33" t="s">
        <v>104</v>
      </c>
      <c r="B47" s="33" t="s">
        <v>5753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43" t="s">
        <v>5780</v>
      </c>
      <c r="H47" s="347" t="s">
        <v>104</v>
      </c>
      <c r="I47" s="347" t="s">
        <v>104</v>
      </c>
      <c r="J47" s="347" t="s">
        <v>104</v>
      </c>
      <c r="K47" s="347" t="s">
        <v>104</v>
      </c>
      <c r="L47" s="345" t="s">
        <v>5829</v>
      </c>
      <c r="M47" s="33" t="s">
        <v>5753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5892</v>
      </c>
      <c r="S47" s="33"/>
    </row>
    <row r="48" spans="1:19" s="28" customFormat="1">
      <c r="A48" s="33" t="s">
        <v>161</v>
      </c>
      <c r="B48" s="33" t="s">
        <v>5754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43" t="s">
        <v>5781</v>
      </c>
      <c r="H48" s="347" t="s">
        <v>161</v>
      </c>
      <c r="I48" s="347" t="s">
        <v>161</v>
      </c>
      <c r="J48" s="347" t="s">
        <v>161</v>
      </c>
      <c r="K48" s="347" t="s">
        <v>161</v>
      </c>
      <c r="L48" s="345" t="s">
        <v>5830</v>
      </c>
      <c r="M48" s="33" t="s">
        <v>5754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5893</v>
      </c>
      <c r="S48" s="33"/>
    </row>
    <row r="49" spans="1:19" s="28" customFormat="1">
      <c r="A49" s="33" t="s">
        <v>160</v>
      </c>
      <c r="B49" s="33" t="s">
        <v>5755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43" t="s">
        <v>5782</v>
      </c>
      <c r="H49" s="347" t="s">
        <v>160</v>
      </c>
      <c r="I49" s="347" t="s">
        <v>160</v>
      </c>
      <c r="J49" s="347" t="s">
        <v>160</v>
      </c>
      <c r="K49" s="347" t="s">
        <v>160</v>
      </c>
      <c r="L49" s="345" t="s">
        <v>5831</v>
      </c>
      <c r="M49" s="33" t="s">
        <v>5755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5894</v>
      </c>
      <c r="S49" s="33"/>
    </row>
    <row r="50" spans="1:19" s="28" customFormat="1">
      <c r="A50" s="33" t="s">
        <v>111</v>
      </c>
      <c r="B50" s="33" t="s">
        <v>5756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43" t="s">
        <v>5756</v>
      </c>
      <c r="H50" s="347" t="s">
        <v>111</v>
      </c>
      <c r="I50" s="347" t="s">
        <v>111</v>
      </c>
      <c r="J50" s="347" t="s">
        <v>111</v>
      </c>
      <c r="K50" s="347" t="s">
        <v>2870</v>
      </c>
      <c r="L50" s="345" t="s">
        <v>5832</v>
      </c>
      <c r="M50" s="33" t="s">
        <v>5756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5832</v>
      </c>
      <c r="S50" s="33"/>
    </row>
    <row r="51" spans="1:19" s="28" customFormat="1">
      <c r="A51" s="33" t="s">
        <v>230</v>
      </c>
      <c r="B51" s="33" t="s">
        <v>5757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43" t="s">
        <v>5757</v>
      </c>
      <c r="H51" s="347" t="s">
        <v>230</v>
      </c>
      <c r="I51" s="347" t="s">
        <v>230</v>
      </c>
      <c r="J51" s="347" t="s">
        <v>230</v>
      </c>
      <c r="K51" s="347" t="s">
        <v>230</v>
      </c>
      <c r="L51" s="345" t="s">
        <v>5833</v>
      </c>
      <c r="M51" s="33" t="s">
        <v>5757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5833</v>
      </c>
      <c r="S51" s="33"/>
    </row>
    <row r="52" spans="1:19" s="28" customFormat="1">
      <c r="A52" s="33" t="s">
        <v>41</v>
      </c>
      <c r="B52" s="33" t="s">
        <v>5758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43" t="s">
        <v>5758</v>
      </c>
      <c r="H52" s="347" t="s">
        <v>41</v>
      </c>
      <c r="I52" s="347" t="s">
        <v>2870</v>
      </c>
      <c r="J52" s="347" t="s">
        <v>41</v>
      </c>
      <c r="K52" s="347" t="s">
        <v>2870</v>
      </c>
      <c r="L52" s="345" t="s">
        <v>5834</v>
      </c>
      <c r="M52" s="33" t="s">
        <v>5758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5834</v>
      </c>
      <c r="S52" s="33"/>
    </row>
    <row r="53" spans="1:19" s="28" customFormat="1">
      <c r="A53" s="33" t="s">
        <v>105</v>
      </c>
      <c r="B53" s="33" t="s">
        <v>5759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43" t="s">
        <v>5759</v>
      </c>
      <c r="H53" s="347" t="s">
        <v>105</v>
      </c>
      <c r="I53" s="347" t="s">
        <v>105</v>
      </c>
      <c r="J53" s="347" t="s">
        <v>105</v>
      </c>
      <c r="K53" s="347" t="s">
        <v>2870</v>
      </c>
      <c r="L53" s="345" t="s">
        <v>5835</v>
      </c>
      <c r="M53" s="33" t="s">
        <v>5759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5835</v>
      </c>
      <c r="S53" s="33"/>
    </row>
    <row r="54" spans="1:19" s="28" customFormat="1">
      <c r="A54" s="33" t="s">
        <v>40</v>
      </c>
      <c r="B54" s="33" t="s">
        <v>5760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43" t="s">
        <v>5760</v>
      </c>
      <c r="H54" s="347" t="s">
        <v>40</v>
      </c>
      <c r="I54" s="347" t="s">
        <v>40</v>
      </c>
      <c r="J54" s="347" t="s">
        <v>40</v>
      </c>
      <c r="K54" s="347" t="s">
        <v>40</v>
      </c>
      <c r="L54" s="345" t="s">
        <v>5836</v>
      </c>
      <c r="M54" s="33" t="s">
        <v>5760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5836</v>
      </c>
      <c r="S54" s="33"/>
    </row>
    <row r="55" spans="1:19" s="28" customFormat="1">
      <c r="A55" s="33" t="s">
        <v>137</v>
      </c>
      <c r="B55" s="33" t="s">
        <v>5761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43" t="s">
        <v>5783</v>
      </c>
      <c r="H55" s="347" t="s">
        <v>137</v>
      </c>
      <c r="I55" s="347" t="s">
        <v>137</v>
      </c>
      <c r="J55" s="347" t="s">
        <v>137</v>
      </c>
      <c r="K55" s="347" t="s">
        <v>137</v>
      </c>
      <c r="L55" s="345" t="s">
        <v>5837</v>
      </c>
      <c r="M55" s="33" t="s">
        <v>5783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5837</v>
      </c>
      <c r="S55" s="33"/>
    </row>
    <row r="56" spans="1:19" s="28" customFormat="1">
      <c r="A56" s="33" t="s">
        <v>206</v>
      </c>
      <c r="B56" s="33" t="s">
        <v>5762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43" t="s">
        <v>5762</v>
      </c>
      <c r="H56" s="347" t="s">
        <v>206</v>
      </c>
      <c r="I56" s="347" t="s">
        <v>206</v>
      </c>
      <c r="J56" s="347" t="s">
        <v>206</v>
      </c>
      <c r="K56" s="347" t="s">
        <v>206</v>
      </c>
      <c r="L56" s="345" t="s">
        <v>5838</v>
      </c>
      <c r="M56" s="33" t="s">
        <v>5762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5838</v>
      </c>
      <c r="S56" s="33"/>
    </row>
    <row r="57" spans="1:19" s="28" customFormat="1">
      <c r="A57" s="33" t="s">
        <v>55</v>
      </c>
      <c r="B57" s="33" t="s">
        <v>5763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43" t="s">
        <v>5763</v>
      </c>
      <c r="H57" s="347" t="s">
        <v>55</v>
      </c>
      <c r="I57" s="347" t="s">
        <v>55</v>
      </c>
      <c r="J57" s="347" t="s">
        <v>55</v>
      </c>
      <c r="K57" s="347" t="s">
        <v>55</v>
      </c>
      <c r="L57" s="345" t="s">
        <v>5839</v>
      </c>
      <c r="M57" s="33" t="s">
        <v>5763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5839</v>
      </c>
      <c r="S57" s="33"/>
    </row>
    <row r="58" spans="1:19" s="28" customFormat="1">
      <c r="A58" s="33" t="s">
        <v>106</v>
      </c>
      <c r="B58" s="33" t="s">
        <v>5764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43" t="s">
        <v>5764</v>
      </c>
      <c r="H58" s="347" t="s">
        <v>106</v>
      </c>
      <c r="I58" s="347" t="s">
        <v>106</v>
      </c>
      <c r="J58" s="347" t="s">
        <v>106</v>
      </c>
      <c r="K58" s="347" t="s">
        <v>2870</v>
      </c>
      <c r="L58" s="345" t="s">
        <v>5840</v>
      </c>
      <c r="M58" s="33" t="s">
        <v>5764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5840</v>
      </c>
      <c r="S58" s="33"/>
    </row>
    <row r="59" spans="1:19" s="28" customFormat="1">
      <c r="A59" s="33" t="s">
        <v>198</v>
      </c>
      <c r="B59" s="33" t="s">
        <v>5765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43" t="s">
        <v>5765</v>
      </c>
      <c r="H59" s="347" t="s">
        <v>198</v>
      </c>
      <c r="I59" s="347" t="s">
        <v>198</v>
      </c>
      <c r="J59" s="347" t="s">
        <v>198</v>
      </c>
      <c r="K59" s="347" t="s">
        <v>198</v>
      </c>
      <c r="L59" s="345" t="s">
        <v>5841</v>
      </c>
      <c r="M59" s="33" t="s">
        <v>5765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5841</v>
      </c>
      <c r="S59" s="33"/>
    </row>
    <row r="60" spans="1:19" s="28" customFormat="1">
      <c r="A60" s="33" t="s">
        <v>232</v>
      </c>
      <c r="B60" s="33" t="s">
        <v>5766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43" t="s">
        <v>5766</v>
      </c>
      <c r="H60" s="347" t="s">
        <v>232</v>
      </c>
      <c r="I60" s="347" t="s">
        <v>232</v>
      </c>
      <c r="J60" s="347" t="s">
        <v>232</v>
      </c>
      <c r="K60" s="347" t="s">
        <v>232</v>
      </c>
      <c r="L60" s="345" t="s">
        <v>5842</v>
      </c>
      <c r="M60" s="33" t="s">
        <v>5766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5842</v>
      </c>
      <c r="S60" s="33"/>
    </row>
    <row r="61" spans="1:19" s="28" customFormat="1">
      <c r="A61" s="33" t="s">
        <v>130</v>
      </c>
      <c r="B61" s="33" t="s">
        <v>5767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43" t="s">
        <v>5767</v>
      </c>
      <c r="H61" s="347" t="s">
        <v>130</v>
      </c>
      <c r="I61" s="347" t="s">
        <v>130</v>
      </c>
      <c r="J61" s="347" t="s">
        <v>130</v>
      </c>
      <c r="K61" s="347" t="s">
        <v>130</v>
      </c>
      <c r="L61" s="345" t="s">
        <v>5843</v>
      </c>
      <c r="M61" s="33" t="s">
        <v>5767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5843</v>
      </c>
      <c r="S61" s="33"/>
    </row>
    <row r="62" spans="1:19" s="28" customFormat="1">
      <c r="A62" s="33" t="s">
        <v>127</v>
      </c>
      <c r="B62" s="33" t="s">
        <v>5768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43" t="s">
        <v>5768</v>
      </c>
      <c r="H62" s="347" t="s">
        <v>127</v>
      </c>
      <c r="I62" s="347" t="s">
        <v>127</v>
      </c>
      <c r="J62" s="347" t="s">
        <v>127</v>
      </c>
      <c r="K62" s="347" t="s">
        <v>2870</v>
      </c>
      <c r="L62" s="345" t="s">
        <v>5844</v>
      </c>
      <c r="M62" s="33" t="s">
        <v>5768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5844</v>
      </c>
      <c r="S62" s="33"/>
    </row>
    <row r="63" spans="1:19" s="28" customFormat="1">
      <c r="A63" s="33" t="s">
        <v>128</v>
      </c>
      <c r="B63" s="33" t="s">
        <v>5769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43" t="s">
        <v>5769</v>
      </c>
      <c r="H63" s="347" t="s">
        <v>128</v>
      </c>
      <c r="I63" s="347" t="s">
        <v>128</v>
      </c>
      <c r="J63" s="347" t="s">
        <v>128</v>
      </c>
      <c r="K63" s="347" t="s">
        <v>128</v>
      </c>
      <c r="L63" s="345" t="s">
        <v>5845</v>
      </c>
      <c r="M63" s="33" t="s">
        <v>5769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5845</v>
      </c>
      <c r="S63" s="33"/>
    </row>
    <row r="64" spans="1:19" s="28" customFormat="1">
      <c r="A64" s="33" t="s">
        <v>129</v>
      </c>
      <c r="B64" s="33" t="s">
        <v>5770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43" t="s">
        <v>5770</v>
      </c>
      <c r="H64" s="347" t="s">
        <v>129</v>
      </c>
      <c r="I64" s="347" t="s">
        <v>129</v>
      </c>
      <c r="J64" s="347" t="s">
        <v>129</v>
      </c>
      <c r="K64" s="347" t="s">
        <v>2870</v>
      </c>
      <c r="L64" s="345" t="s">
        <v>5846</v>
      </c>
      <c r="M64" s="33" t="s">
        <v>5770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5846</v>
      </c>
      <c r="S64" s="33"/>
    </row>
    <row r="65" spans="1:19" s="28" customFormat="1">
      <c r="A65" s="33" t="s">
        <v>1</v>
      </c>
      <c r="B65" s="33" t="s">
        <v>5771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43" t="s">
        <v>5771</v>
      </c>
      <c r="H65" s="347" t="s">
        <v>1</v>
      </c>
      <c r="I65" s="347" t="s">
        <v>2870</v>
      </c>
      <c r="J65" s="347" t="s">
        <v>1</v>
      </c>
      <c r="K65" s="347" t="s">
        <v>1</v>
      </c>
      <c r="L65" s="345" t="s">
        <v>5847</v>
      </c>
      <c r="M65" s="33" t="s">
        <v>5771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5847</v>
      </c>
      <c r="S65" s="33"/>
    </row>
    <row r="66" spans="1:19" s="28" customFormat="1">
      <c r="A66" s="33" t="s">
        <v>204</v>
      </c>
      <c r="B66" s="33" t="s">
        <v>5772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43" t="s">
        <v>5772</v>
      </c>
      <c r="H66" s="347" t="s">
        <v>204</v>
      </c>
      <c r="I66" s="347" t="s">
        <v>204</v>
      </c>
      <c r="J66" s="347" t="s">
        <v>204</v>
      </c>
      <c r="K66" s="347" t="s">
        <v>204</v>
      </c>
      <c r="L66" s="345" t="s">
        <v>5848</v>
      </c>
      <c r="M66" s="33" t="s">
        <v>5772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5848</v>
      </c>
      <c r="S66" s="33"/>
    </row>
    <row r="67" spans="1:19" s="28" customFormat="1">
      <c r="A67" s="33" t="s">
        <v>48</v>
      </c>
      <c r="B67" s="33" t="s">
        <v>5773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43" t="s">
        <v>5773</v>
      </c>
      <c r="H67" s="347" t="s">
        <v>48</v>
      </c>
      <c r="I67" s="347" t="s">
        <v>2870</v>
      </c>
      <c r="J67" s="347" t="s">
        <v>2870</v>
      </c>
      <c r="K67" s="347" t="s">
        <v>2870</v>
      </c>
      <c r="L67" s="345" t="s">
        <v>5849</v>
      </c>
      <c r="M67" s="33" t="s">
        <v>5773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5849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B7B-0728-7845-AF98-BAD08CBA6446}">
  <sheetPr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/>
  <cols>
    <col min="1" max="1" width="8.6640625" style="89" bestFit="1" customWidth="1"/>
    <col min="2" max="2" width="7.6640625" style="229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>
      <c r="A1" s="97" t="s">
        <v>5152</v>
      </c>
      <c r="B1" s="76" t="s">
        <v>5172</v>
      </c>
      <c r="C1" s="91" t="s">
        <v>5159</v>
      </c>
      <c r="D1" s="76" t="s">
        <v>5168</v>
      </c>
      <c r="E1" s="195" t="s">
        <v>5169</v>
      </c>
      <c r="F1" s="155" t="s">
        <v>5170</v>
      </c>
      <c r="G1" s="195" t="s">
        <v>5171</v>
      </c>
      <c r="H1" s="93" t="s">
        <v>5160</v>
      </c>
      <c r="I1" s="194" t="s">
        <v>5166</v>
      </c>
      <c r="J1" s="91" t="s">
        <v>5162</v>
      </c>
      <c r="K1" s="91" t="s">
        <v>5165</v>
      </c>
    </row>
    <row r="2" spans="1:11" ht="16" customHeight="1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7" t="str">
        <f t="shared" ref="F2:F33" si="2">IF(H2&gt;0,$A2,"")</f>
        <v/>
      </c>
      <c r="G2" s="102" t="str" cm="1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7" t="str">
        <f t="shared" si="2"/>
        <v/>
      </c>
      <c r="G3" s="102" t="str" cm="1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7" t="str">
        <f t="shared" si="2"/>
        <v/>
      </c>
      <c r="G4" s="102" t="str" cm="1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7" t="str">
        <f t="shared" si="2"/>
        <v/>
      </c>
      <c r="G5" s="102" t="str" cm="1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7" t="str">
        <f t="shared" si="2"/>
        <v/>
      </c>
      <c r="G6" s="102" t="str" cm="1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7" t="str">
        <f t="shared" si="2"/>
        <v/>
      </c>
      <c r="G7" s="102" t="str" cm="1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7" t="str">
        <f t="shared" si="2"/>
        <v/>
      </c>
      <c r="G8" s="102" t="str" cm="1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7" t="str">
        <f t="shared" si="2"/>
        <v/>
      </c>
      <c r="G9" s="102" t="str" cm="1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7" t="str">
        <f t="shared" si="2"/>
        <v/>
      </c>
      <c r="G10" s="102" t="str" cm="1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7" t="str">
        <f t="shared" si="2"/>
        <v/>
      </c>
      <c r="G11" s="102" t="str" cm="1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7" t="str">
        <f t="shared" si="2"/>
        <v>HRH2</v>
      </c>
      <c r="G12" s="102" t="str" cm="1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7" t="str">
        <f t="shared" si="2"/>
        <v>DRD1</v>
      </c>
      <c r="G13" s="102" t="str" cm="1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7" t="str">
        <f t="shared" si="2"/>
        <v>AA2BR</v>
      </c>
      <c r="G14" s="102" t="str" cm="1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7" t="str">
        <f t="shared" si="2"/>
        <v>AA1R</v>
      </c>
      <c r="G15" s="102" t="str" cm="1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7" t="str">
        <f t="shared" si="2"/>
        <v>ADA2C</v>
      </c>
      <c r="G16" s="102" t="str" cm="1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7" t="str">
        <f t="shared" si="2"/>
        <v>AA2AR</v>
      </c>
      <c r="G17" s="102" t="str" cm="1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7" t="str">
        <f t="shared" si="2"/>
        <v>5HT1A</v>
      </c>
      <c r="G18" s="102" t="str" cm="1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7" t="str">
        <f t="shared" si="2"/>
        <v>OPRK</v>
      </c>
      <c r="G19" s="102" t="str" cm="1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7" t="str">
        <f t="shared" si="2"/>
        <v>ADA2A</v>
      </c>
      <c r="G20" s="102" t="str" cm="1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7" t="str">
        <f t="shared" si="2"/>
        <v>ACM2</v>
      </c>
      <c r="G21" s="102" t="str" cm="1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7" t="str">
        <f t="shared" si="2"/>
        <v>DRD5</v>
      </c>
      <c r="G22" s="102" t="str" cm="1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7" t="str">
        <f t="shared" si="2"/>
        <v>5HT1B</v>
      </c>
      <c r="G23" s="102" t="str" cm="1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7" t="str">
        <f t="shared" si="2"/>
        <v>ACM4</v>
      </c>
      <c r="G24" s="102" t="str" cm="1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7" t="str">
        <f t="shared" si="2"/>
        <v>PE2R2</v>
      </c>
      <c r="G25" s="102" t="str" cm="1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7" t="str">
        <f t="shared" si="2"/>
        <v>ADRB2</v>
      </c>
      <c r="G26" s="102" t="str" cm="1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7" t="str">
        <f t="shared" si="2"/>
        <v>APJ</v>
      </c>
      <c r="G27" s="102" t="str" cm="1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7" t="str">
        <f t="shared" si="2"/>
        <v>ADA2B</v>
      </c>
      <c r="G28" s="102" t="str" cm="1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7" t="str">
        <f t="shared" si="2"/>
        <v>MC4R</v>
      </c>
      <c r="G29" s="102" t="str" cm="1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7" t="str">
        <f t="shared" si="2"/>
        <v>5HT1D</v>
      </c>
      <c r="G30" s="102" t="str" cm="1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6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7" t="str">
        <f t="shared" si="2"/>
        <v>ADRB1</v>
      </c>
      <c r="G31" s="102" t="str" cm="1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7" t="str">
        <f t="shared" si="2"/>
        <v>PE2R4</v>
      </c>
      <c r="G32" s="102" t="str" cm="1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6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7" t="str">
        <f t="shared" si="2"/>
        <v>OPRX</v>
      </c>
      <c r="G33" s="102" t="str" cm="1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7" t="str">
        <f t="shared" ref="F34:F51" si="5">IF(H34&gt;0,$A34,"")</f>
        <v>PTH1R</v>
      </c>
      <c r="G34" s="102" t="str" cm="1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6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7" t="str">
        <f t="shared" si="5"/>
        <v>5HT2A</v>
      </c>
      <c r="G35" s="102" t="str" cm="1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7" t="str">
        <f t="shared" si="5"/>
        <v>HRH1</v>
      </c>
      <c r="G36" s="102" t="str" cm="1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7" t="str">
        <f t="shared" si="5"/>
        <v>5HT2C</v>
      </c>
      <c r="G37" s="102" t="str" cm="1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7" t="str">
        <f t="shared" si="5"/>
        <v>PE2R3</v>
      </c>
      <c r="G38" s="102" t="str" cm="1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7" t="str">
        <f t="shared" si="5"/>
        <v>MC3R</v>
      </c>
      <c r="G39" s="102" t="str" cm="1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7" t="str">
        <f t="shared" si="5"/>
        <v>ACM1</v>
      </c>
      <c r="G40" s="102" t="str" cm="1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6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7" t="str">
        <f t="shared" si="5"/>
        <v>5HT2B</v>
      </c>
      <c r="G41" s="102" t="str" cm="1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7" t="str">
        <f t="shared" si="5"/>
        <v>OX2R</v>
      </c>
      <c r="G42" s="102" t="str" cm="1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7" t="str">
        <f t="shared" si="5"/>
        <v>ADA1A</v>
      </c>
      <c r="G43" s="102" t="str" cm="1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7" t="str">
        <f t="shared" si="5"/>
        <v>OXYR</v>
      </c>
      <c r="G44" s="102" t="str" cm="1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7" t="str">
        <f t="shared" si="5"/>
        <v>ACM3</v>
      </c>
      <c r="G45" s="102" t="str" cm="1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7" t="str">
        <f t="shared" si="5"/>
        <v>V2R</v>
      </c>
      <c r="G46" s="102" t="str" cm="1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7" t="str">
        <f t="shared" si="5"/>
        <v>PE2R1</v>
      </c>
      <c r="G47" s="102" t="str" cm="1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7" t="str">
        <f t="shared" si="5"/>
        <v>BKRB2</v>
      </c>
      <c r="G48" s="102" t="str" cm="1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7" t="str">
        <f t="shared" si="5"/>
        <v>EDNRA</v>
      </c>
      <c r="G49" s="102" t="str" cm="1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7" t="str">
        <f t="shared" si="5"/>
        <v>V1AR</v>
      </c>
      <c r="G50" s="102" t="str" cm="1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37" customFormat="1" ht="18.75" customHeight="1">
      <c r="A51" s="238" t="s">
        <v>80</v>
      </c>
      <c r="B51" s="230">
        <f>VLOOKUP($A51,'Martemyanov-FreeGβγ-Nluc'!$A:$BG,MATCH("Gq",'Martemyanov-FreeGβγ-Nluc'!$A$1:$BG$1,0),FALSE)</f>
        <v>4.0716999999999999</v>
      </c>
      <c r="C51" s="231">
        <f>VLOOKUP($A51,'Bouvier-GEMTA'!$A:$CF,MATCH("Gq",'Bouvier-GEMTA'!$A$1:$CF$1,0),FALSE)</f>
        <v>9.3608468018648612</v>
      </c>
      <c r="D51" s="230" t="str">
        <f t="shared" si="3"/>
        <v>CCKAR</v>
      </c>
      <c r="E51" s="232" t="str">
        <f t="shared" si="4"/>
        <v>CCKAR</v>
      </c>
      <c r="F51" s="233" t="str">
        <f t="shared" si="5"/>
        <v>CCKAR</v>
      </c>
      <c r="G51" s="234" t="str" cm="1">
        <f t="array" ref="G51">IF(AND(LEN(F51)&gt;0,LEN(D51:E51)=0),"Iuniq","")</f>
        <v/>
      </c>
      <c r="H51" s="235">
        <f>VLOOKUP($A51,'Inoue-TGFa-NotUsed'!$A:$AL,MATCH("log(Emax
/EC50)
Gq",'Inoue-TGFa-NotUsed'!$A$1:$AL$1,0),FALSE)</f>
        <v>10.503941998634089</v>
      </c>
      <c r="I51" s="236">
        <f>VLOOKUP($A51,'Inoue-TGFa-NotUsed'!$A:$CQ,MATCH("pEC50
Gq",'Inoue-TGFa-NotUsed'!$A$1:$CQ$1,0),FALSE)</f>
        <v>10.83</v>
      </c>
      <c r="J51" s="236">
        <f>VLOOKUP($A51,'Inoue-TGFa-NotUsed'!$A:$BP,MATCH("Emax
Gq",'Inoue-TGFa-NotUsed'!$A$1:$BP$1,0),FALSE)</f>
        <v>47.2</v>
      </c>
      <c r="K51" s="236">
        <f>VLOOKUP($A51,'Inoue-TGFa-NotUsed'!$A:$CQ,MATCH("#SDs
Gq",'Inoue-TGFa-NotUsed'!$A$1:$CQ$1,0),FALSE)</f>
        <v>8.7569573283859015</v>
      </c>
    </row>
    <row r="52" spans="1:11" ht="18.75" customHeight="1">
      <c r="A52" s="88"/>
      <c r="B52" s="72"/>
      <c r="F52" s="197"/>
      <c r="H52" s="100"/>
      <c r="I52" s="101"/>
      <c r="J52" s="101"/>
      <c r="K52" s="101"/>
    </row>
    <row r="53" spans="1:11" ht="18.75" customHeight="1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7" t="str">
        <f t="shared" ref="F53:F84" si="8">IF(H53&gt;0,$A53,"")</f>
        <v/>
      </c>
      <c r="G53" s="102" t="e" cm="1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7" t="str">
        <f t="shared" si="8"/>
        <v/>
      </c>
      <c r="G54" s="102" t="e" cm="1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7" t="str">
        <f t="shared" si="8"/>
        <v/>
      </c>
      <c r="G55" s="102" t="e" cm="1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7" t="str">
        <f t="shared" si="8"/>
        <v/>
      </c>
      <c r="G56" s="102" t="e" cm="1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7" t="str">
        <f t="shared" si="8"/>
        <v/>
      </c>
      <c r="G57" s="102" t="e" cm="1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7" t="str">
        <f t="shared" si="8"/>
        <v/>
      </c>
      <c r="G58" s="102" t="e" cm="1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7" t="str">
        <f t="shared" si="8"/>
        <v/>
      </c>
      <c r="G59" s="102" t="e" cm="1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7" t="str">
        <f t="shared" si="8"/>
        <v/>
      </c>
      <c r="G60" s="102" t="e" cm="1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7" t="str">
        <f t="shared" si="8"/>
        <v/>
      </c>
      <c r="G61" s="102" t="e" cm="1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7" t="str">
        <f t="shared" si="8"/>
        <v>SSR3</v>
      </c>
      <c r="G62" s="102" t="e" cm="1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7" t="str">
        <f t="shared" si="8"/>
        <v>MSHR</v>
      </c>
      <c r="G63" s="102" t="e" cm="1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7" t="str">
        <f t="shared" si="8"/>
        <v>5HT6R</v>
      </c>
      <c r="G64" s="102" t="e" cm="1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7" t="str">
        <f t="shared" si="8"/>
        <v>OXGR1</v>
      </c>
      <c r="G65" s="102" t="e" cm="1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7" t="str">
        <f t="shared" si="8"/>
        <v>5HT7R</v>
      </c>
      <c r="G66" s="102" t="e" cm="1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7" t="str">
        <f t="shared" si="8"/>
        <v>ADA1D</v>
      </c>
      <c r="G67" s="102" t="e" cm="1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7" t="str">
        <f t="shared" si="8"/>
        <v>PTH2R</v>
      </c>
      <c r="G68" s="102" t="e" cm="1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7" t="str">
        <f t="shared" si="8"/>
        <v>5HT4R</v>
      </c>
      <c r="G69" s="102" t="e" cm="1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7" t="str">
        <f t="shared" si="8"/>
        <v>GALR1</v>
      </c>
      <c r="G70" s="102" t="e" cm="1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7" t="str">
        <f t="shared" si="8"/>
        <v>MC5R</v>
      </c>
      <c r="G71" s="102" t="e" cm="1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7" t="str">
        <f t="shared" si="8"/>
        <v>GALR2</v>
      </c>
      <c r="G72" s="102" t="e" cm="1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7" t="str">
        <f t="shared" si="8"/>
        <v>PD2R</v>
      </c>
      <c r="G73" s="102" t="e" cm="1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7" t="str">
        <f t="shared" si="8"/>
        <v>ACM5</v>
      </c>
      <c r="G74" s="102" t="e" cm="1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7" t="str">
        <f t="shared" si="8"/>
        <v>EDNRB</v>
      </c>
      <c r="G75" s="102" t="e" cm="1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7" t="str">
        <f t="shared" si="8"/>
        <v>KISSR</v>
      </c>
      <c r="G76" s="102" t="e" cm="1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7" t="str">
        <f t="shared" si="8"/>
        <v>NK2R</v>
      </c>
      <c r="G77" s="102" t="e" cm="1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7" t="str">
        <f t="shared" si="8"/>
        <v>GASR</v>
      </c>
      <c r="G78" s="102" t="e" cm="1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7" t="str">
        <f t="shared" si="8"/>
        <v>OX1R</v>
      </c>
      <c r="G79" s="102" t="e" cm="1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7" t="str">
        <f t="shared" si="8"/>
        <v>NK3R</v>
      </c>
      <c r="G80" s="102" t="e" cm="1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7" t="str">
        <f t="shared" si="8"/>
        <v>SSR5</v>
      </c>
      <c r="G81" s="102" t="e" cm="1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7" t="str">
        <f t="shared" si="8"/>
        <v>NTR1</v>
      </c>
      <c r="G82" s="102" t="e" cm="1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7" t="str">
        <f t="shared" si="8"/>
        <v>GRPR</v>
      </c>
      <c r="G83" s="102" t="e" cm="1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7" t="str">
        <f t="shared" si="8"/>
        <v>NK1R</v>
      </c>
      <c r="G84" s="102" t="e" cm="1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7" t="str">
        <f t="shared" ref="F85:F118" si="11">IF(H85&gt;0,$A85,"")</f>
        <v>ADA1B</v>
      </c>
      <c r="G85" s="102" t="e" cm="1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7" t="str">
        <f t="shared" si="11"/>
        <v>V1BR</v>
      </c>
      <c r="G86" s="102" t="e" cm="1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7" t="str">
        <f t="shared" si="11"/>
        <v>TA2R</v>
      </c>
      <c r="G87" s="102" t="e" cm="1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7" t="str">
        <f t="shared" si="11"/>
        <v>PACR</v>
      </c>
      <c r="G88" s="102" t="e" cm="1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7" t="e">
        <f t="shared" si="11"/>
        <v>#N/A</v>
      </c>
      <c r="G89" s="102" t="e" cm="1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7" t="e">
        <f t="shared" si="11"/>
        <v>#N/A</v>
      </c>
      <c r="G90" s="102" t="e" cm="1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7" t="e">
        <f t="shared" si="11"/>
        <v>#N/A</v>
      </c>
      <c r="G91" s="102" t="e" cm="1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7" t="e">
        <f t="shared" si="11"/>
        <v>#N/A</v>
      </c>
      <c r="G92" s="102" t="e" cm="1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7" t="e">
        <f t="shared" si="11"/>
        <v>#N/A</v>
      </c>
      <c r="G93" s="102" t="e" cm="1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7" t="e">
        <f t="shared" si="11"/>
        <v>#N/A</v>
      </c>
      <c r="G94" s="102" t="e" cm="1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7" t="e">
        <f t="shared" si="11"/>
        <v>#N/A</v>
      </c>
      <c r="G95" s="102" t="e" cm="1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7" t="e">
        <f t="shared" si="11"/>
        <v>#N/A</v>
      </c>
      <c r="G96" s="102" t="e" cm="1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7" t="e">
        <f t="shared" si="11"/>
        <v>#N/A</v>
      </c>
      <c r="G97" s="102" t="e" cm="1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7" t="e">
        <f t="shared" si="11"/>
        <v>#N/A</v>
      </c>
      <c r="G98" s="102" t="e" cm="1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7" t="e">
        <f t="shared" si="11"/>
        <v>#N/A</v>
      </c>
      <c r="G99" s="102" t="e" cm="1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7" t="e">
        <f t="shared" si="11"/>
        <v>#N/A</v>
      </c>
      <c r="G100" s="102" t="e" cm="1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7" t="e">
        <f t="shared" si="11"/>
        <v>#N/A</v>
      </c>
      <c r="G101" s="102" t="e" cm="1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7" t="e">
        <f t="shared" si="11"/>
        <v>#N/A</v>
      </c>
      <c r="G102" s="102" t="e" cm="1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7" t="e">
        <f t="shared" si="11"/>
        <v>#N/A</v>
      </c>
      <c r="G103" s="102" t="e" cm="1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7" t="e">
        <f t="shared" si="11"/>
        <v>#N/A</v>
      </c>
      <c r="G104" s="102" t="e" cm="1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7" t="e">
        <f t="shared" si="11"/>
        <v>#N/A</v>
      </c>
      <c r="G105" s="102" t="e" cm="1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7" t="e">
        <f t="shared" si="11"/>
        <v>#N/A</v>
      </c>
      <c r="G106" s="102" t="e" cm="1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7" t="e">
        <f t="shared" si="11"/>
        <v>#N/A</v>
      </c>
      <c r="G107" s="102" t="e" cm="1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7" t="e">
        <f t="shared" si="11"/>
        <v>#N/A</v>
      </c>
      <c r="G108" s="102" t="e" cm="1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7" t="e">
        <f t="shared" si="11"/>
        <v>#N/A</v>
      </c>
      <c r="G109" s="102" t="e" cm="1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7" t="e">
        <f t="shared" si="11"/>
        <v>#N/A</v>
      </c>
      <c r="G110" s="102" t="e" cm="1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7" t="e">
        <f t="shared" si="11"/>
        <v>#N/A</v>
      </c>
      <c r="G111" s="102" t="e" cm="1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7" t="e">
        <f t="shared" si="11"/>
        <v>#N/A</v>
      </c>
      <c r="G112" s="102" t="e" cm="1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7" t="e">
        <f t="shared" si="11"/>
        <v>#N/A</v>
      </c>
      <c r="G113" s="102" t="e" cm="1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7" t="e">
        <f t="shared" si="11"/>
        <v>#N/A</v>
      </c>
      <c r="G114" s="102" t="e" cm="1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7" t="e">
        <f t="shared" si="11"/>
        <v>#N/A</v>
      </c>
      <c r="G115" s="102" t="e" cm="1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7" t="e">
        <f t="shared" si="11"/>
        <v>#N/A</v>
      </c>
      <c r="G116" s="102" t="e" cm="1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7" t="e">
        <f t="shared" si="11"/>
        <v>#N/A</v>
      </c>
      <c r="G117" s="102" t="e" cm="1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7" t="e">
        <f t="shared" si="11"/>
        <v>#N/A</v>
      </c>
      <c r="G118" s="102" t="e" cm="1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xmlns:xlrd2="http://schemas.microsoft.com/office/spreadsheetml/2017/richdata2"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980-8360-4D4E-9412-D0B15A06DEA1}">
  <sheetPr>
    <tabColor theme="4" tint="0.79998168889431442"/>
  </sheetPr>
  <dimension ref="A1:CC151"/>
  <sheetViews>
    <sheetView zoomScale="13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6" customWidth="1"/>
    <col min="50" max="50" width="7.83203125" style="187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5" t="s">
        <v>580</v>
      </c>
      <c r="AX1" s="185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 cm="1">
        <f t="array" ref="F2">_xlfn.IFS(T2=0,0,T2&gt;0,(LOG(0.01*T2/10^-AH2)))</f>
        <v>0</v>
      </c>
      <c r="G2" s="8" cm="1">
        <f t="array" ref="G2">_xlfn.IFS(U2=0,0,U2&gt;0,(LOG(0.01*U2/10^-AI2)))</f>
        <v>0</v>
      </c>
      <c r="H2" s="8" cm="1">
        <f t="array" ref="H2">_xlfn.IFS(V2=0,0,V2&gt;0,(LOG(0.01*V2/10^-AJ2)))</f>
        <v>6.3467717342662446</v>
      </c>
      <c r="I2" s="8" cm="1">
        <f t="array" ref="I2">_xlfn.IFS(W2=0,0,W2&gt;0,(LOG(0.01*W2/10^-AK2)))</f>
        <v>6.3467717342662446</v>
      </c>
      <c r="J2" s="8" cm="1">
        <f t="array" ref="J2">_xlfn.IFS(X2=0,0,X2&gt;0,(LOG(0.01*X2/10^-AL2)))</f>
        <v>6.7405897102992496</v>
      </c>
      <c r="K2" s="8" cm="1">
        <f t="array" ref="K2">_xlfn.IFS(Y2=0,0,Y2&gt;0,(LOG(0.01*Y2/10^-AM2)))</f>
        <v>6.3942792860618818</v>
      </c>
      <c r="L2" s="8" cm="1">
        <f t="array" ref="L2">_xlfn.IFS(Z2=0,0,Z2&gt;0,(LOG(0.01*Z2/10^-AN2)))</f>
        <v>6.3942792860618818</v>
      </c>
      <c r="M2" s="8" cm="1">
        <f t="array" ref="M2">_xlfn.IFS(AA2=0,0,AA2&gt;0,(LOG(0.01*AA2/10^-AO2)))</f>
        <v>6.0661799739838882</v>
      </c>
      <c r="N2" s="8" cm="1">
        <f t="array" ref="N2">_xlfn.IFS(AB2=0,0,AB2&gt;0,(LOG(0.01*AB2/10^-AP2)))</f>
        <v>0</v>
      </c>
      <c r="O2" s="8" cm="1">
        <f t="array" ref="O2">_xlfn.IFS(AC2=0,0,AC2&gt;0,(LOG(0.01*AC2/10^-AQ2)))</f>
        <v>0</v>
      </c>
      <c r="P2" s="8" cm="1">
        <f t="array" ref="P2">_xlfn.IFS(AD2=0,0,AD2&gt;0,(LOG(0.01*AD2/10^-AR2)))</f>
        <v>0</v>
      </c>
      <c r="Q2" s="8" cm="1">
        <f t="array" ref="Q2">_xlfn.IFS(AE2=0,0,AE2&gt;0,(LOG(0.01*AE2/10^-AS2)))</f>
        <v>0</v>
      </c>
      <c r="R2" s="8" cm="1">
        <f t="array" ref="R2">_xlfn.IFS(AF2=0,0,AF2&gt;0,(LOG(0.01*AF2/10^-AT2)))</f>
        <v>0</v>
      </c>
      <c r="S2" s="8" cm="1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6" t="str">
        <f>IF(VLOOKUP($A2,'I-Ligands'!$A:$G,3,FALSE)="","",VLOOKUP($A2,'I-Ligands'!$A:$G,3,FALSE))</f>
        <v>Serotonin</v>
      </c>
      <c r="AX2" s="187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 cm="1">
        <f t="array" ref="F3">_xlfn.IFS(T3=0,0,T3&gt;0,(LOG(0.01*T3/10^-AH3)))</f>
        <v>0</v>
      </c>
      <c r="G3" s="8" cm="1">
        <f t="array" ref="G3">_xlfn.IFS(U3=0,0,U3&gt;0,(LOG(0.01*U3/10^-AI3)))</f>
        <v>0</v>
      </c>
      <c r="H3" s="8" cm="1">
        <f t="array" ref="H3">_xlfn.IFS(V3=0,0,V3&gt;0,(LOG(0.01*V3/10^-AJ3)))</f>
        <v>6.1731278535996994</v>
      </c>
      <c r="I3" s="8" cm="1">
        <f t="array" ref="I3">_xlfn.IFS(W3=0,0,W3&gt;0,(LOG(0.01*W3/10^-AK3)))</f>
        <v>6.1731278535996994</v>
      </c>
      <c r="J3" s="8" cm="1">
        <f t="array" ref="J3">_xlfn.IFS(X3=0,0,X3&gt;0,(LOG(0.01*X3/10^-AL3)))</f>
        <v>6.5413680022349752</v>
      </c>
      <c r="K3" s="8" cm="1">
        <f t="array" ref="K3">_xlfn.IFS(Y3=0,0,Y3&gt;0,(LOG(0.01*Y3/10^-AM3)))</f>
        <v>5.8585139398778878</v>
      </c>
      <c r="L3" s="8" cm="1">
        <f t="array" ref="L3">_xlfn.IFS(Z3=0,0,Z3&gt;0,(LOG(0.01*Z3/10^-AN3)))</f>
        <v>5.8585139398778878</v>
      </c>
      <c r="M3" s="8" cm="1">
        <f t="array" ref="M3">_xlfn.IFS(AA3=0,0,AA3&gt;0,(LOG(0.01*AA3/10^-AO3)))</f>
        <v>0</v>
      </c>
      <c r="N3" s="8" cm="1">
        <f t="array" ref="N3">_xlfn.IFS(AB3=0,0,AB3&gt;0,(LOG(0.01*AB3/10^-AP3)))</f>
        <v>0</v>
      </c>
      <c r="O3" s="8" cm="1">
        <f t="array" ref="O3">_xlfn.IFS(AC3=0,0,AC3&gt;0,(LOG(0.01*AC3/10^-AQ3)))</f>
        <v>0</v>
      </c>
      <c r="P3" s="8" cm="1">
        <f t="array" ref="P3">_xlfn.IFS(AD3=0,0,AD3&gt;0,(LOG(0.01*AD3/10^-AR3)))</f>
        <v>0</v>
      </c>
      <c r="Q3" s="8" cm="1">
        <f t="array" ref="Q3">_xlfn.IFS(AE3=0,0,AE3&gt;0,(LOG(0.01*AE3/10^-AS3)))</f>
        <v>0</v>
      </c>
      <c r="R3" s="8" cm="1">
        <f t="array" ref="R3">_xlfn.IFS(AF3=0,0,AF3&gt;0,(LOG(0.01*AF3/10^-AT3)))</f>
        <v>0</v>
      </c>
      <c r="S3" s="8" cm="1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6" t="str">
        <f>IF(VLOOKUP($A3,'I-Ligands'!$A:$G,3,FALSE)="","",VLOOKUP($A3,'I-Ligands'!$A:$G,3,FALSE))</f>
        <v>Serotonin</v>
      </c>
      <c r="AX3" s="187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 cm="1">
        <f t="array" ref="F4">_xlfn.IFS(T4=0,0,T4&gt;0,(LOG(0.01*T4/10^-AH4)))</f>
        <v>0</v>
      </c>
      <c r="G4" s="8" cm="1">
        <f t="array" ref="G4">_xlfn.IFS(U4=0,0,U4&gt;0,(LOG(0.01*U4/10^-AI4)))</f>
        <v>0</v>
      </c>
      <c r="H4" s="8" cm="1">
        <f t="array" ref="H4">_xlfn.IFS(V4=0,0,V4&gt;0,(LOG(0.01*V4/10^-AJ4)))</f>
        <v>6.1027603890268383</v>
      </c>
      <c r="I4" s="8" cm="1">
        <f t="array" ref="I4">_xlfn.IFS(W4=0,0,W4&gt;0,(LOG(0.01*W4/10^-AK4)))</f>
        <v>6.1027603890268383</v>
      </c>
      <c r="J4" s="8" cm="1">
        <f t="array" ref="J4">_xlfn.IFS(X4=0,0,X4&gt;0,(LOG(0.01*X4/10^-AL4)))</f>
        <v>6.2617864355242903</v>
      </c>
      <c r="K4" s="8" cm="1">
        <f t="array" ref="K4">_xlfn.IFS(Y4=0,0,Y4&gt;0,(LOG(0.01*Y4/10^-AM4)))</f>
        <v>4.7468258760318509</v>
      </c>
      <c r="L4" s="8" cm="1">
        <f t="array" ref="L4">_xlfn.IFS(Z4=0,0,Z4&gt;0,(LOG(0.01*Z4/10^-AN4)))</f>
        <v>4.7468258760318509</v>
      </c>
      <c r="M4" s="8" cm="1">
        <f t="array" ref="M4">_xlfn.IFS(AA4=0,0,AA4&gt;0,(LOG(0.01*AA4/10^-AO4)))</f>
        <v>3.9789700043360194</v>
      </c>
      <c r="N4" s="8" cm="1">
        <f t="array" ref="N4">_xlfn.IFS(AB4=0,0,AB4&gt;0,(LOG(0.01*AB4/10^-AP4)))</f>
        <v>0</v>
      </c>
      <c r="O4" s="8" cm="1">
        <f t="array" ref="O4">_xlfn.IFS(AC4=0,0,AC4&gt;0,(LOG(0.01*AC4/10^-AQ4)))</f>
        <v>0</v>
      </c>
      <c r="P4" s="8" cm="1">
        <f t="array" ref="P4">_xlfn.IFS(AD4=0,0,AD4&gt;0,(LOG(0.01*AD4/10^-AR4)))</f>
        <v>0</v>
      </c>
      <c r="Q4" s="8" cm="1">
        <f t="array" ref="Q4">_xlfn.IFS(AE4=0,0,AE4&gt;0,(LOG(0.01*AE4/10^-AS4)))</f>
        <v>0</v>
      </c>
      <c r="R4" s="8" cm="1">
        <f t="array" ref="R4">_xlfn.IFS(AF4=0,0,AF4&gt;0,(LOG(0.01*AF4/10^-AT4)))</f>
        <v>0</v>
      </c>
      <c r="S4" s="8" cm="1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6" t="str">
        <f>IF(VLOOKUP($A4,'I-Ligands'!$A:$G,3,FALSE)="","",VLOOKUP($A4,'I-Ligands'!$A:$G,3,FALSE))</f>
        <v>Adenosine</v>
      </c>
      <c r="AX4" s="187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 cm="1">
        <f t="array" ref="F5">_xlfn.IFS(T5=0,0,T5&gt;0,(LOG(0.01*T5/10^-AH5)))</f>
        <v>4.806576957056512</v>
      </c>
      <c r="G5" s="8" cm="1">
        <f t="array" ref="G5">_xlfn.IFS(U5=0,0,U5&gt;0,(LOG(0.01*U5/10^-AI5)))</f>
        <v>4.5310678622717369</v>
      </c>
      <c r="H5" s="8" cm="1">
        <f t="array" ref="H5">_xlfn.IFS(V5=0,0,V5&gt;0,(LOG(0.01*V5/10^-AJ5)))</f>
        <v>0</v>
      </c>
      <c r="I5" s="8" cm="1">
        <f t="array" ref="I5">_xlfn.IFS(W5=0,0,W5&gt;0,(LOG(0.01*W5/10^-AK5)))</f>
        <v>0</v>
      </c>
      <c r="J5" s="8" cm="1">
        <f t="array" ref="J5">_xlfn.IFS(X5=0,0,X5&gt;0,(LOG(0.01*X5/10^-AL5)))</f>
        <v>0</v>
      </c>
      <c r="K5" s="8" cm="1">
        <f t="array" ref="K5">_xlfn.IFS(Y5=0,0,Y5&gt;0,(LOG(0.01*Y5/10^-AM5)))</f>
        <v>0</v>
      </c>
      <c r="L5" s="8" cm="1">
        <f t="array" ref="L5">_xlfn.IFS(Z5=0,0,Z5&gt;0,(LOG(0.01*Z5/10^-AN5)))</f>
        <v>0</v>
      </c>
      <c r="M5" s="8" cm="1">
        <f t="array" ref="M5">_xlfn.IFS(AA5=0,0,AA5&gt;0,(LOG(0.01*AA5/10^-AO5)))</f>
        <v>0</v>
      </c>
      <c r="N5" s="8" cm="1">
        <f t="array" ref="N5">_xlfn.IFS(AB5=0,0,AB5&gt;0,(LOG(0.01*AB5/10^-AP5)))</f>
        <v>0</v>
      </c>
      <c r="O5" s="8" cm="1">
        <f t="array" ref="O5">_xlfn.IFS(AC5=0,0,AC5&gt;0,(LOG(0.01*AC5/10^-AQ5)))</f>
        <v>0</v>
      </c>
      <c r="P5" s="8" cm="1">
        <f t="array" ref="P5">_xlfn.IFS(AD5=0,0,AD5&gt;0,(LOG(0.01*AD5/10^-AR5)))</f>
        <v>0</v>
      </c>
      <c r="Q5" s="8" cm="1">
        <f t="array" ref="Q5">_xlfn.IFS(AE5=0,0,AE5&gt;0,(LOG(0.01*AE5/10^-AS5)))</f>
        <v>0</v>
      </c>
      <c r="R5" s="8" cm="1">
        <f t="array" ref="R5">_xlfn.IFS(AF5=0,0,AF5&gt;0,(LOG(0.01*AF5/10^-AT5)))</f>
        <v>0</v>
      </c>
      <c r="S5" s="8" cm="1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6" t="str">
        <f>IF(VLOOKUP($A5,'I-Ligands'!$A:$G,3,FALSE)="","",VLOOKUP($A5,'I-Ligands'!$A:$G,3,FALSE))</f>
        <v>Isoproterenol</v>
      </c>
      <c r="AX5" s="187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 cm="1">
        <f t="array" ref="F6">_xlfn.IFS(T6=0,0,T6&gt;0,(LOG(0.01*T6/10^-AH6)))</f>
        <v>0</v>
      </c>
      <c r="G6" s="8" cm="1">
        <f t="array" ref="G6">_xlfn.IFS(U6=0,0,U6&gt;0,(LOG(0.01*U6/10^-AI6)))</f>
        <v>0</v>
      </c>
      <c r="H6" s="8" cm="1">
        <f t="array" ref="H6">_xlfn.IFS(V6=0,0,V6&gt;0,(LOG(0.01*V6/10^-AJ6)))</f>
        <v>6.9292180226701827</v>
      </c>
      <c r="I6" s="8" cm="1">
        <f t="array" ref="I6">_xlfn.IFS(W6=0,0,W6&gt;0,(LOG(0.01*W6/10^-AK6)))</f>
        <v>6.9292180226701827</v>
      </c>
      <c r="J6" s="8" cm="1">
        <f t="array" ref="J6">_xlfn.IFS(X6=0,0,X6&gt;0,(LOG(0.01*X6/10^-AL6)))</f>
        <v>6.8264907251724827</v>
      </c>
      <c r="K6" s="8" cm="1">
        <f t="array" ref="K6">_xlfn.IFS(Y6=0,0,Y6&gt;0,(LOG(0.01*Y6/10^-AM6)))</f>
        <v>6.9653058652647708</v>
      </c>
      <c r="L6" s="8" cm="1">
        <f t="array" ref="L6">_xlfn.IFS(Z6=0,0,Z6&gt;0,(LOG(0.01*Z6/10^-AN6)))</f>
        <v>6.9653058652647708</v>
      </c>
      <c r="M6" s="8" cm="1">
        <f t="array" ref="M6">_xlfn.IFS(AA6=0,0,AA6&gt;0,(LOG(0.01*AA6/10^-AO6)))</f>
        <v>6.6388490907372555</v>
      </c>
      <c r="N6" s="8" cm="1">
        <f t="array" ref="N6">_xlfn.IFS(AB6=0,0,AB6&gt;0,(LOG(0.01*AB6/10^-AP6)))</f>
        <v>0</v>
      </c>
      <c r="O6" s="8" cm="1">
        <f t="array" ref="O6">_xlfn.IFS(AC6=0,0,AC6&gt;0,(LOG(0.01*AC6/10^-AQ6)))</f>
        <v>0</v>
      </c>
      <c r="P6" s="8" cm="1">
        <f t="array" ref="P6">_xlfn.IFS(AD6=0,0,AD6&gt;0,(LOG(0.01*AD6/10^-AR6)))</f>
        <v>6.21848501887865</v>
      </c>
      <c r="Q6" s="8" cm="1">
        <f t="array" ref="Q6">_xlfn.IFS(AE6=0,0,AE6&gt;0,(LOG(0.01*AE6/10^-AS6)))</f>
        <v>0</v>
      </c>
      <c r="R6" s="8" cm="1">
        <f t="array" ref="R6">_xlfn.IFS(AF6=0,0,AF6&gt;0,(LOG(0.01*AF6/10^-AT6)))</f>
        <v>6.9106978403536115</v>
      </c>
      <c r="S6" s="8" cm="1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6" t="str">
        <f>IF(VLOOKUP($A6,'I-Ligands'!$A:$G,3,FALSE)="","",VLOOKUP($A6,'I-Ligands'!$A:$G,3,FALSE))</f>
        <v>CP-55940</v>
      </c>
      <c r="AX6" s="187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 cm="1">
        <f t="array" ref="F7">_xlfn.IFS(T7=0,0,T7&gt;0,(LOG(0.01*T7/10^-AH7)))</f>
        <v>0</v>
      </c>
      <c r="G7" s="8" cm="1">
        <f t="array" ref="G7">_xlfn.IFS(U7=0,0,U7&gt;0,(LOG(0.01*U7/10^-AI7)))</f>
        <v>0</v>
      </c>
      <c r="H7" s="8" cm="1">
        <f t="array" ref="H7">_xlfn.IFS(V7=0,0,V7&gt;0,(LOG(0.01*V7/10^-AJ7)))</f>
        <v>7.3695150145426327</v>
      </c>
      <c r="I7" s="8" cm="1">
        <f t="array" ref="I7">_xlfn.IFS(W7=0,0,W7&gt;0,(LOG(0.01*W7/10^-AK7)))</f>
        <v>7.3695150145426327</v>
      </c>
      <c r="J7" s="8" cm="1">
        <f t="array" ref="J7">_xlfn.IFS(X7=0,0,X7&gt;0,(LOG(0.01*X7/10^-AL7)))</f>
        <v>7.3461280356782384</v>
      </c>
      <c r="K7" s="8" cm="1">
        <f t="array" ref="K7">_xlfn.IFS(Y7=0,0,Y7&gt;0,(LOG(0.01*Y7/10^-AM7)))</f>
        <v>7.1113680022349754</v>
      </c>
      <c r="L7" s="8" cm="1">
        <f t="array" ref="L7">_xlfn.IFS(Z7=0,0,Z7&gt;0,(LOG(0.01*Z7/10^-AN7)))</f>
        <v>7.1113680022349754</v>
      </c>
      <c r="M7" s="8" cm="1">
        <f t="array" ref="M7">_xlfn.IFS(AA7=0,0,AA7&gt;0,(LOG(0.01*AA7/10^-AO7)))</f>
        <v>6.7350612633917013</v>
      </c>
      <c r="N7" s="8" cm="1">
        <f t="array" ref="N7">_xlfn.IFS(AB7=0,0,AB7&gt;0,(LOG(0.01*AB7/10^-AP7)))</f>
        <v>0</v>
      </c>
      <c r="O7" s="8" cm="1">
        <f t="array" ref="O7">_xlfn.IFS(AC7=0,0,AC7&gt;0,(LOG(0.01*AC7/10^-AQ7)))</f>
        <v>0</v>
      </c>
      <c r="P7" s="8" cm="1">
        <f t="array" ref="P7">_xlfn.IFS(AD7=0,0,AD7&gt;0,(LOG(0.01*AD7/10^-AR7)))</f>
        <v>6.6127838567197355</v>
      </c>
      <c r="Q7" s="8" cm="1">
        <f t="array" ref="Q7">_xlfn.IFS(AE7=0,0,AE7&gt;0,(LOG(0.01*AE7/10^-AS7)))</f>
        <v>0</v>
      </c>
      <c r="R7" s="8" cm="1">
        <f t="array" ref="R7">_xlfn.IFS(AF7=0,0,AF7&gt;0,(LOG(0.01*AF7/10^-AT7)))</f>
        <v>0</v>
      </c>
      <c r="S7" s="8" cm="1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6" t="str">
        <f>IF(VLOOKUP($A7,'I-Ligands'!$A:$G,3,FALSE)="","",VLOOKUP($A7,'I-Ligands'!$A:$G,3,FALSE))</f>
        <v>CP-55940</v>
      </c>
      <c r="AX7" s="187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 cm="1">
        <f t="array" ref="F8">_xlfn.IFS(T8=0,0,T8&gt;0,(LOG(0.01*T8/10^-AH8)))</f>
        <v>0</v>
      </c>
      <c r="G8" s="8" cm="1">
        <f t="array" ref="G8">_xlfn.IFS(U8=0,0,U8&gt;0,(LOG(0.01*U8/10^-AI8)))</f>
        <v>0</v>
      </c>
      <c r="H8" s="8" cm="1">
        <f t="array" ref="H8">_xlfn.IFS(V8=0,0,V8&gt;0,(LOG(0.01*V8/10^-AJ8)))</f>
        <v>7.482444233506321</v>
      </c>
      <c r="I8" s="8" cm="1">
        <f t="array" ref="I8">_xlfn.IFS(W8=0,0,W8&gt;0,(LOG(0.01*W8/10^-AK8)))</f>
        <v>7.482444233506321</v>
      </c>
      <c r="J8" s="8" cm="1">
        <f t="array" ref="J8">_xlfn.IFS(X8=0,0,X8&gt;0,(LOG(0.01*X8/10^-AL8)))</f>
        <v>7.6800069429571503</v>
      </c>
      <c r="K8" s="8" cm="1">
        <f t="array" ref="K8">_xlfn.IFS(Y8=0,0,Y8&gt;0,(LOG(0.01*Y8/10^-AM8)))</f>
        <v>7.2510592622177521</v>
      </c>
      <c r="L8" s="8" cm="1">
        <f t="array" ref="L8">_xlfn.IFS(Z8=0,0,Z8&gt;0,(LOG(0.01*Z8/10^-AN8)))</f>
        <v>7.2510592622177521</v>
      </c>
      <c r="M8" s="8" cm="1">
        <f t="array" ref="M8">_xlfn.IFS(AA8=0,0,AA8&gt;0,(LOG(0.01*AA8/10^-AO8)))</f>
        <v>7.0917538610557562</v>
      </c>
      <c r="N8" s="8" cm="1">
        <f t="array" ref="N8">_xlfn.IFS(AB8=0,0,AB8&gt;0,(LOG(0.01*AB8/10^-AP8)))</f>
        <v>0</v>
      </c>
      <c r="O8" s="8" cm="1">
        <f t="array" ref="O8">_xlfn.IFS(AC8=0,0,AC8&gt;0,(LOG(0.01*AC8/10^-AQ8)))</f>
        <v>0</v>
      </c>
      <c r="P8" s="8" cm="1">
        <f t="array" ref="P8">_xlfn.IFS(AD8=0,0,AD8&gt;0,(LOG(0.01*AD8/10^-AR8)))</f>
        <v>0</v>
      </c>
      <c r="Q8" s="8" cm="1">
        <f t="array" ref="Q8">_xlfn.IFS(AE8=0,0,AE8&gt;0,(LOG(0.01*AE8/10^-AS8)))</f>
        <v>0</v>
      </c>
      <c r="R8" s="8" cm="1">
        <f t="array" ref="R8">_xlfn.IFS(AF8=0,0,AF8&gt;0,(LOG(0.01*AF8/10^-AT8)))</f>
        <v>0</v>
      </c>
      <c r="S8" s="8" cm="1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6" t="str">
        <f>IF(VLOOKUP($A8,'I-Ligands'!$A:$G,3,FALSE)="","",VLOOKUP($A8,'I-Ligands'!$A:$G,3,FALSE))</f>
        <v>Dopamine</v>
      </c>
      <c r="AX8" s="187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 cm="1">
        <f t="array" ref="F9">_xlfn.IFS(T9=0,0,T9&gt;0,(LOG(0.01*T9/10^-AH9)))</f>
        <v>0</v>
      </c>
      <c r="G9" s="8" cm="1">
        <f t="array" ref="G9">_xlfn.IFS(U9=0,0,U9&gt;0,(LOG(0.01*U9/10^-AI9)))</f>
        <v>0</v>
      </c>
      <c r="H9" s="8" cm="1">
        <f t="array" ref="H9">_xlfn.IFS(V9=0,0,V9&gt;0,(LOG(0.01*V9/10^-AJ9)))</f>
        <v>6.6384829485539356</v>
      </c>
      <c r="I9" s="8" cm="1">
        <f t="array" ref="I9">_xlfn.IFS(W9=0,0,W9&gt;0,(LOG(0.01*W9/10^-AK9)))</f>
        <v>6.6384829485539356</v>
      </c>
      <c r="J9" s="8" cm="1">
        <f t="array" ref="J9">_xlfn.IFS(X9=0,0,X9&gt;0,(LOG(0.01*X9/10^-AL9)))</f>
        <v>7.4180461031287956</v>
      </c>
      <c r="K9" s="8" cm="1">
        <f t="array" ref="K9">_xlfn.IFS(Y9=0,0,Y9&gt;0,(LOG(0.01*Y9/10^-AM9)))</f>
        <v>6.7056351945975505</v>
      </c>
      <c r="L9" s="8" cm="1">
        <f t="array" ref="L9">_xlfn.IFS(Z9=0,0,Z9&gt;0,(LOG(0.01*Z9/10^-AN9)))</f>
        <v>6.7056351945975505</v>
      </c>
      <c r="M9" s="8" cm="1">
        <f t="array" ref="M9">_xlfn.IFS(AA9=0,0,AA9&gt;0,(LOG(0.01*AA9/10^-AO9)))</f>
        <v>7.1634216851622359</v>
      </c>
      <c r="N9" s="8" cm="1">
        <f t="array" ref="N9">_xlfn.IFS(AB9=0,0,AB9&gt;0,(LOG(0.01*AB9/10^-AP9)))</f>
        <v>0</v>
      </c>
      <c r="O9" s="8" cm="1">
        <f t="array" ref="O9">_xlfn.IFS(AC9=0,0,AC9&gt;0,(LOG(0.01*AC9/10^-AQ9)))</f>
        <v>0</v>
      </c>
      <c r="P9" s="8" cm="1">
        <f t="array" ref="P9">_xlfn.IFS(AD9=0,0,AD9&gt;0,(LOG(0.01*AD9/10^-AR9)))</f>
        <v>0</v>
      </c>
      <c r="Q9" s="8" cm="1">
        <f t="array" ref="Q9">_xlfn.IFS(AE9=0,0,AE9&gt;0,(LOG(0.01*AE9/10^-AS9)))</f>
        <v>0</v>
      </c>
      <c r="R9" s="8" cm="1">
        <f t="array" ref="R9">_xlfn.IFS(AF9=0,0,AF9&gt;0,(LOG(0.01*AF9/10^-AT9)))</f>
        <v>0</v>
      </c>
      <c r="S9" s="8" cm="1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6" t="str">
        <f>IF(VLOOKUP($A9,'I-Ligands'!$A:$G,3,FALSE)="","",VLOOKUP($A9,'I-Ligands'!$A:$G,3,FALSE))</f>
        <v>Dopamine</v>
      </c>
      <c r="AX9" s="187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 cm="1">
        <f t="array" ref="F10">_xlfn.IFS(T10=0,0,T10&gt;0,(LOG(0.01*T10/10^-AH10)))</f>
        <v>0</v>
      </c>
      <c r="G10" s="8" cm="1">
        <f t="array" ref="G10">_xlfn.IFS(U10=0,0,U10&gt;0,(LOG(0.01*U10/10^-AI10)))</f>
        <v>0</v>
      </c>
      <c r="H10" s="8" cm="1">
        <f t="array" ref="H10">_xlfn.IFS(V10=0,0,V10&gt;0,(LOG(0.01*V10/10^-AJ10)))</f>
        <v>6.9428254269591818</v>
      </c>
      <c r="I10" s="8" cm="1">
        <f t="array" ref="I10">_xlfn.IFS(W10=0,0,W10&gt;0,(LOG(0.01*W10/10^-AK10)))</f>
        <v>6.9428254269591818</v>
      </c>
      <c r="J10" s="8" cm="1">
        <f t="array" ref="J10">_xlfn.IFS(X10=0,0,X10&gt;0,(LOG(0.01*X10/10^-AL10)))</f>
        <v>7.3810592622177529</v>
      </c>
      <c r="K10" s="8" cm="1">
        <f t="array" ref="K10">_xlfn.IFS(Y10=0,0,Y10&gt;0,(LOG(0.01*Y10/10^-AM10)))</f>
        <v>6.9028735836087538</v>
      </c>
      <c r="L10" s="8" cm="1">
        <f t="array" ref="L10">_xlfn.IFS(Z10=0,0,Z10&gt;0,(LOG(0.01*Z10/10^-AN10)))</f>
        <v>6.9028735836087538</v>
      </c>
      <c r="M10" s="8" cm="1">
        <f t="array" ref="M10">_xlfn.IFS(AA10=0,0,AA10&gt;0,(LOG(0.01*AA10/10^-AO10)))</f>
        <v>6.9891660843645331</v>
      </c>
      <c r="N10" s="8" cm="1">
        <f t="array" ref="N10">_xlfn.IFS(AB10=0,0,AB10&gt;0,(LOG(0.01*AB10/10^-AP10)))</f>
        <v>0</v>
      </c>
      <c r="O10" s="8" cm="1">
        <f t="array" ref="O10">_xlfn.IFS(AC10=0,0,AC10&gt;0,(LOG(0.01*AC10/10^-AQ10)))</f>
        <v>0</v>
      </c>
      <c r="P10" s="8" cm="1">
        <f t="array" ref="P10">_xlfn.IFS(AD10=0,0,AD10&gt;0,(LOG(0.01*AD10/10^-AR10)))</f>
        <v>0</v>
      </c>
      <c r="Q10" s="8" cm="1">
        <f t="array" ref="Q10">_xlfn.IFS(AE10=0,0,AE10&gt;0,(LOG(0.01*AE10/10^-AS10)))</f>
        <v>0</v>
      </c>
      <c r="R10" s="8" cm="1">
        <f t="array" ref="R10">_xlfn.IFS(AF10=0,0,AF10&gt;0,(LOG(0.01*AF10/10^-AT10)))</f>
        <v>0</v>
      </c>
      <c r="S10" s="8" cm="1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6" t="str">
        <f>IF(VLOOKUP($A10,'I-Ligands'!$A:$G,3,FALSE)="","",VLOOKUP($A10,'I-Ligands'!$A:$G,3,FALSE))</f>
        <v>Dopamine</v>
      </c>
      <c r="AX10" s="187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 cm="1">
        <f t="array" ref="F11">_xlfn.IFS(T11=0,0,T11&gt;0,(LOG(0.01*T11/10^-AH11)))</f>
        <v>0</v>
      </c>
      <c r="G11" s="8" cm="1">
        <f t="array" ref="G11">_xlfn.IFS(U11=0,0,U11&gt;0,(LOG(0.01*U11/10^-AI11)))</f>
        <v>0</v>
      </c>
      <c r="H11" s="8" cm="1">
        <f t="array" ref="H11">_xlfn.IFS(V11=0,0,V11&gt;0,(LOG(0.01*V11/10^-AJ11)))</f>
        <v>6.0073324964312693</v>
      </c>
      <c r="I11" s="8" cm="1">
        <f t="array" ref="I11">_xlfn.IFS(W11=0,0,W11&gt;0,(LOG(0.01*W11/10^-AK11)))</f>
        <v>6.0073324964312693</v>
      </c>
      <c r="J11" s="8" cm="1">
        <f t="array" ref="J11">_xlfn.IFS(X11=0,0,X11&gt;0,(LOG(0.01*X11/10^-AL11)))</f>
        <v>6.9186570869544228</v>
      </c>
      <c r="K11" s="8" cm="1">
        <f t="array" ref="K11">_xlfn.IFS(Y11=0,0,Y11&gt;0,(LOG(0.01*Y11/10^-AM11)))</f>
        <v>0</v>
      </c>
      <c r="L11" s="8" cm="1">
        <f t="array" ref="L11">_xlfn.IFS(Z11=0,0,Z11&gt;0,(LOG(0.01*Z11/10^-AN11)))</f>
        <v>0</v>
      </c>
      <c r="M11" s="8" cm="1">
        <f t="array" ref="M11">_xlfn.IFS(AA11=0,0,AA11&gt;0,(LOG(0.01*AA11/10^-AO11)))</f>
        <v>0</v>
      </c>
      <c r="N11" s="8" cm="1">
        <f t="array" ref="N11">_xlfn.IFS(AB11=0,0,AB11&gt;0,(LOG(0.01*AB11/10^-AP11)))</f>
        <v>0</v>
      </c>
      <c r="O11" s="8" cm="1">
        <f t="array" ref="O11">_xlfn.IFS(AC11=0,0,AC11&gt;0,(LOG(0.01*AC11/10^-AQ11)))</f>
        <v>0</v>
      </c>
      <c r="P11" s="8" cm="1">
        <f t="array" ref="P11">_xlfn.IFS(AD11=0,0,AD11&gt;0,(LOG(0.01*AD11/10^-AR11)))</f>
        <v>6.1490780923760751</v>
      </c>
      <c r="Q11" s="8" cm="1">
        <f t="array" ref="Q11">_xlfn.IFS(AE11=0,0,AE11&gt;0,(LOG(0.01*AE11/10^-AS11)))</f>
        <v>0</v>
      </c>
      <c r="R11" s="8" cm="1">
        <f t="array" ref="R11">_xlfn.IFS(AF11=0,0,AF11&gt;0,(LOG(0.01*AF11/10^-AT11)))</f>
        <v>0</v>
      </c>
      <c r="S11" s="8" cm="1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6" t="str">
        <f>IF(VLOOKUP($A11,'I-Ligands'!$A:$G,3,FALSE)="","",VLOOKUP($A11,'I-Ligands'!$A:$G,3,FALSE))</f>
        <v>fMLP</v>
      </c>
      <c r="AX11" s="187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 cm="1">
        <f t="array" ref="F12">_xlfn.IFS(T12=0,0,T12&gt;0,(LOG(0.01*T12/10^-AH12)))</f>
        <v>0</v>
      </c>
      <c r="G12" s="8" cm="1">
        <f t="array" ref="G12">_xlfn.IFS(U12=0,0,U12&gt;0,(LOG(0.01*U12/10^-AI12)))</f>
        <v>0</v>
      </c>
      <c r="H12" s="8" cm="1">
        <f t="array" ref="H12">_xlfn.IFS(V12=0,0,V12&gt;0,(LOG(0.01*V12/10^-AJ12)))</f>
        <v>5.1950612633917013</v>
      </c>
      <c r="I12" s="8" cm="1">
        <f t="array" ref="I12">_xlfn.IFS(W12=0,0,W12&gt;0,(LOG(0.01*W12/10^-AK12)))</f>
        <v>5.1950612633917013</v>
      </c>
      <c r="J12" s="8" cm="1">
        <f t="array" ref="J12">_xlfn.IFS(X12=0,0,X12&gt;0,(LOG(0.01*X12/10^-AL12)))</f>
        <v>5.5073173347481772</v>
      </c>
      <c r="K12" s="8" cm="1">
        <f t="array" ref="K12">_xlfn.IFS(Y12=0,0,Y12&gt;0,(LOG(0.01*Y12/10^-AM12)))</f>
        <v>5.4031278535996989</v>
      </c>
      <c r="L12" s="8" cm="1">
        <f t="array" ref="L12">_xlfn.IFS(Z12=0,0,Z12&gt;0,(LOG(0.01*Z12/10^-AN12)))</f>
        <v>5.4031278535996989</v>
      </c>
      <c r="M12" s="8" cm="1">
        <f t="array" ref="M12">_xlfn.IFS(AA12=0,0,AA12&gt;0,(LOG(0.01*AA12/10^-AO12)))</f>
        <v>5.3222712330395687</v>
      </c>
      <c r="N12" s="8" cm="1">
        <f t="array" ref="N12">_xlfn.IFS(AB12=0,0,AB12&gt;0,(LOG(0.01*AB12/10^-AP12)))</f>
        <v>0</v>
      </c>
      <c r="O12" s="8" cm="1">
        <f t="array" ref="O12">_xlfn.IFS(AC12=0,0,AC12&gt;0,(LOG(0.01*AC12/10^-AQ12)))</f>
        <v>0</v>
      </c>
      <c r="P12" s="8" cm="1">
        <f t="array" ref="P12">_xlfn.IFS(AD12=0,0,AD12&gt;0,(LOG(0.01*AD12/10^-AR12)))</f>
        <v>4.9212412373755887</v>
      </c>
      <c r="Q12" s="8" cm="1">
        <f t="array" ref="Q12">_xlfn.IFS(AE12=0,0,AE12&gt;0,(LOG(0.01*AE12/10^-AS12)))</f>
        <v>0</v>
      </c>
      <c r="R12" s="8" cm="1">
        <f t="array" ref="R12">_xlfn.IFS(AF12=0,0,AF12&gt;0,(LOG(0.01*AF12/10^-AT12)))</f>
        <v>0</v>
      </c>
      <c r="S12" s="8" cm="1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6" t="str">
        <f>IF(VLOOKUP($A12,'I-Ligands'!$A:$G,3,FALSE)="","",VLOOKUP($A12,'I-Ligands'!$A:$G,3,FALSE))</f>
        <v>Galanin (rat)</v>
      </c>
      <c r="AX12" s="187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 cm="1">
        <f t="array" ref="F13">_xlfn.IFS(T13=0,0,T13&gt;0,(LOG(0.01*T13/10^-AH13)))</f>
        <v>7.9783105537896022</v>
      </c>
      <c r="G13" s="8" cm="1">
        <f t="array" ref="G13">_xlfn.IFS(U13=0,0,U13&gt;0,(LOG(0.01*U13/10^-AI13)))</f>
        <v>7.8685507165004465</v>
      </c>
      <c r="H13" s="8" cm="1">
        <f t="array" ref="H13">_xlfn.IFS(V13=0,0,V13&gt;0,(LOG(0.01*V13/10^-AJ13)))</f>
        <v>0</v>
      </c>
      <c r="I13" s="8" cm="1">
        <f t="array" ref="I13">_xlfn.IFS(W13=0,0,W13&gt;0,(LOG(0.01*W13/10^-AK13)))</f>
        <v>0</v>
      </c>
      <c r="J13" s="8" cm="1">
        <f t="array" ref="J13">_xlfn.IFS(X13=0,0,X13&gt;0,(LOG(0.01*X13/10^-AL13)))</f>
        <v>0</v>
      </c>
      <c r="K13" s="8" cm="1">
        <f t="array" ref="K13">_xlfn.IFS(Y13=0,0,Y13&gt;0,(LOG(0.01*Y13/10^-AM13)))</f>
        <v>0</v>
      </c>
      <c r="L13" s="8" cm="1">
        <f t="array" ref="L13">_xlfn.IFS(Z13=0,0,Z13&gt;0,(LOG(0.01*Z13/10^-AN13)))</f>
        <v>0</v>
      </c>
      <c r="M13" s="8" cm="1">
        <f t="array" ref="M13">_xlfn.IFS(AA13=0,0,AA13&gt;0,(LOG(0.01*AA13/10^-AO13)))</f>
        <v>0</v>
      </c>
      <c r="N13" s="8" cm="1">
        <f t="array" ref="N13">_xlfn.IFS(AB13=0,0,AB13&gt;0,(LOG(0.01*AB13/10^-AP13)))</f>
        <v>0</v>
      </c>
      <c r="O13" s="8" cm="1">
        <f t="array" ref="O13">_xlfn.IFS(AC13=0,0,AC13&gt;0,(LOG(0.01*AC13/10^-AQ13)))</f>
        <v>0</v>
      </c>
      <c r="P13" s="8" cm="1">
        <f t="array" ref="P13">_xlfn.IFS(AD13=0,0,AD13&gt;0,(LOG(0.01*AD13/10^-AR13)))</f>
        <v>0</v>
      </c>
      <c r="Q13" s="8" cm="1">
        <f t="array" ref="Q13">_xlfn.IFS(AE13=0,0,AE13&gt;0,(LOG(0.01*AE13/10^-AS13)))</f>
        <v>0</v>
      </c>
      <c r="R13" s="8" cm="1">
        <f t="array" ref="R13">_xlfn.IFS(AF13=0,0,AF13&gt;0,(LOG(0.01*AF13/10^-AT13)))</f>
        <v>0</v>
      </c>
      <c r="S13" s="8" cm="1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6" t="str">
        <f>IF(VLOOKUP($A13,'I-Ligands'!$A:$G,3,FALSE)="","",VLOOKUP($A13,'I-Ligands'!$A:$G,3,FALSE))</f>
        <v>Gastric Inhibitory Peptide</v>
      </c>
      <c r="AX13" s="187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 cm="1">
        <f t="array" ref="F14">_xlfn.IFS(T14=0,0,T14&gt;0,(LOG(0.01*T14/10^-AH14)))</f>
        <v>6.9974264979406247</v>
      </c>
      <c r="G14" s="8" cm="1">
        <f t="array" ref="G14">_xlfn.IFS(U14=0,0,U14&gt;0,(LOG(0.01*U14/10^-AI14)))</f>
        <v>6.5977236052888486</v>
      </c>
      <c r="H14" s="8" cm="1">
        <f t="array" ref="H14">_xlfn.IFS(V14=0,0,V14&gt;0,(LOG(0.01*V14/10^-AJ14)))</f>
        <v>0</v>
      </c>
      <c r="I14" s="8" cm="1">
        <f t="array" ref="I14">_xlfn.IFS(W14=0,0,W14&gt;0,(LOG(0.01*W14/10^-AK14)))</f>
        <v>0</v>
      </c>
      <c r="J14" s="8" cm="1">
        <f t="array" ref="J14">_xlfn.IFS(X14=0,0,X14&gt;0,(LOG(0.01*X14/10^-AL14)))</f>
        <v>0</v>
      </c>
      <c r="K14" s="8" cm="1">
        <f t="array" ref="K14">_xlfn.IFS(Y14=0,0,Y14&gt;0,(LOG(0.01*Y14/10^-AM14)))</f>
        <v>0</v>
      </c>
      <c r="L14" s="8" cm="1">
        <f t="array" ref="L14">_xlfn.IFS(Z14=0,0,Z14&gt;0,(LOG(0.01*Z14/10^-AN14)))</f>
        <v>0</v>
      </c>
      <c r="M14" s="8" cm="1">
        <f t="array" ref="M14">_xlfn.IFS(AA14=0,0,AA14&gt;0,(LOG(0.01*AA14/10^-AO14)))</f>
        <v>0</v>
      </c>
      <c r="N14" s="8" cm="1">
        <f t="array" ref="N14">_xlfn.IFS(AB14=0,0,AB14&gt;0,(LOG(0.01*AB14/10^-AP14)))</f>
        <v>0</v>
      </c>
      <c r="O14" s="8" cm="1">
        <f t="array" ref="O14">_xlfn.IFS(AC14=0,0,AC14&gt;0,(LOG(0.01*AC14/10^-AQ14)))</f>
        <v>0</v>
      </c>
      <c r="P14" s="8" cm="1">
        <f t="array" ref="P14">_xlfn.IFS(AD14=0,0,AD14&gt;0,(LOG(0.01*AD14/10^-AR14)))</f>
        <v>0</v>
      </c>
      <c r="Q14" s="8" cm="1">
        <f t="array" ref="Q14">_xlfn.IFS(AE14=0,0,AE14&gt;0,(LOG(0.01*AE14/10^-AS14)))</f>
        <v>0</v>
      </c>
      <c r="R14" s="8" cm="1">
        <f t="array" ref="R14">_xlfn.IFS(AF14=0,0,AF14&gt;0,(LOG(0.01*AF14/10^-AT14)))</f>
        <v>0</v>
      </c>
      <c r="S14" s="8" cm="1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6" t="str">
        <f>IF(VLOOKUP($A14,'I-Ligands'!$A:$G,3,FALSE)="","",VLOOKUP($A14,'I-Ligands'!$A:$G,3,FALSE))</f>
        <v>Lysophosphatidylserine</v>
      </c>
      <c r="AX14" s="187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 cm="1">
        <f t="array" ref="F15">_xlfn.IFS(T15=0,0,T15&gt;0,(LOG(0.01*T15/10^-AH15)))</f>
        <v>0</v>
      </c>
      <c r="G15" s="8" cm="1">
        <f t="array" ref="G15">_xlfn.IFS(U15=0,0,U15&gt;0,(LOG(0.01*U15/10^-AI15)))</f>
        <v>0</v>
      </c>
      <c r="H15" s="8" cm="1">
        <f t="array" ref="H15">_xlfn.IFS(V15=0,0,V15&gt;0,(LOG(0.01*V15/10^-AJ15)))</f>
        <v>5.9603316981702923</v>
      </c>
      <c r="I15" s="8" cm="1">
        <f t="array" ref="I15">_xlfn.IFS(W15=0,0,W15&gt;0,(LOG(0.01*W15/10^-AK15)))</f>
        <v>5.9603316981702923</v>
      </c>
      <c r="J15" s="8" cm="1">
        <f t="array" ref="J15">_xlfn.IFS(X15=0,0,X15&gt;0,(LOG(0.01*X15/10^-AL15)))</f>
        <v>5.4674839442139067</v>
      </c>
      <c r="K15" s="8" cm="1">
        <f t="array" ref="K15">_xlfn.IFS(Y15=0,0,Y15&gt;0,(LOG(0.01*Y15/10^-AM15)))</f>
        <v>5.6978017299302266</v>
      </c>
      <c r="L15" s="8" cm="1">
        <f t="array" ref="L15">_xlfn.IFS(Z15=0,0,Z15&gt;0,(LOG(0.01*Z15/10^-AN15)))</f>
        <v>5.6978017299302266</v>
      </c>
      <c r="M15" s="8" cm="1">
        <f t="array" ref="M15">_xlfn.IFS(AA15=0,0,AA15&gt;0,(LOG(0.01*AA15/10^-AO15)))</f>
        <v>0</v>
      </c>
      <c r="N15" s="8" cm="1">
        <f t="array" ref="N15">_xlfn.IFS(AB15=0,0,AB15&gt;0,(LOG(0.01*AB15/10^-AP15)))</f>
        <v>0</v>
      </c>
      <c r="O15" s="8" cm="1">
        <f t="array" ref="O15">_xlfn.IFS(AC15=0,0,AC15&gt;0,(LOG(0.01*AC15/10^-AQ15)))</f>
        <v>0</v>
      </c>
      <c r="P15" s="8" cm="1">
        <f t="array" ref="P15">_xlfn.IFS(AD15=0,0,AD15&gt;0,(LOG(0.01*AD15/10^-AR15)))</f>
        <v>0</v>
      </c>
      <c r="Q15" s="8" cm="1">
        <f t="array" ref="Q15">_xlfn.IFS(AE15=0,0,AE15&gt;0,(LOG(0.01*AE15/10^-AS15)))</f>
        <v>0</v>
      </c>
      <c r="R15" s="8" cm="1">
        <f t="array" ref="R15">_xlfn.IFS(AF15=0,0,AF15&gt;0,(LOG(0.01*AF15/10^-AT15)))</f>
        <v>0</v>
      </c>
      <c r="S15" s="8" cm="1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6" t="str">
        <f>IF(VLOOKUP($A15,'I-Ligands'!$A:$G,3,FALSE)="","",VLOOKUP($A15,'I-Ligands'!$A:$G,3,FALSE))</f>
        <v>Lysophosphatidylserine</v>
      </c>
      <c r="AX15" s="187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 cm="1">
        <f t="array" ref="F16">_xlfn.IFS(T16=0,0,T16&gt;0,(LOG(0.01*T16/10^-AH16)))</f>
        <v>0</v>
      </c>
      <c r="G16" s="8" cm="1">
        <f t="array" ref="G16">_xlfn.IFS(U16=0,0,U16&gt;0,(LOG(0.01*U16/10^-AI16)))</f>
        <v>0</v>
      </c>
      <c r="H16" s="8" cm="1">
        <f t="array" ref="H16">_xlfn.IFS(V16=0,0,V16&gt;0,(LOG(0.01*V16/10^-AJ16)))</f>
        <v>4.8320170425748694</v>
      </c>
      <c r="I16" s="8" cm="1">
        <f t="array" ref="I16">_xlfn.IFS(W16=0,0,W16&gt;0,(LOG(0.01*W16/10^-AK16)))</f>
        <v>4.8320170425748694</v>
      </c>
      <c r="J16" s="8" cm="1">
        <f t="array" ref="J16">_xlfn.IFS(X16=0,0,X16&gt;0,(LOG(0.01*X16/10^-AL16)))</f>
        <v>4.8880461031287972</v>
      </c>
      <c r="K16" s="8" cm="1">
        <f t="array" ref="K16">_xlfn.IFS(Y16=0,0,Y16&gt;0,(LOG(0.01*Y16/10^-AM16)))</f>
        <v>5.0436119798921446</v>
      </c>
      <c r="L16" s="8" cm="1">
        <f t="array" ref="L16">_xlfn.IFS(Z16=0,0,Z16&gt;0,(LOG(0.01*Z16/10^-AN16)))</f>
        <v>5.0436119798921446</v>
      </c>
      <c r="M16" s="8" cm="1">
        <f t="array" ref="M16">_xlfn.IFS(AA16=0,0,AA16&gt;0,(LOG(0.01*AA16/10^-AO16)))</f>
        <v>4.2139433523068375</v>
      </c>
      <c r="N16" s="8" cm="1">
        <f t="array" ref="N16">_xlfn.IFS(AB16=0,0,AB16&gt;0,(LOG(0.01*AB16/10^-AP16)))</f>
        <v>0</v>
      </c>
      <c r="O16" s="8" cm="1">
        <f t="array" ref="O16">_xlfn.IFS(AC16=0,0,AC16&gt;0,(LOG(0.01*AC16/10^-AQ16)))</f>
        <v>0</v>
      </c>
      <c r="P16" s="8" cm="1">
        <f t="array" ref="P16">_xlfn.IFS(AD16=0,0,AD16&gt;0,(LOG(0.01*AD16/10^-AR16)))</f>
        <v>0</v>
      </c>
      <c r="Q16" s="8" cm="1">
        <f t="array" ref="Q16">_xlfn.IFS(AE16=0,0,AE16&gt;0,(LOG(0.01*AE16/10^-AS16)))</f>
        <v>0</v>
      </c>
      <c r="R16" s="8" cm="1">
        <f t="array" ref="R16">_xlfn.IFS(AF16=0,0,AF16&gt;0,(LOG(0.01*AF16/10^-AT16)))</f>
        <v>4.9358996524092342</v>
      </c>
      <c r="S16" s="8" cm="1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6" t="str">
        <f>IF(VLOOKUP($A16,'I-Ligands'!$A:$G,3,FALSE)="","",VLOOKUP($A16,'I-Ligands'!$A:$G,3,FALSE))</f>
        <v>Zaprinast</v>
      </c>
      <c r="AX16" s="187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 cm="1">
        <f t="array" ref="F17">_xlfn.IFS(T17=0,0,T17&gt;0,(LOG(0.01*T17/10^-AH17)))</f>
        <v>0</v>
      </c>
      <c r="G17" s="8" cm="1">
        <f t="array" ref="G17">_xlfn.IFS(U17=0,0,U17&gt;0,(LOG(0.01*U17/10^-AI17)))</f>
        <v>0</v>
      </c>
      <c r="H17" s="8" cm="1">
        <f t="array" ref="H17">_xlfn.IFS(V17=0,0,V17&gt;0,(LOG(0.01*V17/10^-AJ17)))</f>
        <v>0</v>
      </c>
      <c r="I17" s="8" cm="1">
        <f t="array" ref="I17">_xlfn.IFS(W17=0,0,W17&gt;0,(LOG(0.01*W17/10^-AK17)))</f>
        <v>0</v>
      </c>
      <c r="J17" s="8" cm="1">
        <f t="array" ref="J17">_xlfn.IFS(X17=0,0,X17&gt;0,(LOG(0.01*X17/10^-AL17)))</f>
        <v>0</v>
      </c>
      <c r="K17" s="8" cm="1">
        <f t="array" ref="K17">_xlfn.IFS(Y17=0,0,Y17&gt;0,(LOG(0.01*Y17/10^-AM17)))</f>
        <v>0</v>
      </c>
      <c r="L17" s="8" cm="1">
        <f t="array" ref="L17">_xlfn.IFS(Z17=0,0,Z17&gt;0,(LOG(0.01*Z17/10^-AN17)))</f>
        <v>0</v>
      </c>
      <c r="M17" s="8" cm="1">
        <f t="array" ref="M17">_xlfn.IFS(AA17=0,0,AA17&gt;0,(LOG(0.01*AA17/10^-AO17)))</f>
        <v>0</v>
      </c>
      <c r="N17" s="8" cm="1">
        <f t="array" ref="N17">_xlfn.IFS(AB17=0,0,AB17&gt;0,(LOG(0.01*AB17/10^-AP17)))</f>
        <v>0</v>
      </c>
      <c r="O17" s="8" cm="1">
        <f t="array" ref="O17">_xlfn.IFS(AC17=0,0,AC17&gt;0,(LOG(0.01*AC17/10^-AQ17)))</f>
        <v>0</v>
      </c>
      <c r="P17" s="8" cm="1">
        <f t="array" ref="P17">_xlfn.IFS(AD17=0,0,AD17&gt;0,(LOG(0.01*AD17/10^-AR17)))</f>
        <v>0</v>
      </c>
      <c r="Q17" s="8" cm="1">
        <f t="array" ref="Q17">_xlfn.IFS(AE17=0,0,AE17&gt;0,(LOG(0.01*AE17/10^-AS17)))</f>
        <v>0</v>
      </c>
      <c r="R17" s="8" cm="1">
        <f t="array" ref="R17">_xlfn.IFS(AF17=0,0,AF17&gt;0,(LOG(0.01*AF17/10^-AT17)))</f>
        <v>0</v>
      </c>
      <c r="S17" s="8" cm="1">
        <f t="array" ref="S17">_xlfn.IFS(AG17=0,0,AG17&gt;0,(LOG(0.01*AG17/10^-AU17)))</f>
        <v>6.3190032620257881</v>
      </c>
      <c r="AG17" s="17">
        <v>35.4</v>
      </c>
      <c r="AU17" s="15">
        <v>6.77</v>
      </c>
      <c r="AW17" s="186" t="str">
        <f>IF(VLOOKUP($A17,'I-Ligands'!$A:$G,3,FALSE)="","",VLOOKUP($A17,'I-Ligands'!$A:$G,3,FALSE))</f>
        <v>Lysophosphatidylinositol</v>
      </c>
      <c r="AX17" s="187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 cm="1">
        <f t="array" ref="F18">_xlfn.IFS(T18=0,0,T18&gt;0,(LOG(0.01*T18/10^-AH18)))</f>
        <v>0</v>
      </c>
      <c r="G18" s="8" cm="1">
        <f t="array" ref="G18">_xlfn.IFS(U18=0,0,U18&gt;0,(LOG(0.01*U18/10^-AI18)))</f>
        <v>0</v>
      </c>
      <c r="H18" s="8" cm="1">
        <f t="array" ref="H18">_xlfn.IFS(V18=0,0,V18&gt;0,(LOG(0.01*V18/10^-AJ18)))</f>
        <v>2.951400540781544</v>
      </c>
      <c r="I18" s="8" cm="1">
        <f t="array" ref="I18">_xlfn.IFS(W18=0,0,W18&gt;0,(LOG(0.01*W18/10^-AK18)))</f>
        <v>2.951400540781544</v>
      </c>
      <c r="J18" s="8" cm="1">
        <f t="array" ref="J18">_xlfn.IFS(X18=0,0,X18&gt;0,(LOG(0.01*X18/10^-AL18)))</f>
        <v>3.4676299008713394</v>
      </c>
      <c r="K18" s="8" cm="1">
        <f t="array" ref="K18">_xlfn.IFS(Y18=0,0,Y18&gt;0,(LOG(0.01*Y18/10^-AM18)))</f>
        <v>3.159752280002408</v>
      </c>
      <c r="L18" s="8" cm="1">
        <f t="array" ref="L18">_xlfn.IFS(Z18=0,0,Z18&gt;0,(LOG(0.01*Z18/10^-AN18)))</f>
        <v>3.159752280002408</v>
      </c>
      <c r="M18" s="8" cm="1">
        <f t="array" ref="M18">_xlfn.IFS(AA18=0,0,AA18&gt;0,(LOG(0.01*AA18/10^-AO18)))</f>
        <v>2.613038048686295</v>
      </c>
      <c r="N18" s="8" cm="1">
        <f t="array" ref="N18">_xlfn.IFS(AB18=0,0,AB18&gt;0,(LOG(0.01*AB18/10^-AP18)))</f>
        <v>0</v>
      </c>
      <c r="O18" s="8" cm="1">
        <f t="array" ref="O18">_xlfn.IFS(AC18=0,0,AC18&gt;0,(LOG(0.01*AC18/10^-AQ18)))</f>
        <v>0</v>
      </c>
      <c r="P18" s="8" cm="1">
        <f t="array" ref="P18">_xlfn.IFS(AD18=0,0,AD18&gt;0,(LOG(0.01*AD18/10^-AR18)))</f>
        <v>0</v>
      </c>
      <c r="Q18" s="8" cm="1">
        <f t="array" ref="Q18">_xlfn.IFS(AE18=0,0,AE18&gt;0,(LOG(0.01*AE18/10^-AS18)))</f>
        <v>0</v>
      </c>
      <c r="R18" s="8" cm="1">
        <f t="array" ref="R18">_xlfn.IFS(AF18=0,0,AF18&gt;0,(LOG(0.01*AF18/10^-AT18)))</f>
        <v>0</v>
      </c>
      <c r="S18" s="8" cm="1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6" t="str">
        <f>IF(VLOOKUP($A18,'I-Ligands'!$A:$G,3,FALSE)="","",VLOOKUP($A18,'I-Ligands'!$A:$G,3,FALSE))</f>
        <v>Capric acid</v>
      </c>
      <c r="AX18" s="187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 cm="1">
        <f t="array" ref="F19">_xlfn.IFS(T19=0,0,T19&gt;0,(LOG(0.01*T19/10^-AH19)))</f>
        <v>0</v>
      </c>
      <c r="G19" s="8" cm="1">
        <f t="array" ref="G19">_xlfn.IFS(U19=0,0,U19&gt;0,(LOG(0.01*U19/10^-AI19)))</f>
        <v>0</v>
      </c>
      <c r="H19" s="8" cm="1">
        <f t="array" ref="H19">_xlfn.IFS(V19=0,0,V19&gt;0,(LOG(0.01*V19/10^-AJ19)))</f>
        <v>6.4885260335771946</v>
      </c>
      <c r="I19" s="8" cm="1">
        <f t="array" ref="I19">_xlfn.IFS(W19=0,0,W19&gt;0,(LOG(0.01*W19/10^-AK19)))</f>
        <v>6.4885260335771946</v>
      </c>
      <c r="J19" s="8" cm="1">
        <f t="array" ref="J19">_xlfn.IFS(X19=0,0,X19&gt;0,(LOG(0.01*X19/10^-AL19)))</f>
        <v>6.3246660642520895</v>
      </c>
      <c r="K19" s="8" cm="1">
        <f t="array" ref="K19">_xlfn.IFS(Y19=0,0,Y19&gt;0,(LOG(0.01*Y19/10^-AM19)))</f>
        <v>5.7908978427565483</v>
      </c>
      <c r="L19" s="8" cm="1">
        <f t="array" ref="L19">_xlfn.IFS(Z19=0,0,Z19&gt;0,(LOG(0.01*Z19/10^-AN19)))</f>
        <v>5.7908978427565483</v>
      </c>
      <c r="M19" s="8" cm="1">
        <f t="array" ref="M19">_xlfn.IFS(AA19=0,0,AA19&gt;0,(LOG(0.01*AA19/10^-AO19)))</f>
        <v>5.0450612633917009</v>
      </c>
      <c r="N19" s="8" cm="1">
        <f t="array" ref="N19">_xlfn.IFS(AB19=0,0,AB19&gt;0,(LOG(0.01*AB19/10^-AP19)))</f>
        <v>0</v>
      </c>
      <c r="O19" s="8" cm="1">
        <f t="array" ref="O19">_xlfn.IFS(AC19=0,0,AC19&gt;0,(LOG(0.01*AC19/10^-AQ19)))</f>
        <v>0</v>
      </c>
      <c r="P19" s="8" cm="1">
        <f t="array" ref="P19">_xlfn.IFS(AD19=0,0,AD19&gt;0,(LOG(0.01*AD19/10^-AR19)))</f>
        <v>5.2503337684950067</v>
      </c>
      <c r="Q19" s="8" cm="1">
        <f t="array" ref="Q19">_xlfn.IFS(AE19=0,0,AE19&gt;0,(LOG(0.01*AE19/10^-AS19)))</f>
        <v>0</v>
      </c>
      <c r="R19" s="8" cm="1">
        <f t="array" ref="R19">_xlfn.IFS(AF19=0,0,AF19&gt;0,(LOG(0.01*AF19/10^-AT19)))</f>
        <v>4.5825089127062375</v>
      </c>
      <c r="S19" s="8" cm="1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6" t="str">
        <f>IF(VLOOKUP($A19,'I-Ligands'!$A:$G,3,FALSE)="","",VLOOKUP($A19,'I-Ligands'!$A:$G,3,FALSE))</f>
        <v>Histamine</v>
      </c>
      <c r="AX19" s="187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 cm="1">
        <f t="array" ref="F20">_xlfn.IFS(T20=0,0,T20&gt;0,(LOG(0.01*T20/10^-AH20)))</f>
        <v>0</v>
      </c>
      <c r="G20" s="8" cm="1">
        <f t="array" ref="G20">_xlfn.IFS(U20=0,0,U20&gt;0,(LOG(0.01*U20/10^-AI20)))</f>
        <v>0</v>
      </c>
      <c r="H20" s="8" cm="1">
        <f t="array" ref="H20">_xlfn.IFS(V20=0,0,V20&gt;0,(LOG(0.01*V20/10^-AJ20)))</f>
        <v>6.0502112417116072</v>
      </c>
      <c r="I20" s="8" cm="1">
        <f t="array" ref="I20">_xlfn.IFS(W20=0,0,W20&gt;0,(LOG(0.01*W20/10^-AK20)))</f>
        <v>6.0502112417116072</v>
      </c>
      <c r="J20" s="8" cm="1">
        <f t="array" ref="J20">_xlfn.IFS(X20=0,0,X20&gt;0,(LOG(0.01*X20/10^-AL20)))</f>
        <v>5.9569100130080574</v>
      </c>
      <c r="K20" s="8" cm="1">
        <f t="array" ref="K20">_xlfn.IFS(Y20=0,0,Y20&gt;0,(LOG(0.01*Y20/10^-AM20)))</f>
        <v>6.1056042032735984</v>
      </c>
      <c r="L20" s="8" cm="1">
        <f t="array" ref="L20">_xlfn.IFS(Z20=0,0,Z20&gt;0,(LOG(0.01*Z20/10^-AN20)))</f>
        <v>6.1056042032735984</v>
      </c>
      <c r="M20" s="8" cm="1">
        <f t="array" ref="M20">_xlfn.IFS(AA20=0,0,AA20&gt;0,(LOG(0.01*AA20/10^-AO20)))</f>
        <v>6.0044516808262172</v>
      </c>
      <c r="N20" s="8" cm="1">
        <f t="array" ref="N20">_xlfn.IFS(AB20=0,0,AB20&gt;0,(LOG(0.01*AB20/10^-AP20)))</f>
        <v>0</v>
      </c>
      <c r="O20" s="8" cm="1">
        <f t="array" ref="O20">_xlfn.IFS(AC20=0,0,AC20&gt;0,(LOG(0.01*AC20/10^-AQ20)))</f>
        <v>0</v>
      </c>
      <c r="P20" s="8" cm="1">
        <f t="array" ref="P20">_xlfn.IFS(AD20=0,0,AD20&gt;0,(LOG(0.01*AD20/10^-AR20)))</f>
        <v>0</v>
      </c>
      <c r="Q20" s="8" cm="1">
        <f t="array" ref="Q20">_xlfn.IFS(AE20=0,0,AE20&gt;0,(LOG(0.01*AE20/10^-AS20)))</f>
        <v>0</v>
      </c>
      <c r="R20" s="8" cm="1">
        <f t="array" ref="R20">_xlfn.IFS(AF20=0,0,AF20&gt;0,(LOG(0.01*AF20/10^-AT20)))</f>
        <v>0</v>
      </c>
      <c r="S20" s="8" cm="1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6" t="str">
        <f>IF(VLOOKUP($A20,'I-Ligands'!$A:$G,3,FALSE)="","",VLOOKUP($A20,'I-Ligands'!$A:$G,3,FALSE))</f>
        <v>Lysophosphatidic acid</v>
      </c>
      <c r="AX20" s="187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 cm="1">
        <f t="array" ref="F21">_xlfn.IFS(T21=0,0,T21&gt;0,(LOG(0.01*T21/10^-AH21)))</f>
        <v>0</v>
      </c>
      <c r="G21" s="8" cm="1">
        <f t="array" ref="G21">_xlfn.IFS(U21=0,0,U21&gt;0,(LOG(0.01*U21/10^-AI21)))</f>
        <v>0</v>
      </c>
      <c r="H21" s="8" cm="1">
        <f t="array" ref="H21">_xlfn.IFS(V21=0,0,V21&gt;0,(LOG(0.01*V21/10^-AJ21)))</f>
        <v>9.7938929889859079</v>
      </c>
      <c r="I21" s="8" cm="1">
        <f t="array" ref="I21">_xlfn.IFS(W21=0,0,W21&gt;0,(LOG(0.01*W21/10^-AK21)))</f>
        <v>9.7938929889859079</v>
      </c>
      <c r="J21" s="8" cm="1">
        <f t="array" ref="J21">_xlfn.IFS(X21=0,0,X21&gt;0,(LOG(0.01*X21/10^-AL21)))</f>
        <v>9.9145689040341995</v>
      </c>
      <c r="K21" s="8" cm="1">
        <f t="array" ref="K21">_xlfn.IFS(Y21=0,0,Y21&gt;0,(LOG(0.01*Y21/10^-AM21)))</f>
        <v>9.4966405073382827</v>
      </c>
      <c r="L21" s="8" cm="1">
        <f t="array" ref="L21">_xlfn.IFS(Z21=0,0,Z21&gt;0,(LOG(0.01*Z21/10^-AN21)))</f>
        <v>9.4966405073382827</v>
      </c>
      <c r="M21" s="8" cm="1">
        <f t="array" ref="M21">_xlfn.IFS(AA21=0,0,AA21&gt;0,(LOG(0.01*AA21/10^-AO21)))</f>
        <v>9.8722560713564764</v>
      </c>
      <c r="N21" s="8" cm="1">
        <f t="array" ref="N21">_xlfn.IFS(AB21=0,0,AB21&gt;0,(LOG(0.01*AB21/10^-AP21)))</f>
        <v>0</v>
      </c>
      <c r="O21" s="8" cm="1">
        <f t="array" ref="O21">_xlfn.IFS(AC21=0,0,AC21&gt;0,(LOG(0.01*AC21/10^-AQ21)))</f>
        <v>0</v>
      </c>
      <c r="P21" s="8" cm="1">
        <f t="array" ref="P21">_xlfn.IFS(AD21=0,0,AD21&gt;0,(LOG(0.01*AD21/10^-AR21)))</f>
        <v>0</v>
      </c>
      <c r="Q21" s="8" cm="1">
        <f t="array" ref="Q21">_xlfn.IFS(AE21=0,0,AE21&gt;0,(LOG(0.01*AE21/10^-AS21)))</f>
        <v>0</v>
      </c>
      <c r="R21" s="8" cm="1">
        <f t="array" ref="R21">_xlfn.IFS(AF21=0,0,AF21&gt;0,(LOG(0.01*AF21/10^-AT21)))</f>
        <v>0</v>
      </c>
      <c r="S21" s="8" cm="1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6" t="str">
        <f>IF(VLOOKUP($A21,'I-Ligands'!$A:$G,3,FALSE)="","",VLOOKUP($A21,'I-Ligands'!$A:$G,3,FALSE))</f>
        <v>Melatonin</v>
      </c>
      <c r="AX21" s="187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        <f t="array" ref="F22">_xlfn.IFS(T22=0,0,T22&gt;0,(LOG(0.01*T22/10^-AH22)))</f>
        <v>0</v>
      </c>
      <c r="G22" s="8" cm="1">
        <f t="array" ref="G22">_xlfn.IFS(U22=0,0,U22&gt;0,(LOG(0.01*U22/10^-AI22)))</f>
        <v>0</v>
      </c>
      <c r="H22" s="8" cm="1">
        <f t="array" ref="H22">_xlfn.IFS(V22=0,0,V22&gt;0,(LOG(0.01*V22/10^-AJ22)))</f>
        <v>9.6010592622177526</v>
      </c>
      <c r="I22" s="8" cm="1">
        <f t="array" ref="I22">_xlfn.IFS(W22=0,0,W22&gt;0,(LOG(0.01*W22/10^-AK22)))</f>
        <v>9.6010592622177526</v>
      </c>
      <c r="J22" s="8" cm="1">
        <f t="array" ref="J22">_xlfn.IFS(X22=0,0,X22&gt;0,(LOG(0.01*X22/10^-AL22)))</f>
        <v>9.5929692908744073</v>
      </c>
      <c r="K22" s="8" cm="1">
        <f t="array" ref="K22">_xlfn.IFS(Y22=0,0,Y22&gt;0,(LOG(0.01*Y22/10^-AM22)))</f>
        <v>8.7139433523068366</v>
      </c>
      <c r="L22" s="8" cm="1">
        <f t="array" ref="L22">_xlfn.IFS(Z22=0,0,Z22&gt;0,(LOG(0.01*Z22/10^-AN22)))</f>
        <v>8.7139433523068366</v>
      </c>
      <c r="M22" s="8" cm="1">
        <f t="array" ref="M22">_xlfn.IFS(AA22=0,0,AA22&gt;0,(LOG(0.01*AA22/10^-AO22)))</f>
        <v>9.3176785748691859</v>
      </c>
      <c r="N22" s="8" cm="1">
        <f t="array" ref="N22">_xlfn.IFS(AB22=0,0,AB22&gt;0,(LOG(0.01*AB22/10^-AP22)))</f>
        <v>0</v>
      </c>
      <c r="O22" s="8" cm="1">
        <f t="array" ref="O22">_xlfn.IFS(AC22=0,0,AC22&gt;0,(LOG(0.01*AC22/10^-AQ22)))</f>
        <v>0</v>
      </c>
      <c r="P22" s="8" cm="1">
        <f t="array" ref="P22">_xlfn.IFS(AD22=0,0,AD22&gt;0,(LOG(0.01*AD22/10^-AR22)))</f>
        <v>0</v>
      </c>
      <c r="Q22" s="8" cm="1">
        <f t="array" ref="Q22">_xlfn.IFS(AE22=0,0,AE22&gt;0,(LOG(0.01*AE22/10^-AS22)))</f>
        <v>0</v>
      </c>
      <c r="R22" s="8" cm="1">
        <f t="array" ref="R22">_xlfn.IFS(AF22=0,0,AF22&gt;0,(LOG(0.01*AF22/10^-AT22)))</f>
        <v>0</v>
      </c>
      <c r="S22" s="8" cm="1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6" t="str">
        <f>IF(VLOOKUP($A22,'I-Ligands'!$A:$G,3,FALSE)="","",VLOOKUP($A22,'I-Ligands'!$A:$G,3,FALSE))</f>
        <v>Melatonin</v>
      </c>
      <c r="AX22" s="187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 cm="1">
        <f t="array" ref="F23">_xlfn.IFS(T23=0,0,T23&gt;0,(LOG(0.01*T23/10^-AH23)))</f>
        <v>0</v>
      </c>
      <c r="G23" s="8" cm="1">
        <f t="array" ref="G23">_xlfn.IFS(U23=0,0,U23&gt;0,(LOG(0.01*U23/10^-AI23)))</f>
        <v>0</v>
      </c>
      <c r="H23" s="8" cm="1">
        <f t="array" ref="H23">_xlfn.IFS(V23=0,0,V23&gt;0,(LOG(0.01*V23/10^-AJ23)))</f>
        <v>6.3461993470957365</v>
      </c>
      <c r="I23" s="8" cm="1">
        <f t="array" ref="I23">_xlfn.IFS(W23=0,0,W23&gt;0,(LOG(0.01*W23/10^-AK23)))</f>
        <v>6.3461993470957365</v>
      </c>
      <c r="J23" s="8" cm="1">
        <f t="array" ref="J23">_xlfn.IFS(X23=0,0,X23&gt;0,(LOG(0.01*X23/10^-AL23)))</f>
        <v>6.4447483460101056</v>
      </c>
      <c r="K23" s="8" cm="1">
        <f t="array" ref="K23">_xlfn.IFS(Y23=0,0,Y23&gt;0,(LOG(0.01*Y23/10^-AM23)))</f>
        <v>5.0613926851582258</v>
      </c>
      <c r="L23" s="8" cm="1">
        <f t="array" ref="L23">_xlfn.IFS(Z23=0,0,Z23&gt;0,(LOG(0.01*Z23/10^-AN23)))</f>
        <v>5.0613926851582258</v>
      </c>
      <c r="M23" s="8" cm="1">
        <f t="array" ref="M23">_xlfn.IFS(AA23=0,0,AA23&gt;0,(LOG(0.01*AA23/10^-AO23)))</f>
        <v>0</v>
      </c>
      <c r="N23" s="8" cm="1">
        <f t="array" ref="N23">_xlfn.IFS(AB23=0,0,AB23&gt;0,(LOG(0.01*AB23/10^-AP23)))</f>
        <v>0</v>
      </c>
      <c r="O23" s="8" cm="1">
        <f t="array" ref="O23">_xlfn.IFS(AC23=0,0,AC23&gt;0,(LOG(0.01*AC23/10^-AQ23)))</f>
        <v>0</v>
      </c>
      <c r="P23" s="8" cm="1">
        <f t="array" ref="P23">_xlfn.IFS(AD23=0,0,AD23&gt;0,(LOG(0.01*AD23/10^-AR23)))</f>
        <v>0</v>
      </c>
      <c r="Q23" s="8" cm="1">
        <f t="array" ref="Q23">_xlfn.IFS(AE23=0,0,AE23&gt;0,(LOG(0.01*AE23/10^-AS23)))</f>
        <v>0</v>
      </c>
      <c r="R23" s="8" cm="1">
        <f t="array" ref="R23">_xlfn.IFS(AF23=0,0,AF23&gt;0,(LOG(0.01*AF23/10^-AT23)))</f>
        <v>0</v>
      </c>
      <c r="S23" s="8" cm="1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6" t="str">
        <f>IF(VLOOKUP($A23,'I-Ligands'!$A:$G,3,FALSE)="","",VLOOKUP($A23,'I-Ligands'!$A:$G,3,FALSE))</f>
        <v>Neuropeptide W-30</v>
      </c>
      <c r="AX23" s="187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 cm="1">
        <f t="array" ref="F24">_xlfn.IFS(T24=0,0,T24&gt;0,(LOG(0.01*T24/10^-AH24)))</f>
        <v>0</v>
      </c>
      <c r="G24" s="8" cm="1">
        <f t="array" ref="G24">_xlfn.IFS(U24=0,0,U24&gt;0,(LOG(0.01*U24/10^-AI24)))</f>
        <v>0</v>
      </c>
      <c r="H24" s="8" cm="1">
        <f t="array" ref="H24">_xlfn.IFS(V24=0,0,V24&gt;0,(LOG(0.01*V24/10^-AJ24)))</f>
        <v>6.398790506763115</v>
      </c>
      <c r="I24" s="8" cm="1">
        <f t="array" ref="I24">_xlfn.IFS(W24=0,0,W24&gt;0,(LOG(0.01*W24/10^-AK24)))</f>
        <v>6.398790506763115</v>
      </c>
      <c r="J24" s="8" cm="1">
        <f t="array" ref="J24">_xlfn.IFS(X24=0,0,X24&gt;0,(LOG(0.01*X24/10^-AL24)))</f>
        <v>7.0577109650189112</v>
      </c>
      <c r="K24" s="8" cm="1">
        <f t="array" ref="K24">_xlfn.IFS(Y24=0,0,Y24&gt;0,(LOG(0.01*Y24/10^-AM24)))</f>
        <v>6.1676299008713391</v>
      </c>
      <c r="L24" s="8" cm="1">
        <f t="array" ref="L24">_xlfn.IFS(Z24=0,0,Z24&gt;0,(LOG(0.01*Z24/10^-AN24)))</f>
        <v>6.1676299008713391</v>
      </c>
      <c r="M24" s="8" cm="1">
        <f t="array" ref="M24">_xlfn.IFS(AA24=0,0,AA24&gt;0,(LOG(0.01*AA24/10^-AO24)))</f>
        <v>6.2910678622717366</v>
      </c>
      <c r="N24" s="8" cm="1">
        <f t="array" ref="N24">_xlfn.IFS(AB24=0,0,AB24&gt;0,(LOG(0.01*AB24/10^-AP24)))</f>
        <v>0</v>
      </c>
      <c r="O24" s="8" cm="1">
        <f t="array" ref="O24">_xlfn.IFS(AC24=0,0,AC24&gt;0,(LOG(0.01*AC24/10^-AQ24)))</f>
        <v>0</v>
      </c>
      <c r="P24" s="8" cm="1">
        <f t="array" ref="P24">_xlfn.IFS(AD24=0,0,AD24&gt;0,(LOG(0.01*AD24/10^-AR24)))</f>
        <v>0</v>
      </c>
      <c r="Q24" s="8" cm="1">
        <f t="array" ref="Q24">_xlfn.IFS(AE24=0,0,AE24&gt;0,(LOG(0.01*AE24/10^-AS24)))</f>
        <v>0</v>
      </c>
      <c r="R24" s="8" cm="1">
        <f t="array" ref="R24">_xlfn.IFS(AF24=0,0,AF24&gt;0,(LOG(0.01*AF24/10^-AT24)))</f>
        <v>0</v>
      </c>
      <c r="S24" s="8" cm="1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6" t="str">
        <f>IF(VLOOKUP($A24,'I-Ligands'!$A:$G,3,FALSE)="","",VLOOKUP($A24,'I-Ligands'!$A:$G,3,FALSE))</f>
        <v>Neuropeptide FF</v>
      </c>
      <c r="AX24" s="187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 cm="1">
        <f t="array" ref="F25">_xlfn.IFS(T25=0,0,T25&gt;0,(LOG(0.01*T25/10^-AH25)))</f>
        <v>0</v>
      </c>
      <c r="G25" s="8" cm="1">
        <f t="array" ref="G25">_xlfn.IFS(U25=0,0,U25&gt;0,(LOG(0.01*U25/10^-AI25)))</f>
        <v>0</v>
      </c>
      <c r="H25" s="8" cm="1">
        <f t="array" ref="H25">_xlfn.IFS(V25=0,0,V25&gt;0,(LOG(0.01*V25/10^-AJ25)))</f>
        <v>7.4182017240669946</v>
      </c>
      <c r="I25" s="8" cm="1">
        <f t="array" ref="I25">_xlfn.IFS(W25=0,0,W25&gt;0,(LOG(0.01*W25/10^-AK25)))</f>
        <v>7.4182017240669946</v>
      </c>
      <c r="J25" s="8" cm="1">
        <f t="array" ref="J25">_xlfn.IFS(X25=0,0,X25&gt;0,(LOG(0.01*X25/10^-AL25)))</f>
        <v>7.5703294747908743</v>
      </c>
      <c r="K25" s="8" cm="1">
        <f t="array" ref="K25">_xlfn.IFS(Y25=0,0,Y25&gt;0,(LOG(0.01*Y25/10^-AM25)))</f>
        <v>7.3024271199844328</v>
      </c>
      <c r="L25" s="8" cm="1">
        <f t="array" ref="L25">_xlfn.IFS(Z25=0,0,Z25&gt;0,(LOG(0.01*Z25/10^-AN25)))</f>
        <v>7.3024271199844328</v>
      </c>
      <c r="M25" s="8" cm="1">
        <f t="array" ref="M25">_xlfn.IFS(AA25=0,0,AA25&gt;0,(LOG(0.01*AA25/10^-AO25)))</f>
        <v>7.3183979009481384</v>
      </c>
      <c r="N25" s="8" cm="1">
        <f t="array" ref="N25">_xlfn.IFS(AB25=0,0,AB25&gt;0,(LOG(0.01*AB25/10^-AP25)))</f>
        <v>0</v>
      </c>
      <c r="O25" s="8" cm="1">
        <f t="array" ref="O25">_xlfn.IFS(AC25=0,0,AC25&gt;0,(LOG(0.01*AC25/10^-AQ25)))</f>
        <v>0</v>
      </c>
      <c r="P25" s="8" cm="1">
        <f t="array" ref="P25">_xlfn.IFS(AD25=0,0,AD25&gt;0,(LOG(0.01*AD25/10^-AR25)))</f>
        <v>0</v>
      </c>
      <c r="Q25" s="8" cm="1">
        <f t="array" ref="Q25">_xlfn.IFS(AE25=0,0,AE25&gt;0,(LOG(0.01*AE25/10^-AS25)))</f>
        <v>0</v>
      </c>
      <c r="R25" s="8" cm="1">
        <f t="array" ref="R25">_xlfn.IFS(AF25=0,0,AF25&gt;0,(LOG(0.01*AF25/10^-AT25)))</f>
        <v>0</v>
      </c>
      <c r="S25" s="8" cm="1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6" t="str">
        <f>IF(VLOOKUP($A25,'I-Ligands'!$A:$G,3,FALSE)="","",VLOOKUP($A25,'I-Ligands'!$A:$G,3,FALSE))</f>
        <v>Neuropeptide FF</v>
      </c>
      <c r="AX25" s="187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 cm="1">
        <f t="array" ref="F26">_xlfn.IFS(T26=0,0,T26&gt;0,(LOG(0.01*T26/10^-AH26)))</f>
        <v>0</v>
      </c>
      <c r="G26" s="8" cm="1">
        <f t="array" ref="G26">_xlfn.IFS(U26=0,0,U26&gt;0,(LOG(0.01*U26/10^-AI26)))</f>
        <v>0</v>
      </c>
      <c r="H26" s="8" cm="1">
        <f t="array" ref="H26">_xlfn.IFS(V26=0,0,V26&gt;0,(LOG(0.01*V26/10^-AJ26)))</f>
        <v>7.7122560713564763</v>
      </c>
      <c r="I26" s="8" cm="1">
        <f t="array" ref="I26">_xlfn.IFS(W26=0,0,W26&gt;0,(LOG(0.01*W26/10^-AK26)))</f>
        <v>7.7122560713564763</v>
      </c>
      <c r="J26" s="8" cm="1">
        <f t="array" ref="J26">_xlfn.IFS(X26=0,0,X26&gt;0,(LOG(0.01*X26/10^-AL26)))</f>
        <v>8.0764618041732454</v>
      </c>
      <c r="K26" s="8" cm="1">
        <f t="array" ref="K26">_xlfn.IFS(Y26=0,0,Y26&gt;0,(LOG(0.01*Y26/10^-AM26)))</f>
        <v>6.839218022670182</v>
      </c>
      <c r="L26" s="8" cm="1">
        <f t="array" ref="L26">_xlfn.IFS(Z26=0,0,Z26&gt;0,(LOG(0.01*Z26/10^-AN26)))</f>
        <v>6.839218022670182</v>
      </c>
      <c r="M26" s="8" cm="1">
        <f t="array" ref="M26">_xlfn.IFS(AA26=0,0,AA26&gt;0,(LOG(0.01*AA26/10^-AO26)))</f>
        <v>6.4833228601204569</v>
      </c>
      <c r="N26" s="8" cm="1">
        <f t="array" ref="N26">_xlfn.IFS(AB26=0,0,AB26&gt;0,(LOG(0.01*AB26/10^-AP26)))</f>
        <v>0</v>
      </c>
      <c r="O26" s="8" cm="1">
        <f t="array" ref="O26">_xlfn.IFS(AC26=0,0,AC26&gt;0,(LOG(0.01*AC26/10^-AQ26)))</f>
        <v>0</v>
      </c>
      <c r="P26" s="8" cm="1">
        <f t="array" ref="P26">_xlfn.IFS(AD26=0,0,AD26&gt;0,(LOG(0.01*AD26/10^-AR26)))</f>
        <v>7.6027164711475859</v>
      </c>
      <c r="Q26" s="8" cm="1">
        <f t="array" ref="Q26">_xlfn.IFS(AE26=0,0,AE26&gt;0,(LOG(0.01*AE26/10^-AS26)))</f>
        <v>6.1093405494535826</v>
      </c>
      <c r="R26" s="8" cm="1">
        <f t="array" ref="R26">_xlfn.IFS(AF26=0,0,AF26&gt;0,(LOG(0.01*AF26/10^-AT26)))</f>
        <v>6.1490413923210943</v>
      </c>
      <c r="S26" s="8" cm="1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6" t="str">
        <f>IF(VLOOKUP($A26,'I-Ligands'!$A:$G,3,FALSE)="","",VLOOKUP($A26,'I-Ligands'!$A:$G,3,FALSE))</f>
        <v>Methionine-Enkephalin</v>
      </c>
      <c r="AX26" s="187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 cm="1">
        <f t="array" ref="F27">_xlfn.IFS(T27=0,0,T27&gt;0,(LOG(0.01*T27/10^-AH27)))</f>
        <v>0</v>
      </c>
      <c r="G27" s="8" cm="1">
        <f t="array" ref="G27">_xlfn.IFS(U27=0,0,U27&gt;0,(LOG(0.01*U27/10^-AI27)))</f>
        <v>0</v>
      </c>
      <c r="H27" s="8" cm="1">
        <f t="array" ref="H27">_xlfn.IFS(V27=0,0,V27&gt;0,(LOG(0.01*V27/10^-AJ27)))</f>
        <v>6.64813479402879</v>
      </c>
      <c r="I27" s="8" cm="1">
        <f t="array" ref="I27">_xlfn.IFS(W27=0,0,W27&gt;0,(LOG(0.01*W27/10^-AK27)))</f>
        <v>6.64813479402879</v>
      </c>
      <c r="J27" s="8" cm="1">
        <f t="array" ref="J27">_xlfn.IFS(X27=0,0,X27&gt;0,(LOG(0.01*X27/10^-AL27)))</f>
        <v>6.8582399653118511</v>
      </c>
      <c r="K27" s="8" cm="1">
        <f t="array" ref="K27">_xlfn.IFS(Y27=0,0,Y27&gt;0,(LOG(0.01*Y27/10^-AM27)))</f>
        <v>5.9603316981702923</v>
      </c>
      <c r="L27" s="8" cm="1">
        <f t="array" ref="L27">_xlfn.IFS(Z27=0,0,Z27&gt;0,(LOG(0.01*Z27/10^-AN27)))</f>
        <v>5.9603316981702923</v>
      </c>
      <c r="M27" s="8" cm="1">
        <f t="array" ref="M27">_xlfn.IFS(AA27=0,0,AA27&gt;0,(LOG(0.01*AA27/10^-AO27)))</f>
        <v>6.1155469613925311</v>
      </c>
      <c r="N27" s="8" cm="1">
        <f t="array" ref="N27">_xlfn.IFS(AB27=0,0,AB27&gt;0,(LOG(0.01*AB27/10^-AP27)))</f>
        <v>0</v>
      </c>
      <c r="O27" s="8" cm="1">
        <f t="array" ref="O27">_xlfn.IFS(AC27=0,0,AC27&gt;0,(LOG(0.01*AC27/10^-AQ27)))</f>
        <v>0</v>
      </c>
      <c r="P27" s="8" cm="1">
        <f t="array" ref="P27">_xlfn.IFS(AD27=0,0,AD27&gt;0,(LOG(0.01*AD27/10^-AR27)))</f>
        <v>5.6593837776852096</v>
      </c>
      <c r="Q27" s="8" cm="1">
        <f t="array" ref="Q27">_xlfn.IFS(AE27=0,0,AE27&gt;0,(LOG(0.01*AE27/10^-AS27)))</f>
        <v>0</v>
      </c>
      <c r="R27" s="8" cm="1">
        <f t="array" ref="R27">_xlfn.IFS(AF27=0,0,AF27&gt;0,(LOG(0.01*AF27/10^-AT27)))</f>
        <v>0</v>
      </c>
      <c r="S27" s="8" cm="1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6" t="str">
        <f>IF(VLOOKUP($A27,'I-Ligands'!$A:$G,3,FALSE)="","",VLOOKUP($A27,'I-Ligands'!$A:$G,3,FALSE))</f>
        <v>Methionine-Enkephalin</v>
      </c>
      <c r="AX27" s="187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 cm="1">
        <f t="array" ref="F28">_xlfn.IFS(T28=0,0,T28&gt;0,(LOG(0.01*T28/10^-AH28)))</f>
        <v>6.084321373782644</v>
      </c>
      <c r="G28" s="8" cm="1">
        <f t="array" ref="G28">_xlfn.IFS(U28=0,0,U28&gt;0,(LOG(0.01*U28/10^-AI28)))</f>
        <v>6.1213926851582263</v>
      </c>
      <c r="H28" s="8" cm="1">
        <f t="array" ref="H28">_xlfn.IFS(V28=0,0,V28&gt;0,(LOG(0.01*V28/10^-AJ28)))</f>
        <v>5.9833228601204569</v>
      </c>
      <c r="I28" s="8" cm="1">
        <f t="array" ref="I28">_xlfn.IFS(W28=0,0,W28&gt;0,(LOG(0.01*W28/10^-AK28)))</f>
        <v>5.9833228601204569</v>
      </c>
      <c r="J28" s="8" cm="1">
        <f t="array" ref="J28">_xlfn.IFS(X28=0,0,X28&gt;0,(LOG(0.01*X28/10^-AL28)))</f>
        <v>5.0824226808222068</v>
      </c>
      <c r="K28" s="8" cm="1">
        <f t="array" ref="K28">_xlfn.IFS(Y28=0,0,Y28&gt;0,(LOG(0.01*Y28/10^-AM28)))</f>
        <v>6.0770333392987803</v>
      </c>
      <c r="L28" s="8" cm="1">
        <f t="array" ref="L28">_xlfn.IFS(Z28=0,0,Z28&gt;0,(LOG(0.01*Z28/10^-AN28)))</f>
        <v>6.0770333392987803</v>
      </c>
      <c r="M28" s="8" cm="1">
        <f t="array" ref="M28">_xlfn.IFS(AA28=0,0,AA28&gt;0,(LOG(0.01*AA28/10^-AO28)))</f>
        <v>5.7299051114393986</v>
      </c>
      <c r="N28" s="8" cm="1">
        <f t="array" ref="N28">_xlfn.IFS(AB28=0,0,AB28&gt;0,(LOG(0.01*AB28/10^-AP28)))</f>
        <v>0</v>
      </c>
      <c r="O28" s="8" cm="1">
        <f t="array" ref="O28">_xlfn.IFS(AC28=0,0,AC28&gt;0,(LOG(0.01*AC28/10^-AQ28)))</f>
        <v>0</v>
      </c>
      <c r="P28" s="8" cm="1">
        <f t="array" ref="P28">_xlfn.IFS(AD28=0,0,AD28&gt;0,(LOG(0.01*AD28/10^-AR28)))</f>
        <v>0</v>
      </c>
      <c r="Q28" s="8" cm="1">
        <f t="array" ref="Q28">_xlfn.IFS(AE28=0,0,AE28&gt;0,(LOG(0.01*AE28/10^-AS28)))</f>
        <v>5.9155284469075493</v>
      </c>
      <c r="R28" s="8" cm="1">
        <f t="array" ref="R28">_xlfn.IFS(AF28=0,0,AF28&gt;0,(LOG(0.01*AF28/10^-AT28)))</f>
        <v>5.983127853599699</v>
      </c>
      <c r="S28" s="8" cm="1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6" t="str">
        <f>IF(VLOOKUP($A28,'I-Ligands'!$A:$G,3,FALSE)="","",VLOOKUP($A28,'I-Ligands'!$A:$G,3,FALSE))</f>
        <v>ADP</v>
      </c>
      <c r="AX28" s="187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 cm="1">
        <f t="array" ref="F29">_xlfn.IFS(T29=0,0,T29&gt;0,(LOG(0.01*T29/10^-AH29)))</f>
        <v>5.1689700043360194</v>
      </c>
      <c r="G29" s="8" cm="1">
        <f t="array" ref="G29">_xlfn.IFS(U29=0,0,U29&gt;0,(LOG(0.01*U29/10^-AI29)))</f>
        <v>5.357332496431269</v>
      </c>
      <c r="H29" s="8" cm="1">
        <f t="array" ref="H29">_xlfn.IFS(V29=0,0,V29&gt;0,(LOG(0.01*V29/10^-AJ29)))</f>
        <v>0</v>
      </c>
      <c r="I29" s="8" cm="1">
        <f t="array" ref="I29">_xlfn.IFS(W29=0,0,W29&gt;0,(LOG(0.01*W29/10^-AK29)))</f>
        <v>0</v>
      </c>
      <c r="J29" s="8" cm="1">
        <f t="array" ref="J29">_xlfn.IFS(X29=0,0,X29&gt;0,(LOG(0.01*X29/10^-AL29)))</f>
        <v>0</v>
      </c>
      <c r="K29" s="8" cm="1">
        <f t="array" ref="K29">_xlfn.IFS(Y29=0,0,Y29&gt;0,(LOG(0.01*Y29/10^-AM29)))</f>
        <v>0</v>
      </c>
      <c r="L29" s="8" cm="1">
        <f t="array" ref="L29">_xlfn.IFS(Z29=0,0,Z29&gt;0,(LOG(0.01*Z29/10^-AN29)))</f>
        <v>0</v>
      </c>
      <c r="M29" s="8" cm="1">
        <f t="array" ref="M29">_xlfn.IFS(AA29=0,0,AA29&gt;0,(LOG(0.01*AA29/10^-AO29)))</f>
        <v>0</v>
      </c>
      <c r="N29" s="8" cm="1">
        <f t="array" ref="N29">_xlfn.IFS(AB29=0,0,AB29&gt;0,(LOG(0.01*AB29/10^-AP29)))</f>
        <v>0</v>
      </c>
      <c r="O29" s="8" cm="1">
        <f t="array" ref="O29">_xlfn.IFS(AC29=0,0,AC29&gt;0,(LOG(0.01*AC29/10^-AQ29)))</f>
        <v>0</v>
      </c>
      <c r="P29" s="8" cm="1">
        <f t="array" ref="P29">_xlfn.IFS(AD29=0,0,AD29&gt;0,(LOG(0.01*AD29/10^-AR29)))</f>
        <v>0</v>
      </c>
      <c r="Q29" s="8" cm="1">
        <f t="array" ref="Q29">_xlfn.IFS(AE29=0,0,AE29&gt;0,(LOG(0.01*AE29/10^-AS29)))</f>
        <v>5.6195192526186188</v>
      </c>
      <c r="R29" s="8" cm="1">
        <f t="array" ref="R29">_xlfn.IFS(AF29=0,0,AF29&gt;0,(LOG(0.01*AF29/10^-AT29)))</f>
        <v>5.5030899869919443</v>
      </c>
      <c r="S29" s="8" cm="1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6" t="str">
        <f>IF(VLOOKUP($A29,'I-Ligands'!$A:$G,3,FALSE)="","",VLOOKUP($A29,'I-Ligands'!$A:$G,3,FALSE))</f>
        <v>ATP</v>
      </c>
      <c r="AX29" s="187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 cm="1">
        <f t="array" ref="F30">_xlfn.IFS(T30=0,0,T30&gt;0,(LOG(0.01*T30/10^-AH30)))</f>
        <v>5.3042758696007892</v>
      </c>
      <c r="G30" s="8" cm="1">
        <f t="array" ref="G30">_xlfn.IFS(U30=0,0,U30&gt;0,(LOG(0.01*U30/10^-AI30)))</f>
        <v>4.9294189257142929</v>
      </c>
      <c r="H30" s="8" cm="1">
        <f t="array" ref="H30">_xlfn.IFS(V30=0,0,V30&gt;0,(LOG(0.01*V30/10^-AJ30)))</f>
        <v>6.6543213737826434</v>
      </c>
      <c r="I30" s="8" cm="1">
        <f t="array" ref="I30">_xlfn.IFS(W30=0,0,W30&gt;0,(LOG(0.01*W30/10^-AK30)))</f>
        <v>6.6543213737826434</v>
      </c>
      <c r="J30" s="8" cm="1">
        <f t="array" ref="J30">_xlfn.IFS(X30=0,0,X30&gt;0,(LOG(0.01*X30/10^-AL30)))</f>
        <v>5.9932492903979009</v>
      </c>
      <c r="K30" s="8" cm="1">
        <f t="array" ref="K30">_xlfn.IFS(Y30=0,0,Y30&gt;0,(LOG(0.01*Y30/10^-AM30)))</f>
        <v>6.5293900066449142</v>
      </c>
      <c r="L30" s="8" cm="1">
        <f t="array" ref="L30">_xlfn.IFS(Z30=0,0,Z30&gt;0,(LOG(0.01*Z30/10^-AN30)))</f>
        <v>6.5293900066449142</v>
      </c>
      <c r="M30" s="8" cm="1">
        <f t="array" ref="M30">_xlfn.IFS(AA30=0,0,AA30&gt;0,(LOG(0.01*AA30/10^-AO30)))</f>
        <v>5.9484850188786496</v>
      </c>
      <c r="N30" s="8" cm="1">
        <f t="array" ref="N30">_xlfn.IFS(AB30=0,0,AB30&gt;0,(LOG(0.01*AB30/10^-AP30)))</f>
        <v>0</v>
      </c>
      <c r="O30" s="8" cm="1">
        <f t="array" ref="O30">_xlfn.IFS(AC30=0,0,AC30&gt;0,(LOG(0.01*AC30/10^-AQ30)))</f>
        <v>0</v>
      </c>
      <c r="P30" s="8" cm="1">
        <f t="array" ref="P30">_xlfn.IFS(AD30=0,0,AD30&gt;0,(LOG(0.01*AD30/10^-AR30)))</f>
        <v>0</v>
      </c>
      <c r="Q30" s="8" cm="1">
        <f t="array" ref="Q30">_xlfn.IFS(AE30=0,0,AE30&gt;0,(LOG(0.01*AE30/10^-AS30)))</f>
        <v>5.7442792860618823</v>
      </c>
      <c r="R30" s="8" cm="1">
        <f t="array" ref="R30">_xlfn.IFS(AF30=0,0,AF30&gt;0,(LOG(0.01*AF30/10^-AT30)))</f>
        <v>4.9727578316815739</v>
      </c>
      <c r="S30" s="8" cm="1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6" t="str">
        <f>IF(VLOOKUP($A30,'I-Ligands'!$A:$G,3,FALSE)="","",VLOOKUP($A30,'I-Ligands'!$A:$G,3,FALSE))</f>
        <v>ATP</v>
      </c>
      <c r="AX30" s="187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 cm="1">
        <f t="array" ref="F31">_xlfn.IFS(T31=0,0,T31&gt;0,(LOG(0.01*T31/10^-AH31)))</f>
        <v>6.3881858617461624</v>
      </c>
      <c r="G31" s="8" cm="1">
        <f t="array" ref="G31">_xlfn.IFS(U31=0,0,U31&gt;0,(LOG(0.01*U31/10^-AI31)))</f>
        <v>6.2818820073061259</v>
      </c>
      <c r="H31" s="8" cm="1">
        <f t="array" ref="H31">_xlfn.IFS(V31=0,0,V31&gt;0,(LOG(0.01*V31/10^-AJ31)))</f>
        <v>5.5771580313422202</v>
      </c>
      <c r="I31" s="8" cm="1">
        <f t="array" ref="I31">_xlfn.IFS(W31=0,0,W31&gt;0,(LOG(0.01*W31/10^-AK31)))</f>
        <v>5.5771580313422202</v>
      </c>
      <c r="J31" s="8" cm="1">
        <f t="array" ref="J31">_xlfn.IFS(X31=0,0,X31&gt;0,(LOG(0.01*X31/10^-AL31)))</f>
        <v>0</v>
      </c>
      <c r="K31" s="8" cm="1">
        <f t="array" ref="K31">_xlfn.IFS(Y31=0,0,Y31&gt;0,(LOG(0.01*Y31/10^-AM31)))</f>
        <v>5.3603626894942451</v>
      </c>
      <c r="L31" s="8" cm="1">
        <f t="array" ref="L31">_xlfn.IFS(Z31=0,0,Z31&gt;0,(LOG(0.01*Z31/10^-AN31)))</f>
        <v>5.3603626894942451</v>
      </c>
      <c r="M31" s="8" cm="1">
        <f t="array" ref="M31">_xlfn.IFS(AA31=0,0,AA31&gt;0,(LOG(0.01*AA31/10^-AO31)))</f>
        <v>6.2133228601204564</v>
      </c>
      <c r="N31" s="8" cm="1">
        <f t="array" ref="N31">_xlfn.IFS(AB31=0,0,AB31&gt;0,(LOG(0.01*AB31/10^-AP31)))</f>
        <v>0</v>
      </c>
      <c r="O31" s="8" cm="1">
        <f t="array" ref="O31">_xlfn.IFS(AC31=0,0,AC31&gt;0,(LOG(0.01*AC31/10^-AQ31)))</f>
        <v>0</v>
      </c>
      <c r="P31" s="8" cm="1">
        <f t="array" ref="P31">_xlfn.IFS(AD31=0,0,AD31&gt;0,(LOG(0.01*AD31/10^-AR31)))</f>
        <v>0</v>
      </c>
      <c r="Q31" s="8" cm="1">
        <f t="array" ref="Q31">_xlfn.IFS(AE31=0,0,AE31&gt;0,(LOG(0.01*AE31/10^-AS31)))</f>
        <v>6.2295192526186192</v>
      </c>
      <c r="R31" s="8" cm="1">
        <f t="array" ref="R31">_xlfn.IFS(AF31=0,0,AF31&gt;0,(LOG(0.01*AF31/10^-AT31)))</f>
        <v>6.3561799739838882</v>
      </c>
      <c r="S31" s="8" cm="1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6" t="str">
        <f>IF(VLOOKUP($A31,'I-Ligands'!$A:$G,3,FALSE)="","",VLOOKUP($A31,'I-Ligands'!$A:$G,3,FALSE))</f>
        <v>UDP</v>
      </c>
      <c r="AX31" s="187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 cm="1">
        <f t="array" ref="F32">_xlfn.IFS(T32=0,0,T32&gt;0,(LOG(0.01*T32/10^-AH32)))</f>
        <v>0</v>
      </c>
      <c r="G32" s="8" cm="1">
        <f t="array" ref="G32">_xlfn.IFS(U32=0,0,U32&gt;0,(LOG(0.01*U32/10^-AI32)))</f>
        <v>0</v>
      </c>
      <c r="H32" s="8" cm="1">
        <f t="array" ref="H32">_xlfn.IFS(V32=0,0,V32&gt;0,(LOG(0.01*V32/10^-AJ32)))</f>
        <v>6.5116197059632297</v>
      </c>
      <c r="I32" s="8" cm="1">
        <f t="array" ref="I32">_xlfn.IFS(W32=0,0,W32&gt;0,(LOG(0.01*W32/10^-AK32)))</f>
        <v>6.5116197059632297</v>
      </c>
      <c r="J32" s="8" cm="1">
        <f t="array" ref="J32">_xlfn.IFS(X32=0,0,X32&gt;0,(LOG(0.01*X32/10^-AL32)))</f>
        <v>6.9905492482826004</v>
      </c>
      <c r="K32" s="8" cm="1">
        <f t="array" ref="K32">_xlfn.IFS(Y32=0,0,Y32&gt;0,(LOG(0.01*Y32/10^-AM32)))</f>
        <v>6.0984564936046057</v>
      </c>
      <c r="L32" s="8" cm="1">
        <f t="array" ref="L32">_xlfn.IFS(Z32=0,0,Z32&gt;0,(LOG(0.01*Z32/10^-AN32)))</f>
        <v>6.0984564936046057</v>
      </c>
      <c r="M32" s="8" cm="1">
        <f t="array" ref="M32">_xlfn.IFS(AA32=0,0,AA32&gt;0,(LOG(0.01*AA32/10^-AO32)))</f>
        <v>6.5053092817258635</v>
      </c>
      <c r="N32" s="8" cm="1">
        <f t="array" ref="N32">_xlfn.IFS(AB32=0,0,AB32&gt;0,(LOG(0.01*AB32/10^-AP32)))</f>
        <v>0</v>
      </c>
      <c r="O32" s="8" cm="1">
        <f t="array" ref="O32">_xlfn.IFS(AC32=0,0,AC32&gt;0,(LOG(0.01*AC32/10^-AQ32)))</f>
        <v>0</v>
      </c>
      <c r="P32" s="8" cm="1">
        <f t="array" ref="P32">_xlfn.IFS(AD32=0,0,AD32&gt;0,(LOG(0.01*AD32/10^-AR32)))</f>
        <v>0</v>
      </c>
      <c r="Q32" s="8" cm="1">
        <f t="array" ref="Q32">_xlfn.IFS(AE32=0,0,AE32&gt;0,(LOG(0.01*AE32/10^-AS32)))</f>
        <v>0</v>
      </c>
      <c r="R32" s="8" cm="1">
        <f t="array" ref="R32">_xlfn.IFS(AF32=0,0,AF32&gt;0,(LOG(0.01*AF32/10^-AT32)))</f>
        <v>5.824282455297694</v>
      </c>
      <c r="S32" s="8" cm="1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6" t="str">
        <f>IF(VLOOKUP($A32,'I-Ligands'!$A:$G,3,FALSE)="","",VLOOKUP($A32,'I-Ligands'!$A:$G,3,FALSE))</f>
        <v>Sphingosine 1-phosphate</v>
      </c>
      <c r="AX32" s="187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 cm="1">
        <f t="array" ref="F33">_xlfn.IFS(T33=0,0,T33&gt;0,(LOG(0.01*T33/10^-AH33)))</f>
        <v>0</v>
      </c>
      <c r="G33" s="8" cm="1">
        <f t="array" ref="G33">_xlfn.IFS(U33=0,0,U33&gt;0,(LOG(0.01*U33/10^-AI33)))</f>
        <v>0</v>
      </c>
      <c r="H33" s="8" cm="1">
        <f t="array" ref="H33">_xlfn.IFS(V33=0,0,V33&gt;0,(LOG(0.01*V33/10^-AJ33)))</f>
        <v>5.7644579892269192</v>
      </c>
      <c r="I33" s="8" cm="1">
        <f t="array" ref="I33">_xlfn.IFS(W33=0,0,W33&gt;0,(LOG(0.01*W33/10^-AK33)))</f>
        <v>5.7644579892269192</v>
      </c>
      <c r="J33" s="8" cm="1">
        <f t="array" ref="J33">_xlfn.IFS(X33=0,0,X33&gt;0,(LOG(0.01*X33/10^-AL33)))</f>
        <v>6.1722560713564771</v>
      </c>
      <c r="K33" s="8" cm="1">
        <f t="array" ref="K33">_xlfn.IFS(Y33=0,0,Y33&gt;0,(LOG(0.01*Y33/10^-AM33)))</f>
        <v>0</v>
      </c>
      <c r="L33" s="8" cm="1">
        <f t="array" ref="L33">_xlfn.IFS(Z33=0,0,Z33&gt;0,(LOG(0.01*Z33/10^-AN33)))</f>
        <v>0</v>
      </c>
      <c r="M33" s="8" cm="1">
        <f t="array" ref="M33">_xlfn.IFS(AA33=0,0,AA33&gt;0,(LOG(0.01*AA33/10^-AO33)))</f>
        <v>0</v>
      </c>
      <c r="N33" s="8" cm="1">
        <f t="array" ref="N33">_xlfn.IFS(AB33=0,0,AB33&gt;0,(LOG(0.01*AB33/10^-AP33)))</f>
        <v>0</v>
      </c>
      <c r="O33" s="8" cm="1">
        <f t="array" ref="O33">_xlfn.IFS(AC33=0,0,AC33&gt;0,(LOG(0.01*AC33/10^-AQ33)))</f>
        <v>0</v>
      </c>
      <c r="P33" s="8" cm="1">
        <f t="array" ref="P33">_xlfn.IFS(AD33=0,0,AD33&gt;0,(LOG(0.01*AD33/10^-AR33)))</f>
        <v>0</v>
      </c>
      <c r="Q33" s="8" cm="1">
        <f t="array" ref="Q33">_xlfn.IFS(AE33=0,0,AE33&gt;0,(LOG(0.01*AE33/10^-AS33)))</f>
        <v>0</v>
      </c>
      <c r="R33" s="8" cm="1">
        <f t="array" ref="R33">_xlfn.IFS(AF33=0,0,AF33&gt;0,(LOG(0.01*AF33/10^-AT33)))</f>
        <v>4.4824226808222063</v>
      </c>
      <c r="S33" s="8" cm="1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6" t="str">
        <f>IF(VLOOKUP($A33,'I-Ligands'!$A:$G,3,FALSE)="","",VLOOKUP($A33,'I-Ligands'!$A:$G,3,FALSE))</f>
        <v>Sphingosine 1-phosphate</v>
      </c>
      <c r="AX33" s="187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 cm="1">
        <f t="array" ref="F34">_xlfn.IFS(T34=0,0,T34&gt;0,(LOG(0.01*T34/10^-AH34)))</f>
        <v>0</v>
      </c>
      <c r="G34" s="8" cm="1">
        <f t="array" ref="G34">_xlfn.IFS(U34=0,0,U34&gt;0,(LOG(0.01*U34/10^-AI34)))</f>
        <v>0</v>
      </c>
      <c r="H34" s="8" cm="1">
        <f t="array" ref="H34">_xlfn.IFS(V34=0,0,V34&gt;0,(LOG(0.01*V34/10^-AJ34)))</f>
        <v>8.6178190950732745</v>
      </c>
      <c r="I34" s="8" cm="1">
        <f t="array" ref="I34">_xlfn.IFS(W34=0,0,W34&gt;0,(LOG(0.01*W34/10^-AK34)))</f>
        <v>8.6178190950732745</v>
      </c>
      <c r="J34" s="8" cm="1">
        <f t="array" ref="J34">_xlfn.IFS(X34=0,0,X34&gt;0,(LOG(0.01*X34/10^-AL34)))</f>
        <v>8.9297522800024094</v>
      </c>
      <c r="K34" s="8" cm="1">
        <f t="array" ref="K34">_xlfn.IFS(Y34=0,0,Y34&gt;0,(LOG(0.01*Y34/10^-AM34)))</f>
        <v>7.8499331233312946</v>
      </c>
      <c r="L34" s="8" cm="1">
        <f t="array" ref="L34">_xlfn.IFS(Z34=0,0,Z34&gt;0,(LOG(0.01*Z34/10^-AN34)))</f>
        <v>7.8499331233312946</v>
      </c>
      <c r="M34" s="8" cm="1">
        <f t="array" ref="M34">_xlfn.IFS(AA34=0,0,AA34&gt;0,(LOG(0.01*AA34/10^-AO34)))</f>
        <v>7.1369100130080572</v>
      </c>
      <c r="N34" s="8" cm="1">
        <f t="array" ref="N34">_xlfn.IFS(AB34=0,0,AB34&gt;0,(LOG(0.01*AB34/10^-AP34)))</f>
        <v>0</v>
      </c>
      <c r="O34" s="8" cm="1">
        <f t="array" ref="O34">_xlfn.IFS(AC34=0,0,AC34&gt;0,(LOG(0.01*AC34/10^-AQ34)))</f>
        <v>0</v>
      </c>
      <c r="P34" s="8" cm="1">
        <f t="array" ref="P34">_xlfn.IFS(AD34=0,0,AD34&gt;0,(LOG(0.01*AD34/10^-AR34)))</f>
        <v>7.4603316981702914</v>
      </c>
      <c r="Q34" s="8" cm="1">
        <f t="array" ref="Q34">_xlfn.IFS(AE34=0,0,AE34&gt;0,(LOG(0.01*AE34/10^-AS34)))</f>
        <v>7.21921911265538</v>
      </c>
      <c r="R34" s="8" cm="1">
        <f t="array" ref="R34">_xlfn.IFS(AF34=0,0,AF34&gt;0,(LOG(0.01*AF34/10^-AT34)))</f>
        <v>8.1801996982030829</v>
      </c>
      <c r="S34" s="8" cm="1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6" t="str">
        <f>IF(VLOOKUP($A34,'I-Ligands'!$A:$G,3,FALSE)="","",VLOOKUP($A34,'I-Ligands'!$A:$G,3,FALSE))</f>
        <v>Somatostatin</v>
      </c>
      <c r="AX34" s="187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 cm="1">
        <f t="array" ref="F35">_xlfn.IFS(T35=0,0,T35&gt;0,(LOG(0.01*T35/10^-AH35)))</f>
        <v>0</v>
      </c>
      <c r="G35" s="8" cm="1">
        <f t="array" ref="G35">_xlfn.IFS(U35=0,0,U35&gt;0,(LOG(0.01*U35/10^-AI35)))</f>
        <v>0</v>
      </c>
      <c r="H35" s="8" cm="1">
        <f t="array" ref="H35">_xlfn.IFS(V35=0,0,V35&gt;0,(LOG(0.01*V35/10^-AJ35)))</f>
        <v>8.047881896733994</v>
      </c>
      <c r="I35" s="8" cm="1">
        <f t="array" ref="I35">_xlfn.IFS(W35=0,0,W35&gt;0,(LOG(0.01*W35/10^-AK35)))</f>
        <v>8.047881896733994</v>
      </c>
      <c r="J35" s="8" cm="1">
        <f t="array" ref="J35">_xlfn.IFS(X35=0,0,X35&gt;0,(LOG(0.01*X35/10^-AL35)))</f>
        <v>8.7938830266438757</v>
      </c>
      <c r="K35" s="8" cm="1">
        <f t="array" ref="K35">_xlfn.IFS(Y35=0,0,Y35&gt;0,(LOG(0.01*Y35/10^-AM35)))</f>
        <v>7.7055573090077747</v>
      </c>
      <c r="L35" s="8" cm="1">
        <f t="array" ref="L35">_xlfn.IFS(Z35=0,0,Z35&gt;0,(LOG(0.01*Z35/10^-AN35)))</f>
        <v>7.7055573090077747</v>
      </c>
      <c r="M35" s="8" cm="1">
        <f t="array" ref="M35">_xlfn.IFS(AA35=0,0,AA35&gt;0,(LOG(0.01*AA35/10^-AO35)))</f>
        <v>7.2843213737826424</v>
      </c>
      <c r="N35" s="8" cm="1">
        <f t="array" ref="N35">_xlfn.IFS(AB35=0,0,AB35&gt;0,(LOG(0.01*AB35/10^-AP35)))</f>
        <v>0</v>
      </c>
      <c r="O35" s="8" cm="1">
        <f t="array" ref="O35">_xlfn.IFS(AC35=0,0,AC35&gt;0,(LOG(0.01*AC35/10^-AQ35)))</f>
        <v>0</v>
      </c>
      <c r="P35" s="8" cm="1">
        <f t="array" ref="P35">_xlfn.IFS(AD35=0,0,AD35&gt;0,(LOG(0.01*AD35/10^-AR35)))</f>
        <v>8.0079348470004543</v>
      </c>
      <c r="Q35" s="8" cm="1">
        <f t="array" ref="Q35">_xlfn.IFS(AE35=0,0,AE35&gt;0,(LOG(0.01*AE35/10^-AS35)))</f>
        <v>6.9977236052888481</v>
      </c>
      <c r="R35" s="8" cm="1">
        <f t="array" ref="R35">_xlfn.IFS(AF35=0,0,AF35&gt;0,(LOG(0.01*AF35/10^-AT35)))</f>
        <v>0</v>
      </c>
      <c r="S35" s="8" cm="1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6" t="str">
        <f>IF(VLOOKUP($A35,'I-Ligands'!$A:$G,3,FALSE)="","",VLOOKUP($A35,'I-Ligands'!$A:$G,3,FALSE))</f>
        <v>Somatostatin</v>
      </c>
      <c r="AX35" s="187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 cm="1">
        <f t="array" ref="F36">_xlfn.IFS(T36=0,0,T36&gt;0,(LOG(0.01*T36/10^-AH36)))</f>
        <v>0</v>
      </c>
      <c r="G36" s="8" cm="1">
        <f t="array" ref="G36">_xlfn.IFS(U36=0,0,U36&gt;0,(LOG(0.01*U36/10^-AI36)))</f>
        <v>0</v>
      </c>
      <c r="H36" s="8" cm="1">
        <f t="array" ref="H36">_xlfn.IFS(V36=0,0,V36&gt;0,(LOG(0.01*V36/10^-AJ36)))</f>
        <v>8.5302283530550955</v>
      </c>
      <c r="I36" s="8" cm="1">
        <f t="array" ref="I36">_xlfn.IFS(W36=0,0,W36&gt;0,(LOG(0.01*W36/10^-AK36)))</f>
        <v>8.5302283530550955</v>
      </c>
      <c r="J36" s="8" cm="1">
        <f t="array" ref="J36">_xlfn.IFS(X36=0,0,X36&gt;0,(LOG(0.01*X36/10^-AL36)))</f>
        <v>9.0058738437116794</v>
      </c>
      <c r="K36" s="8" cm="1">
        <f t="array" ref="K36">_xlfn.IFS(Y36=0,0,Y36&gt;0,(LOG(0.01*Y36/10^-AM36)))</f>
        <v>7.7487536009528304</v>
      </c>
      <c r="L36" s="8" cm="1">
        <f t="array" ref="L36">_xlfn.IFS(Z36=0,0,Z36&gt;0,(LOG(0.01*Z36/10^-AN36)))</f>
        <v>7.7487536009528304</v>
      </c>
      <c r="M36" s="8" cm="1">
        <f t="array" ref="M36">_xlfn.IFS(AA36=0,0,AA36&gt;0,(LOG(0.01*AA36/10^-AO36)))</f>
        <v>7.2431278535996979</v>
      </c>
      <c r="N36" s="8" cm="1">
        <f t="array" ref="N36">_xlfn.IFS(AB36=0,0,AB36&gt;0,(LOG(0.01*AB36/10^-AP36)))</f>
        <v>0</v>
      </c>
      <c r="O36" s="8" cm="1">
        <f t="array" ref="O36">_xlfn.IFS(AC36=0,0,AC36&gt;0,(LOG(0.01*AC36/10^-AQ36)))</f>
        <v>0</v>
      </c>
      <c r="P36" s="8" cm="1">
        <f t="array" ref="P36">_xlfn.IFS(AD36=0,0,AD36&gt;0,(LOG(0.01*AD36/10^-AR36)))</f>
        <v>7.6118820073061251</v>
      </c>
      <c r="Q36" s="8" cm="1">
        <f t="array" ref="Q36">_xlfn.IFS(AE36=0,0,AE36&gt;0,(LOG(0.01*AE36/10^-AS36)))</f>
        <v>7.3793900066449138</v>
      </c>
      <c r="R36" s="8" cm="1">
        <f t="array" ref="R36">_xlfn.IFS(AF36=0,0,AF36&gt;0,(LOG(0.01*AF36/10^-AT36)))</f>
        <v>8.1123979978989578</v>
      </c>
      <c r="S36" s="8" cm="1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6" t="str">
        <f>IF(VLOOKUP($A36,'I-Ligands'!$A:$G,3,FALSE)="","",VLOOKUP($A36,'I-Ligands'!$A:$G,3,FALSE))</f>
        <v>Somatostatin</v>
      </c>
      <c r="AX36" s="187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 cm="1">
        <f t="array" ref="F37">_xlfn.IFS(T37=0,0,T37&gt;0,(LOG(0.01*T37/10^-AH37)))</f>
        <v>5.0820599913279629</v>
      </c>
      <c r="G37" s="8" cm="1">
        <f t="array" ref="G37">_xlfn.IFS(U37=0,0,U37&gt;0,(LOG(0.01*U37/10^-AI37)))</f>
        <v>5.1549733479708184</v>
      </c>
      <c r="H37" s="8" cm="1">
        <f t="array" ref="H37">_xlfn.IFS(V37=0,0,V37&gt;0,(LOG(0.01*V37/10^-AJ37)))</f>
        <v>6.7642824552976943</v>
      </c>
      <c r="I37" s="8" cm="1">
        <f t="array" ref="I37">_xlfn.IFS(W37=0,0,W37&gt;0,(LOG(0.01*W37/10^-AK37)))</f>
        <v>6.7642824552976943</v>
      </c>
      <c r="J37" s="8" cm="1">
        <f t="array" ref="J37">_xlfn.IFS(X37=0,0,X37&gt;0,(LOG(0.01*X37/10^-AL37)))</f>
        <v>6.6168258760318501</v>
      </c>
      <c r="K37" s="8" cm="1">
        <f t="array" ref="K37">_xlfn.IFS(Y37=0,0,Y37&gt;0,(LOG(0.01*Y37/10^-AM37)))</f>
        <v>5.5908135922807922</v>
      </c>
      <c r="L37" s="8" cm="1">
        <f t="array" ref="L37">_xlfn.IFS(Z37=0,0,Z37&gt;0,(LOG(0.01*Z37/10^-AN37)))</f>
        <v>5.5908135922807922</v>
      </c>
      <c r="M37" s="8" cm="1">
        <f t="array" ref="M37">_xlfn.IFS(AA37=0,0,AA37&gt;0,(LOG(0.01*AA37/10^-AO37)))</f>
        <v>5.1723979978989565</v>
      </c>
      <c r="N37" s="8" cm="1">
        <f t="array" ref="N37">_xlfn.IFS(AB37=0,0,AB37&gt;0,(LOG(0.01*AB37/10^-AP37)))</f>
        <v>5.2871580313422193</v>
      </c>
      <c r="O37" s="8" cm="1">
        <f t="array" ref="O37">_xlfn.IFS(AC37=0,0,AC37&gt;0,(LOG(0.01*AC37/10^-AQ37)))</f>
        <v>5.2871580313422193</v>
      </c>
      <c r="P37" s="8" cm="1">
        <f t="array" ref="P37">_xlfn.IFS(AD37=0,0,AD37&gt;0,(LOG(0.01*AD37/10^-AR37)))</f>
        <v>5.5132492903979005</v>
      </c>
      <c r="Q37" s="8" cm="1">
        <f t="array" ref="Q37">_xlfn.IFS(AE37=0,0,AE37&gt;0,(LOG(0.01*AE37/10^-AS37)))</f>
        <v>5.7976270912904422</v>
      </c>
      <c r="R37" s="8" cm="1">
        <f t="array" ref="R37">_xlfn.IFS(AF37=0,0,AF37&gt;0,(LOG(0.01*AF37/10^-AT37)))</f>
        <v>5.3220599913279631</v>
      </c>
      <c r="S37" s="8" cm="1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6" t="str">
        <f>IF(VLOOKUP($A37,'I-Ligands'!$A:$G,3,FALSE)="","",VLOOKUP($A37,'I-Ligands'!$A:$G,3,FALSE))</f>
        <v>Histamine</v>
      </c>
      <c r="AX37" s="187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 cm="1">
        <f t="array" ref="F38">_xlfn.IFS(T38=0,0,T38&gt;0,(LOG(0.01*T38/10^-AH38)))</f>
        <v>0</v>
      </c>
      <c r="G38" s="8" cm="1">
        <f t="array" ref="G38">_xlfn.IFS(U38=0,0,U38&gt;0,(LOG(0.01*U38/10^-AI38)))</f>
        <v>0</v>
      </c>
      <c r="H38" s="8" cm="1">
        <f t="array" ref="H38">_xlfn.IFS(V38=0,0,V38&gt;0,(LOG(0.01*V38/10^-AJ38)))</f>
        <v>7.8824442335063205</v>
      </c>
      <c r="I38" s="8" cm="1">
        <f t="array" ref="I38">_xlfn.IFS(W38=0,0,W38&gt;0,(LOG(0.01*W38/10^-AK38)))</f>
        <v>7.8824442335063205</v>
      </c>
      <c r="J38" s="8" cm="1">
        <f t="array" ref="J38">_xlfn.IFS(X38=0,0,X38&gt;0,(LOG(0.01*X38/10^-AL38)))</f>
        <v>8.1078190950732765</v>
      </c>
      <c r="K38" s="8" cm="1">
        <f t="array" ref="K38">_xlfn.IFS(Y38=0,0,Y38&gt;0,(LOG(0.01*Y38/10^-AM38)))</f>
        <v>6.895272505103307</v>
      </c>
      <c r="L38" s="8" cm="1">
        <f t="array" ref="L38">_xlfn.IFS(Z38=0,0,Z38&gt;0,(LOG(0.01*Z38/10^-AN38)))</f>
        <v>6.895272505103307</v>
      </c>
      <c r="M38" s="8" cm="1">
        <f t="array" ref="M38">_xlfn.IFS(AA38=0,0,AA38&gt;0,(LOG(0.01*AA38/10^-AO38)))</f>
        <v>6.4599051114393982</v>
      </c>
      <c r="N38" s="8" cm="1">
        <f t="array" ref="N38">_xlfn.IFS(AB38=0,0,AB38&gt;0,(LOG(0.01*AB38/10^-AP38)))</f>
        <v>5.7810646070264999</v>
      </c>
      <c r="O38" s="8" cm="1">
        <f t="array" ref="O38">_xlfn.IFS(AC38=0,0,AC38&gt;0,(LOG(0.01*AC38/10^-AQ38)))</f>
        <v>5.7810646070264999</v>
      </c>
      <c r="P38" s="8" cm="1">
        <f t="array" ref="P38">_xlfn.IFS(AD38=0,0,AD38&gt;0,(LOG(0.01*AD38/10^-AR38)))</f>
        <v>6.74897694729317</v>
      </c>
      <c r="Q38" s="8" cm="1">
        <f t="array" ref="Q38">_xlfn.IFS(AE38=0,0,AE38&gt;0,(LOG(0.01*AE38/10^-AS38)))</f>
        <v>5.964242509439325</v>
      </c>
      <c r="R38" s="8" cm="1">
        <f t="array" ref="R38">_xlfn.IFS(AF38=0,0,AF38&gt;0,(LOG(0.01*AF38/10^-AT38)))</f>
        <v>6.1773324964312692</v>
      </c>
      <c r="S38" s="8" cm="1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6" t="str">
        <f>IF(VLOOKUP($A38,'I-Ligands'!$A:$G,3,FALSE)="","",VLOOKUP($A38,'I-Ligands'!$A:$G,3,FALSE))</f>
        <v>Somatostatin</v>
      </c>
      <c r="AX38" s="187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 cm="1">
        <f t="array" ref="F39">_xlfn.IFS(T39=0,0,T39&gt;0,(LOG(0.01*T39/10^-AH39)))</f>
        <v>0</v>
      </c>
      <c r="G39" s="8" cm="1">
        <f t="array" ref="G39">_xlfn.IFS(U39=0,0,U39&gt;0,(LOG(0.01*U39/10^-AI39)))</f>
        <v>0</v>
      </c>
      <c r="H39" s="8" cm="1">
        <f t="array" ref="H39">_xlfn.IFS(V39=0,0,V39&gt;0,(LOG(0.01*V39/10^-AJ39)))</f>
        <v>7.4209249756756188</v>
      </c>
      <c r="I39" s="8" cm="1">
        <f t="array" ref="I39">_xlfn.IFS(W39=0,0,W39&gt;0,(LOG(0.01*W39/10^-AK39)))</f>
        <v>7.4209249756756188</v>
      </c>
      <c r="J39" s="8" cm="1">
        <f t="array" ref="J39">_xlfn.IFS(X39=0,0,X39&gt;0,(LOG(0.01*X39/10^-AL39)))</f>
        <v>7.7011013836490578</v>
      </c>
      <c r="K39" s="8" cm="1">
        <f t="array" ref="K39">_xlfn.IFS(Y39=0,0,Y39&gt;0,(LOG(0.01*Y39/10^-AM39)))</f>
        <v>6.879835482339888</v>
      </c>
      <c r="L39" s="8" cm="1">
        <f t="array" ref="L39">_xlfn.IFS(Z39=0,0,Z39&gt;0,(LOG(0.01*Z39/10^-AN39)))</f>
        <v>6.879835482339888</v>
      </c>
      <c r="M39" s="8" cm="1">
        <f t="array" ref="M39">_xlfn.IFS(AA39=0,0,AA39&gt;0,(LOG(0.01*AA39/10^-AO39)))</f>
        <v>6.995970345456918</v>
      </c>
      <c r="N39" s="8" cm="1">
        <f t="array" ref="N39">_xlfn.IFS(AB39=0,0,AB39&gt;0,(LOG(0.01*AB39/10^-AP39)))</f>
        <v>5.4771580313422197</v>
      </c>
      <c r="O39" s="8" cm="1">
        <f t="array" ref="O39">_xlfn.IFS(AC39=0,0,AC39&gt;0,(LOG(0.01*AC39/10^-AQ39)))</f>
        <v>5.4771580313422197</v>
      </c>
      <c r="P39" s="8" cm="1">
        <f t="array" ref="P39">_xlfn.IFS(AD39=0,0,AD39&gt;0,(LOG(0.01*AD39/10^-AR39)))</f>
        <v>6.4253360374650628</v>
      </c>
      <c r="Q39" s="8" cm="1">
        <f t="array" ref="Q39">_xlfn.IFS(AE39=0,0,AE39&gt;0,(LOG(0.01*AE39/10^-AS39)))</f>
        <v>5.5971580313422207</v>
      </c>
      <c r="R39" s="8" cm="1">
        <f t="array" ref="R39">_xlfn.IFS(AF39=0,0,AF39&gt;0,(LOG(0.01*AF39/10^-AT39)))</f>
        <v>6.0295439355418692</v>
      </c>
      <c r="S39" s="8" cm="1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6" t="str">
        <f>IF(VLOOKUP($A39,'I-Ligands'!$A:$G,3,FALSE)="","",VLOOKUP($A39,'I-Ligands'!$A:$G,3,FALSE))</f>
        <v>Dynorphin A</v>
      </c>
      <c r="AX39" s="187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 cm="1">
        <f t="array" ref="F40">_xlfn.IFS(T40=0,0,T40&gt;0,(LOG(0.01*T40/10^-AH40)))</f>
        <v>0</v>
      </c>
      <c r="G40" s="8" cm="1">
        <f t="array" ref="G40">_xlfn.IFS(U40=0,0,U40&gt;0,(LOG(0.01*U40/10^-AI40)))</f>
        <v>0</v>
      </c>
      <c r="H40" s="8" cm="1">
        <f t="array" ref="H40">_xlfn.IFS(V40=0,0,V40&gt;0,(LOG(0.01*V40/10^-AJ40)))</f>
        <v>6.624844860008511</v>
      </c>
      <c r="I40" s="8" cm="1">
        <f t="array" ref="I40">_xlfn.IFS(W40=0,0,W40&gt;0,(LOG(0.01*W40/10^-AK40)))</f>
        <v>6.624844860008511</v>
      </c>
      <c r="J40" s="8" cm="1">
        <f t="array" ref="J40">_xlfn.IFS(X40=0,0,X40&gt;0,(LOG(0.01*X40/10^-AL40)))</f>
        <v>6.6723979978989574</v>
      </c>
      <c r="K40" s="8" cm="1">
        <f t="array" ref="K40">_xlfn.IFS(Y40=0,0,Y40&gt;0,(LOG(0.01*Y40/10^-AM40)))</f>
        <v>6.1566651902615321</v>
      </c>
      <c r="L40" s="8" cm="1">
        <f t="array" ref="L40">_xlfn.IFS(Z40=0,0,Z40&gt;0,(LOG(0.01*Z40/10^-AN40)))</f>
        <v>6.1566651902615321</v>
      </c>
      <c r="M40" s="8" cm="1">
        <f t="array" ref="M40">_xlfn.IFS(AA40=0,0,AA40&gt;0,(LOG(0.01*AA40/10^-AO40)))</f>
        <v>6.8681347940287907</v>
      </c>
      <c r="N40" s="8" cm="1">
        <f t="array" ref="N40">_xlfn.IFS(AB40=0,0,AB40&gt;0,(LOG(0.01*AB40/10^-AP40)))</f>
        <v>5.0975701760979364</v>
      </c>
      <c r="O40" s="8" cm="1">
        <f t="array" ref="O40">_xlfn.IFS(AC40=0,0,AC40&gt;0,(LOG(0.01*AC40/10^-AQ40)))</f>
        <v>5.0975701760979364</v>
      </c>
      <c r="P40" s="8" cm="1">
        <f t="array" ref="P40">_xlfn.IFS(AD40=0,0,AD40&gt;0,(LOG(0.01*AD40/10^-AR40)))</f>
        <v>5.3734237554869502</v>
      </c>
      <c r="Q40" s="8" cm="1">
        <f t="array" ref="Q40">_xlfn.IFS(AE40=0,0,AE40&gt;0,(LOG(0.01*AE40/10^-AS40)))</f>
        <v>0</v>
      </c>
      <c r="R40" s="8" cm="1">
        <f t="array" ref="R40">_xlfn.IFS(AF40=0,0,AF40&gt;0,(LOG(0.01*AF40/10^-AT40)))</f>
        <v>0</v>
      </c>
      <c r="S40" s="8" cm="1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6" t="str">
        <f>IF(VLOOKUP($A40,'I-Ligands'!$A:$G,3,FALSE)="","",VLOOKUP($A40,'I-Ligands'!$A:$G,3,FALSE))</f>
        <v>Norepinephrine</v>
      </c>
      <c r="AX40" s="187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 cm="1">
        <f t="array" ref="F41">_xlfn.IFS(T41=0,0,T41&gt;0,(LOG(0.01*T41/10^-AH41)))</f>
        <v>6.8463025007672869</v>
      </c>
      <c r="G41" s="8" cm="1">
        <f t="array" ref="G41">_xlfn.IFS(U41=0,0,U41&gt;0,(LOG(0.01*U41/10^-AI41)))</f>
        <v>7.3082017240669961</v>
      </c>
      <c r="H41" s="8" cm="1">
        <f t="array" ref="H41">_xlfn.IFS(V41=0,0,V41&gt;0,(LOG(0.01*V41/10^-AJ41)))</f>
        <v>6.9349733479708178</v>
      </c>
      <c r="I41" s="8" cm="1">
        <f t="array" ref="I41">_xlfn.IFS(W41=0,0,W41&gt;0,(LOG(0.01*W41/10^-AK41)))</f>
        <v>6.9349733479708178</v>
      </c>
      <c r="J41" s="8" cm="1">
        <f t="array" ref="J41">_xlfn.IFS(X41=0,0,X41&gt;0,(LOG(0.01*X41/10^-AL41)))</f>
        <v>7.5323937598229707</v>
      </c>
      <c r="K41" s="8" cm="1">
        <f t="array" ref="K41">_xlfn.IFS(Y41=0,0,Y41&gt;0,(LOG(0.01*Y41/10^-AM41)))</f>
        <v>7.3351499783199063</v>
      </c>
      <c r="L41" s="8" cm="1">
        <f t="array" ref="L41">_xlfn.IFS(Z41=0,0,Z41&gt;0,(LOG(0.01*Z41/10^-AN41)))</f>
        <v>7.3351499783199063</v>
      </c>
      <c r="M41" s="8" cm="1">
        <f t="array" ref="M41">_xlfn.IFS(AA41=0,0,AA41&gt;0,(LOG(0.01*AA41/10^-AO41)))</f>
        <v>7.6534279935629392</v>
      </c>
      <c r="N41" s="8" cm="1">
        <f t="array" ref="N41">_xlfn.IFS(AB41=0,0,AB41&gt;0,(LOG(0.01*AB41/10^-AP41)))</f>
        <v>7.4923937598229688</v>
      </c>
      <c r="O41" s="8" cm="1">
        <f t="array" ref="O41">_xlfn.IFS(AC41=0,0,AC41&gt;0,(LOG(0.01*AC41/10^-AQ41)))</f>
        <v>7.4923937598229688</v>
      </c>
      <c r="P41" s="8" cm="1">
        <f t="array" ref="P41">_xlfn.IFS(AD41=0,0,AD41&gt;0,(LOG(0.01*AD41/10^-AR41)))</f>
        <v>7.8237878273455559</v>
      </c>
      <c r="Q41" s="8" cm="1">
        <f t="array" ref="Q41">_xlfn.IFS(AE41=0,0,AE41&gt;0,(LOG(0.01*AE41/10^-AS41)))</f>
        <v>7.8114789170422556</v>
      </c>
      <c r="R41" s="8" cm="1">
        <f t="array" ref="R41">_xlfn.IFS(AF41=0,0,AF41&gt;0,(LOG(0.01*AF41/10^-AT41)))</f>
        <v>7.9271580313422199</v>
      </c>
      <c r="S41" s="8" cm="1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6" t="str">
        <f>IF(VLOOKUP($A41,'I-Ligands'!$A:$G,3,FALSE)="","",VLOOKUP($A41,'I-Ligands'!$A:$G,3,FALSE))</f>
        <v>α-MSH</v>
      </c>
      <c r="AX41" s="187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 cm="1">
        <f t="array" ref="F42">_xlfn.IFS(T42=0,0,T42&gt;0,(LOG(0.01*T42/10^-AH42)))</f>
        <v>6.1441084391474012</v>
      </c>
      <c r="G42" s="8" cm="1">
        <f t="array" ref="G42">_xlfn.IFS(U42=0,0,U42&gt;0,(LOG(0.01*U42/10^-AI42)))</f>
        <v>6.0947483460101042</v>
      </c>
      <c r="H42" s="8" cm="1">
        <f t="array" ref="H42">_xlfn.IFS(V42=0,0,V42&gt;0,(LOG(0.01*V42/10^-AJ42)))</f>
        <v>0</v>
      </c>
      <c r="I42" s="8" cm="1">
        <f t="array" ref="I42">_xlfn.IFS(W42=0,0,W42&gt;0,(LOG(0.01*W42/10^-AK42)))</f>
        <v>0</v>
      </c>
      <c r="J42" s="8" cm="1">
        <f t="array" ref="J42">_xlfn.IFS(X42=0,0,X42&gt;0,(LOG(0.01*X42/10^-AL42)))</f>
        <v>0</v>
      </c>
      <c r="K42" s="8" cm="1">
        <f t="array" ref="K42">_xlfn.IFS(Y42=0,0,Y42&gt;0,(LOG(0.01*Y42/10^-AM42)))</f>
        <v>0</v>
      </c>
      <c r="L42" s="8" cm="1">
        <f t="array" ref="L42">_xlfn.IFS(Z42=0,0,Z42&gt;0,(LOG(0.01*Z42/10^-AN42)))</f>
        <v>0</v>
      </c>
      <c r="M42" s="8" cm="1">
        <f t="array" ref="M42">_xlfn.IFS(AA42=0,0,AA42&gt;0,(LOG(0.01*AA42/10^-AO42)))</f>
        <v>5.7730148002540957</v>
      </c>
      <c r="N42" s="8" cm="1">
        <f t="array" ref="N42">_xlfn.IFS(AB42=0,0,AB42&gt;0,(LOG(0.01*AB42/10^-AP42)))</f>
        <v>5.6273324964312685</v>
      </c>
      <c r="O42" s="8" cm="1">
        <f t="array" ref="O42">_xlfn.IFS(AC42=0,0,AC42&gt;0,(LOG(0.01*AC42/10^-AQ42)))</f>
        <v>5.6273324964312685</v>
      </c>
      <c r="P42" s="8" cm="1">
        <f t="array" ref="P42">_xlfn.IFS(AD42=0,0,AD42&gt;0,(LOG(0.01*AD42/10^-AR42)))</f>
        <v>5.3742425094393251</v>
      </c>
      <c r="Q42" s="8" cm="1">
        <f t="array" ref="Q42">_xlfn.IFS(AE42=0,0,AE42&gt;0,(LOG(0.01*AE42/10^-AS42)))</f>
        <v>0</v>
      </c>
      <c r="R42" s="8" cm="1">
        <f t="array" ref="R42">_xlfn.IFS(AF42=0,0,AF42&gt;0,(LOG(0.01*AF42/10^-AT42)))</f>
        <v>4.581241237375588</v>
      </c>
      <c r="S42" s="8" cm="1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6" t="str">
        <f>IF(VLOOKUP($A42,'I-Ligands'!$A:$G,3,FALSE)="","",VLOOKUP($A42,'I-Ligands'!$A:$G,3,FALSE))</f>
        <v>Serotonin</v>
      </c>
      <c r="AX42" s="187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 cm="1">
        <f t="array" ref="F43">_xlfn.IFS(T43=0,0,T43&gt;0,(LOG(0.01*T43/10^-AH43)))</f>
        <v>5.4499331233312951</v>
      </c>
      <c r="G43" s="8" cm="1">
        <f t="array" ref="G43">_xlfn.IFS(U43=0,0,U43&gt;0,(LOG(0.01*U43/10^-AI43)))</f>
        <v>5.2944537511509315</v>
      </c>
      <c r="H43" s="8" cm="1">
        <f t="array" ref="H43">_xlfn.IFS(V43=0,0,V43&gt;0,(LOG(0.01*V43/10^-AJ43)))</f>
        <v>4.534482672150169</v>
      </c>
      <c r="I43" s="8" cm="1">
        <f t="array" ref="I43">_xlfn.IFS(W43=0,0,W43&gt;0,(LOG(0.01*W43/10^-AK43)))</f>
        <v>4.534482672150169</v>
      </c>
      <c r="J43" s="8" cm="1">
        <f t="array" ref="J43">_xlfn.IFS(X43=0,0,X43&gt;0,(LOG(0.01*X43/10^-AL43)))</f>
        <v>4.8431245983544633</v>
      </c>
      <c r="K43" s="8" cm="1">
        <f t="array" ref="K43">_xlfn.IFS(Y43=0,0,Y43&gt;0,(LOG(0.01*Y43/10^-AM43)))</f>
        <v>4.8848438480476979</v>
      </c>
      <c r="L43" s="8" cm="1">
        <f t="array" ref="L43">_xlfn.IFS(Z43=0,0,Z43&gt;0,(LOG(0.01*Z43/10^-AN43)))</f>
        <v>4.8848438480476979</v>
      </c>
      <c r="M43" s="8" cm="1">
        <f t="array" ref="M43">_xlfn.IFS(AA43=0,0,AA43&gt;0,(LOG(0.01*AA43/10^-AO43)))</f>
        <v>4.5974264979406234</v>
      </c>
      <c r="N43" s="8" cm="1">
        <f t="array" ref="N43">_xlfn.IFS(AB43=0,0,AB43&gt;0,(LOG(0.01*AB43/10^-AP43)))</f>
        <v>4.5508135922807913</v>
      </c>
      <c r="O43" s="8" cm="1">
        <f t="array" ref="O43">_xlfn.IFS(AC43=0,0,AC43&gt;0,(LOG(0.01*AC43/10^-AQ43)))</f>
        <v>4.5508135922807913</v>
      </c>
      <c r="P43" s="8" cm="1">
        <f t="array" ref="P43">_xlfn.IFS(AD43=0,0,AD43&gt;0,(LOG(0.01*AD43/10^-AR43)))</f>
        <v>4.619041392321094</v>
      </c>
      <c r="Q43" s="8" cm="1">
        <f t="array" ref="Q43">_xlfn.IFS(AE43=0,0,AE43&gt;0,(LOG(0.01*AE43/10^-AS43)))</f>
        <v>0</v>
      </c>
      <c r="R43" s="8" cm="1">
        <f t="array" ref="R43">_xlfn.IFS(AF43=0,0,AF43&gt;0,(LOG(0.01*AF43/10^-AT43)))</f>
        <v>0</v>
      </c>
      <c r="S43" s="8" cm="1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6" t="str">
        <f>IF(VLOOKUP($A43,'I-Ligands'!$A:$G,3,FALSE)="","",VLOOKUP($A43,'I-Ligands'!$A:$G,3,FALSE))</f>
        <v>Histamine</v>
      </c>
      <c r="AX43" s="187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 cm="1">
        <f t="array" ref="F44">_xlfn.IFS(T44=0,0,T44&gt;0,(LOG(0.01*T44/10^-AH44)))</f>
        <v>0</v>
      </c>
      <c r="G44" s="8" cm="1">
        <f t="array" ref="G44">_xlfn.IFS(U44=0,0,U44&gt;0,(LOG(0.01*U44/10^-AI44)))</f>
        <v>0</v>
      </c>
      <c r="H44" s="8" cm="1">
        <f t="array" ref="H44">_xlfn.IFS(V44=0,0,V44&gt;0,(LOG(0.01*V44/10^-AJ44)))</f>
        <v>7.6904200023088949</v>
      </c>
      <c r="I44" s="8" cm="1">
        <f t="array" ref="I44">_xlfn.IFS(W44=0,0,W44&gt;0,(LOG(0.01*W44/10^-AK44)))</f>
        <v>7.6904200023088949</v>
      </c>
      <c r="J44" s="8" cm="1">
        <f t="array" ref="J44">_xlfn.IFS(X44=0,0,X44&gt;0,(LOG(0.01*X44/10^-AL44)))</f>
        <v>7.8343213737826431</v>
      </c>
      <c r="K44" s="8" cm="1">
        <f t="array" ref="K44">_xlfn.IFS(Y44=0,0,Y44&gt;0,(LOG(0.01*Y44/10^-AM44)))</f>
        <v>7.6774839442139085</v>
      </c>
      <c r="L44" s="8" cm="1">
        <f t="array" ref="L44">_xlfn.IFS(Z44=0,0,Z44&gt;0,(LOG(0.01*Z44/10^-AN44)))</f>
        <v>7.6774839442139085</v>
      </c>
      <c r="M44" s="8" cm="1">
        <f t="array" ref="M44">_xlfn.IFS(AA44=0,0,AA44&gt;0,(LOG(0.01*AA44/10^-AO44)))</f>
        <v>6.9625089127062383</v>
      </c>
      <c r="N44" s="8" cm="1">
        <f t="array" ref="N44">_xlfn.IFS(AB44=0,0,AB44&gt;0,(LOG(0.01*AB44/10^-AP44)))</f>
        <v>6.5713616938342732</v>
      </c>
      <c r="O44" s="8" cm="1">
        <f t="array" ref="O44">_xlfn.IFS(AC44=0,0,AC44&gt;0,(LOG(0.01*AC44/10^-AQ44)))</f>
        <v>6.5713616938342732</v>
      </c>
      <c r="P44" s="8" cm="1">
        <f t="array" ref="P44">_xlfn.IFS(AD44=0,0,AD44&gt;0,(LOG(0.01*AD44/10^-AR44)))</f>
        <v>6.6110646070265</v>
      </c>
      <c r="Q44" s="8" cm="1">
        <f t="array" ref="Q44">_xlfn.IFS(AE44=0,0,AE44&gt;0,(LOG(0.01*AE44/10^-AS44)))</f>
        <v>6.7242758696007892</v>
      </c>
      <c r="R44" s="8" cm="1">
        <f t="array" ref="R44">_xlfn.IFS(AF44=0,0,AF44&gt;0,(LOG(0.01*AF44/10^-AT44)))</f>
        <v>6.9344984512435675</v>
      </c>
      <c r="S44" s="8" cm="1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6" t="str">
        <f>IF(VLOOKUP($A44,'I-Ligands'!$A:$G,3,FALSE)="","",VLOOKUP($A44,'I-Ligands'!$A:$G,3,FALSE))</f>
        <v>7α,25-dihydroxycholesterol</v>
      </c>
      <c r="AX44" s="187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 cm="1">
        <f t="array" ref="F45">_xlfn.IFS(T45=0,0,T45&gt;0,(LOG(0.01*T45/10^-AH45)))</f>
        <v>0</v>
      </c>
      <c r="G45" s="8" cm="1">
        <f t="array" ref="G45">_xlfn.IFS(U45=0,0,U45&gt;0,(LOG(0.01*U45/10^-AI45)))</f>
        <v>0</v>
      </c>
      <c r="H45" s="8" cm="1">
        <f t="array" ref="H45">_xlfn.IFS(V45=0,0,V45&gt;0,(LOG(0.01*V45/10^-AJ45)))</f>
        <v>3.9231205211758176</v>
      </c>
      <c r="I45" s="8" cm="1">
        <f t="array" ref="I45">_xlfn.IFS(W45=0,0,W45&gt;0,(LOG(0.01*W45/10^-AK45)))</f>
        <v>3.9231205211758176</v>
      </c>
      <c r="J45" s="8" cm="1">
        <f t="array" ref="J45">_xlfn.IFS(X45=0,0,X45&gt;0,(LOG(0.01*X45/10^-AL45)))</f>
        <v>3.7591660843645327</v>
      </c>
      <c r="K45" s="8" cm="1">
        <f t="array" ref="K45">_xlfn.IFS(Y45=0,0,Y45&gt;0,(LOG(0.01*Y45/10^-AM45)))</f>
        <v>3.486540180433956</v>
      </c>
      <c r="L45" s="8" cm="1">
        <f t="array" ref="L45">_xlfn.IFS(Z45=0,0,Z45&gt;0,(LOG(0.01*Z45/10^-AN45)))</f>
        <v>3.486540180433956</v>
      </c>
      <c r="M45" s="8" cm="1">
        <f t="array" ref="M45">_xlfn.IFS(AA45=0,0,AA45&gt;0,(LOG(0.01*AA45/10^-AO45)))</f>
        <v>3.1964618041732442</v>
      </c>
      <c r="N45" s="8" cm="1">
        <f t="array" ref="N45">_xlfn.IFS(AB45=0,0,AB45&gt;0,(LOG(0.01*AB45/10^-AP45)))</f>
        <v>2.835874855672492</v>
      </c>
      <c r="O45" s="8" cm="1">
        <f t="array" ref="O45">_xlfn.IFS(AC45=0,0,AC45&gt;0,(LOG(0.01*AC45/10^-AQ45)))</f>
        <v>2.835874855672492</v>
      </c>
      <c r="P45" s="8" cm="1">
        <f t="array" ref="P45">_xlfn.IFS(AD45=0,0,AD45&gt;0,(LOG(0.01*AD45/10^-AR45)))</f>
        <v>2.8737878273455562</v>
      </c>
      <c r="Q45" s="8" cm="1">
        <f t="array" ref="Q45">_xlfn.IFS(AE45=0,0,AE45&gt;0,(LOG(0.01*AE45/10^-AS45)))</f>
        <v>2.4760912590556816</v>
      </c>
      <c r="R45" s="8" cm="1">
        <f t="array" ref="R45">_xlfn.IFS(AF45=0,0,AF45&gt;0,(LOG(0.01*AF45/10^-AT45)))</f>
        <v>3.3628735836087538</v>
      </c>
      <c r="S45" s="8" cm="1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6" t="str">
        <f>IF(VLOOKUP($A45,'I-Ligands'!$A:$G,3,FALSE)="","",VLOOKUP($A45,'I-Ligands'!$A:$G,3,FALSE))</f>
        <v>Propionic acid</v>
      </c>
      <c r="AX45" s="187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 cm="1">
        <f t="array" ref="F46">_xlfn.IFS(T46=0,0,T46&gt;0,(LOG(0.01*T46/10^-AH46)))</f>
        <v>8.636352974450638</v>
      </c>
      <c r="G46" s="8" cm="1">
        <f t="array" ref="G46">_xlfn.IFS(U46=0,0,U46&gt;0,(LOG(0.01*U46/10^-AI46)))</f>
        <v>8.6165769570565143</v>
      </c>
      <c r="H46" s="8" cm="1">
        <f t="array" ref="H46">_xlfn.IFS(V46=0,0,V46&gt;0,(LOG(0.01*V46/10^-AJ46)))</f>
        <v>8.5744984512435689</v>
      </c>
      <c r="I46" s="8" cm="1">
        <f t="array" ref="I46">_xlfn.IFS(W46=0,0,W46&gt;0,(LOG(0.01*W46/10^-AK46)))</f>
        <v>8.5744984512435689</v>
      </c>
      <c r="J46" s="8" cm="1">
        <f t="array" ref="J46">_xlfn.IFS(X46=0,0,X46&gt;0,(LOG(0.01*X46/10^-AL46)))</f>
        <v>8.4034526764861894</v>
      </c>
      <c r="K46" s="8" cm="1">
        <f t="array" ref="K46">_xlfn.IFS(Y46=0,0,Y46&gt;0,(LOG(0.01*Y46/10^-AM46)))</f>
        <v>8.6972712956557654</v>
      </c>
      <c r="L46" s="8" cm="1">
        <f t="array" ref="L46">_xlfn.IFS(Z46=0,0,Z46&gt;0,(LOG(0.01*Z46/10^-AN46)))</f>
        <v>8.6972712956557654</v>
      </c>
      <c r="M46" s="8" cm="1">
        <f t="array" ref="M46">_xlfn.IFS(AA46=0,0,AA46&gt;0,(LOG(0.01*AA46/10^-AO46)))</f>
        <v>8.5992180226701844</v>
      </c>
      <c r="N46" s="8" cm="1">
        <f t="array" ref="N46">_xlfn.IFS(AB46=0,0,AB46&gt;0,(LOG(0.01*AB46/10^-AP46)))</f>
        <v>8.7464907251724817</v>
      </c>
      <c r="O46" s="8" cm="1">
        <f t="array" ref="O46">_xlfn.IFS(AC46=0,0,AC46&gt;0,(LOG(0.01*AC46/10^-AQ46)))</f>
        <v>8.7464907251724817</v>
      </c>
      <c r="P46" s="8" cm="1">
        <f t="array" ref="P46">_xlfn.IFS(AD46=0,0,AD46&gt;0,(LOG(0.01*AD46/10^-AR46)))</f>
        <v>8.3658748556724909</v>
      </c>
      <c r="Q46" s="8" cm="1">
        <f t="array" ref="Q46">_xlfn.IFS(AE46=0,0,AE46&gt;0,(LOG(0.01*AE46/10^-AS46)))</f>
        <v>8.6505739312058498</v>
      </c>
      <c r="R46" s="8" cm="1">
        <f t="array" ref="R46">_xlfn.IFS(AF46=0,0,AF46&gt;0,(LOG(0.01*AF46/10^-AT46)))</f>
        <v>8.249041392321093</v>
      </c>
      <c r="S46" s="8" cm="1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6" t="str">
        <f>IF(VLOOKUP($A46,'I-Ligands'!$A:$G,3,FALSE)="","",VLOOKUP($A46,'I-Ligands'!$A:$G,3,FALSE))</f>
        <v>PAF</v>
      </c>
      <c r="AX46" s="187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 cm="1">
        <f t="array" ref="F47">_xlfn.IFS(T47=0,0,T47&gt;0,(LOG(0.01*T47/10^-AH47)))</f>
        <v>7.5322140229662962</v>
      </c>
      <c r="G47" s="8" cm="1">
        <f t="array" ref="G47">_xlfn.IFS(U47=0,0,U47&gt;0,(LOG(0.01*U47/10^-AI47)))</f>
        <v>7.0011013836490577</v>
      </c>
      <c r="H47" s="8" cm="1">
        <f t="array" ref="H47">_xlfn.IFS(V47=0,0,V47&gt;0,(LOG(0.01*V47/10^-AJ47)))</f>
        <v>0</v>
      </c>
      <c r="I47" s="8" cm="1">
        <f t="array" ref="I47">_xlfn.IFS(W47=0,0,W47&gt;0,(LOG(0.01*W47/10^-AK47)))</f>
        <v>0</v>
      </c>
      <c r="J47" s="8" cm="1">
        <f t="array" ref="J47">_xlfn.IFS(X47=0,0,X47&gt;0,(LOG(0.01*X47/10^-AL47)))</f>
        <v>0</v>
      </c>
      <c r="K47" s="8" cm="1">
        <f t="array" ref="K47">_xlfn.IFS(Y47=0,0,Y47&gt;0,(LOG(0.01*Y47/10^-AM47)))</f>
        <v>0</v>
      </c>
      <c r="L47" s="8" cm="1">
        <f t="array" ref="L47">_xlfn.IFS(Z47=0,0,Z47&gt;0,(LOG(0.01*Z47/10^-AN47)))</f>
        <v>0</v>
      </c>
      <c r="M47" s="8" cm="1">
        <f t="array" ref="M47">_xlfn.IFS(AA47=0,0,AA47&gt;0,(LOG(0.01*AA47/10^-AO47)))</f>
        <v>0</v>
      </c>
      <c r="N47" s="8" cm="1">
        <f t="array" ref="N47">_xlfn.IFS(AB47=0,0,AB47&gt;0,(LOG(0.01*AB47/10^-AP47)))</f>
        <v>6.0533228601204572</v>
      </c>
      <c r="O47" s="8" cm="1">
        <f t="array" ref="O47">_xlfn.IFS(AC47=0,0,AC47&gt;0,(LOG(0.01*AC47/10^-AQ47)))</f>
        <v>6.0533228601204572</v>
      </c>
      <c r="P47" s="8" cm="1">
        <f t="array" ref="P47">_xlfn.IFS(AD47=0,0,AD47&gt;0,(LOG(0.01*AD47/10^-AR47)))</f>
        <v>5.7623937598229684</v>
      </c>
      <c r="Q47" s="8" cm="1">
        <f t="array" ref="Q47">_xlfn.IFS(AE47=0,0,AE47&gt;0,(LOG(0.01*AE47/10^-AS47)))</f>
        <v>0</v>
      </c>
      <c r="R47" s="8" cm="1">
        <f t="array" ref="R47">_xlfn.IFS(AF47=0,0,AF47&gt;0,(LOG(0.01*AF47/10^-AT47)))</f>
        <v>0</v>
      </c>
      <c r="S47" s="8" cm="1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6" t="str">
        <f>IF(VLOOKUP($A47,'I-Ligands'!$A:$G,3,FALSE)="","",VLOOKUP($A47,'I-Ligands'!$A:$G,3,FALSE))</f>
        <v>Prostaglandin E2</v>
      </c>
      <c r="AX47" s="187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 cm="1">
        <f t="array" ref="F48">_xlfn.IFS(T48=0,0,T48&gt;0,(LOG(0.01*T48/10^-AH48)))</f>
        <v>0</v>
      </c>
      <c r="G48" s="8" cm="1">
        <f t="array" ref="G48">_xlfn.IFS(U48=0,0,U48&gt;0,(LOG(0.01*U48/10^-AI48)))</f>
        <v>0</v>
      </c>
      <c r="H48" s="8" cm="1">
        <f t="array" ref="H48">_xlfn.IFS(V48=0,0,V48&gt;0,(LOG(0.01*V48/10^-AJ48)))</f>
        <v>0</v>
      </c>
      <c r="I48" s="8" cm="1">
        <f t="array" ref="I48">_xlfn.IFS(W48=0,0,W48&gt;0,(LOG(0.01*W48/10^-AK48)))</f>
        <v>0</v>
      </c>
      <c r="J48" s="8" cm="1">
        <f t="array" ref="J48">_xlfn.IFS(X48=0,0,X48&gt;0,(LOG(0.01*X48/10^-AL48)))</f>
        <v>0</v>
      </c>
      <c r="K48" s="8" cm="1">
        <f t="array" ref="K48">_xlfn.IFS(Y48=0,0,Y48&gt;0,(LOG(0.01*Y48/10^-AM48)))</f>
        <v>0</v>
      </c>
      <c r="L48" s="8" cm="1">
        <f t="array" ref="L48">_xlfn.IFS(Z48=0,0,Z48&gt;0,(LOG(0.01*Z48/10^-AN48)))</f>
        <v>0</v>
      </c>
      <c r="M48" s="8" cm="1">
        <f t="array" ref="M48">_xlfn.IFS(AA48=0,0,AA48&gt;0,(LOG(0.01*AA48/10^-AO48)))</f>
        <v>0</v>
      </c>
      <c r="N48" s="8" cm="1">
        <f t="array" ref="N48">_xlfn.IFS(AB48=0,0,AB48&gt;0,(LOG(0.01*AB48/10^-AP48)))</f>
        <v>6.7750980400142575</v>
      </c>
      <c r="O48" s="8" cm="1">
        <f t="array" ref="O48">_xlfn.IFS(AC48=0,0,AC48&gt;0,(LOG(0.01*AC48/10^-AQ48)))</f>
        <v>6.7750980400142575</v>
      </c>
      <c r="P48" s="8" cm="1">
        <f t="array" ref="P48">_xlfn.IFS(AD48=0,0,AD48&gt;0,(LOG(0.01*AD48/10^-AR48)))</f>
        <v>7.2667717342662446</v>
      </c>
      <c r="Q48" s="8" cm="1">
        <f t="array" ref="Q48">_xlfn.IFS(AE48=0,0,AE48&gt;0,(LOG(0.01*AE48/10^-AS48)))</f>
        <v>0</v>
      </c>
      <c r="R48" s="8" cm="1">
        <f t="array" ref="R48">_xlfn.IFS(AF48=0,0,AF48&gt;0,(LOG(0.01*AF48/10^-AT48)))</f>
        <v>0</v>
      </c>
      <c r="S48" s="8" cm="1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6" t="str">
        <f>IF(VLOOKUP($A48,'I-Ligands'!$A:$G,3,FALSE)="","",VLOOKUP($A48,'I-Ligands'!$A:$G,3,FALSE))</f>
        <v>α-MSH</v>
      </c>
      <c r="AX48" s="187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 cm="1">
        <f t="array" ref="F49">_xlfn.IFS(T49=0,0,T49&gt;0,(LOG(0.01*T49/10^-AH49)))</f>
        <v>8.6713616938342728</v>
      </c>
      <c r="G49" s="8" cm="1">
        <f t="array" ref="G49">_xlfn.IFS(U49=0,0,U49&gt;0,(LOG(0.01*U49/10^-AI49)))</f>
        <v>8.5668676203541096</v>
      </c>
      <c r="H49" s="8" cm="1">
        <f t="array" ref="H49">_xlfn.IFS(V49=0,0,V49&gt;0,(LOG(0.01*V49/10^-AJ49)))</f>
        <v>8.3553828514484199</v>
      </c>
      <c r="I49" s="8" cm="1">
        <f t="array" ref="I49">_xlfn.IFS(W49=0,0,W49&gt;0,(LOG(0.01*W49/10^-AK49)))</f>
        <v>8.3553828514484199</v>
      </c>
      <c r="J49" s="8" cm="1">
        <f t="array" ref="J49">_xlfn.IFS(X49=0,0,X49&gt;0,(LOG(0.01*X49/10^-AL49)))</f>
        <v>0</v>
      </c>
      <c r="K49" s="8" cm="1">
        <f t="array" ref="K49">_xlfn.IFS(Y49=0,0,Y49&gt;0,(LOG(0.01*Y49/10^-AM49)))</f>
        <v>0</v>
      </c>
      <c r="L49" s="8" cm="1">
        <f t="array" ref="L49">_xlfn.IFS(Z49=0,0,Z49&gt;0,(LOG(0.01*Z49/10^-AN49)))</f>
        <v>0</v>
      </c>
      <c r="M49" s="8" cm="1">
        <f t="array" ref="M49">_xlfn.IFS(AA49=0,0,AA49&gt;0,(LOG(0.01*AA49/10^-AO49)))</f>
        <v>0</v>
      </c>
      <c r="N49" s="8" cm="1">
        <f t="array" ref="N49">_xlfn.IFS(AB49=0,0,AB49&gt;0,(LOG(0.01*AB49/10^-AP49)))</f>
        <v>6.8195192526186199</v>
      </c>
      <c r="O49" s="8" cm="1">
        <f t="array" ref="O49">_xlfn.IFS(AC49=0,0,AC49&gt;0,(LOG(0.01*AC49/10^-AQ49)))</f>
        <v>6.8195192526186199</v>
      </c>
      <c r="P49" s="8" cm="1">
        <f t="array" ref="P49">_xlfn.IFS(AD49=0,0,AD49&gt;0,(LOG(0.01*AD49/10^-AR49)))</f>
        <v>0</v>
      </c>
      <c r="Q49" s="8" cm="1">
        <f t="array" ref="Q49">_xlfn.IFS(AE49=0,0,AE49&gt;0,(LOG(0.01*AE49/10^-AS49)))</f>
        <v>0</v>
      </c>
      <c r="R49" s="8" cm="1">
        <f t="array" ref="R49">_xlfn.IFS(AF49=0,0,AF49&gt;0,(LOG(0.01*AF49/10^-AT49)))</f>
        <v>6.5644826721501692</v>
      </c>
      <c r="S49" s="8" cm="1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6" t="str">
        <f>IF(VLOOKUP($A49,'I-Ligands'!$A:$G,3,FALSE)="","",VLOOKUP($A49,'I-Ligands'!$A:$G,3,FALSE))</f>
        <v>Prostaglandin E2</v>
      </c>
      <c r="AX49" s="187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 cm="1">
        <f t="array" ref="F50">_xlfn.IFS(T50=0,0,T50&gt;0,(LOG(0.01*T50/10^-AH50)))</f>
        <v>6.6724510897304299</v>
      </c>
      <c r="G50" s="8" cm="1">
        <f t="array" ref="G50">_xlfn.IFS(U50=0,0,U50&gt;0,(LOG(0.01*U50/10^-AI50)))</f>
        <v>6.4673173347481763</v>
      </c>
      <c r="H50" s="8" cm="1">
        <f t="array" ref="H50">_xlfn.IFS(V50=0,0,V50&gt;0,(LOG(0.01*V50/10^-AJ50)))</f>
        <v>0</v>
      </c>
      <c r="I50" s="8" cm="1">
        <f t="array" ref="I50">_xlfn.IFS(W50=0,0,W50&gt;0,(LOG(0.01*W50/10^-AK50)))</f>
        <v>0</v>
      </c>
      <c r="J50" s="8" cm="1">
        <f t="array" ref="J50">_xlfn.IFS(X50=0,0,X50&gt;0,(LOG(0.01*X50/10^-AL50)))</f>
        <v>0</v>
      </c>
      <c r="K50" s="8" cm="1">
        <f t="array" ref="K50">_xlfn.IFS(Y50=0,0,Y50&gt;0,(LOG(0.01*Y50/10^-AM50)))</f>
        <v>0</v>
      </c>
      <c r="L50" s="8" cm="1">
        <f t="array" ref="L50">_xlfn.IFS(Z50=0,0,Z50&gt;0,(LOG(0.01*Z50/10^-AN50)))</f>
        <v>0</v>
      </c>
      <c r="M50" s="8" cm="1">
        <f t="array" ref="M50">_xlfn.IFS(AA50=0,0,AA50&gt;0,(LOG(0.01*AA50/10^-AO50)))</f>
        <v>0</v>
      </c>
      <c r="N50" s="8" cm="1">
        <f t="array" ref="N50">_xlfn.IFS(AB50=0,0,AB50&gt;0,(LOG(0.01*AB50/10^-AP50)))</f>
        <v>6.1084829485539345</v>
      </c>
      <c r="O50" s="8" cm="1">
        <f t="array" ref="O50">_xlfn.IFS(AC50=0,0,AC50&gt;0,(LOG(0.01*AC50/10^-AQ50)))</f>
        <v>6.1084829485539345</v>
      </c>
      <c r="P50" s="8" cm="1">
        <f t="array" ref="P50">_xlfn.IFS(AD50=0,0,AD50&gt;0,(LOG(0.01*AD50/10^-AR50)))</f>
        <v>6.7060912590556825</v>
      </c>
      <c r="Q50" s="8" cm="1">
        <f t="array" ref="Q50">_xlfn.IFS(AE50=0,0,AE50&gt;0,(LOG(0.01*AE50/10^-AS50)))</f>
        <v>0</v>
      </c>
      <c r="R50" s="8" cm="1">
        <f t="array" ref="R50">_xlfn.IFS(AF50=0,0,AF50&gt;0,(LOG(0.01*AF50/10^-AT50)))</f>
        <v>0</v>
      </c>
      <c r="S50" s="8" cm="1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6" t="str">
        <f>IF(VLOOKUP($A50,'I-Ligands'!$A:$G,3,FALSE)="","",VLOOKUP($A50,'I-Ligands'!$A:$G,3,FALSE))</f>
        <v>Isoproterenol</v>
      </c>
      <c r="AX50" s="187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 cm="1">
        <f t="array" ref="F51">_xlfn.IFS(T51=0,0,T51&gt;0,(LOG(0.01*T51/10^-AH51)))</f>
        <v>7.0996301674258993</v>
      </c>
      <c r="G51" s="8" cm="1">
        <f t="array" ref="G51">_xlfn.IFS(U51=0,0,U51&gt;0,(LOG(0.01*U51/10^-AI51)))</f>
        <v>6.9874960379132132</v>
      </c>
      <c r="H51" s="8" cm="1">
        <f t="array" ref="H51">_xlfn.IFS(V51=0,0,V51&gt;0,(LOG(0.01*V51/10^-AJ51)))</f>
        <v>7.5588530764097079</v>
      </c>
      <c r="I51" s="8" cm="1">
        <f t="array" ref="I51">_xlfn.IFS(W51=0,0,W51&gt;0,(LOG(0.01*W51/10^-AK51)))</f>
        <v>7.5588530764097079</v>
      </c>
      <c r="J51" s="8" cm="1">
        <f t="array" ref="J51">_xlfn.IFS(X51=0,0,X51&gt;0,(LOG(0.01*X51/10^-AL51)))</f>
        <v>7.5167205671564092</v>
      </c>
      <c r="K51" s="8" cm="1">
        <f t="array" ref="K51">_xlfn.IFS(Y51=0,0,Y51&gt;0,(LOG(0.01*Y51/10^-AM51)))</f>
        <v>7.4854879848908995</v>
      </c>
      <c r="L51" s="8" cm="1">
        <f t="array" ref="L51">_xlfn.IFS(Z51=0,0,Z51&gt;0,(LOG(0.01*Z51/10^-AN51)))</f>
        <v>7.4854879848908995</v>
      </c>
      <c r="M51" s="8" cm="1">
        <f t="array" ref="M51">_xlfn.IFS(AA51=0,0,AA51&gt;0,(LOG(0.01*AA51/10^-AO51)))</f>
        <v>6.4834237554869514</v>
      </c>
      <c r="N51" s="8" cm="1">
        <f t="array" ref="N51">_xlfn.IFS(AB51=0,0,AB51&gt;0,(LOG(0.01*AB51/10^-AP51)))</f>
        <v>7.5490780923760754</v>
      </c>
      <c r="O51" s="8" cm="1">
        <f t="array" ref="O51">_xlfn.IFS(AC51=0,0,AC51&gt;0,(LOG(0.01*AC51/10^-AQ51)))</f>
        <v>7.5490780923760754</v>
      </c>
      <c r="P51" s="8" cm="1">
        <f t="array" ref="P51">_xlfn.IFS(AD51=0,0,AD51&gt;0,(LOG(0.01*AD51/10^-AR51)))</f>
        <v>7.4230899869919433</v>
      </c>
      <c r="Q51" s="8" cm="1">
        <f t="array" ref="Q51">_xlfn.IFS(AE51=0,0,AE51&gt;0,(LOG(0.01*AE51/10^-AS51)))</f>
        <v>7.4766651902615315</v>
      </c>
      <c r="R51" s="8" cm="1">
        <f t="array" ref="R51">_xlfn.IFS(AF51=0,0,AF51&gt;0,(LOG(0.01*AF51/10^-AT51)))</f>
        <v>7.0244662261615947</v>
      </c>
      <c r="S51" s="8" cm="1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6" t="str">
        <f>IF(VLOOKUP($A51,'I-Ligands'!$A:$G,3,FALSE)="","",VLOOKUP($A51,'I-Ligands'!$A:$G,3,FALSE))</f>
        <v>Bradykinin</v>
      </c>
      <c r="AX51" s="187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 cm="1">
        <f t="array" ref="F52">_xlfn.IFS(T52=0,0,T52&gt;0,(LOG(0.01*T52/10^-AH52)))</f>
        <v>4.2981347940287895</v>
      </c>
      <c r="G52" s="8" cm="1">
        <f t="array" ref="G52">_xlfn.IFS(U52=0,0,U52&gt;0,(LOG(0.01*U52/10^-AI52)))</f>
        <v>4.314568904034199</v>
      </c>
      <c r="H52" s="8" cm="1">
        <f t="array" ref="H52">_xlfn.IFS(V52=0,0,V52&gt;0,(LOG(0.01*V52/10^-AJ52)))</f>
        <v>4.2281880270062011</v>
      </c>
      <c r="I52" s="8" cm="1">
        <f t="array" ref="I52">_xlfn.IFS(W52=0,0,W52&gt;0,(LOG(0.01*W52/10^-AK52)))</f>
        <v>4.2281880270062011</v>
      </c>
      <c r="J52" s="8" cm="1">
        <f t="array" ref="J52">_xlfn.IFS(X52=0,0,X52&gt;0,(LOG(0.01*X52/10^-AL52)))</f>
        <v>0</v>
      </c>
      <c r="K52" s="8" cm="1">
        <f t="array" ref="K52">_xlfn.IFS(Y52=0,0,Y52&gt;0,(LOG(0.01*Y52/10^-AM52)))</f>
        <v>4.2995150145426315</v>
      </c>
      <c r="L52" s="8" cm="1">
        <f t="array" ref="L52">_xlfn.IFS(Z52=0,0,Z52&gt;0,(LOG(0.01*Z52/10^-AN52)))</f>
        <v>4.2995150145426315</v>
      </c>
      <c r="M52" s="8" cm="1">
        <f t="array" ref="M52">_xlfn.IFS(AA52=0,0,AA52&gt;0,(LOG(0.01*AA52/10^-AO52)))</f>
        <v>3.6190413923210945</v>
      </c>
      <c r="N52" s="8" cm="1">
        <f t="array" ref="N52">_xlfn.IFS(AB52=0,0,AB52&gt;0,(LOG(0.01*AB52/10^-AP52)))</f>
        <v>4.6513926851582257</v>
      </c>
      <c r="O52" s="8" cm="1">
        <f t="array" ref="O52">_xlfn.IFS(AC52=0,0,AC52&gt;0,(LOG(0.01*AC52/10^-AQ52)))</f>
        <v>4.6513926851582257</v>
      </c>
      <c r="P52" s="8" cm="1">
        <f t="array" ref="P52">_xlfn.IFS(AD52=0,0,AD52&gt;0,(LOG(0.01*AD52/10^-AR52)))</f>
        <v>0</v>
      </c>
      <c r="Q52" s="8" cm="1">
        <f t="array" ref="Q52">_xlfn.IFS(AE52=0,0,AE52&gt;0,(LOG(0.01*AE52/10^-AS52)))</f>
        <v>3.4677236052888483</v>
      </c>
      <c r="R52" s="8" cm="1">
        <f t="array" ref="R52">_xlfn.IFS(AF52=0,0,AF52&gt;0,(LOG(0.01*AF52/10^-AT52)))</f>
        <v>3.7638037209559574</v>
      </c>
      <c r="S52" s="8" cm="1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6" t="str">
        <f>IF(VLOOKUP($A52,'I-Ligands'!$A:$G,3,FALSE)="","",VLOOKUP($A52,'I-Ligands'!$A:$G,3,FALSE))</f>
        <v>Palmitic acid</v>
      </c>
      <c r="AX52" s="187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 cm="1">
        <f t="array" ref="F53">_xlfn.IFS(T53=0,0,T53&gt;0,(LOG(0.01*T53/10^-AH53)))</f>
        <v>0</v>
      </c>
      <c r="G53" s="8" cm="1">
        <f t="array" ref="G53">_xlfn.IFS(U53=0,0,U53&gt;0,(LOG(0.01*U53/10^-AI53)))</f>
        <v>0</v>
      </c>
      <c r="H53" s="8" cm="1">
        <f t="array" ref="H53">_xlfn.IFS(V53=0,0,V53&gt;0,(LOG(0.01*V53/10^-AJ53)))</f>
        <v>6.3622712330395688</v>
      </c>
      <c r="I53" s="8" cm="1">
        <f t="array" ref="I53">_xlfn.IFS(W53=0,0,W53&gt;0,(LOG(0.01*W53/10^-AK53)))</f>
        <v>6.3622712330395688</v>
      </c>
      <c r="J53" s="8" cm="1">
        <f t="array" ref="J53">_xlfn.IFS(X53=0,0,X53&gt;0,(LOG(0.01*X53/10^-AL53)))</f>
        <v>6.5238037209559572</v>
      </c>
      <c r="K53" s="8" cm="1">
        <f t="array" ref="K53">_xlfn.IFS(Y53=0,0,Y53&gt;0,(LOG(0.01*Y53/10^-AM53)))</f>
        <v>6.1305897102992493</v>
      </c>
      <c r="L53" s="8" cm="1">
        <f t="array" ref="L53">_xlfn.IFS(Z53=0,0,Z53&gt;0,(LOG(0.01*Z53/10^-AN53)))</f>
        <v>6.1305897102992493</v>
      </c>
      <c r="M53" s="8" cm="1">
        <f t="array" ref="M53">_xlfn.IFS(AA53=0,0,AA53&gt;0,(LOG(0.01*AA53/10^-AO53)))</f>
        <v>6.2855284469075485</v>
      </c>
      <c r="N53" s="8" cm="1">
        <f t="array" ref="N53">_xlfn.IFS(AB53=0,0,AB53&gt;0,(LOG(0.01*AB53/10^-AP53)))</f>
        <v>6.1234684555795882</v>
      </c>
      <c r="O53" s="8" cm="1">
        <f t="array" ref="O53">_xlfn.IFS(AC53=0,0,AC53&gt;0,(LOG(0.01*AC53/10^-AQ53)))</f>
        <v>6.1234684555795882</v>
      </c>
      <c r="P53" s="8" cm="1">
        <f t="array" ref="P53">_xlfn.IFS(AD53=0,0,AD53&gt;0,(LOG(0.01*AD53/10^-AR53)))</f>
        <v>6.3931278535996983</v>
      </c>
      <c r="Q53" s="8" cm="1">
        <f t="array" ref="Q53">_xlfn.IFS(AE53=0,0,AE53&gt;0,(LOG(0.01*AE53/10^-AS53)))</f>
        <v>0</v>
      </c>
      <c r="R53" s="8" cm="1">
        <f t="array" ref="R53">_xlfn.IFS(AF53=0,0,AF53&gt;0,(LOG(0.01*AF53/10^-AT53)))</f>
        <v>6.5935389083702178</v>
      </c>
      <c r="S53" s="8" cm="1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6" t="str">
        <f>IF(VLOOKUP($A53,'I-Ligands'!$A:$G,3,FALSE)="","",VLOOKUP($A53,'I-Ligands'!$A:$G,3,FALSE))</f>
        <v>Lysophosphatidylserine</v>
      </c>
      <c r="AX53" s="187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 cm="1">
        <f t="array" ref="F54">_xlfn.IFS(T54=0,0,T54&gt;0,(LOG(0.01*T54/10^-AH54)))</f>
        <v>0</v>
      </c>
      <c r="G54" s="8" cm="1">
        <f t="array" ref="G54">_xlfn.IFS(U54=0,0,U54&gt;0,(LOG(0.01*U54/10^-AI54)))</f>
        <v>0</v>
      </c>
      <c r="H54" s="8" cm="1">
        <f t="array" ref="H54">_xlfn.IFS(V54=0,0,V54&gt;0,(LOG(0.01*V54/10^-AJ54)))</f>
        <v>7.9861280356782389</v>
      </c>
      <c r="I54" s="8" cm="1">
        <f t="array" ref="I54">_xlfn.IFS(W54=0,0,W54&gt;0,(LOG(0.01*W54/10^-AK54)))</f>
        <v>7.9861280356782389</v>
      </c>
      <c r="J54" s="8" cm="1">
        <f t="array" ref="J54">_xlfn.IFS(X54=0,0,X54&gt;0,(LOG(0.01*X54/10^-AL54)))</f>
        <v>7.9531278535996996</v>
      </c>
      <c r="K54" s="8" cm="1">
        <f t="array" ref="K54">_xlfn.IFS(Y54=0,0,Y54&gt;0,(LOG(0.01*Y54/10^-AM54)))</f>
        <v>7.9218416065364998</v>
      </c>
      <c r="L54" s="8" cm="1">
        <f t="array" ref="L54">_xlfn.IFS(Z54=0,0,Z54&gt;0,(LOG(0.01*Z54/10^-AN54)))</f>
        <v>7.9218416065364998</v>
      </c>
      <c r="M54" s="8" cm="1">
        <f t="array" ref="M54">_xlfn.IFS(AA54=0,0,AA54&gt;0,(LOG(0.01*AA54/10^-AO54)))</f>
        <v>7.7369100130080577</v>
      </c>
      <c r="N54" s="8" cm="1">
        <f t="array" ref="N54">_xlfn.IFS(AB54=0,0,AB54&gt;0,(LOG(0.01*AB54/10^-AP54)))</f>
        <v>6.7637878273455554</v>
      </c>
      <c r="O54" s="8" cm="1">
        <f t="array" ref="O54">_xlfn.IFS(AC54=0,0,AC54&gt;0,(LOG(0.01*AC54/10^-AQ54)))</f>
        <v>6.7637878273455554</v>
      </c>
      <c r="P54" s="8" cm="1">
        <f t="array" ref="P54">_xlfn.IFS(AD54=0,0,AD54&gt;0,(LOG(0.01*AD54/10^-AR54)))</f>
        <v>7.4795150145426303</v>
      </c>
      <c r="Q54" s="8" cm="1">
        <f t="array" ref="Q54">_xlfn.IFS(AE54=0,0,AE54&gt;0,(LOG(0.01*AE54/10^-AS54)))</f>
        <v>6.2310299956639819</v>
      </c>
      <c r="R54" s="8" cm="1">
        <f t="array" ref="R54">_xlfn.IFS(AF54=0,0,AF54&gt;0,(LOG(0.01*AF54/10^-AT54)))</f>
        <v>6.341478917042255</v>
      </c>
      <c r="S54" s="8" cm="1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6" t="str">
        <f>IF(VLOOKUP($A54,'I-Ligands'!$A:$G,3,FALSE)="","",VLOOKUP($A54,'I-Ligands'!$A:$G,3,FALSE))</f>
        <v>Serotonin</v>
      </c>
      <c r="AX54" s="187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 cm="1">
        <f t="array" ref="F55">_xlfn.IFS(T55=0,0,T55&gt;0,(LOG(0.01*T55/10^-AH55)))</f>
        <v>5.4861280356782389</v>
      </c>
      <c r="G55" s="8" cm="1">
        <f t="array" ref="G55">_xlfn.IFS(U55=0,0,U55&gt;0,(LOG(0.01*U55/10^-AI55)))</f>
        <v>5.5137878273455563</v>
      </c>
      <c r="H55" s="8" cm="1">
        <f t="array" ref="H55">_xlfn.IFS(V55=0,0,V55&gt;0,(LOG(0.01*V55/10^-AJ55)))</f>
        <v>5.2937878273455556</v>
      </c>
      <c r="I55" s="8" cm="1">
        <f t="array" ref="I55">_xlfn.IFS(W55=0,0,W55&gt;0,(LOG(0.01*W55/10^-AK55)))</f>
        <v>5.2937878273455556</v>
      </c>
      <c r="J55" s="8" cm="1">
        <f t="array" ref="J55">_xlfn.IFS(X55=0,0,X55&gt;0,(LOG(0.01*X55/10^-AL55)))</f>
        <v>5.3764907251724825</v>
      </c>
      <c r="K55" s="8" cm="1">
        <f t="array" ref="K55">_xlfn.IFS(Y55=0,0,Y55&gt;0,(LOG(0.01*Y55/10^-AM55)))</f>
        <v>5.5403705451175638</v>
      </c>
      <c r="L55" s="8" cm="1">
        <f t="array" ref="L55">_xlfn.IFS(Z55=0,0,Z55&gt;0,(LOG(0.01*Z55/10^-AN55)))</f>
        <v>5.5403705451175638</v>
      </c>
      <c r="M55" s="8" cm="1">
        <f t="array" ref="M55">_xlfn.IFS(AA55=0,0,AA55&gt;0,(LOG(0.01*AA55/10^-AO55)))</f>
        <v>5.4231278535996994</v>
      </c>
      <c r="N55" s="8" cm="1">
        <f t="array" ref="N55">_xlfn.IFS(AB55=0,0,AB55&gt;0,(LOG(0.01*AB55/10^-AP55)))</f>
        <v>5.3412583487190757</v>
      </c>
      <c r="O55" s="8" cm="1">
        <f t="array" ref="O55">_xlfn.IFS(AC55=0,0,AC55&gt;0,(LOG(0.01*AC55/10^-AQ55)))</f>
        <v>5.3412583487190757</v>
      </c>
      <c r="P55" s="8" cm="1">
        <f t="array" ref="P55">_xlfn.IFS(AD55=0,0,AD55&gt;0,(LOG(0.01*AD55/10^-AR55)))</f>
        <v>5.4461799739838872</v>
      </c>
      <c r="Q55" s="8" cm="1">
        <f t="array" ref="Q55">_xlfn.IFS(AE55=0,0,AE55&gt;0,(LOG(0.01*AE55/10^-AS55)))</f>
        <v>0</v>
      </c>
      <c r="R55" s="8" cm="1">
        <f t="array" ref="R55">_xlfn.IFS(AF55=0,0,AF55&gt;0,(LOG(0.01*AF55/10^-AT55)))</f>
        <v>0</v>
      </c>
      <c r="S55" s="8" cm="1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6" t="str">
        <f>IF(VLOOKUP($A55,'I-Ligands'!$A:$G,3,FALSE)="","",VLOOKUP($A55,'I-Ligands'!$A:$G,3,FALSE))</f>
        <v>Adenosine</v>
      </c>
      <c r="AX55" s="187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 cm="1">
        <f t="array" ref="F56">_xlfn.IFS(T56=0,0,T56&gt;0,(LOG(0.01*T56/10^-AH56)))</f>
        <v>6.8202283530550947</v>
      </c>
      <c r="G56" s="8" cm="1">
        <f t="array" ref="G56">_xlfn.IFS(U56=0,0,U56&gt;0,(LOG(0.01*U56/10^-AI56)))</f>
        <v>6.8399066250361127</v>
      </c>
      <c r="H56" s="8" cm="1">
        <f t="array" ref="H56">_xlfn.IFS(V56=0,0,V56&gt;0,(LOG(0.01*V56/10^-AJ56)))</f>
        <v>7.3624384599156061</v>
      </c>
      <c r="I56" s="8" cm="1">
        <f t="array" ref="I56">_xlfn.IFS(W56=0,0,W56&gt;0,(LOG(0.01*W56/10^-AK56)))</f>
        <v>7.3624384599156061</v>
      </c>
      <c r="J56" s="8" cm="1">
        <f t="array" ref="J56">_xlfn.IFS(X56=0,0,X56&gt;0,(LOG(0.01*X56/10^-AL56)))</f>
        <v>7.1722883443830572</v>
      </c>
      <c r="K56" s="8" cm="1">
        <f t="array" ref="K56">_xlfn.IFS(Y56=0,0,Y56&gt;0,(LOG(0.01*Y56/10^-AM56)))</f>
        <v>6.8113616938342734</v>
      </c>
      <c r="L56" s="8" cm="1">
        <f t="array" ref="L56">_xlfn.IFS(Z56=0,0,Z56&gt;0,(LOG(0.01*Z56/10^-AN56)))</f>
        <v>6.8113616938342734</v>
      </c>
      <c r="M56" s="8" cm="1">
        <f t="array" ref="M56">_xlfn.IFS(AA56=0,0,AA56&gt;0,(LOG(0.01*AA56/10^-AO56)))</f>
        <v>6.9573898263387308</v>
      </c>
      <c r="N56" s="8" cm="1">
        <f t="array" ref="N56">_xlfn.IFS(AB56=0,0,AB56&gt;0,(LOG(0.01*AB56/10^-AP56)))</f>
        <v>7.182288344383057</v>
      </c>
      <c r="O56" s="8" cm="1">
        <f t="array" ref="O56">_xlfn.IFS(AC56=0,0,AC56&gt;0,(LOG(0.01*AC56/10^-AQ56)))</f>
        <v>7.182288344383057</v>
      </c>
      <c r="P56" s="8" cm="1">
        <f t="array" ref="P56">_xlfn.IFS(AD56=0,0,AD56&gt;0,(LOG(0.01*AD56/10^-AR56)))</f>
        <v>6.9144984512435688</v>
      </c>
      <c r="Q56" s="8" cm="1">
        <f t="array" ref="Q56">_xlfn.IFS(AE56=0,0,AE56&gt;0,(LOG(0.01*AE56/10^-AS56)))</f>
        <v>6.8034810853944112</v>
      </c>
      <c r="R56" s="8" cm="1">
        <f t="array" ref="R56">_xlfn.IFS(AF56=0,0,AF56&gt;0,(LOG(0.01*AF56/10^-AT56)))</f>
        <v>5.9585664955938444</v>
      </c>
      <c r="S56" s="8" cm="1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6" t="str">
        <f>IF(VLOOKUP($A56,'I-Ligands'!$A:$G,3,FALSE)="","",VLOOKUP($A56,'I-Ligands'!$A:$G,3,FALSE))</f>
        <v>Histamine</v>
      </c>
      <c r="AX56" s="187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 cm="1">
        <f t="array" ref="F57">_xlfn.IFS(T57=0,0,T57&gt;0,(LOG(0.01*T57/10^-AH57)))</f>
        <v>4.4635389083702179</v>
      </c>
      <c r="G57" s="8" cm="1">
        <f t="array" ref="G57">_xlfn.IFS(U57=0,0,U57&gt;0,(LOG(0.01*U57/10^-AI57)))</f>
        <v>4.2793900066449133</v>
      </c>
      <c r="H57" s="8" cm="1">
        <f t="array" ref="H57">_xlfn.IFS(V57=0,0,V57&gt;0,(LOG(0.01*V57/10^-AJ57)))</f>
        <v>5.875329835010767</v>
      </c>
      <c r="I57" s="8" cm="1">
        <f t="array" ref="I57">_xlfn.IFS(W57=0,0,W57&gt;0,(LOG(0.01*W57/10^-AK57)))</f>
        <v>5.875329835010767</v>
      </c>
      <c r="J57" s="8" cm="1">
        <f t="array" ref="J57">_xlfn.IFS(X57=0,0,X57&gt;0,(LOG(0.01*X57/10^-AL57)))</f>
        <v>5.3820978579357179</v>
      </c>
      <c r="K57" s="8" cm="1">
        <f t="array" ref="K57">_xlfn.IFS(Y57=0,0,Y57&gt;0,(LOG(0.01*Y57/10^-AM57)))</f>
        <v>6.7678867046136748</v>
      </c>
      <c r="L57" s="8" cm="1">
        <f t="array" ref="L57">_xlfn.IFS(Z57=0,0,Z57&gt;0,(LOG(0.01*Z57/10^-AN57)))</f>
        <v>6.7678867046136748</v>
      </c>
      <c r="M57" s="8" cm="1">
        <f t="array" ref="M57">_xlfn.IFS(AA57=0,0,AA57&gt;0,(LOG(0.01*AA57/10^-AO57)))</f>
        <v>6.6548438480476992</v>
      </c>
      <c r="N57" s="8" cm="1">
        <f t="array" ref="N57">_xlfn.IFS(AB57=0,0,AB57&gt;0,(LOG(0.01*AB57/10^-AP57)))</f>
        <v>5.0118416065364997</v>
      </c>
      <c r="O57" s="8" cm="1">
        <f t="array" ref="O57">_xlfn.IFS(AC57=0,0,AC57&gt;0,(LOG(0.01*AC57/10^-AQ57)))</f>
        <v>5.0118416065364997</v>
      </c>
      <c r="P57" s="8" cm="1">
        <f t="array" ref="P57">_xlfn.IFS(AD57=0,0,AD57&gt;0,(LOG(0.01*AD57/10^-AR57)))</f>
        <v>5.4121825181113632</v>
      </c>
      <c r="Q57" s="8" cm="1">
        <f t="array" ref="Q57">_xlfn.IFS(AE57=0,0,AE57&gt;0,(LOG(0.01*AE57/10^-AS57)))</f>
        <v>5.6329692908744065</v>
      </c>
      <c r="R57" s="8" cm="1">
        <f t="array" ref="R57">_xlfn.IFS(AF57=0,0,AF57&gt;0,(LOG(0.01*AF57/10^-AT57)))</f>
        <v>5.0636119798921451</v>
      </c>
      <c r="S57" s="8" cm="1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6" t="str">
        <f>IF(VLOOKUP($A57,'I-Ligands'!$A:$G,3,FALSE)="","",VLOOKUP($A57,'I-Ligands'!$A:$G,3,FALSE))</f>
        <v>Adenosine</v>
      </c>
      <c r="AX57" s="187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 cm="1">
        <f t="array" ref="F58">_xlfn.IFS(T58=0,0,T58&gt;0,(LOG(0.01*T58/10^-AH58)))</f>
        <v>0</v>
      </c>
      <c r="G58" s="8" cm="1">
        <f t="array" ref="G58">_xlfn.IFS(U58=0,0,U58&gt;0,(LOG(0.01*U58/10^-AI58)))</f>
        <v>0</v>
      </c>
      <c r="H58" s="8" cm="1">
        <f t="array" ref="H58">_xlfn.IFS(V58=0,0,V58&gt;0,(LOG(0.01*V58/10^-AJ58)))</f>
        <v>7.3105450102066118</v>
      </c>
      <c r="I58" s="8" cm="1">
        <f t="array" ref="I58">_xlfn.IFS(W58=0,0,W58&gt;0,(LOG(0.01*W58/10^-AK58)))</f>
        <v>7.3105450102066118</v>
      </c>
      <c r="J58" s="8" cm="1">
        <f t="array" ref="J58">_xlfn.IFS(X58=0,0,X58&gt;0,(LOG(0.01*X58/10^-AL58)))</f>
        <v>7.260897842756548</v>
      </c>
      <c r="K58" s="8" cm="1">
        <f t="array" ref="K58">_xlfn.IFS(Y58=0,0,Y58&gt;0,(LOG(0.01*Y58/10^-AM58)))</f>
        <v>6.1846914308175984</v>
      </c>
      <c r="L58" s="8" cm="1">
        <f t="array" ref="L58">_xlfn.IFS(Z58=0,0,Z58&gt;0,(LOG(0.01*Z58/10^-AN58)))</f>
        <v>6.1846914308175984</v>
      </c>
      <c r="M58" s="8" cm="1">
        <f t="array" ref="M58">_xlfn.IFS(AA58=0,0,AA58&gt;0,(LOG(0.01*AA58/10^-AO58)))</f>
        <v>5.8425089127062364</v>
      </c>
      <c r="N58" s="8" cm="1">
        <f t="array" ref="N58">_xlfn.IFS(AB58=0,0,AB58&gt;0,(LOG(0.01*AB58/10^-AP58)))</f>
        <v>6.2130899869919443</v>
      </c>
      <c r="O58" s="8" cm="1">
        <f t="array" ref="O58">_xlfn.IFS(AC58=0,0,AC58&gt;0,(LOG(0.01*AC58/10^-AQ58)))</f>
        <v>6.2130899869919443</v>
      </c>
      <c r="P58" s="8" cm="1">
        <f t="array" ref="P58">_xlfn.IFS(AD58=0,0,AD58&gt;0,(LOG(0.01*AD58/10^-AR58)))</f>
        <v>6.5060033436347995</v>
      </c>
      <c r="Q58" s="8" cm="1">
        <f t="array" ref="Q58">_xlfn.IFS(AE58=0,0,AE58&gt;0,(LOG(0.01*AE58/10^-AS58)))</f>
        <v>0</v>
      </c>
      <c r="R58" s="8" cm="1">
        <f t="array" ref="R58">_xlfn.IFS(AF58=0,0,AF58&gt;0,(LOG(0.01*AF58/10^-AT58)))</f>
        <v>5.3929133566428558</v>
      </c>
      <c r="S58" s="8" cm="1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6" t="str">
        <f>IF(VLOOKUP($A58,'I-Ligands'!$A:$G,3,FALSE)="","",VLOOKUP($A58,'I-Ligands'!$A:$G,3,FALSE))</f>
        <v>Apelin</v>
      </c>
      <c r="AX58" s="187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 cm="1">
        <f t="array" ref="F59">_xlfn.IFS(T59=0,0,T59&gt;0,(LOG(0.01*T59/10^-AH59)))</f>
        <v>5.2638037209559574</v>
      </c>
      <c r="G59" s="8" cm="1">
        <f t="array" ref="G59">_xlfn.IFS(U59=0,0,U59&gt;0,(LOG(0.01*U59/10^-AI59)))</f>
        <v>5.2671047983648078</v>
      </c>
      <c r="H59" s="8" cm="1">
        <f t="array" ref="H59">_xlfn.IFS(V59=0,0,V59&gt;0,(LOG(0.01*V59/10^-AJ59)))</f>
        <v>6.8079732663618078</v>
      </c>
      <c r="I59" s="8" cm="1">
        <f t="array" ref="I59">_xlfn.IFS(W59=0,0,W59&gt;0,(LOG(0.01*W59/10^-AK59)))</f>
        <v>6.8079732663618078</v>
      </c>
      <c r="J59" s="8" cm="1">
        <f t="array" ref="J59">_xlfn.IFS(X59=0,0,X59&gt;0,(LOG(0.01*X59/10^-AL59)))</f>
        <v>7.2763598306747479</v>
      </c>
      <c r="K59" s="8" cm="1">
        <f t="array" ref="K59">_xlfn.IFS(Y59=0,0,Y59&gt;0,(LOG(0.01*Y59/10^-AM59)))</f>
        <v>6.2163358609287513</v>
      </c>
      <c r="L59" s="8" cm="1">
        <f t="array" ref="L59">_xlfn.IFS(Z59=0,0,Z59&gt;0,(LOG(0.01*Z59/10^-AN59)))</f>
        <v>6.2163358609287513</v>
      </c>
      <c r="M59" s="8" cm="1">
        <f t="array" ref="M59">_xlfn.IFS(AA59=0,0,AA59&gt;0,(LOG(0.01*AA59/10^-AO59)))</f>
        <v>7.0098790864012379</v>
      </c>
      <c r="N59" s="8" cm="1">
        <f t="array" ref="N59">_xlfn.IFS(AB59=0,0,AB59&gt;0,(LOG(0.01*AB59/10^-AP59)))</f>
        <v>7.17</v>
      </c>
      <c r="O59" s="8" cm="1">
        <f t="array" ref="O59">_xlfn.IFS(AC59=0,0,AC59&gt;0,(LOG(0.01*AC59/10^-AQ59)))</f>
        <v>7.17</v>
      </c>
      <c r="P59" s="8" cm="1">
        <f t="array" ref="P59">_xlfn.IFS(AD59=0,0,AD59&gt;0,(LOG(0.01*AD59/10^-AR59)))</f>
        <v>7.49</v>
      </c>
      <c r="Q59" s="8" cm="1">
        <f t="array" ref="Q59">_xlfn.IFS(AE59=0,0,AE59&gt;0,(LOG(0.01*AE59/10^-AS59)))</f>
        <v>6.3563529744506386</v>
      </c>
      <c r="R59" s="8" cm="1">
        <f t="array" ref="R59">_xlfn.IFS(AF59=0,0,AF59&gt;0,(LOG(0.01*AF59/10^-AT59)))</f>
        <v>5.6010299956639811</v>
      </c>
      <c r="S59" s="8" cm="1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6" t="str">
        <f>IF(VLOOKUP($A59,'I-Ligands'!$A:$G,3,FALSE)="","",VLOOKUP($A59,'I-Ligands'!$A:$G,3,FALSE))</f>
        <v>Serotonin</v>
      </c>
      <c r="AX59" s="187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 cm="1">
        <f t="array" ref="F60">_xlfn.IFS(T60=0,0,T60&gt;0,(LOG(0.01*T60/10^-AH60)))</f>
        <v>0</v>
      </c>
      <c r="G60" s="8" cm="1">
        <f t="array" ref="G60">_xlfn.IFS(U60=0,0,U60&gt;0,(LOG(0.01*U60/10^-AI60)))</f>
        <v>0</v>
      </c>
      <c r="H60" s="8" cm="1">
        <f t="array" ref="H60">_xlfn.IFS(V60=0,0,V60&gt;0,(LOG(0.01*V60/10^-AJ60)))</f>
        <v>6.705336037465063</v>
      </c>
      <c r="I60" s="8" cm="1">
        <f t="array" ref="I60">_xlfn.IFS(W60=0,0,W60&gt;0,(LOG(0.01*W60/10^-AK60)))</f>
        <v>6.705336037465063</v>
      </c>
      <c r="J60" s="8" cm="1">
        <f t="array" ref="J60">_xlfn.IFS(X60=0,0,X60&gt;0,(LOG(0.01*X60/10^-AL60)))</f>
        <v>7.0771047983648083</v>
      </c>
      <c r="K60" s="8" cm="1">
        <f t="array" ref="K60">_xlfn.IFS(Y60=0,0,Y60&gt;0,(LOG(0.01*Y60/10^-AM60)))</f>
        <v>6.2830784434834204</v>
      </c>
      <c r="L60" s="8" cm="1">
        <f t="array" ref="L60">_xlfn.IFS(Z60=0,0,Z60&gt;0,(LOG(0.01*Z60/10^-AN60)))</f>
        <v>6.2830784434834204</v>
      </c>
      <c r="M60" s="8" cm="1">
        <f t="array" ref="M60">_xlfn.IFS(AA60=0,0,AA60&gt;0,(LOG(0.01*AA60/10^-AO60)))</f>
        <v>6.457033339298782</v>
      </c>
      <c r="N60" s="8" cm="1">
        <f t="array" ref="N60">_xlfn.IFS(AB60=0,0,AB60&gt;0,(LOG(0.01*AB60/10^-AP60)))</f>
        <v>5.8993405494535818</v>
      </c>
      <c r="O60" s="8" cm="1">
        <f t="array" ref="O60">_xlfn.IFS(AC60=0,0,AC60&gt;0,(LOG(0.01*AC60/10^-AQ60)))</f>
        <v>5.8993405494535818</v>
      </c>
      <c r="P60" s="8" cm="1">
        <f t="array" ref="P60">_xlfn.IFS(AD60=0,0,AD60&gt;0,(LOG(0.01*AD60/10^-AR60)))</f>
        <v>6.4655469613925307</v>
      </c>
      <c r="Q60" s="8" cm="1">
        <f t="array" ref="Q60">_xlfn.IFS(AE60=0,0,AE60&gt;0,(LOG(0.01*AE60/10^-AS60)))</f>
        <v>0</v>
      </c>
      <c r="R60" s="8" cm="1">
        <f t="array" ref="R60">_xlfn.IFS(AF60=0,0,AF60&gt;0,(LOG(0.01*AF60/10^-AT60)))</f>
        <v>5.8434279935629387</v>
      </c>
      <c r="S60" s="8" cm="1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6" t="str">
        <f>IF(VLOOKUP($A60,'I-Ligands'!$A:$G,3,FALSE)="","",VLOOKUP($A60,'I-Ligands'!$A:$G,3,FALSE))</f>
        <v>Serotonin</v>
      </c>
      <c r="AX60" s="187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 cm="1">
        <f t="array" ref="F61">_xlfn.IFS(T61=0,0,T61&gt;0,(LOG(0.01*T61/10^-AH61)))</f>
        <v>6.4348178230095376</v>
      </c>
      <c r="G61" s="8" cm="1">
        <f t="array" ref="G61">_xlfn.IFS(U61=0,0,U61&gt;0,(LOG(0.01*U61/10^-AI61)))</f>
        <v>6.7079732663618064</v>
      </c>
      <c r="H61" s="8" cm="1">
        <f t="array" ref="H61">_xlfn.IFS(V61=0,0,V61&gt;0,(LOG(0.01*V61/10^-AJ61)))</f>
        <v>6.2844579892269197</v>
      </c>
      <c r="I61" s="8" cm="1">
        <f t="array" ref="I61">_xlfn.IFS(W61=0,0,W61&gt;0,(LOG(0.01*W61/10^-AK61)))</f>
        <v>6.2844579892269197</v>
      </c>
      <c r="J61" s="8" cm="1">
        <f t="array" ref="J61">_xlfn.IFS(X61=0,0,X61&gt;0,(LOG(0.01*X61/10^-AL61)))</f>
        <v>6.6653092817258646</v>
      </c>
      <c r="K61" s="8" cm="1">
        <f t="array" ref="K61">_xlfn.IFS(Y61=0,0,Y61&gt;0,(LOG(0.01*Y61/10^-AM61)))</f>
        <v>5.5767717342662451</v>
      </c>
      <c r="L61" s="8" cm="1">
        <f t="array" ref="L61">_xlfn.IFS(Z61=0,0,Z61&gt;0,(LOG(0.01*Z61/10^-AN61)))</f>
        <v>5.5767717342662451</v>
      </c>
      <c r="M61" s="8" cm="1">
        <f t="array" ref="M61">_xlfn.IFS(AA61=0,0,AA61&gt;0,(LOG(0.01*AA61/10^-AO61)))</f>
        <v>6.6203337684950077</v>
      </c>
      <c r="N61" s="8" cm="1">
        <f t="array" ref="N61">_xlfn.IFS(AB61=0,0,AB61&gt;0,(LOG(0.01*AB61/10^-AP61)))</f>
        <v>6.6872099696478697</v>
      </c>
      <c r="O61" s="8" cm="1">
        <f t="array" ref="O61">_xlfn.IFS(AC61=0,0,AC61&gt;0,(LOG(0.01*AC61/10^-AQ61)))</f>
        <v>6.6872099696478697</v>
      </c>
      <c r="P61" s="8" cm="1">
        <f t="array" ref="P61">_xlfn.IFS(AD61=0,0,AD61&gt;0,(LOG(0.01*AD61/10^-AR61)))</f>
        <v>6.9871717284030144</v>
      </c>
      <c r="Q61" s="8" cm="1">
        <f t="array" ref="Q61">_xlfn.IFS(AE61=0,0,AE61&gt;0,(LOG(0.01*AE61/10^-AS61)))</f>
        <v>0</v>
      </c>
      <c r="R61" s="8" cm="1">
        <f t="array" ref="R61">_xlfn.IFS(AF61=0,0,AF61&gt;0,(LOG(0.01*AF61/10^-AT61)))</f>
        <v>0</v>
      </c>
      <c r="S61" s="8" cm="1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6" t="str">
        <f>IF(VLOOKUP($A61,'I-Ligands'!$A:$G,3,FALSE)="","",VLOOKUP($A61,'I-Ligands'!$A:$G,3,FALSE))</f>
        <v>α-MSH</v>
      </c>
      <c r="AX61" s="187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 cm="1">
        <f t="array" ref="F62">_xlfn.IFS(T62=0,0,T62&gt;0,(LOG(0.01*T62/10^-AH62)))</f>
        <v>5.110248018334163</v>
      </c>
      <c r="G62" s="8" cm="1">
        <f t="array" ref="G62">_xlfn.IFS(U62=0,0,U62&gt;0,(LOG(0.01*U62/10^-AI62)))</f>
        <v>4.6431278535996992</v>
      </c>
      <c r="H62" s="8" cm="1">
        <f t="array" ref="H62">_xlfn.IFS(V62=0,0,V62&gt;0,(LOG(0.01*V62/10^-AJ62)))</f>
        <v>7.3177747053878228</v>
      </c>
      <c r="I62" s="8" cm="1">
        <f t="array" ref="I62">_xlfn.IFS(W62=0,0,W62&gt;0,(LOG(0.01*W62/10^-AK62)))</f>
        <v>7.3177747053878228</v>
      </c>
      <c r="J62" s="8" cm="1">
        <f t="array" ref="J62">_xlfn.IFS(X62=0,0,X62&gt;0,(LOG(0.01*X62/10^-AL62)))</f>
        <v>7.5298279937757195</v>
      </c>
      <c r="K62" s="8" cm="1">
        <f t="array" ref="K62">_xlfn.IFS(Y62=0,0,Y62&gt;0,(LOG(0.01*Y62/10^-AM62)))</f>
        <v>7.0451878449276606</v>
      </c>
      <c r="L62" s="8" cm="1">
        <f t="array" ref="L62">_xlfn.IFS(Z62=0,0,Z62&gt;0,(LOG(0.01*Z62/10^-AN62)))</f>
        <v>7.0451878449276606</v>
      </c>
      <c r="M62" s="8" cm="1">
        <f t="array" ref="M62">_xlfn.IFS(AA62=0,0,AA62&gt;0,(LOG(0.01*AA62/10^-AO62)))</f>
        <v>6.256352974450639</v>
      </c>
      <c r="N62" s="8" cm="1">
        <f t="array" ref="N62">_xlfn.IFS(AB62=0,0,AB62&gt;0,(LOG(0.01*AB62/10^-AP62)))</f>
        <v>5.9838929889859074</v>
      </c>
      <c r="O62" s="8" cm="1">
        <f t="array" ref="O62">_xlfn.IFS(AC62=0,0,AC62&gt;0,(LOG(0.01*AC62/10^-AQ62)))</f>
        <v>5.9838929889859074</v>
      </c>
      <c r="P62" s="8" cm="1">
        <f t="array" ref="P62">_xlfn.IFS(AD62=0,0,AD62&gt;0,(LOG(0.01*AD62/10^-AR62)))</f>
        <v>6.0477505628203891</v>
      </c>
      <c r="Q62" s="8" cm="1">
        <f t="array" ref="Q62">_xlfn.IFS(AE62=0,0,AE62&gt;0,(LOG(0.01*AE62/10^-AS62)))</f>
        <v>5.3048337166199389</v>
      </c>
      <c r="R62" s="8" cm="1">
        <f t="array" ref="R62">_xlfn.IFS(AF62=0,0,AF62&gt;0,(LOG(0.01*AF62/10^-AT62)))</f>
        <v>5.0778867046136735</v>
      </c>
      <c r="S62" s="8" cm="1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6" t="str">
        <f>IF(VLOOKUP($A62,'I-Ligands'!$A:$G,3,FALSE)="","",VLOOKUP($A62,'I-Ligands'!$A:$G,3,FALSE))</f>
        <v>Acetylcholine</v>
      </c>
      <c r="AX62" s="187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 cm="1">
        <f t="array" ref="F63">_xlfn.IFS(T63=0,0,T63&gt;0,(LOG(0.01*T63/10^-AH63)))</f>
        <v>5.307819095073274</v>
      </c>
      <c r="G63" s="8" cm="1">
        <f t="array" ref="G63">_xlfn.IFS(U63=0,0,U63&gt;0,(LOG(0.01*U63/10^-AI63)))</f>
        <v>5.0385507165004446</v>
      </c>
      <c r="H63" s="8" cm="1">
        <f t="array" ref="H63">_xlfn.IFS(V63=0,0,V63&gt;0,(LOG(0.01*V63/10^-AJ63)))</f>
        <v>5.1985507165004448</v>
      </c>
      <c r="I63" s="8" cm="1">
        <f t="array" ref="I63">_xlfn.IFS(W63=0,0,W63&gt;0,(LOG(0.01*W63/10^-AK63)))</f>
        <v>5.1985507165004448</v>
      </c>
      <c r="J63" s="8" cm="1">
        <f t="array" ref="J63">_xlfn.IFS(X63=0,0,X63&gt;0,(LOG(0.01*X63/10^-AL63)))</f>
        <v>5.3027603890268376</v>
      </c>
      <c r="K63" s="8" cm="1">
        <f t="array" ref="K63">_xlfn.IFS(Y63=0,0,Y63&gt;0,(LOG(0.01*Y63/10^-AM63)))</f>
        <v>5.4411380837040362</v>
      </c>
      <c r="L63" s="8" cm="1">
        <f t="array" ref="L63">_xlfn.IFS(Z63=0,0,Z63&gt;0,(LOG(0.01*Z63/10^-AN63)))</f>
        <v>5.4411380837040362</v>
      </c>
      <c r="M63" s="8" cm="1">
        <f t="array" ref="M63">_xlfn.IFS(AA63=0,0,AA63&gt;0,(LOG(0.01*AA63/10^-AO63)))</f>
        <v>4.9638672203691545</v>
      </c>
      <c r="N63" s="8" cm="1">
        <f t="array" ref="N63">_xlfn.IFS(AB63=0,0,AB63&gt;0,(LOG(0.01*AB63/10^-AP63)))</f>
        <v>4.712182518111363</v>
      </c>
      <c r="O63" s="8" cm="1">
        <f t="array" ref="O63">_xlfn.IFS(AC63=0,0,AC63&gt;0,(LOG(0.01*AC63/10^-AQ63)))</f>
        <v>4.712182518111363</v>
      </c>
      <c r="P63" s="8" cm="1">
        <f t="array" ref="P63">_xlfn.IFS(AD63=0,0,AD63&gt;0,(LOG(0.01*AD63/10^-AR63)))</f>
        <v>5.307750562820388</v>
      </c>
      <c r="Q63" s="8" cm="1">
        <f t="array" ref="Q63">_xlfn.IFS(AE63=0,0,AE63&gt;0,(LOG(0.01*AE63/10^-AS63)))</f>
        <v>3.3289700043360186</v>
      </c>
      <c r="R63" s="8" cm="1">
        <f t="array" ref="R63">_xlfn.IFS(AF63=0,0,AF63&gt;0,(LOG(0.01*AF63/10^-AT63)))</f>
        <v>4.0413971243204516</v>
      </c>
      <c r="S63" s="8" cm="1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6" t="str">
        <f>IF(VLOOKUP($A63,'I-Ligands'!$A:$G,3,FALSE)="","",VLOOKUP($A63,'I-Ligands'!$A:$G,3,FALSE))</f>
        <v>Adenosine</v>
      </c>
      <c r="AX63" s="187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 cm="1">
        <f t="array" ref="F64">_xlfn.IFS(T64=0,0,T64&gt;0,(LOG(0.01*T64/10^-AH64)))</f>
        <v>7.3643922736851115</v>
      </c>
      <c r="G64" s="8" cm="1">
        <f t="array" ref="G64">_xlfn.IFS(U64=0,0,U64&gt;0,(LOG(0.01*U64/10^-AI64)))</f>
        <v>7.3131960574204893</v>
      </c>
      <c r="H64" s="8" cm="1">
        <f t="array" ref="H64">_xlfn.IFS(V64=0,0,V64&gt;0,(LOG(0.01*V64/10^-AJ64)))</f>
        <v>6.9195129442179173</v>
      </c>
      <c r="I64" s="8" cm="1">
        <f t="array" ref="I64">_xlfn.IFS(W64=0,0,W64&gt;0,(LOG(0.01*W64/10^-AK64)))</f>
        <v>6.9195129442179173</v>
      </c>
      <c r="J64" s="8" cm="1">
        <f t="array" ref="J64">_xlfn.IFS(X64=0,0,X64&gt;0,(LOG(0.01*X64/10^-AL64)))</f>
        <v>0</v>
      </c>
      <c r="K64" s="8" cm="1">
        <f t="array" ref="K64">_xlfn.IFS(Y64=0,0,Y64&gt;0,(LOG(0.01*Y64/10^-AM64)))</f>
        <v>0</v>
      </c>
      <c r="L64" s="8" cm="1">
        <f t="array" ref="L64">_xlfn.IFS(Z64=0,0,Z64&gt;0,(LOG(0.01*Z64/10^-AN64)))</f>
        <v>0</v>
      </c>
      <c r="M64" s="8" cm="1">
        <f t="array" ref="M64">_xlfn.IFS(AA64=0,0,AA64&gt;0,(LOG(0.01*AA64/10^-AO64)))</f>
        <v>0</v>
      </c>
      <c r="N64" s="8" cm="1">
        <f t="array" ref="N64">_xlfn.IFS(AB64=0,0,AB64&gt;0,(LOG(0.01*AB64/10^-AP64)))</f>
        <v>8.0109090820652185</v>
      </c>
      <c r="O64" s="8" cm="1">
        <f t="array" ref="O64">_xlfn.IFS(AC64=0,0,AC64&gt;0,(LOG(0.01*AC64/10^-AQ64)))</f>
        <v>8.0109090820652185</v>
      </c>
      <c r="P64" s="8" cm="1">
        <f t="array" ref="P64">_xlfn.IFS(AD64=0,0,AD64&gt;0,(LOG(0.01*AD64/10^-AR64)))</f>
        <v>7.1375207208364637</v>
      </c>
      <c r="Q64" s="8" cm="1">
        <f t="array" ref="Q64">_xlfn.IFS(AE64=0,0,AE64&gt;0,(LOG(0.01*AE64/10^-AS64)))</f>
        <v>0</v>
      </c>
      <c r="R64" s="8" cm="1">
        <f t="array" ref="R64">_xlfn.IFS(AF64=0,0,AF64&gt;0,(LOG(0.01*AF64/10^-AT64)))</f>
        <v>0</v>
      </c>
      <c r="S64" s="8" cm="1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6" t="str">
        <f>IF(VLOOKUP($A64,'I-Ligands'!$A:$G,3,FALSE)="","",VLOOKUP($A64,'I-Ligands'!$A:$G,3,FALSE))</f>
        <v>Oxytocin</v>
      </c>
      <c r="AX64" s="187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 cm="1">
        <f t="array" ref="F65">_xlfn.IFS(T65=0,0,T65&gt;0,(LOG(0.01*T65/10^-AH65)))</f>
        <v>6.0879732663618071</v>
      </c>
      <c r="G65" s="8" cm="1">
        <f t="array" ref="G65">_xlfn.IFS(U65=0,0,U65&gt;0,(LOG(0.01*U65/10^-AI65)))</f>
        <v>5.9386570869544233</v>
      </c>
      <c r="H65" s="8" cm="1">
        <f t="array" ref="H65">_xlfn.IFS(V65=0,0,V65&gt;0,(LOG(0.01*V65/10^-AJ65)))</f>
        <v>7.6133228601204568</v>
      </c>
      <c r="I65" s="8" cm="1">
        <f t="array" ref="I65">_xlfn.IFS(W65=0,0,W65&gt;0,(LOG(0.01*W65/10^-AK65)))</f>
        <v>7.6133228601204568</v>
      </c>
      <c r="J65" s="8" cm="1">
        <f t="array" ref="J65">_xlfn.IFS(X65=0,0,X65&gt;0,(LOG(0.01*X65/10^-AL65)))</f>
        <v>7.2132492903979015</v>
      </c>
      <c r="K65" s="8" cm="1">
        <f t="array" ref="K65">_xlfn.IFS(Y65=0,0,Y65&gt;0,(LOG(0.01*Y65/10^-AM65)))</f>
        <v>7.630697840353613</v>
      </c>
      <c r="L65" s="8" cm="1">
        <f t="array" ref="L65">_xlfn.IFS(Z65=0,0,Z65&gt;0,(LOG(0.01*Z65/10^-AN65)))</f>
        <v>7.630697840353613</v>
      </c>
      <c r="M65" s="8" cm="1">
        <f t="array" ref="M65">_xlfn.IFS(AA65=0,0,AA65&gt;0,(LOG(0.01*AA65/10^-AO65)))</f>
        <v>7.7103626894942456</v>
      </c>
      <c r="N65" s="8" cm="1">
        <f t="array" ref="N65">_xlfn.IFS(AB65=0,0,AB65&gt;0,(LOG(0.01*AB65/10^-AP65)))</f>
        <v>7.3642758696007897</v>
      </c>
      <c r="O65" s="8" cm="1">
        <f t="array" ref="O65">_xlfn.IFS(AC65=0,0,AC65&gt;0,(LOG(0.01*AC65/10^-AQ65)))</f>
        <v>7.3642758696007897</v>
      </c>
      <c r="P65" s="8" cm="1">
        <f t="array" ref="P65">_xlfn.IFS(AD65=0,0,AD65&gt;0,(LOG(0.01*AD65/10^-AR65)))</f>
        <v>7.5032125137753436</v>
      </c>
      <c r="Q65" s="8" cm="1">
        <f t="array" ref="Q65">_xlfn.IFS(AE65=0,0,AE65&gt;0,(LOG(0.01*AE65/10^-AS65)))</f>
        <v>7.5795129442179174</v>
      </c>
      <c r="R65" s="8" cm="1">
        <f t="array" ref="R65">_xlfn.IFS(AF65=0,0,AF65&gt;0,(LOG(0.01*AF65/10^-AT65)))</f>
        <v>7.1100713879850748</v>
      </c>
      <c r="S65" s="8" cm="1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6" t="str">
        <f>IF(VLOOKUP($A65,'I-Ligands'!$A:$G,3,FALSE)="","",VLOOKUP($A65,'I-Ligands'!$A:$G,3,FALSE))</f>
        <v>Serotonin</v>
      </c>
      <c r="AX65" s="187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 cm="1">
        <f t="array" ref="F66">_xlfn.IFS(T66=0,0,T66&gt;0,(LOG(0.01*T66/10^-AH66)))</f>
        <v>10.725481676490197</v>
      </c>
      <c r="G66" s="8" cm="1">
        <f t="array" ref="G66">_xlfn.IFS(U66=0,0,U66&gt;0,(LOG(0.01*U66/10^-AI66)))</f>
        <v>10.652145076373834</v>
      </c>
      <c r="H66" s="8" cm="1">
        <f t="array" ref="H66">_xlfn.IFS(V66=0,0,V66&gt;0,(LOG(0.01*V66/10^-AJ66)))</f>
        <v>0</v>
      </c>
      <c r="I66" s="8" cm="1">
        <f t="array" ref="I66">_xlfn.IFS(W66=0,0,W66&gt;0,(LOG(0.01*W66/10^-AK66)))</f>
        <v>0</v>
      </c>
      <c r="J66" s="8" cm="1">
        <f t="array" ref="J66">_xlfn.IFS(X66=0,0,X66&gt;0,(LOG(0.01*X66/10^-AL66)))</f>
        <v>0</v>
      </c>
      <c r="K66" s="8" cm="1">
        <f t="array" ref="K66">_xlfn.IFS(Y66=0,0,Y66&gt;0,(LOG(0.01*Y66/10^-AM66)))</f>
        <v>0</v>
      </c>
      <c r="L66" s="8" cm="1">
        <f t="array" ref="L66">_xlfn.IFS(Z66=0,0,Z66&gt;0,(LOG(0.01*Z66/10^-AN66)))</f>
        <v>0</v>
      </c>
      <c r="M66" s="8" cm="1">
        <f t="array" ref="M66">_xlfn.IFS(AA66=0,0,AA66&gt;0,(LOG(0.01*AA66/10^-AO66)))</f>
        <v>0</v>
      </c>
      <c r="N66" s="8" cm="1">
        <f t="array" ref="N66">_xlfn.IFS(AB66=0,0,AB66&gt;0,(LOG(0.01*AB66/10^-AP66)))</f>
        <v>8.4948337166199384</v>
      </c>
      <c r="O66" s="8" cm="1">
        <f t="array" ref="O66">_xlfn.IFS(AC66=0,0,AC66&gt;0,(LOG(0.01*AC66/10^-AQ66)))</f>
        <v>8.4948337166199384</v>
      </c>
      <c r="P66" s="8" cm="1">
        <f t="array" ref="P66">_xlfn.IFS(AD66=0,0,AD66&gt;0,(LOG(0.01*AD66/10^-AR66)))</f>
        <v>0</v>
      </c>
      <c r="Q66" s="8" cm="1">
        <f t="array" ref="Q66">_xlfn.IFS(AE66=0,0,AE66&gt;0,(LOG(0.01*AE66/10^-AS66)))</f>
        <v>0</v>
      </c>
      <c r="R66" s="8" cm="1">
        <f t="array" ref="R66">_xlfn.IFS(AF66=0,0,AF66&gt;0,(LOG(0.01*AF66/10^-AT66)))</f>
        <v>0</v>
      </c>
      <c r="S66" s="8" cm="1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6" t="str">
        <f>IF(VLOOKUP($A66,'I-Ligands'!$A:$G,3,FALSE)="","",VLOOKUP($A66,'I-Ligands'!$A:$G,3,FALSE))</f>
        <v>Vasopressin</v>
      </c>
      <c r="AX66" s="187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 cm="1">
        <f t="array" ref="F67">_xlfn.IFS(T67=0,0,T67&gt;0,(LOG(0.01*T67/10^-AH67)))</f>
        <v>0</v>
      </c>
      <c r="G67" s="8" cm="1">
        <f t="array" ref="G67">_xlfn.IFS(U67=0,0,U67&gt;0,(LOG(0.01*U67/10^-AI67)))</f>
        <v>0</v>
      </c>
      <c r="H67" s="8" cm="1">
        <f t="array" ref="H67">_xlfn.IFS(V67=0,0,V67&gt;0,(LOG(0.01*V67/10^-AJ67)))</f>
        <v>8.6910814921229687</v>
      </c>
      <c r="I67" s="8" cm="1">
        <f t="array" ref="I67">_xlfn.IFS(W67=0,0,W67&gt;0,(LOG(0.01*W67/10^-AK67)))</f>
        <v>8.6910814921229687</v>
      </c>
      <c r="J67" s="8" cm="1">
        <f t="array" ref="J67">_xlfn.IFS(X67=0,0,X67&gt;0,(LOG(0.01*X67/10^-AL67)))</f>
        <v>9.2518126855372618</v>
      </c>
      <c r="K67" s="8" cm="1">
        <f t="array" ref="K67">_xlfn.IFS(Y67=0,0,Y67&gt;0,(LOG(0.01*Y67/10^-AM67)))</f>
        <v>8.3922463410033235</v>
      </c>
      <c r="L67" s="8" cm="1">
        <f t="array" ref="L67">_xlfn.IFS(Z67=0,0,Z67&gt;0,(LOG(0.01*Z67/10^-AN67)))</f>
        <v>8.3922463410033235</v>
      </c>
      <c r="M67" s="8" cm="1">
        <f t="array" ref="M67">_xlfn.IFS(AA67=0,0,AA67&gt;0,(LOG(0.01*AA67/10^-AO67)))</f>
        <v>8.6201996982030824</v>
      </c>
      <c r="N67" s="8" cm="1">
        <f t="array" ref="N67">_xlfn.IFS(AB67=0,0,AB67&gt;0,(LOG(0.01*AB67/10^-AP67)))</f>
        <v>6.8668258760318501</v>
      </c>
      <c r="O67" s="8" cm="1">
        <f t="array" ref="O67">_xlfn.IFS(AC67=0,0,AC67&gt;0,(LOG(0.01*AC67/10^-AQ67)))</f>
        <v>6.8668258760318501</v>
      </c>
      <c r="P67" s="8" cm="1">
        <f t="array" ref="P67">_xlfn.IFS(AD67=0,0,AD67&gt;0,(LOG(0.01*AD67/10^-AR67)))</f>
        <v>8.5231987739686232</v>
      </c>
      <c r="Q67" s="8" cm="1">
        <f t="array" ref="Q67">_xlfn.IFS(AE67=0,0,AE67&gt;0,(LOG(0.01*AE67/10^-AS67)))</f>
        <v>6.6604489213782738</v>
      </c>
      <c r="R67" s="8" cm="1">
        <f t="array" ref="R67">_xlfn.IFS(AF67=0,0,AF67&gt;0,(LOG(0.01*AF67/10^-AT67)))</f>
        <v>7.3683105537896019</v>
      </c>
      <c r="S67" s="8" cm="1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6" t="str">
        <f>IF(VLOOKUP($A67,'I-Ligands'!$A:$G,3,FALSE)="","",VLOOKUP($A67,'I-Ligands'!$A:$G,3,FALSE))</f>
        <v>Nociceptin</v>
      </c>
      <c r="AX67" s="187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 cm="1">
        <f t="array" ref="F68">_xlfn.IFS(T68=0,0,T68&gt;0,(LOG(0.01*T68/10^-AH68)))</f>
        <v>6.2209857441537402</v>
      </c>
      <c r="G68" s="8" cm="1">
        <f t="array" ref="G68">_xlfn.IFS(U68=0,0,U68&gt;0,(LOG(0.01*U68/10^-AI68)))</f>
        <v>6.0919651027673618</v>
      </c>
      <c r="H68" s="8" cm="1">
        <f t="array" ref="H68">_xlfn.IFS(V68=0,0,V68&gt;0,(LOG(0.01*V68/10^-AJ68)))</f>
        <v>6.9146419755561261</v>
      </c>
      <c r="I68" s="8" cm="1">
        <f t="array" ref="I68">_xlfn.IFS(W68=0,0,W68&gt;0,(LOG(0.01*W68/10^-AK68)))</f>
        <v>6.9146419755561261</v>
      </c>
      <c r="J68" s="8" cm="1">
        <f t="array" ref="J68">_xlfn.IFS(X68=0,0,X68&gt;0,(LOG(0.01*X68/10^-AL68)))</f>
        <v>7.1887905067631159</v>
      </c>
      <c r="K68" s="8" cm="1">
        <f t="array" ref="K68">_xlfn.IFS(Y68=0,0,Y68&gt;0,(LOG(0.01*Y68/10^-AM68)))</f>
        <v>6.2994864892685873</v>
      </c>
      <c r="L68" s="8" cm="1">
        <f t="array" ref="L68">_xlfn.IFS(Z68=0,0,Z68&gt;0,(LOG(0.01*Z68/10^-AN68)))</f>
        <v>6.2994864892685873</v>
      </c>
      <c r="M68" s="8" cm="1">
        <f t="array" ref="M68">_xlfn.IFS(AA68=0,0,AA68&gt;0,(LOG(0.01*AA68/10^-AO68)))</f>
        <v>6.4456711883244298</v>
      </c>
      <c r="N68" s="8" cm="1">
        <f t="array" ref="N68">_xlfn.IFS(AB68=0,0,AB68&gt;0,(LOG(0.01*AB68/10^-AP68)))</f>
        <v>7.5177109650189129</v>
      </c>
      <c r="O68" s="8" cm="1">
        <f t="array" ref="O68">_xlfn.IFS(AC68=0,0,AC68&gt;0,(LOG(0.01*AC68/10^-AQ68)))</f>
        <v>7.5177109650189129</v>
      </c>
      <c r="P68" s="8" cm="1">
        <f t="array" ref="P68">_xlfn.IFS(AD68=0,0,AD68&gt;0,(LOG(0.01*AD68/10^-AR68)))</f>
        <v>7.339076098792777</v>
      </c>
      <c r="Q68" s="8" cm="1">
        <f t="array" ref="Q68">_xlfn.IFS(AE68=0,0,AE68&gt;0,(LOG(0.01*AE68/10^-AS68)))</f>
        <v>6.0948611407378115</v>
      </c>
      <c r="R68" s="8" cm="1">
        <f t="array" ref="R68">_xlfn.IFS(AF68=0,0,AF68&gt;0,(LOG(0.01*AF68/10^-AT68)))</f>
        <v>5.5024645202421221</v>
      </c>
      <c r="S68" s="8" cm="1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6" t="str">
        <f>IF(VLOOKUP($A68,'I-Ligands'!$A:$G,3,FALSE)="","",VLOOKUP($A68,'I-Ligands'!$A:$G,3,FALSE))</f>
        <v>Acetylcholine</v>
      </c>
      <c r="AX68" s="187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 cm="1">
        <f t="array" ref="F69">_xlfn.IFS(T69=0,0,T69&gt;0,(LOG(0.01*T69/10^-AH69)))</f>
        <v>5.9579732663618072</v>
      </c>
      <c r="G69" s="8" cm="1">
        <f t="array" ref="G69">_xlfn.IFS(U69=0,0,U69&gt;0,(LOG(0.01*U69/10^-AI69)))</f>
        <v>5.8953360374650625</v>
      </c>
      <c r="H69" s="8" cm="1">
        <f t="array" ref="H69">_xlfn.IFS(V69=0,0,V69&gt;0,(LOG(0.01*V69/10^-AJ69)))</f>
        <v>5.4444826721501691</v>
      </c>
      <c r="I69" s="8" cm="1">
        <f t="array" ref="I69">_xlfn.IFS(W69=0,0,W69&gt;0,(LOG(0.01*W69/10^-AK69)))</f>
        <v>5.4444826721501691</v>
      </c>
      <c r="J69" s="8" cm="1">
        <f t="array" ref="J69">_xlfn.IFS(X69=0,0,X69&gt;0,(LOG(0.01*X69/10^-AL69)))</f>
        <v>5.2669048513364727</v>
      </c>
      <c r="K69" s="8" cm="1">
        <f t="array" ref="K69">_xlfn.IFS(Y69=0,0,Y69&gt;0,(LOG(0.01*Y69/10^-AM69)))</f>
        <v>5.4793837776852108</v>
      </c>
      <c r="L69" s="8" cm="1">
        <f t="array" ref="L69">_xlfn.IFS(Z69=0,0,Z69&gt;0,(LOG(0.01*Z69/10^-AN69)))</f>
        <v>5.4793837776852108</v>
      </c>
      <c r="M69" s="8" cm="1">
        <f t="array" ref="M69">_xlfn.IFS(AA69=0,0,AA69&gt;0,(LOG(0.01*AA69/10^-AO69)))</f>
        <v>5.0377236052888481</v>
      </c>
      <c r="N69" s="8" cm="1">
        <f t="array" ref="N69">_xlfn.IFS(AB69=0,0,AB69&gt;0,(LOG(0.01*AB69/10^-AP69)))</f>
        <v>5.7655469613925314</v>
      </c>
      <c r="O69" s="8" cm="1">
        <f t="array" ref="O69">_xlfn.IFS(AC69=0,0,AC69&gt;0,(LOG(0.01*AC69/10^-AQ69)))</f>
        <v>5.7655469613925314</v>
      </c>
      <c r="P69" s="8" cm="1">
        <f t="array" ref="P69">_xlfn.IFS(AD69=0,0,AD69&gt;0,(LOG(0.01*AD69/10^-AR69)))</f>
        <v>5.8773173347481764</v>
      </c>
      <c r="Q69" s="8" cm="1">
        <f t="array" ref="Q69">_xlfn.IFS(AE69=0,0,AE69&gt;0,(LOG(0.01*AE69/10^-AS69)))</f>
        <v>0</v>
      </c>
      <c r="R69" s="8" cm="1">
        <f t="array" ref="R69">_xlfn.IFS(AF69=0,0,AF69&gt;0,(LOG(0.01*AF69/10^-AT69)))</f>
        <v>5.3332125137753437</v>
      </c>
      <c r="S69" s="8" cm="1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6" t="str">
        <f>IF(VLOOKUP($A69,'I-Ligands'!$A:$G,3,FALSE)="","",VLOOKUP($A69,'I-Ligands'!$A:$G,3,FALSE))</f>
        <v>Dopamine</v>
      </c>
      <c r="AX69" s="187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 cm="1">
        <f t="array" ref="F70">_xlfn.IFS(T70=0,0,T70&gt;0,(LOG(0.01*T70/10^-AH70)))</f>
        <v>4.6614005407815444</v>
      </c>
      <c r="G70" s="8" cm="1">
        <f t="array" ref="G70">_xlfn.IFS(U70=0,0,U70&gt;0,(LOG(0.01*U70/10^-AI70)))</f>
        <v>4.5283796034387382</v>
      </c>
      <c r="H70" s="8" cm="1">
        <f t="array" ref="H70">_xlfn.IFS(V70=0,0,V70&gt;0,(LOG(0.01*V70/10^-AJ70)))</f>
        <v>7.3014741105040999</v>
      </c>
      <c r="I70" s="8" cm="1">
        <f t="array" ref="I70">_xlfn.IFS(W70=0,0,W70&gt;0,(LOG(0.01*W70/10^-AK70)))</f>
        <v>7.3014741105040999</v>
      </c>
      <c r="J70" s="8" cm="1">
        <f t="array" ref="J70">_xlfn.IFS(X70=0,0,X70&gt;0,(LOG(0.01*X70/10^-AL70)))</f>
        <v>7.4826682161121942</v>
      </c>
      <c r="K70" s="8" cm="1">
        <f t="array" ref="K70">_xlfn.IFS(Y70=0,0,Y70&gt;0,(LOG(0.01*Y70/10^-AM70)))</f>
        <v>6.8543925503754277</v>
      </c>
      <c r="L70" s="8" cm="1">
        <f t="array" ref="L70">_xlfn.IFS(Z70=0,0,Z70&gt;0,(LOG(0.01*Z70/10^-AN70)))</f>
        <v>6.8543925503754277</v>
      </c>
      <c r="M70" s="8" cm="1">
        <f t="array" ref="M70">_xlfn.IFS(AA70=0,0,AA70&gt;0,(LOG(0.01*AA70/10^-AO70)))</f>
        <v>5.9099557484897591</v>
      </c>
      <c r="N70" s="8" cm="1">
        <f t="array" ref="N70">_xlfn.IFS(AB70=0,0,AB70&gt;0,(LOG(0.01*AB70/10^-AP70)))</f>
        <v>5.7470263661590613</v>
      </c>
      <c r="O70" s="8" cm="1">
        <f t="array" ref="O70">_xlfn.IFS(AC70=0,0,AC70&gt;0,(LOG(0.01*AC70/10^-AQ70)))</f>
        <v>5.7470263661590613</v>
      </c>
      <c r="P70" s="8" cm="1">
        <f t="array" ref="P70">_xlfn.IFS(AD70=0,0,AD70&gt;0,(LOG(0.01*AD70/10^-AR70)))</f>
        <v>5.6537464668115653</v>
      </c>
      <c r="Q70" s="8" cm="1">
        <f t="array" ref="Q70">_xlfn.IFS(AE70=0,0,AE70&gt;0,(LOG(0.01*AE70/10^-AS70)))</f>
        <v>4.8016039268698307</v>
      </c>
      <c r="R70" s="8" cm="1">
        <f t="array" ref="R70">_xlfn.IFS(AF70=0,0,AF70&gt;0,(LOG(0.01*AF70/10^-AT70)))</f>
        <v>4.6304441148401185</v>
      </c>
      <c r="S70" s="8" cm="1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6" t="str">
        <f>IF(VLOOKUP($A70,'I-Ligands'!$A:$G,3,FALSE)="","",VLOOKUP($A70,'I-Ligands'!$A:$G,3,FALSE))</f>
        <v>Acetylcholine</v>
      </c>
      <c r="AX70" s="187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 cm="1">
        <f t="array" ref="F71">_xlfn.IFS(T71=0,0,T71&gt;0,(LOG(0.01*T71/10^-AH71)))</f>
        <v>7.9017088318086888</v>
      </c>
      <c r="G71" s="8" cm="1">
        <f t="array" ref="G71">_xlfn.IFS(U71=0,0,U71&gt;0,(LOG(0.01*U71/10^-AI71)))</f>
        <v>7.7737464668115654</v>
      </c>
      <c r="H71" s="8" cm="1">
        <f t="array" ref="H71">_xlfn.IFS(V71=0,0,V71&gt;0,(LOG(0.01*V71/10^-AJ71)))</f>
        <v>9.2241765418779629</v>
      </c>
      <c r="I71" s="8" cm="1">
        <f t="array" ref="I71">_xlfn.IFS(W71=0,0,W71&gt;0,(LOG(0.01*W71/10^-AK71)))</f>
        <v>9.2241765418779629</v>
      </c>
      <c r="J71" s="8" cm="1">
        <f t="array" ref="J71">_xlfn.IFS(X71=0,0,X71&gt;0,(LOG(0.01*X71/10^-AL71)))</f>
        <v>8.9548972160331353</v>
      </c>
      <c r="K71" s="8" cm="1">
        <f t="array" ref="K71">_xlfn.IFS(Y71=0,0,Y71&gt;0,(LOG(0.01*Y71/10^-AM71)))</f>
        <v>9.1442820958356688</v>
      </c>
      <c r="L71" s="8" cm="1">
        <f t="array" ref="L71">_xlfn.IFS(Z71=0,0,Z71&gt;0,(LOG(0.01*Z71/10^-AN71)))</f>
        <v>9.1442820958356688</v>
      </c>
      <c r="M71" s="8" cm="1">
        <f t="array" ref="M71">_xlfn.IFS(AA71=0,0,AA71&gt;0,(LOG(0.01*AA71/10^-AO71)))</f>
        <v>8.8599584794248347</v>
      </c>
      <c r="N71" s="8" cm="1">
        <f t="array" ref="N71">_xlfn.IFS(AB71=0,0,AB71&gt;0,(LOG(0.01*AB71/10^-AP71)))</f>
        <v>7.4838153659804316</v>
      </c>
      <c r="O71" s="8" cm="1">
        <f t="array" ref="O71">_xlfn.IFS(AC71=0,0,AC71&gt;0,(LOG(0.01*AC71/10^-AQ71)))</f>
        <v>7.4838153659804316</v>
      </c>
      <c r="P71" s="8" cm="1">
        <f t="array" ref="P71">_xlfn.IFS(AD71=0,0,AD71&gt;0,(LOG(0.01*AD71/10^-AR71)))</f>
        <v>8.3576299008713395</v>
      </c>
      <c r="Q71" s="8" cm="1">
        <f t="array" ref="Q71">_xlfn.IFS(AE71=0,0,AE71&gt;0,(LOG(0.01*AE71/10^-AS71)))</f>
        <v>7.2029961103921547</v>
      </c>
      <c r="R71" s="8" cm="1">
        <f t="array" ref="R71">_xlfn.IFS(AF71=0,0,AF71&gt;0,(LOG(0.01*AF71/10^-AT71)))</f>
        <v>9.7214437690131739</v>
      </c>
      <c r="S71" s="8" cm="1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6" t="str">
        <f>IF(VLOOKUP($A71,'I-Ligands'!$A:$G,3,FALSE)="","",VLOOKUP($A71,'I-Ligands'!$A:$G,3,FALSE))</f>
        <v>Prostaglandin E2</v>
      </c>
      <c r="AX71" s="187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 cm="1">
        <f t="array" ref="F72">_xlfn.IFS(T72=0,0,T72&gt;0,(LOG(0.01*T72/10^-AH72)))</f>
        <v>6.0524797690644494</v>
      </c>
      <c r="G72" s="8" cm="1">
        <f t="array" ref="G72">_xlfn.IFS(U72=0,0,U72&gt;0,(LOG(0.01*U72/10^-AI72)))</f>
        <v>5.7066651902615311</v>
      </c>
      <c r="H72" s="8" cm="1">
        <f t="array" ref="H72">_xlfn.IFS(V72=0,0,V72&gt;0,(LOG(0.01*V72/10^-AJ72)))</f>
        <v>7.7174917998372274</v>
      </c>
      <c r="I72" s="8" cm="1">
        <f t="array" ref="I72">_xlfn.IFS(W72=0,0,W72&gt;0,(LOG(0.01*W72/10^-AK72)))</f>
        <v>7.7174917998372274</v>
      </c>
      <c r="J72" s="8" cm="1">
        <f t="array" ref="J72">_xlfn.IFS(X72=0,0,X72&gt;0,(LOG(0.01*X72/10^-AL72)))</f>
        <v>7.9092025223311033</v>
      </c>
      <c r="K72" s="8" cm="1">
        <f t="array" ref="K72">_xlfn.IFS(Y72=0,0,Y72&gt;0,(LOG(0.01*Y72/10^-AM72)))</f>
        <v>7.6646660642520894</v>
      </c>
      <c r="L72" s="8" cm="1">
        <f t="array" ref="L72">_xlfn.IFS(Z72=0,0,Z72&gt;0,(LOG(0.01*Z72/10^-AN72)))</f>
        <v>7.6646660642520894</v>
      </c>
      <c r="M72" s="8" cm="1">
        <f t="array" ref="M72">_xlfn.IFS(AA72=0,0,AA72&gt;0,(LOG(0.01*AA72/10^-AO72)))</f>
        <v>7.4038153659804316</v>
      </c>
      <c r="N72" s="8" cm="1">
        <f t="array" ref="N72">_xlfn.IFS(AB72=0,0,AB72&gt;0,(LOG(0.01*AB72/10^-AP72)))</f>
        <v>6.2799557484897583</v>
      </c>
      <c r="O72" s="8" cm="1">
        <f t="array" ref="O72">_xlfn.IFS(AC72=0,0,AC72&gt;0,(LOG(0.01*AC72/10^-AQ72)))</f>
        <v>6.2799557484897583</v>
      </c>
      <c r="P72" s="8" cm="1">
        <f t="array" ref="P72">_xlfn.IFS(AD72=0,0,AD72&gt;0,(LOG(0.01*AD72/10^-AR72)))</f>
        <v>6.6963660331290438</v>
      </c>
      <c r="Q72" s="8" cm="1">
        <f t="array" ref="Q72">_xlfn.IFS(AE72=0,0,AE72&gt;0,(LOG(0.01*AE72/10^-AS72)))</f>
        <v>5.9673898263387297</v>
      </c>
      <c r="R72" s="8" cm="1">
        <f t="array" ref="R72">_xlfn.IFS(AF72=0,0,AF72&gt;0,(LOG(0.01*AF72/10^-AT72)))</f>
        <v>7.2286392099680734</v>
      </c>
      <c r="S72" s="8" cm="1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6" t="str">
        <f>IF(VLOOKUP($A72,'I-Ligands'!$A:$G,3,FALSE)="","",VLOOKUP($A72,'I-Ligands'!$A:$G,3,FALSE))</f>
        <v>Norepinephrine</v>
      </c>
      <c r="AX72" s="187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 cm="1">
        <f t="array" ref="F73">_xlfn.IFS(T73=0,0,T73&gt;0,(LOG(0.01*T73/10^-AH73)))</f>
        <v>5.0299557484897583</v>
      </c>
      <c r="G73" s="8" cm="1">
        <f t="array" ref="G73">_xlfn.IFS(U73=0,0,U73&gt;0,(LOG(0.01*U73/10^-AI73)))</f>
        <v>4.8782399653118498</v>
      </c>
      <c r="H73" s="8" cm="1">
        <f t="array" ref="H73">_xlfn.IFS(V73=0,0,V73&gt;0,(LOG(0.01*V73/10^-AJ73)))</f>
        <v>0</v>
      </c>
      <c r="I73" s="8" cm="1">
        <f t="array" ref="I73">_xlfn.IFS(W73=0,0,W73&gt;0,(LOG(0.01*W73/10^-AK73)))</f>
        <v>0</v>
      </c>
      <c r="J73" s="8" cm="1">
        <f t="array" ref="J73">_xlfn.IFS(X73=0,0,X73&gt;0,(LOG(0.01*X73/10^-AL73)))</f>
        <v>4.47058971029925</v>
      </c>
      <c r="K73" s="8" cm="1">
        <f t="array" ref="K73">_xlfn.IFS(Y73=0,0,Y73&gt;0,(LOG(0.01*Y73/10^-AM73)))</f>
        <v>0</v>
      </c>
      <c r="L73" s="8" cm="1">
        <f t="array" ref="L73">_xlfn.IFS(Z73=0,0,Z73&gt;0,(LOG(0.01*Z73/10^-AN73)))</f>
        <v>0</v>
      </c>
      <c r="M73" s="8" cm="1">
        <f t="array" ref="M73">_xlfn.IFS(AA73=0,0,AA73&gt;0,(LOG(0.01*AA73/10^-AO73)))</f>
        <v>4.749218022670183</v>
      </c>
      <c r="N73" s="8" cm="1">
        <f t="array" ref="N73">_xlfn.IFS(AB73=0,0,AB73&gt;0,(LOG(0.01*AB73/10^-AP73)))</f>
        <v>4.7044537511509317</v>
      </c>
      <c r="O73" s="8" cm="1">
        <f t="array" ref="O73">_xlfn.IFS(AC73=0,0,AC73&gt;0,(LOG(0.01*AC73/10^-AQ73)))</f>
        <v>4.7044537511509317</v>
      </c>
      <c r="P73" s="8" cm="1">
        <f t="array" ref="P73">_xlfn.IFS(AD73=0,0,AD73&gt;0,(LOG(0.01*AD73/10^-AR73)))</f>
        <v>4.9764618041732449</v>
      </c>
      <c r="Q73" s="8" cm="1">
        <f t="array" ref="Q73">_xlfn.IFS(AE73=0,0,AE73&gt;0,(LOG(0.01*AE73/10^-AS73)))</f>
        <v>0</v>
      </c>
      <c r="R73" s="8" cm="1">
        <f t="array" ref="R73">_xlfn.IFS(AF73=0,0,AF73&gt;0,(LOG(0.01*AF73/10^-AT73)))</f>
        <v>0</v>
      </c>
      <c r="S73" s="8" cm="1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6" t="str">
        <f>IF(VLOOKUP($A73,'I-Ligands'!$A:$G,3,FALSE)="","",VLOOKUP($A73,'I-Ligands'!$A:$G,3,FALSE))</f>
        <v>Dopamine</v>
      </c>
      <c r="AX73" s="187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 cm="1">
        <f t="array" ref="F74">_xlfn.IFS(T74=0,0,T74&gt;0,(LOG(0.01*T74/10^-AH74)))</f>
        <v>5.1284564936046051</v>
      </c>
      <c r="G74" s="8" cm="1">
        <f t="array" ref="G74">_xlfn.IFS(U74=0,0,U74&gt;0,(LOG(0.01*U74/10^-AI74)))</f>
        <v>4.7671717284030146</v>
      </c>
      <c r="H74" s="8" cm="1">
        <f t="array" ref="H74">_xlfn.IFS(V74=0,0,V74&gt;0,(LOG(0.01*V74/10^-AJ74)))</f>
        <v>7.6870003411208998</v>
      </c>
      <c r="I74" s="8" cm="1">
        <f t="array" ref="I74">_xlfn.IFS(W74=0,0,W74&gt;0,(LOG(0.01*W74/10^-AK74)))</f>
        <v>7.6870003411208998</v>
      </c>
      <c r="J74" s="8" cm="1">
        <f t="array" ref="J74">_xlfn.IFS(X74=0,0,X74&gt;0,(LOG(0.01*X74/10^-AL74)))</f>
        <v>8.0043312243675313</v>
      </c>
      <c r="K74" s="8" cm="1">
        <f t="array" ref="K74">_xlfn.IFS(Y74=0,0,Y74&gt;0,(LOG(0.01*Y74/10^-AM74)))</f>
        <v>7.3221767573958685</v>
      </c>
      <c r="L74" s="8" cm="1">
        <f t="array" ref="L74">_xlfn.IFS(Z74=0,0,Z74&gt;0,(LOG(0.01*Z74/10^-AN74)))</f>
        <v>7.3221767573958685</v>
      </c>
      <c r="M74" s="8" cm="1">
        <f t="array" ref="M74">_xlfn.IFS(AA74=0,0,AA74&gt;0,(LOG(0.01*AA74/10^-AO74)))</f>
        <v>7.9638929889859078</v>
      </c>
      <c r="N74" s="8" cm="1">
        <f t="array" ref="N74">_xlfn.IFS(AB74=0,0,AB74&gt;0,(LOG(0.01*AB74/10^-AP74)))</f>
        <v>5.5918833609788754</v>
      </c>
      <c r="O74" s="8" cm="1">
        <f t="array" ref="O74">_xlfn.IFS(AC74=0,0,AC74&gt;0,(LOG(0.01*AC74/10^-AQ74)))</f>
        <v>5.5918833609788754</v>
      </c>
      <c r="P74" s="8" cm="1">
        <f t="array" ref="P74">_xlfn.IFS(AD74=0,0,AD74&gt;0,(LOG(0.01*AD74/10^-AR74)))</f>
        <v>5.6493924877592319</v>
      </c>
      <c r="Q74" s="8" cm="1">
        <f t="array" ref="Q74">_xlfn.IFS(AE74=0,0,AE74&gt;0,(LOG(0.01*AE74/10^-AS74)))</f>
        <v>5.924897216033135</v>
      </c>
      <c r="R74" s="8" cm="1">
        <f t="array" ref="R74">_xlfn.IFS(AF74=0,0,AF74&gt;0,(LOG(0.01*AF74/10^-AT74)))</f>
        <v>6.0442260530844711</v>
      </c>
      <c r="S74" s="8" cm="1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6" t="str">
        <f>IF(VLOOKUP($A74,'I-Ligands'!$A:$G,3,FALSE)="","",VLOOKUP($A74,'I-Ligands'!$A:$G,3,FALSE))</f>
        <v>Norepinephrine</v>
      </c>
      <c r="AX74" s="187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 cm="1">
        <f t="array" ref="F75">_xlfn.IFS(T75=0,0,T75&gt;0,(LOG(0.01*T75/10^-AH75)))</f>
        <v>8.138201724066997</v>
      </c>
      <c r="G75" s="8" cm="1">
        <f t="array" ref="G75">_xlfn.IFS(U75=0,0,U75&gt;0,(LOG(0.01*U75/10^-AI75)))</f>
        <v>8.0174917998372255</v>
      </c>
      <c r="H75" s="8" cm="1">
        <f t="array" ref="H75">_xlfn.IFS(V75=0,0,V75&gt;0,(LOG(0.01*V75/10^-AJ75)))</f>
        <v>6.7242820958356679</v>
      </c>
      <c r="I75" s="8" cm="1">
        <f t="array" ref="I75">_xlfn.IFS(W75=0,0,W75&gt;0,(LOG(0.01*W75/10^-AK75)))</f>
        <v>6.7242820958356679</v>
      </c>
      <c r="J75" s="8" cm="1">
        <f t="array" ref="J75">_xlfn.IFS(X75=0,0,X75&gt;0,(LOG(0.01*X75/10^-AL75)))</f>
        <v>6.7674550232146693</v>
      </c>
      <c r="K75" s="8" cm="1">
        <f t="array" ref="K75">_xlfn.IFS(Y75=0,0,Y75&gt;0,(LOG(0.01*Y75/10^-AM75)))</f>
        <v>6.296587304671756</v>
      </c>
      <c r="L75" s="8" cm="1">
        <f t="array" ref="L75">_xlfn.IFS(Z75=0,0,Z75&gt;0,(LOG(0.01*Z75/10^-AN75)))</f>
        <v>6.296587304671756</v>
      </c>
      <c r="M75" s="8" cm="1">
        <f t="array" ref="M75">_xlfn.IFS(AA75=0,0,AA75&gt;0,(LOG(0.01*AA75/10^-AO75)))</f>
        <v>6.3029692908744064</v>
      </c>
      <c r="N75" s="8" cm="1">
        <f t="array" ref="N75">_xlfn.IFS(AB75=0,0,AB75&gt;0,(LOG(0.01*AB75/10^-AP75)))</f>
        <v>7.9928254269591799</v>
      </c>
      <c r="O75" s="8" cm="1">
        <f t="array" ref="O75">_xlfn.IFS(AC75=0,0,AC75&gt;0,(LOG(0.01*AC75/10^-AQ75)))</f>
        <v>7.9928254269591799</v>
      </c>
      <c r="P75" s="8" cm="1">
        <f t="array" ref="P75">_xlfn.IFS(AD75=0,0,AD75&gt;0,(LOG(0.01*AD75/10^-AR75)))</f>
        <v>8.1614426285023054</v>
      </c>
      <c r="Q75" s="8" cm="1">
        <f t="array" ref="Q75">_xlfn.IFS(AE75=0,0,AE75&gt;0,(LOG(0.01*AE75/10^-AS75)))</f>
        <v>6.3359500516564013</v>
      </c>
      <c r="R75" s="8" cm="1">
        <f t="array" ref="R75">_xlfn.IFS(AF75=0,0,AF75&gt;0,(LOG(0.01*AF75/10^-AT75)))</f>
        <v>6.2087905067631164</v>
      </c>
      <c r="S75" s="8" cm="1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6" t="str">
        <f>IF(VLOOKUP($A75,'I-Ligands'!$A:$G,3,FALSE)="","",VLOOKUP($A75,'I-Ligands'!$A:$G,3,FALSE))</f>
        <v>Norepinephrine</v>
      </c>
      <c r="AX75" s="187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 cm="1">
        <f t="array" ref="F76">_xlfn.IFS(T76=0,0,T76&gt;0,(LOG(0.01*T76/10^-AH76)))</f>
        <v>4.9905897102992496</v>
      </c>
      <c r="G76" s="8" cm="1">
        <f t="array" ref="G76">_xlfn.IFS(U76=0,0,U76&gt;0,(LOG(0.01*U76/10^-AI76)))</f>
        <v>4.9334237554869507</v>
      </c>
      <c r="H76" s="8" cm="1">
        <f t="array" ref="H76">_xlfn.IFS(V76=0,0,V76&gt;0,(LOG(0.01*V76/10^-AJ76)))</f>
        <v>5.7338153659804307</v>
      </c>
      <c r="I76" s="8" cm="1">
        <f t="array" ref="I76">_xlfn.IFS(W76=0,0,W76&gt;0,(LOG(0.01*W76/10^-AK76)))</f>
        <v>5.7338153659804307</v>
      </c>
      <c r="J76" s="8" cm="1">
        <f t="array" ref="J76">_xlfn.IFS(X76=0,0,X76&gt;0,(LOG(0.01*X76/10^-AL76)))</f>
        <v>6.2588530764097072</v>
      </c>
      <c r="K76" s="8" cm="1">
        <f t="array" ref="K76">_xlfn.IFS(Y76=0,0,Y76&gt;0,(LOG(0.01*Y76/10^-AM76)))</f>
        <v>5.883815365980432</v>
      </c>
      <c r="L76" s="8" cm="1">
        <f t="array" ref="L76">_xlfn.IFS(Z76=0,0,Z76&gt;0,(LOG(0.01*Z76/10^-AN76)))</f>
        <v>5.883815365980432</v>
      </c>
      <c r="M76" s="8" cm="1">
        <f t="array" ref="M76">_xlfn.IFS(AA76=0,0,AA76&gt;0,(LOG(0.01*AA76/10^-AO76)))</f>
        <v>5.3039433523068382</v>
      </c>
      <c r="N76" s="8" cm="1">
        <f t="array" ref="N76">_xlfn.IFS(AB76=0,0,AB76&gt;0,(LOG(0.01*AB76/10^-AP76)))</f>
        <v>5.4063358609287526</v>
      </c>
      <c r="O76" s="8" cm="1">
        <f t="array" ref="O76">_xlfn.IFS(AC76=0,0,AC76&gt;0,(LOG(0.01*AC76/10^-AQ76)))</f>
        <v>5.4063358609287526</v>
      </c>
      <c r="P76" s="8" cm="1">
        <f t="array" ref="P76">_xlfn.IFS(AD76=0,0,AD76&gt;0,(LOG(0.01*AD76/10^-AR76)))</f>
        <v>6.3622560713564775</v>
      </c>
      <c r="Q76" s="8" cm="1">
        <f t="array" ref="Q76">_xlfn.IFS(AE76=0,0,AE76&gt;0,(LOG(0.01*AE76/10^-AS76)))</f>
        <v>5.093186268412274</v>
      </c>
      <c r="R76" s="8" cm="1">
        <f t="array" ref="R76">_xlfn.IFS(AF76=0,0,AF76&gt;0,(LOG(0.01*AF76/10^-AT76)))</f>
        <v>5.0413680022349752</v>
      </c>
      <c r="S76" s="8" cm="1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6" t="str">
        <f>IF(VLOOKUP($A76,'I-Ligands'!$A:$G,3,FALSE)="","",VLOOKUP($A76,'I-Ligands'!$A:$G,3,FALSE))</f>
        <v>Serotonin</v>
      </c>
      <c r="AX76" s="187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 cm="1">
        <f t="array" ref="F77">_xlfn.IFS(T77=0,0,T77&gt;0,(LOG(0.01*T77/10^-AH77)))</f>
        <v>9.5212412373755875</v>
      </c>
      <c r="G77" s="8" cm="1">
        <f t="array" ref="G77">_xlfn.IFS(U77=0,0,U77&gt;0,(LOG(0.01*U77/10^-AI77)))</f>
        <v>9.3274529528899564</v>
      </c>
      <c r="H77" s="8" cm="1">
        <f t="array" ref="H77">_xlfn.IFS(V77=0,0,V77&gt;0,(LOG(0.01*V77/10^-AJ77)))</f>
        <v>10.107606952720493</v>
      </c>
      <c r="I77" s="8" cm="1">
        <f t="array" ref="I77">_xlfn.IFS(W77=0,0,W77&gt;0,(LOG(0.01*W77/10^-AK77)))</f>
        <v>10.107606952720493</v>
      </c>
      <c r="J77" s="8" cm="1">
        <f t="array" ref="J77">_xlfn.IFS(X77=0,0,X77&gt;0,(LOG(0.01*X77/10^-AL77)))</f>
        <v>10.006098202012833</v>
      </c>
      <c r="K77" s="8" cm="1">
        <f t="array" ref="K77">_xlfn.IFS(Y77=0,0,Y77&gt;0,(LOG(0.01*Y77/10^-AM77)))</f>
        <v>9.5355809910179534</v>
      </c>
      <c r="L77" s="8" cm="1">
        <f t="array" ref="L77">_xlfn.IFS(Z77=0,0,Z77&gt;0,(LOG(0.01*Z77/10^-AN77)))</f>
        <v>9.5355809910179534</v>
      </c>
      <c r="M77" s="8" cm="1">
        <f t="array" ref="M77">_xlfn.IFS(AA77=0,0,AA77&gt;0,(LOG(0.01*AA77/10^-AO77)))</f>
        <v>9.7978190950732742</v>
      </c>
      <c r="N77" s="8" cm="1">
        <f t="array" ref="N77">_xlfn.IFS(AB77=0,0,AB77&gt;0,(LOG(0.01*AB77/10^-AP77)))</f>
        <v>10.0070003411209</v>
      </c>
      <c r="O77" s="8" cm="1">
        <f t="array" ref="O77">_xlfn.IFS(AC77=0,0,AC77&gt;0,(LOG(0.01*AC77/10^-AQ77)))</f>
        <v>10.0070003411209</v>
      </c>
      <c r="P77" s="8" cm="1">
        <f t="array" ref="P77">_xlfn.IFS(AD77=0,0,AD77&gt;0,(LOG(0.01*AD77/10^-AR77)))</f>
        <v>10.12940959910272</v>
      </c>
      <c r="Q77" s="8" cm="1">
        <f t="array" ref="Q77">_xlfn.IFS(AE77=0,0,AE77&gt;0,(LOG(0.01*AE77/10^-AS77)))</f>
        <v>9.4993088591236212</v>
      </c>
      <c r="R77" s="8" cm="1">
        <f t="array" ref="R77">_xlfn.IFS(AF77=0,0,AF77&gt;0,(LOG(0.01*AF77/10^-AT77)))</f>
        <v>10.099837725867248</v>
      </c>
      <c r="S77" s="8" cm="1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6" t="str">
        <f>IF(VLOOKUP($A77,'I-Ligands'!$A:$G,3,FALSE)="","",VLOOKUP($A77,'I-Ligands'!$A:$G,3,FALSE))</f>
        <v>Endothelin-1</v>
      </c>
      <c r="AX77" s="187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 cm="1">
        <f t="array" ref="F78">_xlfn.IFS(T78=0,0,T78&gt;0,(LOG(0.01*T78/10^-AH78)))</f>
        <v>7.6563413502057935</v>
      </c>
      <c r="G78" s="8" cm="1">
        <f t="array" ref="G78">_xlfn.IFS(U78=0,0,U78&gt;0,(LOG(0.01*U78/10^-AI78)))</f>
        <v>7.4528254269591807</v>
      </c>
      <c r="H78" s="8" cm="1">
        <f t="array" ref="H78">_xlfn.IFS(V78=0,0,V78&gt;0,(LOG(0.01*V78/10^-AJ78)))</f>
        <v>6.3522883443830578</v>
      </c>
      <c r="I78" s="8" cm="1">
        <f t="array" ref="I78">_xlfn.IFS(W78=0,0,W78&gt;0,(LOG(0.01*W78/10^-AK78)))</f>
        <v>6.3522883443830578</v>
      </c>
      <c r="J78" s="8" cm="1">
        <f t="array" ref="J78">_xlfn.IFS(X78=0,0,X78&gt;0,(LOG(0.01*X78/10^-AL78)))</f>
        <v>6.339879086401238</v>
      </c>
      <c r="K78" s="8" cm="1">
        <f t="array" ref="K78">_xlfn.IFS(Y78=0,0,Y78&gt;0,(LOG(0.01*Y78/10^-AM78)))</f>
        <v>6.1153058652647703</v>
      </c>
      <c r="L78" s="8" cm="1">
        <f t="array" ref="L78">_xlfn.IFS(Z78=0,0,Z78&gt;0,(LOG(0.01*Z78/10^-AN78)))</f>
        <v>6.1153058652647703</v>
      </c>
      <c r="M78" s="8" cm="1">
        <f t="array" ref="M78">_xlfn.IFS(AA78=0,0,AA78&gt;0,(LOG(0.01*AA78/10^-AO78)))</f>
        <v>6.0123937598229693</v>
      </c>
      <c r="N78" s="8" cm="1">
        <f t="array" ref="N78">_xlfn.IFS(AB78=0,0,AB78&gt;0,(LOG(0.01*AB78/10^-AP78)))</f>
        <v>6.7931205211758181</v>
      </c>
      <c r="O78" s="8" cm="1">
        <f t="array" ref="O78">_xlfn.IFS(AC78=0,0,AC78&gt;0,(LOG(0.01*AC78/10^-AQ78)))</f>
        <v>6.7931205211758181</v>
      </c>
      <c r="P78" s="8" cm="1">
        <f t="array" ref="P78">_xlfn.IFS(AD78=0,0,AD78&gt;0,(LOG(0.01*AD78/10^-AR78)))</f>
        <v>7.8096870826184048</v>
      </c>
      <c r="Q78" s="8" cm="1">
        <f t="array" ref="Q78">_xlfn.IFS(AE78=0,0,AE78&gt;0,(LOG(0.01*AE78/10^-AS78)))</f>
        <v>0</v>
      </c>
      <c r="R78" s="8" cm="1">
        <f t="array" ref="R78">_xlfn.IFS(AF78=0,0,AF78&gt;0,(LOG(0.01*AF78/10^-AT78)))</f>
        <v>0</v>
      </c>
      <c r="S78" s="8" cm="1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6" t="str">
        <f>IF(VLOOKUP($A78,'I-Ligands'!$A:$G,3,FALSE)="","",VLOOKUP($A78,'I-Ligands'!$A:$G,3,FALSE))</f>
        <v>Isoproterenol</v>
      </c>
      <c r="AX78" s="187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 cm="1">
        <f t="array" ref="F79">_xlfn.IFS(T79=0,0,T79&gt;0,(LOG(0.01*T79/10^-AH79)))</f>
        <v>7.9615792439465816</v>
      </c>
      <c r="G79" s="8" cm="1">
        <f t="array" ref="G79">_xlfn.IFS(U79=0,0,U79&gt;0,(LOG(0.01*U79/10^-AI79)))</f>
        <v>7.8476299008713397</v>
      </c>
      <c r="H79" s="8" cm="1">
        <f t="array" ref="H79">_xlfn.IFS(V79=0,0,V79&gt;0,(LOG(0.01*V79/10^-AJ79)))</f>
        <v>7.423815365980432</v>
      </c>
      <c r="I79" s="8" cm="1">
        <f t="array" ref="I79">_xlfn.IFS(W79=0,0,W79&gt;0,(LOG(0.01*W79/10^-AK79)))</f>
        <v>7.423815365980432</v>
      </c>
      <c r="J79" s="8" cm="1">
        <f t="array" ref="J79">_xlfn.IFS(X79=0,0,X79&gt;0,(LOG(0.01*X79/10^-AL79)))</f>
        <v>6.8791812460476249</v>
      </c>
      <c r="K79" s="8" cm="1">
        <f t="array" ref="K79">_xlfn.IFS(Y79=0,0,Y79&gt;0,(LOG(0.01*Y79/10^-AM79)))</f>
        <v>6.8406978403536138</v>
      </c>
      <c r="L79" s="8" cm="1">
        <f t="array" ref="L79">_xlfn.IFS(Z79=0,0,Z79&gt;0,(LOG(0.01*Z79/10^-AN79)))</f>
        <v>6.8406978403536138</v>
      </c>
      <c r="M79" s="8" cm="1">
        <f t="array" ref="M79">_xlfn.IFS(AA79=0,0,AA79&gt;0,(LOG(0.01*AA79/10^-AO79)))</f>
        <v>6.6444826721501693</v>
      </c>
      <c r="N79" s="8" cm="1">
        <f t="array" ref="N79">_xlfn.IFS(AB79=0,0,AB79&gt;0,(LOG(0.01*AB79/10^-AP79)))</f>
        <v>8.5210646070264993</v>
      </c>
      <c r="O79" s="8" cm="1">
        <f t="array" ref="O79">_xlfn.IFS(AC79=0,0,AC79&gt;0,(LOG(0.01*AC79/10^-AQ79)))</f>
        <v>8.5210646070264993</v>
      </c>
      <c r="P79" s="8" cm="1">
        <f t="array" ref="P79">_xlfn.IFS(AD79=0,0,AD79&gt;0,(LOG(0.01*AD79/10^-AR79)))</f>
        <v>8.1163392773898462</v>
      </c>
      <c r="Q79" s="8" cm="1">
        <f t="array" ref="Q79">_xlfn.IFS(AE79=0,0,AE79&gt;0,(LOG(0.01*AE79/10^-AS79)))</f>
        <v>6.8386001717619189</v>
      </c>
      <c r="R79" s="8" cm="1">
        <f t="array" ref="R79">_xlfn.IFS(AF79=0,0,AF79&gt;0,(LOG(0.01*AF79/10^-AT79)))</f>
        <v>7.9699066250361135</v>
      </c>
      <c r="S79" s="8" cm="1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6" t="str">
        <f>IF(VLOOKUP($A79,'I-Ligands'!$A:$G,3,FALSE)="","",VLOOKUP($A79,'I-Ligands'!$A:$G,3,FALSE))</f>
        <v>Prostaglandin E2</v>
      </c>
      <c r="AX79" s="187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 cm="1">
        <f t="array" ref="F80">_xlfn.IFS(T80=0,0,T80&gt;0,(LOG(0.01*T80/10^-AH80)))</f>
        <v>7.9699584794248368</v>
      </c>
      <c r="G80" s="8" cm="1">
        <f t="array" ref="G80">_xlfn.IFS(U80=0,0,U80&gt;0,(LOG(0.01*U80/10^-AI80)))</f>
        <v>7.6516197059632312</v>
      </c>
      <c r="H80" s="8" cm="1">
        <f t="array" ref="H80">_xlfn.IFS(V80=0,0,V80&gt;0,(LOG(0.01*V80/10^-AJ80)))</f>
        <v>9.5342260530844705</v>
      </c>
      <c r="I80" s="8" cm="1">
        <f t="array" ref="I80">_xlfn.IFS(W80=0,0,W80&gt;0,(LOG(0.01*W80/10^-AK80)))</f>
        <v>9.5342260530844705</v>
      </c>
      <c r="J80" s="8" cm="1">
        <f t="array" ref="J80">_xlfn.IFS(X80=0,0,X80&gt;0,(LOG(0.01*X80/10^-AL80)))</f>
        <v>9.8356711883244294</v>
      </c>
      <c r="K80" s="8" cm="1">
        <f t="array" ref="K80">_xlfn.IFS(Y80=0,0,Y80&gt;0,(LOG(0.01*Y80/10^-AM80)))</f>
        <v>9.0831987739686237</v>
      </c>
      <c r="L80" s="8" cm="1">
        <f t="array" ref="L80">_xlfn.IFS(Z80=0,0,Z80&gt;0,(LOG(0.01*Z80/10^-AN80)))</f>
        <v>9.0831987739686237</v>
      </c>
      <c r="M80" s="8" cm="1">
        <f t="array" ref="M80">_xlfn.IFS(AA80=0,0,AA80&gt;0,(LOG(0.01*AA80/10^-AO80)))</f>
        <v>8.1226969532596662</v>
      </c>
      <c r="N80" s="8" cm="1">
        <f t="array" ref="N80">_xlfn.IFS(AB80=0,0,AB80&gt;0,(LOG(0.01*AB80/10^-AP80)))</f>
        <v>9.8085507165004469</v>
      </c>
      <c r="O80" s="8" cm="1">
        <f t="array" ref="O80">_xlfn.IFS(AC80=0,0,AC80&gt;0,(LOG(0.01*AC80/10^-AQ80)))</f>
        <v>9.8085507165004469</v>
      </c>
      <c r="P80" s="8" cm="1">
        <f t="array" ref="P80">_xlfn.IFS(AD80=0,0,AD80&gt;0,(LOG(0.01*AD80/10^-AR80)))</f>
        <v>9.7683473304121602</v>
      </c>
      <c r="Q80" s="8" cm="1">
        <f t="array" ref="Q80">_xlfn.IFS(AE80=0,0,AE80&gt;0,(LOG(0.01*AE80/10^-AS80)))</f>
        <v>9.636340367375043</v>
      </c>
      <c r="R80" s="8" cm="1">
        <f t="array" ref="R80">_xlfn.IFS(AF80=0,0,AF80&gt;0,(LOG(0.01*AF80/10^-AT80)))</f>
        <v>8.9385260335771957</v>
      </c>
      <c r="S80" s="8" cm="1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6" t="str">
        <f>IF(VLOOKUP($A80,'I-Ligands'!$A:$G,3,FALSE)="","",VLOOKUP($A80,'I-Ligands'!$A:$G,3,FALSE))</f>
        <v>Lysyl-Bradykinin</v>
      </c>
      <c r="AX80" s="187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 cm="1">
        <f t="array" ref="F81">_xlfn.IFS(T81=0,0,T81&gt;0,(LOG(0.01*T81/10^-AH81)))</f>
        <v>5.9334279935629386</v>
      </c>
      <c r="G81" s="8" cm="1">
        <f t="array" ref="G81">_xlfn.IFS(U81=0,0,U81&gt;0,(LOG(0.01*U81/10^-AI81)))</f>
        <v>5.9571580313422201</v>
      </c>
      <c r="H81" s="8" cm="1">
        <f t="array" ref="H81">_xlfn.IFS(V81=0,0,V81&gt;0,(LOG(0.01*V81/10^-AJ81)))</f>
        <v>6.766359830674749</v>
      </c>
      <c r="I81" s="8" cm="1">
        <f t="array" ref="I81">_xlfn.IFS(W81=0,0,W81&gt;0,(LOG(0.01*W81/10^-AK81)))</f>
        <v>6.766359830674749</v>
      </c>
      <c r="J81" s="8" cm="1">
        <f t="array" ref="J81">_xlfn.IFS(X81=0,0,X81&gt;0,(LOG(0.01*X81/10^-AL81)))</f>
        <v>6.9213680022349751</v>
      </c>
      <c r="K81" s="8" cm="1">
        <f t="array" ref="K81">_xlfn.IFS(Y81=0,0,Y81&gt;0,(LOG(0.01*Y81/10^-AM81)))</f>
        <v>6.5069048513364738</v>
      </c>
      <c r="L81" s="8" cm="1">
        <f t="array" ref="L81">_xlfn.IFS(Z81=0,0,Z81&gt;0,(LOG(0.01*Z81/10^-AN81)))</f>
        <v>6.5069048513364738</v>
      </c>
      <c r="M81" s="8" cm="1">
        <f t="array" ref="M81">_xlfn.IFS(AA81=0,0,AA81&gt;0,(LOG(0.01*AA81/10^-AO81)))</f>
        <v>7.4434216851622361</v>
      </c>
      <c r="N81" s="8" cm="1">
        <f t="array" ref="N81">_xlfn.IFS(AB81=0,0,AB81&gt;0,(LOG(0.01*AB81/10^-AP81)))</f>
        <v>7.6330784434834209</v>
      </c>
      <c r="O81" s="8" cm="1">
        <f t="array" ref="O81">_xlfn.IFS(AC81=0,0,AC81&gt;0,(LOG(0.01*AC81/10^-AQ81)))</f>
        <v>7.6330784434834209</v>
      </c>
      <c r="P81" s="8" cm="1">
        <f t="array" ref="P81">_xlfn.IFS(AD81=0,0,AD81&gt;0,(LOG(0.01*AD81/10^-AR81)))</f>
        <v>7.5744579892269188</v>
      </c>
      <c r="Q81" s="8" cm="1">
        <f t="array" ref="Q81">_xlfn.IFS(AE81=0,0,AE81&gt;0,(LOG(0.01*AE81/10^-AS81)))</f>
        <v>6.1540680443502769</v>
      </c>
      <c r="R81" s="8" cm="1">
        <f t="array" ref="R81">_xlfn.IFS(AF81=0,0,AF81&gt;0,(LOG(0.01*AF81/10^-AT81)))</f>
        <v>5.8110299956639828</v>
      </c>
      <c r="S81" s="8" cm="1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6" t="str">
        <f>IF(VLOOKUP($A81,'I-Ligands'!$A:$G,3,FALSE)="","",VLOOKUP($A81,'I-Ligands'!$A:$G,3,FALSE))</f>
        <v>Serotonin</v>
      </c>
      <c r="AX81" s="187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 cm="1">
        <f t="array" ref="F82">_xlfn.IFS(T82=0,0,T82&gt;0,(LOG(0.01*T82/10^-AH82)))</f>
        <v>9.5453050461411095</v>
      </c>
      <c r="G82" s="8" cm="1">
        <f t="array" ref="G82">_xlfn.IFS(U82=0,0,U82&gt;0,(LOG(0.01*U82/10^-AI82)))</f>
        <v>9.4609249756756224</v>
      </c>
      <c r="H82" s="8" cm="1">
        <f t="array" ref="H82">_xlfn.IFS(V82=0,0,V82&gt;0,(LOG(0.01*V82/10^-AJ82)))</f>
        <v>8.7668676203541107</v>
      </c>
      <c r="I82" s="8" cm="1">
        <f t="array" ref="I82">_xlfn.IFS(W82=0,0,W82&gt;0,(LOG(0.01*W82/10^-AK82)))</f>
        <v>8.7668676203541107</v>
      </c>
      <c r="J82" s="8" cm="1">
        <f t="array" ref="J82">_xlfn.IFS(X82=0,0,X82&gt;0,(LOG(0.01*X82/10^-AL82)))</f>
        <v>8.7093924877592315</v>
      </c>
      <c r="K82" s="8" cm="1">
        <f t="array" ref="K82">_xlfn.IFS(Y82=0,0,Y82&gt;0,(LOG(0.01*Y82/10^-AM82)))</f>
        <v>7.6437878273455562</v>
      </c>
      <c r="L82" s="8" cm="1">
        <f t="array" ref="L82">_xlfn.IFS(Z82=0,0,Z82&gt;0,(LOG(0.01*Z82/10^-AN82)))</f>
        <v>7.6437878273455562</v>
      </c>
      <c r="M82" s="8" cm="1">
        <f t="array" ref="M82">_xlfn.IFS(AA82=0,0,AA82&gt;0,(LOG(0.01*AA82/10^-AO82)))</f>
        <v>7.7334216851622362</v>
      </c>
      <c r="N82" s="8" cm="1">
        <f t="array" ref="N82">_xlfn.IFS(AB82=0,0,AB82&gt;0,(LOG(0.01*AB82/10^-AP82)))</f>
        <v>10.124026106056135</v>
      </c>
      <c r="O82" s="8" cm="1">
        <f t="array" ref="O82">_xlfn.IFS(AC82=0,0,AC82&gt;0,(LOG(0.01*AC82/10^-AQ82)))</f>
        <v>10.124026106056135</v>
      </c>
      <c r="P82" s="8" cm="1">
        <f t="array" ref="P82">_xlfn.IFS(AD82=0,0,AD82&gt;0,(LOG(0.01*AD82/10^-AR82)))</f>
        <v>8.8687063199050815</v>
      </c>
      <c r="Q82" s="8" cm="1">
        <f t="array" ref="Q82">_xlfn.IFS(AE82=0,0,AE82&gt;0,(LOG(0.01*AE82/10^-AS82)))</f>
        <v>7.3908135922807912</v>
      </c>
      <c r="R82" s="8" cm="1">
        <f t="array" ref="R82">_xlfn.IFS(AF82=0,0,AF82&gt;0,(LOG(0.01*AF82/10^-AT82)))</f>
        <v>7.5669048513364725</v>
      </c>
      <c r="S82" s="8" cm="1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6" t="str">
        <f>IF(VLOOKUP($A82,'I-Ligands'!$A:$G,3,FALSE)="","",VLOOKUP($A82,'I-Ligands'!$A:$G,3,FALSE))</f>
        <v>Vasopressin</v>
      </c>
      <c r="AX82" s="187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 cm="1">
        <f t="array" ref="F83">_xlfn.IFS(T83=0,0,T83&gt;0,(LOG(0.01*T83/10^-AH83)))</f>
        <v>10.17559889969818</v>
      </c>
      <c r="G83" s="8" cm="1">
        <f t="array" ref="G83">_xlfn.IFS(U83=0,0,U83&gt;0,(LOG(0.01*U83/10^-AI83)))</f>
        <v>10.160782275666389</v>
      </c>
      <c r="H83" s="8" cm="1">
        <f t="array" ref="H83">_xlfn.IFS(V83=0,0,V83&gt;0,(LOG(0.01*V83/10^-AJ83)))</f>
        <v>10.563490543093943</v>
      </c>
      <c r="I83" s="8" cm="1">
        <f t="array" ref="I83">_xlfn.IFS(W83=0,0,W83&gt;0,(LOG(0.01*W83/10^-AK83)))</f>
        <v>10.563490543093943</v>
      </c>
      <c r="J83" s="8" cm="1">
        <f t="array" ref="J83">_xlfn.IFS(X83=0,0,X83&gt;0,(LOG(0.01*X83/10^-AL83)))</f>
        <v>10.661172842715084</v>
      </c>
      <c r="K83" s="8" cm="1">
        <f t="array" ref="K83">_xlfn.IFS(Y83=0,0,Y83&gt;0,(LOG(0.01*Y83/10^-AM83)))</f>
        <v>9.903947130751515</v>
      </c>
      <c r="L83" s="8" cm="1">
        <f t="array" ref="L83">_xlfn.IFS(Z83=0,0,Z83&gt;0,(LOG(0.01*Z83/10^-AN83)))</f>
        <v>9.903947130751515</v>
      </c>
      <c r="M83" s="8" cm="1">
        <f t="array" ref="M83">_xlfn.IFS(AA83=0,0,AA83&gt;0,(LOG(0.01*AA83/10^-AO83)))</f>
        <v>9.3614789170422554</v>
      </c>
      <c r="N83" s="8" cm="1">
        <f t="array" ref="N83">_xlfn.IFS(AB83=0,0,AB83&gt;0,(LOG(0.01*AB83/10^-AP83)))</f>
        <v>10.503941998634089</v>
      </c>
      <c r="O83" s="8" cm="1">
        <f t="array" ref="O83">_xlfn.IFS(AC83=0,0,AC83&gt;0,(LOG(0.01*AC83/10^-AQ83)))</f>
        <v>10.503941998634089</v>
      </c>
      <c r="P83" s="8" cm="1">
        <f t="array" ref="P83">_xlfn.IFS(AD83=0,0,AD83&gt;0,(LOG(0.01*AD83/10^-AR83)))</f>
        <v>10.768360010980931</v>
      </c>
      <c r="Q83" s="8" cm="1">
        <f t="array" ref="Q83">_xlfn.IFS(AE83=0,0,AE83&gt;0,(LOG(0.01*AE83/10^-AS83)))</f>
        <v>9.9832913781186612</v>
      </c>
      <c r="R83" s="8" cm="1">
        <f t="array" ref="R83">_xlfn.IFS(AF83=0,0,AF83&gt;0,(LOG(0.01*AF83/10^-AT83)))</f>
        <v>10.110159303405959</v>
      </c>
      <c r="S83" s="8" cm="1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6" t="str">
        <f>IF(VLOOKUP($A83,'I-Ligands'!$A:$G,3,FALSE)="","",VLOOKUP($A83,'I-Ligands'!$A:$G,3,FALSE))</f>
        <v>CCK-Octapeptide</v>
      </c>
      <c r="AX83" s="187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 cm="1">
        <f t="array" ref="F84">_xlfn.IFS(T84=0,0,T84&gt;0,(LOG(0.01*T84/10^-AH84)))</f>
        <v>6.7476069527204947</v>
      </c>
      <c r="G84" s="8" cm="1">
        <f t="array" ref="G84">_xlfn.IFS(U84=0,0,U84&gt;0,(LOG(0.01*U84/10^-AI84)))</f>
        <v>6.7285183790401142</v>
      </c>
      <c r="H84" s="8" cm="1">
        <f t="array" ref="H84">_xlfn.IFS(V84=0,0,V84&gt;0,(LOG(0.01*V84/10^-AJ84)))</f>
        <v>7.7154837468149129</v>
      </c>
      <c r="I84" s="8" cm="1">
        <f t="array" ref="I84">_xlfn.IFS(W84=0,0,W84&gt;0,(LOG(0.01*W84/10^-AK84)))</f>
        <v>7.7154837468149129</v>
      </c>
      <c r="J84" s="8" cm="1">
        <f t="array" ref="J84">_xlfn.IFS(X84=0,0,X84&gt;0,(LOG(0.01*X84/10^-AL84)))</f>
        <v>7.9024442335063219</v>
      </c>
      <c r="K84" s="8" cm="1">
        <f t="array" ref="K84">_xlfn.IFS(Y84=0,0,Y84&gt;0,(LOG(0.01*Y84/10^-AM84)))</f>
        <v>7.0263403673750444</v>
      </c>
      <c r="L84" s="8" cm="1">
        <f t="array" ref="L84">_xlfn.IFS(Z84=0,0,Z84&gt;0,(LOG(0.01*Z84/10^-AN84)))</f>
        <v>7.0263403673750444</v>
      </c>
      <c r="M84" s="8" cm="1">
        <f t="array" ref="M84">_xlfn.IFS(AA84=0,0,AA84&gt;0,(LOG(0.01*AA84/10^-AO84)))</f>
        <v>7.1256711883244304</v>
      </c>
      <c r="N84" s="8" cm="1">
        <f t="array" ref="N84">_xlfn.IFS(AB84=0,0,AB84&gt;0,(LOG(0.01*AB84/10^-AP84)))</f>
        <v>8.1148448600085121</v>
      </c>
      <c r="O84" s="8" cm="1">
        <f t="array" ref="O84">_xlfn.IFS(AC84=0,0,AC84&gt;0,(LOG(0.01*AC84/10^-AQ84)))</f>
        <v>8.1148448600085121</v>
      </c>
      <c r="P84" s="8" cm="1">
        <f t="array" ref="P84">_xlfn.IFS(AD84=0,0,AD84&gt;0,(LOG(0.01*AD84/10^-AR84)))</f>
        <v>7.9638929889859078</v>
      </c>
      <c r="Q84" s="8" cm="1">
        <f t="array" ref="Q84">_xlfn.IFS(AE84=0,0,AE84&gt;0,(LOG(0.01*AE84/10^-AS84)))</f>
        <v>7.3564037262230704</v>
      </c>
      <c r="R84" s="8" cm="1">
        <f t="array" ref="R84">_xlfn.IFS(AF84=0,0,AF84&gt;0,(LOG(0.01*AF84/10^-AT84)))</f>
        <v>6.7203075231319378</v>
      </c>
      <c r="S84" s="8" cm="1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6" t="str">
        <f>IF(VLOOKUP($A84,'I-Ligands'!$A:$G,3,FALSE)="","",VLOOKUP($A84,'I-Ligands'!$A:$G,3,FALSE))</f>
        <v>Acetylcholine</v>
      </c>
      <c r="AX84" s="187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 cm="1">
        <f t="array" ref="F85">_xlfn.IFS(T85=0,0,T85&gt;0,(LOG(0.01*T85/10^-AH85)))</f>
        <v>6.5900069429571522</v>
      </c>
      <c r="G85" s="8" cm="1">
        <f t="array" ref="G85">_xlfn.IFS(U85=0,0,U85&gt;0,(LOG(0.01*U85/10^-AI85)))</f>
        <v>6.6177505628203894</v>
      </c>
      <c r="H85" s="8" cm="1">
        <f t="array" ref="H85">_xlfn.IFS(V85=0,0,V85&gt;0,(LOG(0.01*V85/10^-AJ85)))</f>
        <v>7.0911013836490575</v>
      </c>
      <c r="I85" s="8" cm="1">
        <f t="array" ref="I85">_xlfn.IFS(W85=0,0,W85&gt;0,(LOG(0.01*W85/10^-AK85)))</f>
        <v>7.0911013836490575</v>
      </c>
      <c r="J85" s="8" cm="1">
        <f t="array" ref="J85">_xlfn.IFS(X85=0,0,X85&gt;0,(LOG(0.01*X85/10^-AL85)))</f>
        <v>7.3702283530550954</v>
      </c>
      <c r="K85" s="8" cm="1">
        <f t="array" ref="K85">_xlfn.IFS(Y85=0,0,Y85&gt;0,(LOG(0.01*Y85/10^-AM85)))</f>
        <v>6.8871383754771882</v>
      </c>
      <c r="L85" s="8" cm="1">
        <f t="array" ref="L85">_xlfn.IFS(Z85=0,0,Z85&gt;0,(LOG(0.01*Z85/10^-AN85)))</f>
        <v>6.8871383754771882</v>
      </c>
      <c r="M85" s="8" cm="1">
        <f t="array" ref="M85">_xlfn.IFS(AA85=0,0,AA85&gt;0,(LOG(0.01*AA85/10^-AO85)))</f>
        <v>7.108063334962762</v>
      </c>
      <c r="N85" s="8" cm="1">
        <f t="array" ref="N85">_xlfn.IFS(AB85=0,0,AB85&gt;0,(LOG(0.01*AB85/10^-AP85)))</f>
        <v>7.8463403673750438</v>
      </c>
      <c r="O85" s="8" cm="1">
        <f t="array" ref="O85">_xlfn.IFS(AC85=0,0,AC85&gt;0,(LOG(0.01*AC85/10^-AQ85)))</f>
        <v>7.8463403673750438</v>
      </c>
      <c r="P85" s="8" cm="1">
        <f t="array" ref="P85">_xlfn.IFS(AD85=0,0,AD85&gt;0,(LOG(0.01*AD85/10^-AR85)))</f>
        <v>7.8465970956264615</v>
      </c>
      <c r="Q85" s="8" cm="1">
        <f t="array" ref="Q85">_xlfn.IFS(AE85=0,0,AE85&gt;0,(LOG(0.01*AE85/10^-AS85)))</f>
        <v>6.4783012913197453</v>
      </c>
      <c r="R85" s="8" cm="1">
        <f t="array" ref="R85">_xlfn.IFS(AF85=0,0,AF85&gt;0,(LOG(0.01*AF85/10^-AT85)))</f>
        <v>6.7269296480732157</v>
      </c>
      <c r="S85" s="8" cm="1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6" t="str">
        <f>IF(VLOOKUP($A85,'I-Ligands'!$A:$G,3,FALSE)="","",VLOOKUP($A85,'I-Ligands'!$A:$G,3,FALSE))</f>
        <v>Orexin-A</v>
      </c>
      <c r="AX85" s="187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 cm="1">
        <f t="array" ref="F86">_xlfn.IFS(T86=0,0,T86&gt;0,(LOG(0.01*T86/10^-AH86)))</f>
        <v>7.9652941200427714</v>
      </c>
      <c r="G86" s="8" cm="1">
        <f t="array" ref="G86">_xlfn.IFS(U86=0,0,U86&gt;0,(LOG(0.01*U86/10^-AI86)))</f>
        <v>7.7632176000679403</v>
      </c>
      <c r="H86" s="8" cm="1">
        <f t="array" ref="H86">_xlfn.IFS(V86=0,0,V86&gt;0,(LOG(0.01*V86/10^-AJ86)))</f>
        <v>0</v>
      </c>
      <c r="I86" s="8" cm="1">
        <f t="array" ref="I86">_xlfn.IFS(W86=0,0,W86&gt;0,(LOG(0.01*W86/10^-AK86)))</f>
        <v>0</v>
      </c>
      <c r="J86" s="8" cm="1">
        <f t="array" ref="J86">_xlfn.IFS(X86=0,0,X86&gt;0,(LOG(0.01*X86/10^-AL86)))</f>
        <v>0</v>
      </c>
      <c r="K86" s="8" cm="1">
        <f t="array" ref="K86">_xlfn.IFS(Y86=0,0,Y86&gt;0,(LOG(0.01*Y86/10^-AM86)))</f>
        <v>0</v>
      </c>
      <c r="L86" s="8" cm="1">
        <f t="array" ref="L86">_xlfn.IFS(Z86=0,0,Z86&gt;0,(LOG(0.01*Z86/10^-AN86)))</f>
        <v>0</v>
      </c>
      <c r="M86" s="8" cm="1">
        <f t="array" ref="M86">_xlfn.IFS(AA86=0,0,AA86&gt;0,(LOG(0.01*AA86/10^-AO86)))</f>
        <v>0</v>
      </c>
      <c r="N86" s="8" cm="1">
        <f t="array" ref="N86">_xlfn.IFS(AB86=0,0,AB86&gt;0,(LOG(0.01*AB86/10^-AP86)))</f>
        <v>7.0673173347481768</v>
      </c>
      <c r="O86" s="8" cm="1">
        <f t="array" ref="O86">_xlfn.IFS(AC86=0,0,AC86&gt;0,(LOG(0.01*AC86/10^-AQ86)))</f>
        <v>7.0673173347481768</v>
      </c>
      <c r="P86" s="8" cm="1">
        <f t="array" ref="P86">_xlfn.IFS(AD86=0,0,AD86&gt;0,(LOG(0.01*AD86/10^-AR86)))</f>
        <v>6.9730784434834208</v>
      </c>
      <c r="Q86" s="8" cm="1">
        <f t="array" ref="Q86">_xlfn.IFS(AE86=0,0,AE86&gt;0,(LOG(0.01*AE86/10^-AS86)))</f>
        <v>0</v>
      </c>
      <c r="R86" s="8" cm="1">
        <f t="array" ref="R86">_xlfn.IFS(AF86=0,0,AF86&gt;0,(LOG(0.01*AF86/10^-AT86)))</f>
        <v>0</v>
      </c>
      <c r="S86" s="8" cm="1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6" t="str">
        <f>IF(VLOOKUP($A86,'I-Ligands'!$A:$G,3,FALSE)="","",VLOOKUP($A86,'I-Ligands'!$A:$G,3,FALSE))</f>
        <v>Parathyroid Hormone</v>
      </c>
      <c r="AX86" s="187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 cm="1">
        <f t="array" ref="F87">_xlfn.IFS(T87=0,0,T87&gt;0,(LOG(0.01*T87/10^-AH87)))</f>
        <v>3.4174839442139064</v>
      </c>
      <c r="G87" s="8" cm="1">
        <f t="array" ref="G87">_xlfn.IFS(U87=0,0,U87&gt;0,(LOG(0.01*U87/10^-AI87)))</f>
        <v>3.3601080880400547</v>
      </c>
      <c r="H87" s="8" cm="1">
        <f t="array" ref="H87">_xlfn.IFS(V87=0,0,V87&gt;0,(LOG(0.01*V87/10^-AJ87)))</f>
        <v>0</v>
      </c>
      <c r="I87" s="8" cm="1">
        <f t="array" ref="I87">_xlfn.IFS(W87=0,0,W87&gt;0,(LOG(0.01*W87/10^-AK87)))</f>
        <v>0</v>
      </c>
      <c r="J87" s="8" cm="1">
        <f t="array" ref="J87">_xlfn.IFS(X87=0,0,X87&gt;0,(LOG(0.01*X87/10^-AL87)))</f>
        <v>0</v>
      </c>
      <c r="K87" s="8" cm="1">
        <f t="array" ref="K87">_xlfn.IFS(Y87=0,0,Y87&gt;0,(LOG(0.01*Y87/10^-AM87)))</f>
        <v>3.3692191126553803</v>
      </c>
      <c r="L87" s="8" cm="1">
        <f t="array" ref="L87">_xlfn.IFS(Z87=0,0,Z87&gt;0,(LOG(0.01*Z87/10^-AN87)))</f>
        <v>3.3692191126553803</v>
      </c>
      <c r="M87" s="8" cm="1">
        <f t="array" ref="M87">_xlfn.IFS(AA87=0,0,AA87&gt;0,(LOG(0.01*AA87/10^-AO87)))</f>
        <v>2.3700000000000006</v>
      </c>
      <c r="N87" s="8" cm="1">
        <f t="array" ref="N87">_xlfn.IFS(AB87=0,0,AB87&gt;0,(LOG(0.01*AB87/10^-AP87)))</f>
        <v>3.873089986991944</v>
      </c>
      <c r="O87" s="8" cm="1">
        <f t="array" ref="O87">_xlfn.IFS(AC87=0,0,AC87&gt;0,(LOG(0.01*AC87/10^-AQ87)))</f>
        <v>3.873089986991944</v>
      </c>
      <c r="P87" s="8" cm="1">
        <f t="array" ref="P87">_xlfn.IFS(AD87=0,0,AD87&gt;0,(LOG(0.01*AD87/10^-AR87)))</f>
        <v>0</v>
      </c>
      <c r="Q87" s="8" cm="1">
        <f t="array" ref="Q87">_xlfn.IFS(AE87=0,0,AE87&gt;0,(LOG(0.01*AE87/10^-AS87)))</f>
        <v>3.8173173347481768</v>
      </c>
      <c r="R87" s="8" cm="1">
        <f t="array" ref="R87">_xlfn.IFS(AF87=0,0,AF87&gt;0,(LOG(0.01*AF87/10^-AT87)))</f>
        <v>3.660362689494244</v>
      </c>
      <c r="S87" s="8" cm="1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6" t="str">
        <f>IF(VLOOKUP($A87,'I-Ligands'!$A:$G,3,FALSE)="","",VLOOKUP($A87,'I-Ligands'!$A:$G,3,FALSE))</f>
        <v>Propionic acid</v>
      </c>
      <c r="AX87" s="187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 cm="1">
        <f t="array" ref="F88">_xlfn.IFS(T88=0,0,T88&gt;0,(LOG(0.01*T88/10^-AH88)))</f>
        <v>7.4012583487190771</v>
      </c>
      <c r="G88" s="8" cm="1">
        <f t="array" ref="G88">_xlfn.IFS(U88=0,0,U88&gt;0,(LOG(0.01*U88/10^-AI88)))</f>
        <v>7.321258348719077</v>
      </c>
      <c r="H88" s="8" cm="1">
        <f t="array" ref="H88">_xlfn.IFS(V88=0,0,V88&gt;0,(LOG(0.01*V88/10^-AJ88)))</f>
        <v>8.0124226808222065</v>
      </c>
      <c r="I88" s="8" cm="1">
        <f t="array" ref="I88">_xlfn.IFS(W88=0,0,W88&gt;0,(LOG(0.01*W88/10^-AK88)))</f>
        <v>8.0124226808222065</v>
      </c>
      <c r="J88" s="8" cm="1">
        <f t="array" ref="J88">_xlfn.IFS(X88=0,0,X88&gt;0,(LOG(0.01*X88/10^-AL88)))</f>
        <v>8.442969290874407</v>
      </c>
      <c r="K88" s="8" cm="1">
        <f t="array" ref="K88">_xlfn.IFS(Y88=0,0,Y88&gt;0,(LOG(0.01*Y88/10^-AM88)))</f>
        <v>7.5342425094393262</v>
      </c>
      <c r="L88" s="8" cm="1">
        <f t="array" ref="L88">_xlfn.IFS(Z88=0,0,Z88&gt;0,(LOG(0.01*Z88/10^-AN88)))</f>
        <v>7.5342425094393262</v>
      </c>
      <c r="M88" s="8" cm="1">
        <f t="array" ref="M88">_xlfn.IFS(AA88=0,0,AA88&gt;0,(LOG(0.01*AA88/10^-AO88)))</f>
        <v>7.228151250383644</v>
      </c>
      <c r="N88" s="8" cm="1">
        <f t="array" ref="N88">_xlfn.IFS(AB88=0,0,AB88&gt;0,(LOG(0.01*AB88/10^-AP88)))</f>
        <v>7.2950980400142571</v>
      </c>
      <c r="O88" s="8" cm="1">
        <f t="array" ref="O88">_xlfn.IFS(AC88=0,0,AC88&gt;0,(LOG(0.01*AC88/10^-AQ88)))</f>
        <v>7.2950980400142571</v>
      </c>
      <c r="P88" s="8" cm="1">
        <f t="array" ref="P88">_xlfn.IFS(AD88=0,0,AD88&gt;0,(LOG(0.01*AD88/10^-AR88)))</f>
        <v>7.7153513694466245</v>
      </c>
      <c r="Q88" s="8" cm="1">
        <f t="array" ref="Q88">_xlfn.IFS(AE88=0,0,AE88&gt;0,(LOG(0.01*AE88/10^-AS88)))</f>
        <v>7.2358748556724937</v>
      </c>
      <c r="R88" s="8" cm="1">
        <f t="array" ref="R88">_xlfn.IFS(AF88=0,0,AF88&gt;0,(LOG(0.01*AF88/10^-AT88)))</f>
        <v>7.4930899869919454</v>
      </c>
      <c r="S88" s="8" cm="1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6" t="str">
        <f>IF(VLOOKUP($A88,'I-Ligands'!$A:$G,3,FALSE)="","",VLOOKUP($A88,'I-Ligands'!$A:$G,3,FALSE))</f>
        <v>Leukotriene B4</v>
      </c>
      <c r="AX88" s="187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 cm="1">
        <f t="array" ref="F89">_xlfn.IFS(T89=0,0,T89&gt;0,(LOG(0.01*T89/10^-AH89)))</f>
        <v>0</v>
      </c>
      <c r="G89" s="8" cm="1">
        <f t="array" ref="G89">_xlfn.IFS(U89=0,0,U89&gt;0,(LOG(0.01*U89/10^-AI89)))</f>
        <v>0</v>
      </c>
      <c r="H89" s="8" cm="1">
        <f t="array" ref="H89">_xlfn.IFS(V89=0,0,V89&gt;0,(LOG(0.01*V89/10^-AJ89)))</f>
        <v>6.7141578492636818</v>
      </c>
      <c r="I89" s="8" cm="1">
        <f t="array" ref="I89">_xlfn.IFS(W89=0,0,W89&gt;0,(LOG(0.01*W89/10^-AK89)))</f>
        <v>6.7141578492636818</v>
      </c>
      <c r="J89" s="8" cm="1">
        <f t="array" ref="J89">_xlfn.IFS(X89=0,0,X89&gt;0,(LOG(0.01*X89/10^-AL89)))</f>
        <v>7.2017864355242907</v>
      </c>
      <c r="K89" s="8" cm="1">
        <f t="array" ref="K89">_xlfn.IFS(Y89=0,0,Y89&gt;0,(LOG(0.01*Y89/10^-AM89)))</f>
        <v>4.2596301674258994</v>
      </c>
      <c r="L89" s="8" cm="1">
        <f t="array" ref="L89">_xlfn.IFS(Z89=0,0,Z89&gt;0,(LOG(0.01*Z89/10^-AN89)))</f>
        <v>4.2596301674258994</v>
      </c>
      <c r="M89" s="8" cm="1">
        <f t="array" ref="M89">_xlfn.IFS(AA89=0,0,AA89&gt;0,(LOG(0.01*AA89/10^-AO89)))</f>
        <v>0</v>
      </c>
      <c r="N89" s="8" cm="1">
        <f t="array" ref="N89">_xlfn.IFS(AB89=0,0,AB89&gt;0,(LOG(0.01*AB89/10^-AP89)))</f>
        <v>5.6520978579357175</v>
      </c>
      <c r="O89" s="8" cm="1">
        <f t="array" ref="O89">_xlfn.IFS(AC89=0,0,AC89&gt;0,(LOG(0.01*AC89/10^-AQ89)))</f>
        <v>5.6520978579357175</v>
      </c>
      <c r="P89" s="8" cm="1">
        <f t="array" ref="P89">_xlfn.IFS(AD89=0,0,AD89&gt;0,(LOG(0.01*AD89/10^-AR89)))</f>
        <v>5.2530784434834201</v>
      </c>
      <c r="Q89" s="8" cm="1">
        <f t="array" ref="Q89">_xlfn.IFS(AE89=0,0,AE89&gt;0,(LOG(0.01*AE89/10^-AS89)))</f>
        <v>0</v>
      </c>
      <c r="R89" s="8" cm="1">
        <f t="array" ref="R89">_xlfn.IFS(AF89=0,0,AF89&gt;0,(LOG(0.01*AF89/10^-AT89)))</f>
        <v>5.5820946026904812</v>
      </c>
      <c r="S89" s="8" cm="1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6" t="str">
        <f>IF(VLOOKUP($A89,'I-Ligands'!$A:$G,3,FALSE)="","",VLOOKUP($A89,'I-Ligands'!$A:$G,3,FALSE))</f>
        <v>CAY10583</v>
      </c>
      <c r="AX89" s="187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 cm="1">
        <f t="array" ref="F90">_xlfn.IFS(T90=0,0,T90&gt;0,(LOG(0.01*T90/10^-AH90)))</f>
        <v>9.230211241711606</v>
      </c>
      <c r="G90" s="8" cm="1">
        <f t="array" ref="G90">_xlfn.IFS(U90=0,0,U90&gt;0,(LOG(0.01*U90/10^-AI90)))</f>
        <v>9.0800713879850754</v>
      </c>
      <c r="H90" s="8" cm="1">
        <f t="array" ref="H90">_xlfn.IFS(V90=0,0,V90&gt;0,(LOG(0.01*V90/10^-AJ90)))</f>
        <v>8.9222712330395684</v>
      </c>
      <c r="I90" s="8" cm="1">
        <f t="array" ref="I90">_xlfn.IFS(W90=0,0,W90&gt;0,(LOG(0.01*W90/10^-AK90)))</f>
        <v>8.9222712330395684</v>
      </c>
      <c r="J90" s="8" cm="1">
        <f t="array" ref="J90">_xlfn.IFS(X90=0,0,X90&gt;0,(LOG(0.01*X90/10^-AL90)))</f>
        <v>9.2693837776852099</v>
      </c>
      <c r="K90" s="8" cm="1">
        <f t="array" ref="K90">_xlfn.IFS(Y90=0,0,Y90&gt;0,(LOG(0.01*Y90/10^-AM90)))</f>
        <v>9.3902480183341623</v>
      </c>
      <c r="L90" s="8" cm="1">
        <f t="array" ref="L90">_xlfn.IFS(Z90=0,0,Z90&gt;0,(LOG(0.01*Z90/10^-AN90)))</f>
        <v>9.3902480183341623</v>
      </c>
      <c r="M90" s="8" cm="1">
        <f t="array" ref="M90">_xlfn.IFS(AA90=0,0,AA90&gt;0,(LOG(0.01*AA90/10^-AO90)))</f>
        <v>9.1371717284030147</v>
      </c>
      <c r="N90" s="8" cm="1">
        <f t="array" ref="N90">_xlfn.IFS(AB90=0,0,AB90&gt;0,(LOG(0.01*AB90/10^-AP90)))</f>
        <v>9.1723937598229686</v>
      </c>
      <c r="O90" s="8" cm="1">
        <f t="array" ref="O90">_xlfn.IFS(AC90=0,0,AC90&gt;0,(LOG(0.01*AC90/10^-AQ90)))</f>
        <v>9.1723937598229686</v>
      </c>
      <c r="P90" s="8" cm="1">
        <f t="array" ref="P90">_xlfn.IFS(AD90=0,0,AD90&gt;0,(LOG(0.01*AD90/10^-AR90)))</f>
        <v>9.607496037913215</v>
      </c>
      <c r="Q90" s="8" cm="1">
        <f t="array" ref="Q90">_xlfn.IFS(AE90=0,0,AE90&gt;0,(LOG(0.01*AE90/10^-AS90)))</f>
        <v>9.4912917110589383</v>
      </c>
      <c r="R90" s="8" cm="1">
        <f t="array" ref="R90">_xlfn.IFS(AF90=0,0,AF90&gt;0,(LOG(0.01*AF90/10^-AT90)))</f>
        <v>9.4420170425748697</v>
      </c>
      <c r="S90" s="8" cm="1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6" t="str">
        <f>IF(VLOOKUP($A90,'I-Ligands'!$A:$G,3,FALSE)="","",VLOOKUP($A90,'I-Ligands'!$A:$G,3,FALSE))</f>
        <v>MK-0677</v>
      </c>
      <c r="AX90" s="187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 cm="1">
        <f t="array" ref="F91">_xlfn.IFS(T91=0,0,T91&gt;0,(LOG(0.01*T91/10^-AH91)))</f>
        <v>6.8080633349627631</v>
      </c>
      <c r="G91" s="8" cm="1">
        <f t="array" ref="G91">_xlfn.IFS(U91=0,0,U91&gt;0,(LOG(0.01*U91/10^-AI91)))</f>
        <v>6.6283048630481609</v>
      </c>
      <c r="H91" s="8" cm="1">
        <f t="array" ref="H91">_xlfn.IFS(V91=0,0,V91&gt;0,(LOG(0.01*V91/10^-AJ91)))</f>
        <v>7.2818435879447732</v>
      </c>
      <c r="I91" s="8" cm="1">
        <f t="array" ref="I91">_xlfn.IFS(W91=0,0,W91&gt;0,(LOG(0.01*W91/10^-AK91)))</f>
        <v>7.2818435879447732</v>
      </c>
      <c r="J91" s="8" cm="1">
        <f t="array" ref="J91">_xlfn.IFS(X91=0,0,X91&gt;0,(LOG(0.01*X91/10^-AL91)))</f>
        <v>7.1986001717619175</v>
      </c>
      <c r="K91" s="8" cm="1">
        <f t="array" ref="K91">_xlfn.IFS(Y91=0,0,Y91&gt;0,(LOG(0.01*Y91/10^-AM91)))</f>
        <v>6.9284564936046058</v>
      </c>
      <c r="L91" s="8" cm="1">
        <f t="array" ref="L91">_xlfn.IFS(Z91=0,0,Z91&gt;0,(LOG(0.01*Z91/10^-AN91)))</f>
        <v>6.9284564936046058</v>
      </c>
      <c r="M91" s="8" cm="1">
        <f t="array" ref="M91">_xlfn.IFS(AA91=0,0,AA91&gt;0,(LOG(0.01*AA91/10^-AO91)))</f>
        <v>6.8993837776852107</v>
      </c>
      <c r="N91" s="8" cm="1">
        <f t="array" ref="N91">_xlfn.IFS(AB91=0,0,AB91&gt;0,(LOG(0.01*AB91/10^-AP91)))</f>
        <v>6.7438672203691539</v>
      </c>
      <c r="O91" s="8" cm="1">
        <f t="array" ref="O91">_xlfn.IFS(AC91=0,0,AC91&gt;0,(LOG(0.01*AC91/10^-AQ91)))</f>
        <v>6.7438672203691539</v>
      </c>
      <c r="P91" s="8" cm="1">
        <f t="array" ref="P91">_xlfn.IFS(AD91=0,0,AD91&gt;0,(LOG(0.01*AD91/10^-AR91)))</f>
        <v>6.88342375548695</v>
      </c>
      <c r="Q91" s="8" cm="1">
        <f t="array" ref="Q91">_xlfn.IFS(AE91=0,0,AE91&gt;0,(LOG(0.01*AE91/10^-AS91)))</f>
        <v>5.7800346113625185</v>
      </c>
      <c r="R91" s="8" cm="1">
        <f t="array" ref="R91">_xlfn.IFS(AF91=0,0,AF91&gt;0,(LOG(0.01*AF91/10^-AT91)))</f>
        <v>6.6138153659804324</v>
      </c>
      <c r="S91" s="8" cm="1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6" t="str">
        <f>IF(VLOOKUP($A91,'I-Ligands'!$A:$G,3,FALSE)="","",VLOOKUP($A91,'I-Ligands'!$A:$G,3,FALSE))</f>
        <v>TUG 891</v>
      </c>
      <c r="AX91" s="187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 cm="1">
        <f t="array" ref="F92">_xlfn.IFS(T92=0,0,T92&gt;0,(LOG(0.01*T92/10^-AH92)))</f>
        <v>7.1371580313422198</v>
      </c>
      <c r="G92" s="8" cm="1">
        <f t="array" ref="G92">_xlfn.IFS(U92=0,0,U92&gt;0,(LOG(0.01*U92/10^-AI92)))</f>
        <v>7.0682399653118502</v>
      </c>
      <c r="H92" s="8" cm="1">
        <f t="array" ref="H92">_xlfn.IFS(V92=0,0,V92&gt;0,(LOG(0.01*V92/10^-AJ92)))</f>
        <v>7.2330899869919447</v>
      </c>
      <c r="I92" s="8" cm="1">
        <f t="array" ref="I92">_xlfn.IFS(W92=0,0,W92&gt;0,(LOG(0.01*W92/10^-AK92)))</f>
        <v>7.2330899869919447</v>
      </c>
      <c r="J92" s="8" cm="1">
        <f t="array" ref="J92">_xlfn.IFS(X92=0,0,X92&gt;0,(LOG(0.01*X92/10^-AL92)))</f>
        <v>7.2312412373755883</v>
      </c>
      <c r="K92" s="8" cm="1">
        <f t="array" ref="K92">_xlfn.IFS(Y92=0,0,Y92&gt;0,(LOG(0.01*Y92/10^-AM92)))</f>
        <v>7.2608520116421449</v>
      </c>
      <c r="L92" s="8" cm="1">
        <f t="array" ref="L92">_xlfn.IFS(Z92=0,0,Z92&gt;0,(LOG(0.01*Z92/10^-AN92)))</f>
        <v>7.2608520116421449</v>
      </c>
      <c r="M92" s="8" cm="1">
        <f t="array" ref="M92">_xlfn.IFS(AA92=0,0,AA92&gt;0,(LOG(0.01*AA92/10^-AO92)))</f>
        <v>7.0327578316815753</v>
      </c>
      <c r="N92" s="8" cm="1">
        <f t="array" ref="N92">_xlfn.IFS(AB92=0,0,AB92&gt;0,(LOG(0.01*AB92/10^-AP92)))</f>
        <v>7.5667205671564073</v>
      </c>
      <c r="O92" s="8" cm="1">
        <f t="array" ref="O92">_xlfn.IFS(AC92=0,0,AC92&gt;0,(LOG(0.01*AC92/10^-AQ92)))</f>
        <v>7.5667205671564073</v>
      </c>
      <c r="P92" s="8" cm="1">
        <f t="array" ref="P92">_xlfn.IFS(AD92=0,0,AD92&gt;0,(LOG(0.01*AD92/10^-AR92)))</f>
        <v>7.1712583487190766</v>
      </c>
      <c r="Q92" s="8" cm="1">
        <f t="array" ref="Q92">_xlfn.IFS(AE92=0,0,AE92&gt;0,(LOG(0.01*AE92/10^-AS92)))</f>
        <v>7.4839433523068379</v>
      </c>
      <c r="R92" s="8" cm="1">
        <f t="array" ref="R92">_xlfn.IFS(AF92=0,0,AF92&gt;0,(LOG(0.01*AF92/10^-AT92)))</f>
        <v>7.5827853703164498</v>
      </c>
      <c r="S92" s="8" cm="1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6" t="str">
        <f>IF(VLOOKUP($A92,'I-Ligands'!$A:$G,3,FALSE)="","",VLOOKUP($A92,'I-Ligands'!$A:$G,3,FALSE))</f>
        <v>Lysophosphatidic acid</v>
      </c>
      <c r="AX92" s="187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 cm="1">
        <f t="array" ref="F93">_xlfn.IFS(T93=0,0,T93&gt;0,(LOG(0.01*T93/10^-AH93)))</f>
        <v>7.6663358609287524</v>
      </c>
      <c r="G93" s="8" cm="1">
        <f t="array" ref="G93">_xlfn.IFS(U93=0,0,U93&gt;0,(LOG(0.01*U93/10^-AI93)))</f>
        <v>7.5403316981702924</v>
      </c>
      <c r="H93" s="8" cm="1">
        <f t="array" ref="H93">_xlfn.IFS(V93=0,0,V93&gt;0,(LOG(0.01*V93/10^-AJ93)))</f>
        <v>8.0240447959180781</v>
      </c>
      <c r="I93" s="8" cm="1">
        <f t="array" ref="I93">_xlfn.IFS(W93=0,0,W93&gt;0,(LOG(0.01*W93/10^-AK93)))</f>
        <v>8.0240447959180781</v>
      </c>
      <c r="J93" s="8" cm="1">
        <f t="array" ref="J93">_xlfn.IFS(X93=0,0,X93&gt;0,(LOG(0.01*X93/10^-AL93)))</f>
        <v>8.4199584794248352</v>
      </c>
      <c r="K93" s="8" cm="1">
        <f t="array" ref="K93">_xlfn.IFS(Y93=0,0,Y93&gt;0,(LOG(0.01*Y93/10^-AM93)))</f>
        <v>7.6086570869544232</v>
      </c>
      <c r="L93" s="8" cm="1">
        <f t="array" ref="L93">_xlfn.IFS(Z93=0,0,Z93&gt;0,(LOG(0.01*Z93/10^-AN93)))</f>
        <v>7.6086570869544232</v>
      </c>
      <c r="M93" s="8" cm="1">
        <f t="array" ref="M93">_xlfn.IFS(AA93=0,0,AA93&gt;0,(LOG(0.01*AA93/10^-AO93)))</f>
        <v>7.1950980400142575</v>
      </c>
      <c r="N93" s="8" cm="1">
        <f t="array" ref="N93">_xlfn.IFS(AB93=0,0,AB93&gt;0,(LOG(0.01*AB93/10^-AP93)))</f>
        <v>8.9602283530550952</v>
      </c>
      <c r="O93" s="8" cm="1">
        <f t="array" ref="O93">_xlfn.IFS(AC93=0,0,AC93&gt;0,(LOG(0.01*AC93/10^-AQ93)))</f>
        <v>8.9602283530550952</v>
      </c>
      <c r="P93" s="8" cm="1">
        <f t="array" ref="P93">_xlfn.IFS(AD93=0,0,AD93&gt;0,(LOG(0.01*AD93/10^-AR93)))</f>
        <v>8.7656042032735986</v>
      </c>
      <c r="Q93" s="8" cm="1">
        <f t="array" ref="Q93">_xlfn.IFS(AE93=0,0,AE93&gt;0,(LOG(0.01*AE93/10^-AS93)))</f>
        <v>8.2702491083193621</v>
      </c>
      <c r="R93" s="8" cm="1">
        <f t="array" ref="R93">_xlfn.IFS(AF93=0,0,AF93&gt;0,(LOG(0.01*AF93/10^-AT93)))</f>
        <v>6.9889700043360179</v>
      </c>
      <c r="S93" s="8" cm="1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6" t="str">
        <f>IF(VLOOKUP($A93,'I-Ligands'!$A:$G,3,FALSE)="","",VLOOKUP($A93,'I-Ligands'!$A:$G,3,FALSE))</f>
        <v>Leukotriene D4</v>
      </c>
      <c r="AX93" s="187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 cm="1">
        <f t="array" ref="F94">_xlfn.IFS(T94=0,0,T94&gt;0,(LOG(0.01*T94/10^-AH94)))</f>
        <v>9.012873583608755</v>
      </c>
      <c r="G94" s="8" cm="1">
        <f t="array" ref="G94">_xlfn.IFS(U94=0,0,U94&gt;0,(LOG(0.01*U94/10^-AI94)))</f>
        <v>8.9283473304121603</v>
      </c>
      <c r="H94" s="8" cm="1">
        <f t="array" ref="H94">_xlfn.IFS(V94=0,0,V94&gt;0,(LOG(0.01*V94/10^-AJ94)))</f>
        <v>8.1741578492636808</v>
      </c>
      <c r="I94" s="8" cm="1">
        <f t="array" ref="I94">_xlfn.IFS(W94=0,0,W94&gt;0,(LOG(0.01*W94/10^-AK94)))</f>
        <v>8.1741578492636808</v>
      </c>
      <c r="J94" s="8" cm="1">
        <f t="array" ref="J94">_xlfn.IFS(X94=0,0,X94&gt;0,(LOG(0.01*X94/10^-AL94)))</f>
        <v>8.6248337166199391</v>
      </c>
      <c r="K94" s="8" cm="1">
        <f t="array" ref="K94">_xlfn.IFS(Y94=0,0,Y94&gt;0,(LOG(0.01*Y94/10^-AM94)))</f>
        <v>7.735305865264773</v>
      </c>
      <c r="L94" s="8" cm="1">
        <f t="array" ref="L94">_xlfn.IFS(Z94=0,0,Z94&gt;0,(LOG(0.01*Z94/10^-AN94)))</f>
        <v>7.735305865264773</v>
      </c>
      <c r="M94" s="8" cm="1">
        <f t="array" ref="M94">_xlfn.IFS(AA94=0,0,AA94&gt;0,(LOG(0.01*AA94/10^-AO94)))</f>
        <v>8.0303705451175631</v>
      </c>
      <c r="N94" s="8" cm="1">
        <f t="array" ref="N94">_xlfn.IFS(AB94=0,0,AB94&gt;0,(LOG(0.01*AB94/10^-AP94)))</f>
        <v>9.1202491083193618</v>
      </c>
      <c r="O94" s="8" cm="1">
        <f t="array" ref="O94">_xlfn.IFS(AC94=0,0,AC94&gt;0,(LOG(0.01*AC94/10^-AQ94)))</f>
        <v>9.1202491083193618</v>
      </c>
      <c r="P94" s="8" cm="1">
        <f t="array" ref="P94">_xlfn.IFS(AD94=0,0,AD94&gt;0,(LOG(0.01*AD94/10^-AR94)))</f>
        <v>8.9099557484897591</v>
      </c>
      <c r="Q94" s="8" cm="1">
        <f t="array" ref="Q94">_xlfn.IFS(AE94=0,0,AE94&gt;0,(LOG(0.01*AE94/10^-AS94)))</f>
        <v>0</v>
      </c>
      <c r="R94" s="8" cm="1">
        <f t="array" ref="R94">_xlfn.IFS(AF94=0,0,AF94&gt;0,(LOG(0.01*AF94/10^-AT94)))</f>
        <v>0</v>
      </c>
      <c r="S94" s="8" cm="1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6" t="str">
        <f>IF(VLOOKUP($A94,'I-Ligands'!$A:$G,3,FALSE)="","",VLOOKUP($A94,'I-Ligands'!$A:$G,3,FALSE))</f>
        <v>Leuprolide</v>
      </c>
      <c r="AX94" s="187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 cm="1">
        <f t="array" ref="F95">_xlfn.IFS(T95=0,0,T95&gt;0,(LOG(0.01*T95/10^-AH95)))</f>
        <v>0</v>
      </c>
      <c r="G95" s="8" cm="1">
        <f t="array" ref="G95">_xlfn.IFS(U95=0,0,U95&gt;0,(LOG(0.01*U95/10^-AI95)))</f>
        <v>0</v>
      </c>
      <c r="H95" s="8" cm="1">
        <f t="array" ref="H95">_xlfn.IFS(V95=0,0,V95&gt;0,(LOG(0.01*V95/10^-AJ95)))</f>
        <v>6.7404441148401197</v>
      </c>
      <c r="I95" s="8" cm="1">
        <f t="array" ref="I95">_xlfn.IFS(W95=0,0,W95&gt;0,(LOG(0.01*W95/10^-AK95)))</f>
        <v>6.7404441148401197</v>
      </c>
      <c r="J95" s="8" cm="1">
        <f t="array" ref="J95">_xlfn.IFS(X95=0,0,X95&gt;0,(LOG(0.01*X95/10^-AL95)))</f>
        <v>7.441883360978875</v>
      </c>
      <c r="K95" s="8" cm="1">
        <f t="array" ref="K95">_xlfn.IFS(Y95=0,0,Y95&gt;0,(LOG(0.01*Y95/10^-AM95)))</f>
        <v>6.5678017299302267</v>
      </c>
      <c r="L95" s="8" cm="1">
        <f t="array" ref="L95">_xlfn.IFS(Z95=0,0,Z95&gt;0,(LOG(0.01*Z95/10^-AN95)))</f>
        <v>6.5678017299302267</v>
      </c>
      <c r="M95" s="8" cm="1">
        <f t="array" ref="M95">_xlfn.IFS(AA95=0,0,AA95&gt;0,(LOG(0.01*AA95/10^-AO95)))</f>
        <v>7.5676785748691859</v>
      </c>
      <c r="N95" s="8" cm="1">
        <f t="array" ref="N95">_xlfn.IFS(AB95=0,0,AB95&gt;0,(LOG(0.01*AB95/10^-AP95)))</f>
        <v>8.1914499979728763</v>
      </c>
      <c r="O95" s="8" cm="1">
        <f t="array" ref="O95">_xlfn.IFS(AC95=0,0,AC95&gt;0,(LOG(0.01*AC95/10^-AQ95)))</f>
        <v>8.1914499979728763</v>
      </c>
      <c r="P95" s="8" cm="1">
        <f t="array" ref="P95">_xlfn.IFS(AD95=0,0,AD95&gt;0,(LOG(0.01*AD95/10^-AR95)))</f>
        <v>8.0723979978989551</v>
      </c>
      <c r="Q95" s="8" cm="1">
        <f t="array" ref="Q95">_xlfn.IFS(AE95=0,0,AE95&gt;0,(LOG(0.01*AE95/10^-AS95)))</f>
        <v>6.3888530764097062</v>
      </c>
      <c r="R95" s="8" cm="1">
        <f t="array" ref="R95">_xlfn.IFS(AF95=0,0,AF95&gt;0,(LOG(0.01*AF95/10^-AT95)))</f>
        <v>5.9984850188786494</v>
      </c>
      <c r="S95" s="8" cm="1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6" t="str">
        <f>IF(VLOOKUP($A95,'I-Ligands'!$A:$G,3,FALSE)="","",VLOOKUP($A95,'I-Ligands'!$A:$G,3,FALSE))</f>
        <v>Leukotriene D4</v>
      </c>
      <c r="AX95" s="187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 cm="1">
        <f t="array" ref="F96">_xlfn.IFS(T96=0,0,T96&gt;0,(LOG(0.01*T96/10^-AH96)))</f>
        <v>0</v>
      </c>
      <c r="G96" s="8" cm="1">
        <f t="array" ref="G96">_xlfn.IFS(U96=0,0,U96&gt;0,(LOG(0.01*U96/10^-AI96)))</f>
        <v>0</v>
      </c>
      <c r="H96" s="8" cm="1">
        <f t="array" ref="H96">_xlfn.IFS(V96=0,0,V96&gt;0,(LOG(0.01*V96/10^-AJ96)))</f>
        <v>7.2080633349627616</v>
      </c>
      <c r="I96" s="8" cm="1">
        <f t="array" ref="I96">_xlfn.IFS(W96=0,0,W96&gt;0,(LOG(0.01*W96/10^-AK96)))</f>
        <v>7.2080633349627616</v>
      </c>
      <c r="J96" s="8" cm="1">
        <f t="array" ref="J96">_xlfn.IFS(X96=0,0,X96&gt;0,(LOG(0.01*X96/10^-AL96)))</f>
        <v>7.2718820073061252</v>
      </c>
      <c r="K96" s="8" cm="1">
        <f t="array" ref="K96">_xlfn.IFS(Y96=0,0,Y96&gt;0,(LOG(0.01*Y96/10^-AM96)))</f>
        <v>6.9233228601204564</v>
      </c>
      <c r="L96" s="8" cm="1">
        <f t="array" ref="L96">_xlfn.IFS(Z96=0,0,Z96&gt;0,(LOG(0.01*Z96/10^-AN96)))</f>
        <v>6.9233228601204564</v>
      </c>
      <c r="M96" s="8" cm="1">
        <f t="array" ref="M96">_xlfn.IFS(AA96=0,0,AA96&gt;0,(LOG(0.01*AA96/10^-AO96)))</f>
        <v>0</v>
      </c>
      <c r="N96" s="8" cm="1">
        <f t="array" ref="N96">_xlfn.IFS(AB96=0,0,AB96&gt;0,(LOG(0.01*AB96/10^-AP96)))</f>
        <v>7.0310678622717369</v>
      </c>
      <c r="O96" s="8" cm="1">
        <f t="array" ref="O96">_xlfn.IFS(AC96=0,0,AC96&gt;0,(LOG(0.01*AC96/10^-AQ96)))</f>
        <v>7.0310678622717369</v>
      </c>
      <c r="P96" s="8" cm="1">
        <f t="array" ref="P96">_xlfn.IFS(AD96=0,0,AD96&gt;0,(LOG(0.01*AD96/10^-AR96)))</f>
        <v>7.3652725051033068</v>
      </c>
      <c r="Q96" s="8" cm="1">
        <f t="array" ref="Q96">_xlfn.IFS(AE96=0,0,AE96&gt;0,(LOG(0.01*AE96/10^-AS96)))</f>
        <v>7.3783796034387397</v>
      </c>
      <c r="R96" s="8" cm="1">
        <f t="array" ref="R96">_xlfn.IFS(AF96=0,0,AF96&gt;0,(LOG(0.01*AF96/10^-AT96)))</f>
        <v>7.1079400086720383</v>
      </c>
      <c r="S96" s="8" cm="1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6" t="str">
        <f>IF(VLOOKUP($A96,'I-Ligands'!$A:$G,3,FALSE)="","",VLOOKUP($A96,'I-Ligands'!$A:$G,3,FALSE))</f>
        <v>Lysophosphatidic acid</v>
      </c>
      <c r="AX96" s="187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 cm="1">
        <f t="array" ref="F97">_xlfn.IFS(T97=0,0,T97&gt;0,(LOG(0.01*T97/10^-AH97)))</f>
        <v>4.922182518111363</v>
      </c>
      <c r="G97" s="8" cm="1">
        <f t="array" ref="G97">_xlfn.IFS(U97=0,0,U97&gt;0,(LOG(0.01*U97/10^-AI97)))</f>
        <v>4.8344537511509316</v>
      </c>
      <c r="H97" s="8" cm="1">
        <f t="array" ref="H97">_xlfn.IFS(V97=0,0,V97&gt;0,(LOG(0.01*V97/10^-AJ97)))</f>
        <v>5.9642998393467863</v>
      </c>
      <c r="I97" s="8" cm="1">
        <f t="array" ref="I97">_xlfn.IFS(W97=0,0,W97&gt;0,(LOG(0.01*W97/10^-AK97)))</f>
        <v>5.9642998393467863</v>
      </c>
      <c r="J97" s="8" cm="1">
        <f t="array" ref="J97">_xlfn.IFS(X97=0,0,X97&gt;0,(LOG(0.01*X97/10^-AL97)))</f>
        <v>5.9178818967339923</v>
      </c>
      <c r="K97" s="8" cm="1">
        <f t="array" ref="K97">_xlfn.IFS(Y97=0,0,Y97&gt;0,(LOG(0.01*Y97/10^-AM97)))</f>
        <v>5.6365584425715305</v>
      </c>
      <c r="L97" s="8" cm="1">
        <f t="array" ref="L97">_xlfn.IFS(Z97=0,0,Z97&gt;0,(LOG(0.01*Z97/10^-AN97)))</f>
        <v>5.6365584425715305</v>
      </c>
      <c r="M97" s="8" cm="1">
        <f t="array" ref="M97">_xlfn.IFS(AA97=0,0,AA97&gt;0,(LOG(0.01*AA97/10^-AO97)))</f>
        <v>5.4664597338485308</v>
      </c>
      <c r="N97" s="8" cm="1">
        <f t="array" ref="N97">_xlfn.IFS(AB97=0,0,AB97&gt;0,(LOG(0.01*AB97/10^-AP97)))</f>
        <v>5.7883012913197458</v>
      </c>
      <c r="O97" s="8" cm="1">
        <f t="array" ref="O97">_xlfn.IFS(AC97=0,0,AC97&gt;0,(LOG(0.01*AC97/10^-AQ97)))</f>
        <v>5.7883012913197458</v>
      </c>
      <c r="P97" s="8" cm="1">
        <f t="array" ref="P97">_xlfn.IFS(AD97=0,0,AD97&gt;0,(LOG(0.01*AD97/10^-AR97)))</f>
        <v>5.7333183400470382</v>
      </c>
      <c r="Q97" s="8" cm="1">
        <f t="array" ref="Q97">_xlfn.IFS(AE97=0,0,AE97&gt;0,(LOG(0.01*AE97/10^-AS97)))</f>
        <v>5.7003294747908742</v>
      </c>
      <c r="R97" s="8" cm="1">
        <f t="array" ref="R97">_xlfn.IFS(AF97=0,0,AF97&gt;0,(LOG(0.01*AF97/10^-AT97)))</f>
        <v>5.9110592622177522</v>
      </c>
      <c r="S97" s="8" cm="1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6" t="str">
        <f>IF(VLOOKUP($A97,'I-Ligands'!$A:$G,3,FALSE)="","",VLOOKUP($A97,'I-Ligands'!$A:$G,3,FALSE))</f>
        <v>PAR2 peptide</v>
      </c>
      <c r="AX97" s="187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 cm="1">
        <f t="array" ref="F98">_xlfn.IFS(T98=0,0,T98&gt;0,(LOG(0.01*T98/10^-AH98)))</f>
        <v>8.5313616938342722</v>
      </c>
      <c r="G98" s="8" cm="1">
        <f t="array" ref="G98">_xlfn.IFS(U98=0,0,U98&gt;0,(LOG(0.01*U98/10^-AI98)))</f>
        <v>8.4099584794248354</v>
      </c>
      <c r="H98" s="8" cm="1">
        <f t="array" ref="H98">_xlfn.IFS(V98=0,0,V98&gt;0,(LOG(0.01*V98/10^-AJ98)))</f>
        <v>6.6618820073061267</v>
      </c>
      <c r="I98" s="8" cm="1">
        <f t="array" ref="I98">_xlfn.IFS(W98=0,0,W98&gt;0,(LOG(0.01*W98/10^-AK98)))</f>
        <v>6.6618820073061267</v>
      </c>
      <c r="J98" s="8" cm="1">
        <f t="array" ref="J98">_xlfn.IFS(X98=0,0,X98&gt;0,(LOG(0.01*X98/10^-AL98)))</f>
        <v>7.1173173347481775</v>
      </c>
      <c r="K98" s="8" cm="1">
        <f t="array" ref="K98">_xlfn.IFS(Y98=0,0,Y98&gt;0,(LOG(0.01*Y98/10^-AM98)))</f>
        <v>6.5537878273455563</v>
      </c>
      <c r="L98" s="8" cm="1">
        <f t="array" ref="L98">_xlfn.IFS(Z98=0,0,Z98&gt;0,(LOG(0.01*Z98/10^-AN98)))</f>
        <v>6.5537878273455563</v>
      </c>
      <c r="M98" s="8" cm="1">
        <f t="array" ref="M98">_xlfn.IFS(AA98=0,0,AA98&gt;0,(LOG(0.01*AA98/10^-AO98)))</f>
        <v>6.2744984512435682</v>
      </c>
      <c r="N98" s="8" cm="1">
        <f t="array" ref="N98">_xlfn.IFS(AB98=0,0,AB98&gt;0,(LOG(0.01*AB98/10^-AP98)))</f>
        <v>8.5685664955938439</v>
      </c>
      <c r="O98" s="8" cm="1">
        <f t="array" ref="O98">_xlfn.IFS(AC98=0,0,AC98&gt;0,(LOG(0.01*AC98/10^-AQ98)))</f>
        <v>8.5685664955938439</v>
      </c>
      <c r="P98" s="8" cm="1">
        <f t="array" ref="P98">_xlfn.IFS(AD98=0,0,AD98&gt;0,(LOG(0.01*AD98/10^-AR98)))</f>
        <v>8.2516197059632308</v>
      </c>
      <c r="Q98" s="8" cm="1">
        <f t="array" ref="Q98">_xlfn.IFS(AE98=0,0,AE98&gt;0,(LOG(0.01*AE98/10^-AS98)))</f>
        <v>7.1128530309798945</v>
      </c>
      <c r="R98" s="8" cm="1">
        <f t="array" ref="R98">_xlfn.IFS(AF98=0,0,AF98&gt;0,(LOG(0.01*AF98/10^-AT98)))</f>
        <v>6.8889769472931697</v>
      </c>
      <c r="S98" s="8" cm="1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6" t="str">
        <f>IF(VLOOKUP($A98,'I-Ligands'!$A:$G,3,FALSE)="","",VLOOKUP($A98,'I-Ligands'!$A:$G,3,FALSE))</f>
        <v>Prostaglandin F2α</v>
      </c>
      <c r="AX98" s="187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 cm="1">
        <f t="array" ref="F99">_xlfn.IFS(T99=0,0,T99&gt;0,(LOG(0.01*T99/10^-AH99)))</f>
        <v>0</v>
      </c>
      <c r="G99" s="8" cm="1">
        <f t="array" ref="G99">_xlfn.IFS(U99=0,0,U99&gt;0,(LOG(0.01*U99/10^-AI99)))</f>
        <v>0</v>
      </c>
      <c r="H99" s="8" cm="1">
        <f t="array" ref="H99">_xlfn.IFS(V99=0,0,V99&gt;0,(LOG(0.01*V99/10^-AJ99)))</f>
        <v>7.2649733479708178</v>
      </c>
      <c r="I99" s="8" cm="1">
        <f t="array" ref="I99">_xlfn.IFS(W99=0,0,W99&gt;0,(LOG(0.01*W99/10^-AK99)))</f>
        <v>7.2649733479708178</v>
      </c>
      <c r="J99" s="8" cm="1">
        <f t="array" ref="J99">_xlfn.IFS(X99=0,0,X99&gt;0,(LOG(0.01*X99/10^-AL99)))</f>
        <v>7.1888530764097061</v>
      </c>
      <c r="K99" s="8" cm="1">
        <f t="array" ref="K99">_xlfn.IFS(Y99=0,0,Y99&gt;0,(LOG(0.01*Y99/10^-AM99)))</f>
        <v>6.929687082618404</v>
      </c>
      <c r="L99" s="8" cm="1">
        <f t="array" ref="L99">_xlfn.IFS(Z99=0,0,Z99&gt;0,(LOG(0.01*Z99/10^-AN99)))</f>
        <v>6.929687082618404</v>
      </c>
      <c r="M99" s="8" cm="1">
        <f t="array" ref="M99">_xlfn.IFS(AA99=0,0,AA99&gt;0,(LOG(0.01*AA99/10^-AO99)))</f>
        <v>6.6100346113625186</v>
      </c>
      <c r="N99" s="8" cm="1">
        <f t="array" ref="N99">_xlfn.IFS(AB99=0,0,AB99&gt;0,(LOG(0.01*AB99/10^-AP99)))</f>
        <v>7.0765112613645762</v>
      </c>
      <c r="O99" s="8" cm="1">
        <f t="array" ref="O99">_xlfn.IFS(AC99=0,0,AC99&gt;0,(LOG(0.01*AC99/10^-AQ99)))</f>
        <v>7.0765112613645762</v>
      </c>
      <c r="P99" s="8" cm="1">
        <f t="array" ref="P99">_xlfn.IFS(AD99=0,0,AD99&gt;0,(LOG(0.01*AD99/10^-AR99)))</f>
        <v>6.8083012913197454</v>
      </c>
      <c r="Q99" s="8" cm="1">
        <f t="array" ref="Q99">_xlfn.IFS(AE99=0,0,AE99&gt;0,(LOG(0.01*AE99/10^-AS99)))</f>
        <v>7.2714426285023048</v>
      </c>
      <c r="R99" s="8" cm="1">
        <f t="array" ref="R99">_xlfn.IFS(AF99=0,0,AF99&gt;0,(LOG(0.01*AF99/10^-AT99)))</f>
        <v>7.2582399653118497</v>
      </c>
      <c r="S99" s="8" cm="1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6" t="str">
        <f>IF(VLOOKUP($A99,'I-Ligands'!$A:$G,3,FALSE)="","",VLOOKUP($A99,'I-Ligands'!$A:$G,3,FALSE))</f>
        <v>PAR1 peptide</v>
      </c>
      <c r="AX99" s="187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 cm="1">
        <f t="array" ref="F100">_xlfn.IFS(T100=0,0,T100&gt;0,(LOG(0.01*T100/10^-AH100)))</f>
        <v>8.5956042032735986</v>
      </c>
      <c r="G100" s="8" cm="1">
        <f t="array" ref="G100">_xlfn.IFS(U100=0,0,U100&gt;0,(LOG(0.01*U100/10^-AI100)))</f>
        <v>8.5565112613645766</v>
      </c>
      <c r="H100" s="8" cm="1">
        <f t="array" ref="H100">_xlfn.IFS(V100=0,0,V100&gt;0,(LOG(0.01*V100/10^-AJ100)))</f>
        <v>9.599949601325708</v>
      </c>
      <c r="I100" s="8" cm="1">
        <f t="array" ref="I100">_xlfn.IFS(W100=0,0,W100&gt;0,(LOG(0.01*W100/10^-AK100)))</f>
        <v>9.599949601325708</v>
      </c>
      <c r="J100" s="8" cm="1">
        <f t="array" ref="J100">_xlfn.IFS(X100=0,0,X100&gt;0,(LOG(0.01*X100/10^-AL100)))</f>
        <v>10.044026106056137</v>
      </c>
      <c r="K100" s="8" cm="1">
        <f t="array" ref="K100">_xlfn.IFS(Y100=0,0,Y100&gt;0,(LOG(0.01*Y100/10^-AM100)))</f>
        <v>8.383815365980432</v>
      </c>
      <c r="L100" s="8" cm="1">
        <f t="array" ref="L100">_xlfn.IFS(Z100=0,0,Z100&gt;0,(LOG(0.01*Z100/10^-AN100)))</f>
        <v>8.383815365980432</v>
      </c>
      <c r="M100" s="8" cm="1">
        <f t="array" ref="M100">_xlfn.IFS(AA100=0,0,AA100&gt;0,(LOG(0.01*AA100/10^-AO100)))</f>
        <v>7.6344984512435667</v>
      </c>
      <c r="N100" s="8" cm="1">
        <f t="array" ref="N100">_xlfn.IFS(AB100=0,0,AB100&gt;0,(LOG(0.01*AB100/10^-AP100)))</f>
        <v>9.9932176000679398</v>
      </c>
      <c r="O100" s="8" cm="1">
        <f t="array" ref="O100">_xlfn.IFS(AC100=0,0,AC100&gt;0,(LOG(0.01*AC100/10^-AQ100)))</f>
        <v>9.9932176000679398</v>
      </c>
      <c r="P100" s="8" cm="1">
        <f t="array" ref="P100">_xlfn.IFS(AD100=0,0,AD100&gt;0,(LOG(0.01*AD100/10^-AR100)))</f>
        <v>9.8805450102066121</v>
      </c>
      <c r="Q100" s="8" cm="1">
        <f t="array" ref="Q100">_xlfn.IFS(AE100=0,0,AE100&gt;0,(LOG(0.01*AE100/10^-AS100)))</f>
        <v>10.035496221825573</v>
      </c>
      <c r="R100" s="8" cm="1">
        <f t="array" ref="R100">_xlfn.IFS(AF100=0,0,AF100&gt;0,(LOG(0.01*AF100/10^-AT100)))</f>
        <v>9.0122928644564748</v>
      </c>
      <c r="S100" s="8" cm="1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6" t="str">
        <f>IF(VLOOKUP($A100,'I-Ligands'!$A:$G,3,FALSE)="","",VLOOKUP($A100,'I-Ligands'!$A:$G,3,FALSE))</f>
        <v>Angiotensin II</v>
      </c>
      <c r="AX100" s="187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 cm="1">
        <f t="array" ref="F101">_xlfn.IFS(T101=0,0,T101&gt;0,(LOG(0.01*T101/10^-AH101)))</f>
        <v>8.0187536009528291</v>
      </c>
      <c r="G101" s="8" cm="1">
        <f t="array" ref="G101">_xlfn.IFS(U101=0,0,U101&gt;0,(LOG(0.01*U101/10^-AI101)))</f>
        <v>8.0255284469075487</v>
      </c>
      <c r="H101" s="8" cm="1">
        <f t="array" ref="H101">_xlfn.IFS(V101=0,0,V101&gt;0,(LOG(0.01*V101/10^-AJ101)))</f>
        <v>7.6761799739838876</v>
      </c>
      <c r="I101" s="8" cm="1">
        <f t="array" ref="I101">_xlfn.IFS(W101=0,0,W101&gt;0,(LOG(0.01*W101/10^-AK101)))</f>
        <v>7.6761799739838876</v>
      </c>
      <c r="J101" s="8" cm="1">
        <f t="array" ref="J101">_xlfn.IFS(X101=0,0,X101&gt;0,(LOG(0.01*X101/10^-AL101)))</f>
        <v>7.7930899869919452</v>
      </c>
      <c r="K101" s="8" cm="1">
        <f t="array" ref="K101">_xlfn.IFS(Y101=0,0,Y101&gt;0,(LOG(0.01*Y101/10^-AM101)))</f>
        <v>7.8786001717619181</v>
      </c>
      <c r="L101" s="8" cm="1">
        <f t="array" ref="L101">_xlfn.IFS(Z101=0,0,Z101&gt;0,(LOG(0.01*Z101/10^-AN101)))</f>
        <v>7.8786001717619181</v>
      </c>
      <c r="M101" s="8" cm="1">
        <f t="array" ref="M101">_xlfn.IFS(AA101=0,0,AA101&gt;0,(LOG(0.01*AA101/10^-AO101)))</f>
        <v>7.8990780923760751</v>
      </c>
      <c r="N101" s="8" cm="1">
        <f t="array" ref="N101">_xlfn.IFS(AB101=0,0,AB101&gt;0,(LOG(0.01*AB101/10^-AP101)))</f>
        <v>7.8334216851622358</v>
      </c>
      <c r="O101" s="8" cm="1">
        <f t="array" ref="O101">_xlfn.IFS(AC101=0,0,AC101&gt;0,(LOG(0.01*AC101/10^-AQ101)))</f>
        <v>7.8334216851622358</v>
      </c>
      <c r="P101" s="8" cm="1">
        <f t="array" ref="P101">_xlfn.IFS(AD101=0,0,AD101&gt;0,(LOG(0.01*AD101/10^-AR101)))</f>
        <v>8.0861280356782377</v>
      </c>
      <c r="Q101" s="8" cm="1">
        <f t="array" ref="Q101">_xlfn.IFS(AE101=0,0,AE101&gt;0,(LOG(0.01*AE101/10^-AS101)))</f>
        <v>7.693322860120456</v>
      </c>
      <c r="R101" s="8" cm="1">
        <f t="array" ref="R101">_xlfn.IFS(AF101=0,0,AF101&gt;0,(LOG(0.01*AF101/10^-AT101)))</f>
        <v>7.8608135922807927</v>
      </c>
      <c r="S101" s="8" cm="1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6" t="str">
        <f>IF(VLOOKUP($A101,'I-Ligands'!$A:$G,3,FALSE)="","",VLOOKUP($A101,'I-Ligands'!$A:$G,3,FALSE))</f>
        <v>Serotonin</v>
      </c>
      <c r="AX101" s="187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 cm="1">
        <f t="array" ref="F102">_xlfn.IFS(T102=0,0,T102&gt;0,(LOG(0.01*T102/10^-AH102)))</f>
        <v>6.08645973384853</v>
      </c>
      <c r="G102" s="8" cm="1">
        <f t="array" ref="G102">_xlfn.IFS(U102=0,0,U102&gt;0,(LOG(0.01*U102/10^-AI102)))</f>
        <v>5.945899652409234</v>
      </c>
      <c r="H102" s="8" cm="1">
        <f t="array" ref="H102">_xlfn.IFS(V102=0,0,V102&gt;0,(LOG(0.01*V102/10^-AJ102)))</f>
        <v>0</v>
      </c>
      <c r="I102" s="8" cm="1">
        <f t="array" ref="I102">_xlfn.IFS(W102=0,0,W102&gt;0,(LOG(0.01*W102/10^-AK102)))</f>
        <v>0</v>
      </c>
      <c r="J102" s="8" cm="1">
        <f t="array" ref="J102">_xlfn.IFS(X102=0,0,X102&gt;0,(LOG(0.01*X102/10^-AL102)))</f>
        <v>0</v>
      </c>
      <c r="K102" s="8" cm="1">
        <f t="array" ref="K102">_xlfn.IFS(Y102=0,0,Y102&gt;0,(LOG(0.01*Y102/10^-AM102)))</f>
        <v>0</v>
      </c>
      <c r="L102" s="8" cm="1">
        <f t="array" ref="L102">_xlfn.IFS(Z102=0,0,Z102&gt;0,(LOG(0.01*Z102/10^-AN102)))</f>
        <v>0</v>
      </c>
      <c r="M102" s="8" cm="1">
        <f t="array" ref="M102">_xlfn.IFS(AA102=0,0,AA102&gt;0,(LOG(0.01*AA102/10^-AO102)))</f>
        <v>0</v>
      </c>
      <c r="N102" s="8" cm="1">
        <f t="array" ref="N102">_xlfn.IFS(AB102=0,0,AB102&gt;0,(LOG(0.01*AB102/10^-AP102)))</f>
        <v>6.1131862684122753</v>
      </c>
      <c r="O102" s="8" cm="1">
        <f t="array" ref="O102">_xlfn.IFS(AC102=0,0,AC102&gt;0,(LOG(0.01*AC102/10^-AQ102)))</f>
        <v>6.1131862684122753</v>
      </c>
      <c r="P102" s="8" cm="1">
        <f t="array" ref="P102">_xlfn.IFS(AD102=0,0,AD102&gt;0,(LOG(0.01*AD102/10^-AR102)))</f>
        <v>6.1674960379132138</v>
      </c>
      <c r="Q102" s="8" cm="1">
        <f t="array" ref="Q102">_xlfn.IFS(AE102=0,0,AE102&gt;0,(LOG(0.01*AE102/10^-AS102)))</f>
        <v>0</v>
      </c>
      <c r="R102" s="8" cm="1">
        <f t="array" ref="R102">_xlfn.IFS(AF102=0,0,AF102&gt;0,(LOG(0.01*AF102/10^-AT102)))</f>
        <v>0</v>
      </c>
      <c r="S102" s="8" cm="1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6" t="str">
        <f>IF(VLOOKUP($A102,'I-Ligands'!$A:$G,3,FALSE)="","",VLOOKUP($A102,'I-Ligands'!$A:$G,3,FALSE))</f>
        <v>Norepinephrine</v>
      </c>
      <c r="AX102" s="187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 cm="1">
        <f t="array" ref="F103">_xlfn.IFS(T103=0,0,T103&gt;0,(LOG(0.01*T103/10^-AH103)))</f>
        <v>4.8460033436348002</v>
      </c>
      <c r="G103" s="8" cm="1">
        <f t="array" ref="G103">_xlfn.IFS(U103=0,0,U103&gt;0,(LOG(0.01*U103/10^-AI103)))</f>
        <v>4.7995439355418696</v>
      </c>
      <c r="H103" s="8" cm="1">
        <f t="array" ref="H103">_xlfn.IFS(V103=0,0,V103&gt;0,(LOG(0.01*V103/10^-AJ103)))</f>
        <v>4.9021825181113625</v>
      </c>
      <c r="I103" s="8" cm="1">
        <f t="array" ref="I103">_xlfn.IFS(W103=0,0,W103&gt;0,(LOG(0.01*W103/10^-AK103)))</f>
        <v>4.9021825181113625</v>
      </c>
      <c r="J103" s="8" cm="1">
        <f t="array" ref="J103">_xlfn.IFS(X103=0,0,X103&gt;0,(LOG(0.01*X103/10^-AL103)))</f>
        <v>5.177973266361807</v>
      </c>
      <c r="K103" s="8" cm="1">
        <f t="array" ref="K103">_xlfn.IFS(Y103=0,0,Y103&gt;0,(LOG(0.01*Y103/10^-AM103)))</f>
        <v>4.3652725051033077</v>
      </c>
      <c r="L103" s="8" cm="1">
        <f t="array" ref="L103">_xlfn.IFS(Z103=0,0,Z103&gt;0,(LOG(0.01*Z103/10^-AN103)))</f>
        <v>4.3652725051033077</v>
      </c>
      <c r="M103" s="8" cm="1">
        <f t="array" ref="M103">_xlfn.IFS(AA103=0,0,AA103&gt;0,(LOG(0.01*AA103/10^-AO103)))</f>
        <v>4.9648178230095379</v>
      </c>
      <c r="N103" s="8" cm="1">
        <f t="array" ref="N103">_xlfn.IFS(AB103=0,0,AB103&gt;0,(LOG(0.01*AB103/10^-AP103)))</f>
        <v>5.0624226808222064</v>
      </c>
      <c r="O103" s="8" cm="1">
        <f t="array" ref="O103">_xlfn.IFS(AC103=0,0,AC103&gt;0,(LOG(0.01*AC103/10^-AQ103)))</f>
        <v>5.0624226808222064</v>
      </c>
      <c r="P103" s="8" cm="1">
        <f t="array" ref="P103">_xlfn.IFS(AD103=0,0,AD103&gt;0,(LOG(0.01*AD103/10^-AR103)))</f>
        <v>5.6744537511509314</v>
      </c>
      <c r="Q103" s="8" cm="1">
        <f t="array" ref="Q103">_xlfn.IFS(AE103=0,0,AE103&gt;0,(LOG(0.01*AE103/10^-AS103)))</f>
        <v>4.5634216851622353</v>
      </c>
      <c r="R103" s="8" cm="1">
        <f t="array" ref="R103">_xlfn.IFS(AF103=0,0,AF103&gt;0,(LOG(0.01*AF103/10^-AT103)))</f>
        <v>5.0220599913279624</v>
      </c>
      <c r="S103" s="8" cm="1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6" t="str">
        <f>IF(VLOOKUP($A103,'I-Ligands'!$A:$G,3,FALSE)="","",VLOOKUP($A103,'I-Ligands'!$A:$G,3,FALSE))</f>
        <v>α-MSH</v>
      </c>
      <c r="AX103" s="187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 cm="1">
        <f t="array" ref="F104">_xlfn.IFS(T104=0,0,T104&gt;0,(LOG(0.01*T104/10^-AH104)))</f>
        <v>9.3573658565927342</v>
      </c>
      <c r="G104" s="8" cm="1">
        <f t="array" ref="G104">_xlfn.IFS(U104=0,0,U104&gt;0,(LOG(0.01*U104/10^-AI104)))</f>
        <v>9.2801360549737595</v>
      </c>
      <c r="H104" s="8" cm="1">
        <f t="array" ref="H104">_xlfn.IFS(V104=0,0,V104&gt;0,(LOG(0.01*V104/10^-AJ104)))</f>
        <v>9.2102283530550952</v>
      </c>
      <c r="I104" s="8" cm="1">
        <f t="array" ref="I104">_xlfn.IFS(W104=0,0,W104&gt;0,(LOG(0.01*W104/10^-AK104)))</f>
        <v>9.2102283530550952</v>
      </c>
      <c r="J104" s="8" cm="1">
        <f t="array" ref="J104">_xlfn.IFS(X104=0,0,X104&gt;0,(LOG(0.01*X104/10^-AL104)))</f>
        <v>9.395187844927662</v>
      </c>
      <c r="K104" s="8" cm="1">
        <f t="array" ref="K104">_xlfn.IFS(Y104=0,0,Y104&gt;0,(LOG(0.01*Y104/10^-AM104)))</f>
        <v>9.1434810853944111</v>
      </c>
      <c r="L104" s="8" cm="1">
        <f t="array" ref="L104">_xlfn.IFS(Z104=0,0,Z104&gt;0,(LOG(0.01*Z104/10^-AN104)))</f>
        <v>9.1434810853944111</v>
      </c>
      <c r="M104" s="8" cm="1">
        <f t="array" ref="M104">_xlfn.IFS(AA104=0,0,AA104&gt;0,(LOG(0.01*AA104/10^-AO104)))</f>
        <v>9.1999331233312933</v>
      </c>
      <c r="N104" s="8" cm="1">
        <f t="array" ref="N104">_xlfn.IFS(AB104=0,0,AB104&gt;0,(LOG(0.01*AB104/10^-AP104)))</f>
        <v>9.9420633629117088</v>
      </c>
      <c r="O104" s="8" cm="1">
        <f t="array" ref="O104">_xlfn.IFS(AC104=0,0,AC104&gt;0,(LOG(0.01*AC104/10^-AQ104)))</f>
        <v>9.9420633629117088</v>
      </c>
      <c r="P104" s="8" cm="1">
        <f t="array" ref="P104">_xlfn.IFS(AD104=0,0,AD104&gt;0,(LOG(0.01*AD104/10^-AR104)))</f>
        <v>9.7487085705331662</v>
      </c>
      <c r="Q104" s="8" cm="1">
        <f t="array" ref="Q104">_xlfn.IFS(AE104=0,0,AE104&gt;0,(LOG(0.01*AE104/10^-AS104)))</f>
        <v>8.3774960379132146</v>
      </c>
      <c r="R104" s="8" cm="1">
        <f t="array" ref="R104">_xlfn.IFS(AF104=0,0,AF104&gt;0,(LOG(0.01*AF104/10^-AT104)))</f>
        <v>9.5934684555795879</v>
      </c>
      <c r="S104" s="8" cm="1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6" t="str">
        <f>IF(VLOOKUP($A104,'I-Ligands'!$A:$G,3,FALSE)="","",VLOOKUP($A104,'I-Ligands'!$A:$G,3,FALSE))</f>
        <v>Bombesin</v>
      </c>
      <c r="AX104" s="187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 cm="1">
        <f t="array" ref="F105">_xlfn.IFS(T105=0,0,T105&gt;0,(LOG(0.01*T105/10^-AH105)))</f>
        <v>7.3820633629117092</v>
      </c>
      <c r="G105" s="8" cm="1">
        <f t="array" ref="G105">_xlfn.IFS(U105=0,0,U105&gt;0,(LOG(0.01*U105/10^-AI105)))</f>
        <v>7.2274917998372263</v>
      </c>
      <c r="H105" s="8" cm="1">
        <f t="array" ref="H105">_xlfn.IFS(V105=0,0,V105&gt;0,(LOG(0.01*V105/10^-AJ105)))</f>
        <v>0</v>
      </c>
      <c r="I105" s="8" cm="1">
        <f t="array" ref="I105">_xlfn.IFS(W105=0,0,W105&gt;0,(LOG(0.01*W105/10^-AK105)))</f>
        <v>0</v>
      </c>
      <c r="J105" s="8" cm="1">
        <f t="array" ref="J105">_xlfn.IFS(X105=0,0,X105&gt;0,(LOG(0.01*X105/10^-AL105)))</f>
        <v>0</v>
      </c>
      <c r="K105" s="8" cm="1">
        <f t="array" ref="K105">_xlfn.IFS(Y105=0,0,Y105&gt;0,(LOG(0.01*Y105/10^-AM105)))</f>
        <v>0</v>
      </c>
      <c r="L105" s="8" cm="1">
        <f t="array" ref="L105">_xlfn.IFS(Z105=0,0,Z105&gt;0,(LOG(0.01*Z105/10^-AN105)))</f>
        <v>0</v>
      </c>
      <c r="M105" s="8" cm="1">
        <f t="array" ref="M105">_xlfn.IFS(AA105=0,0,AA105&gt;0,(LOG(0.01*AA105/10^-AO105)))</f>
        <v>0</v>
      </c>
      <c r="N105" s="8" cm="1">
        <f t="array" ref="N105">_xlfn.IFS(AB105=0,0,AB105&gt;0,(LOG(0.01*AB105/10^-AP105)))</f>
        <v>6.0632997640812532</v>
      </c>
      <c r="O105" s="8" cm="1">
        <f t="array" ref="O105">_xlfn.IFS(AC105=0,0,AC105&gt;0,(LOG(0.01*AC105/10^-AQ105)))</f>
        <v>6.0632997640812532</v>
      </c>
      <c r="P105" s="8" cm="1">
        <f t="array" ref="P105">_xlfn.IFS(AD105=0,0,AD105&gt;0,(LOG(0.01*AD105/10^-AR105)))</f>
        <v>5.3374960379132137</v>
      </c>
      <c r="Q105" s="8" cm="1">
        <f t="array" ref="Q105">_xlfn.IFS(AE105=0,0,AE105&gt;0,(LOG(0.01*AE105/10^-AS105)))</f>
        <v>0</v>
      </c>
      <c r="R105" s="8" cm="1">
        <f t="array" ref="R105">_xlfn.IFS(AF105=0,0,AF105&gt;0,(LOG(0.01*AF105/10^-AT105)))</f>
        <v>4.7014789170422562</v>
      </c>
      <c r="S105" s="8" cm="1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6" t="str">
        <f>IF(VLOOKUP($A105,'I-Ligands'!$A:$G,3,FALSE)="","",VLOOKUP($A105,'I-Ligands'!$A:$G,3,FALSE))</f>
        <v>Prostaglandin D2</v>
      </c>
      <c r="AX105" s="187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 cm="1">
        <f t="array" ref="F106">_xlfn.IFS(T106=0,0,T106&gt;0,(LOG(0.01*T106/10^-AH106)))</f>
        <v>7.1999496013257085</v>
      </c>
      <c r="G106" s="8" cm="1">
        <f t="array" ref="G106">_xlfn.IFS(U106=0,0,U106&gt;0,(LOG(0.01*U106/10^-AI106)))</f>
        <v>7.1158478186735188</v>
      </c>
      <c r="H106" s="8" cm="1">
        <f t="array" ref="H106">_xlfn.IFS(V106=0,0,V106&gt;0,(LOG(0.01*V106/10^-AJ106)))</f>
        <v>7.4338830266438753</v>
      </c>
      <c r="I106" s="8" cm="1">
        <f t="array" ref="I106">_xlfn.IFS(W106=0,0,W106&gt;0,(LOG(0.01*W106/10^-AK106)))</f>
        <v>7.4338830266438753</v>
      </c>
      <c r="J106" s="8" cm="1">
        <f t="array" ref="J106">_xlfn.IFS(X106=0,0,X106&gt;0,(LOG(0.01*X106/10^-AL106)))</f>
        <v>7.8576299008713395</v>
      </c>
      <c r="K106" s="8" cm="1">
        <f t="array" ref="K106">_xlfn.IFS(Y106=0,0,Y106&gt;0,(LOG(0.01*Y106/10^-AM106)))</f>
        <v>6.9478558716958325</v>
      </c>
      <c r="L106" s="8" cm="1">
        <f t="array" ref="L106">_xlfn.IFS(Z106=0,0,Z106&gt;0,(LOG(0.01*Z106/10^-AN106)))</f>
        <v>6.9478558716958325</v>
      </c>
      <c r="M106" s="8" cm="1">
        <f t="array" ref="M106">_xlfn.IFS(AA106=0,0,AA106&gt;0,(LOG(0.01*AA106/10^-AO106)))</f>
        <v>6.4422560713564776</v>
      </c>
      <c r="N106" s="8" cm="1">
        <f t="array" ref="N106">_xlfn.IFS(AB106=0,0,AB106&gt;0,(LOG(0.01*AB106/10^-AP106)))</f>
        <v>8.8855443375464489</v>
      </c>
      <c r="O106" s="8" cm="1">
        <f t="array" ref="O106">_xlfn.IFS(AC106=0,0,AC106&gt;0,(LOG(0.01*AC106/10^-AQ106)))</f>
        <v>8.8855443375464489</v>
      </c>
      <c r="P106" s="8" cm="1">
        <f t="array" ref="P106">_xlfn.IFS(AD106=0,0,AD106&gt;0,(LOG(0.01*AD106/10^-AR106)))</f>
        <v>8.7985507165004453</v>
      </c>
      <c r="Q106" s="8" cm="1">
        <f t="array" ref="Q106">_xlfn.IFS(AE106=0,0,AE106&gt;0,(LOG(0.01*AE106/10^-AS106)))</f>
        <v>6.2020170425748695</v>
      </c>
      <c r="R106" s="8" cm="1">
        <f t="array" ref="R106">_xlfn.IFS(AF106=0,0,AF106&gt;0,(LOG(0.01*AF106/10^-AT106)))</f>
        <v>7.0077747053878223</v>
      </c>
      <c r="S106" s="8" cm="1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6" t="str">
        <f>IF(VLOOKUP($A106,'I-Ligands'!$A:$G,3,FALSE)="","",VLOOKUP($A106,'I-Ligands'!$A:$G,3,FALSE))</f>
        <v xml:space="preserve">Kisspeptin-10 </v>
      </c>
      <c r="AX106" s="187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 cm="1">
        <f t="array" ref="F107">_xlfn.IFS(T107=0,0,T107&gt;0,(LOG(0.01*T107/10^-AH107)))</f>
        <v>7.5197835966168114</v>
      </c>
      <c r="G107" s="8" cm="1">
        <f t="array" ref="G107">_xlfn.IFS(U107=0,0,U107&gt;0,(LOG(0.01*U107/10^-AI107)))</f>
        <v>7.4215792439465824</v>
      </c>
      <c r="H107" s="8" cm="1">
        <f t="array" ref="H107">_xlfn.IFS(V107=0,0,V107&gt;0,(LOG(0.01*V107/10^-AJ107)))</f>
        <v>7.6375072019056587</v>
      </c>
      <c r="I107" s="8" cm="1">
        <f t="array" ref="I107">_xlfn.IFS(W107=0,0,W107&gt;0,(LOG(0.01*W107/10^-AK107)))</f>
        <v>7.6375072019056587</v>
      </c>
      <c r="J107" s="8" cm="1">
        <f t="array" ref="J107">_xlfn.IFS(X107=0,0,X107&gt;0,(LOG(0.01*X107/10^-AL107)))</f>
        <v>7.5424442335063206</v>
      </c>
      <c r="K107" s="8" cm="1">
        <f t="array" ref="K107">_xlfn.IFS(Y107=0,0,Y107&gt;0,(LOG(0.01*Y107/10^-AM107)))</f>
        <v>6.9009351071033809</v>
      </c>
      <c r="L107" s="8" cm="1">
        <f t="array" ref="L107">_xlfn.IFS(Z107=0,0,Z107&gt;0,(LOG(0.01*Z107/10^-AN107)))</f>
        <v>6.9009351071033809</v>
      </c>
      <c r="M107" s="8" cm="1">
        <f t="array" ref="M107">_xlfn.IFS(AA107=0,0,AA107&gt;0,(LOG(0.01*AA107/10^-AO107)))</f>
        <v>6.9204489213782745</v>
      </c>
      <c r="N107" s="8" cm="1">
        <f t="array" ref="N107">_xlfn.IFS(AB107=0,0,AB107&gt;0,(LOG(0.01*AB107/10^-AP107)))</f>
        <v>8.1526682161121933</v>
      </c>
      <c r="O107" s="8" cm="1">
        <f t="array" ref="O107">_xlfn.IFS(AC107=0,0,AC107&gt;0,(LOG(0.01*AC107/10^-AQ107)))</f>
        <v>8.1526682161121933</v>
      </c>
      <c r="P107" s="8" cm="1">
        <f t="array" ref="P107">_xlfn.IFS(AD107=0,0,AD107&gt;0,(LOG(0.01*AD107/10^-AR107)))</f>
        <v>8.1826682161121944</v>
      </c>
      <c r="Q107" s="8" cm="1">
        <f t="array" ref="Q107">_xlfn.IFS(AE107=0,0,AE107&gt;0,(LOG(0.01*AE107/10^-AS107)))</f>
        <v>6.8898354823398895</v>
      </c>
      <c r="R107" s="8" cm="1">
        <f t="array" ref="R107">_xlfn.IFS(AF107=0,0,AF107&gt;0,(LOG(0.01*AF107/10^-AT107)))</f>
        <v>7.3313616938342729</v>
      </c>
      <c r="S107" s="8" cm="1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6" t="str">
        <f>IF(VLOOKUP($A107,'I-Ligands'!$A:$G,3,FALSE)="","",VLOOKUP($A107,'I-Ligands'!$A:$G,3,FALSE))</f>
        <v>Neurokinin A</v>
      </c>
      <c r="AX107" s="187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 cm="1">
        <f t="array" ref="F108">_xlfn.IFS(T108=0,0,T108&gt;0,(LOG(0.01*T108/10^-AH108)))</f>
        <v>7.4155809910179533</v>
      </c>
      <c r="G108" s="8" cm="1">
        <f t="array" ref="G108">_xlfn.IFS(U108=0,0,U108&gt;0,(LOG(0.01*U108/10^-AI108)))</f>
        <v>7.1180113966571126</v>
      </c>
      <c r="H108" s="8" cm="1">
        <f t="array" ref="H108">_xlfn.IFS(V108=0,0,V108&gt;0,(LOG(0.01*V108/10^-AJ108)))</f>
        <v>5.3517278360175933</v>
      </c>
      <c r="I108" s="8" cm="1">
        <f t="array" ref="I108">_xlfn.IFS(W108=0,0,W108&gt;0,(LOG(0.01*W108/10^-AK108)))</f>
        <v>5.3517278360175933</v>
      </c>
      <c r="J108" s="8" cm="1">
        <f t="array" ref="J108">_xlfn.IFS(X108=0,0,X108&gt;0,(LOG(0.01*X108/10^-AL108)))</f>
        <v>5.2729961103921541</v>
      </c>
      <c r="K108" s="8" cm="1">
        <f t="array" ref="K108">_xlfn.IFS(Y108=0,0,Y108&gt;0,(LOG(0.01*Y108/10^-AM108)))</f>
        <v>5.1679732663618063</v>
      </c>
      <c r="L108" s="8" cm="1">
        <f t="array" ref="L108">_xlfn.IFS(Z108=0,0,Z108&gt;0,(LOG(0.01*Z108/10^-AN108)))</f>
        <v>5.1679732663618063</v>
      </c>
      <c r="M108" s="8" cm="1">
        <f t="array" ref="M108">_xlfn.IFS(AA108=0,0,AA108&gt;0,(LOG(0.01*AA108/10^-AO108)))</f>
        <v>5.2048438480476982</v>
      </c>
      <c r="N108" s="8" cm="1">
        <f t="array" ref="N108">_xlfn.IFS(AB108=0,0,AB108&gt;0,(LOG(0.01*AB108/10^-AP108)))</f>
        <v>7.0717233080073418</v>
      </c>
      <c r="O108" s="8" cm="1">
        <f t="array" ref="O108">_xlfn.IFS(AC108=0,0,AC108&gt;0,(LOG(0.01*AC108/10^-AQ108)))</f>
        <v>7.0717233080073418</v>
      </c>
      <c r="P108" s="8" cm="1">
        <f t="array" ref="P108">_xlfn.IFS(AD108=0,0,AD108&gt;0,(LOG(0.01*AD108/10^-AR108)))</f>
        <v>7.2177109650189122</v>
      </c>
      <c r="Q108" s="8" cm="1">
        <f t="array" ref="Q108">_xlfn.IFS(AE108=0,0,AE108&gt;0,(LOG(0.01*AE108/10^-AS108)))</f>
        <v>5.451619705963231</v>
      </c>
      <c r="R108" s="8" cm="1">
        <f t="array" ref="R108">_xlfn.IFS(AF108=0,0,AF108&gt;0,(LOG(0.01*AF108/10^-AT108)))</f>
        <v>5.0243213737826427</v>
      </c>
      <c r="S108" s="8" cm="1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6" t="str">
        <f>IF(VLOOKUP($A108,'I-Ligands'!$A:$G,3,FALSE)="","",VLOOKUP($A108,'I-Ligands'!$A:$G,3,FALSE))</f>
        <v>Norepinephrine</v>
      </c>
      <c r="AX108" s="187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 cm="1">
        <f t="array" ref="F109">_xlfn.IFS(T109=0,0,T109&gt;0,(LOG(0.01*T109/10^-AH109)))</f>
        <v>8.0856042032735989</v>
      </c>
      <c r="G109" s="8" cm="1">
        <f t="array" ref="G109">_xlfn.IFS(U109=0,0,U109&gt;0,(LOG(0.01*U109/10^-AI109)))</f>
        <v>8.1049733479708195</v>
      </c>
      <c r="H109" s="8" cm="1">
        <f t="array" ref="H109">_xlfn.IFS(V109=0,0,V109&gt;0,(LOG(0.01*V109/10^-AJ109)))</f>
        <v>8.8937464668115638</v>
      </c>
      <c r="I109" s="8" cm="1">
        <f t="array" ref="I109">_xlfn.IFS(W109=0,0,W109&gt;0,(LOG(0.01*W109/10^-AK109)))</f>
        <v>8.8937464668115638</v>
      </c>
      <c r="J109" s="8" cm="1">
        <f t="array" ref="J109">_xlfn.IFS(X109=0,0,X109&gt;0,(LOG(0.01*X109/10^-AL109)))</f>
        <v>8.966511261364575</v>
      </c>
      <c r="K109" s="8" cm="1">
        <f t="array" ref="K109">_xlfn.IFS(Y109=0,0,Y109&gt;0,(LOG(0.01*Y109/10^-AM109)))</f>
        <v>8.2697522800024093</v>
      </c>
      <c r="L109" s="8" cm="1">
        <f t="array" ref="L109">_xlfn.IFS(Z109=0,0,Z109&gt;0,(LOG(0.01*Z109/10^-AN109)))</f>
        <v>8.2697522800024093</v>
      </c>
      <c r="M109" s="8" cm="1">
        <f t="array" ref="M109">_xlfn.IFS(AA109=0,0,AA109&gt;0,(LOG(0.01*AA109/10^-AO109)))</f>
        <v>8.2410299956639808</v>
      </c>
      <c r="N109" s="8" cm="1">
        <f t="array" ref="N109">_xlfn.IFS(AB109=0,0,AB109&gt;0,(LOG(0.01*AB109/10^-AP109)))</f>
        <v>9.509202522331103</v>
      </c>
      <c r="O109" s="8" cm="1">
        <f t="array" ref="O109">_xlfn.IFS(AC109=0,0,AC109&gt;0,(LOG(0.01*AC109/10^-AQ109)))</f>
        <v>9.509202522331103</v>
      </c>
      <c r="P109" s="8" cm="1">
        <f t="array" ref="P109">_xlfn.IFS(AD109=0,0,AD109&gt;0,(LOG(0.01*AD109/10^-AR109)))</f>
        <v>9.4971383754771868</v>
      </c>
      <c r="Q109" s="8" cm="1">
        <f t="array" ref="Q109">_xlfn.IFS(AE109=0,0,AE109&gt;0,(LOG(0.01*AE109/10^-AS109)))</f>
        <v>7.9454879848909012</v>
      </c>
      <c r="R109" s="8" cm="1">
        <f t="array" ref="R109">_xlfn.IFS(AF109=0,0,AF109&gt;0,(LOG(0.01*AF109/10^-AT109)))</f>
        <v>8.3857214264815809</v>
      </c>
      <c r="S109" s="8" cm="1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6" t="str">
        <f>IF(VLOOKUP($A109,'I-Ligands'!$A:$G,3,FALSE)="","",VLOOKUP($A109,'I-Ligands'!$A:$G,3,FALSE))</f>
        <v>Neurokinin B</v>
      </c>
      <c r="AX109" s="187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 cm="1">
        <f t="array" ref="F110">_xlfn.IFS(T110=0,0,T110&gt;0,(LOG(0.01*T110/10^-AH110)))</f>
        <v>3.3704489213782738</v>
      </c>
      <c r="G110" s="8" cm="1">
        <f t="array" ref="G110">_xlfn.IFS(U110=0,0,U110&gt;0,(LOG(0.01*U110/10^-AI110)))</f>
        <v>3.2021876044039583</v>
      </c>
      <c r="H110" s="8" cm="1">
        <f t="array" ref="H110">_xlfn.IFS(V110=0,0,V110&gt;0,(LOG(0.01*V110/10^-AJ110)))</f>
        <v>3.5217538610557546</v>
      </c>
      <c r="I110" s="8" cm="1">
        <f t="array" ref="I110">_xlfn.IFS(W110=0,0,W110&gt;0,(LOG(0.01*W110/10^-AK110)))</f>
        <v>3.5217538610557546</v>
      </c>
      <c r="J110" s="8" cm="1">
        <f t="array" ref="J110">_xlfn.IFS(X110=0,0,X110&gt;0,(LOG(0.01*X110/10^-AL110)))</f>
        <v>3.6344579892269193</v>
      </c>
      <c r="K110" s="8" cm="1">
        <f t="array" ref="K110">_xlfn.IFS(Y110=0,0,Y110&gt;0,(LOG(0.01*Y110/10^-AM110)))</f>
        <v>3.4724384599156051</v>
      </c>
      <c r="L110" s="8" cm="1">
        <f t="array" ref="L110">_xlfn.IFS(Z110=0,0,Z110&gt;0,(LOG(0.01*Z110/10^-AN110)))</f>
        <v>3.4724384599156051</v>
      </c>
      <c r="M110" s="8" cm="1">
        <f t="array" ref="M110">_xlfn.IFS(AA110=0,0,AA110&gt;0,(LOG(0.01*AA110/10^-AO110)))</f>
        <v>3.5034237554869496</v>
      </c>
      <c r="N110" s="8" cm="1">
        <f t="array" ref="N110">_xlfn.IFS(AB110=0,0,AB110&gt;0,(LOG(0.01*AB110/10^-AP110)))</f>
        <v>3.9792317197309774</v>
      </c>
      <c r="O110" s="8" cm="1">
        <f t="array" ref="O110">_xlfn.IFS(AC110=0,0,AC110&gt;0,(LOG(0.01*AC110/10^-AQ110)))</f>
        <v>3.9792317197309774</v>
      </c>
      <c r="P110" s="8" cm="1">
        <f t="array" ref="P110">_xlfn.IFS(AD110=0,0,AD110&gt;0,(LOG(0.01*AD110/10^-AR110)))</f>
        <v>3.8497835966168101</v>
      </c>
      <c r="Q110" s="8" cm="1">
        <f t="array" ref="Q110">_xlfn.IFS(AE110=0,0,AE110&gt;0,(LOG(0.01*AE110/10^-AS110)))</f>
        <v>0</v>
      </c>
      <c r="R110" s="8" cm="1">
        <f t="array" ref="R110">_xlfn.IFS(AF110=0,0,AF110&gt;0,(LOG(0.01*AF110/10^-AT110)))</f>
        <v>0</v>
      </c>
      <c r="S110" s="8" cm="1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6" t="str">
        <f>IF(VLOOKUP($A110,'I-Ligands'!$A:$G,3,FALSE)="","",VLOOKUP($A110,'I-Ligands'!$A:$G,3,FALSE))</f>
        <v>2-oxo-glutaric acid</v>
      </c>
      <c r="AX110" s="187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 cm="1">
        <f t="array" ref="F111">_xlfn.IFS(T111=0,0,T111&gt;0,(LOG(0.01*T111/10^-AH111)))</f>
        <v>7.7914437690131733</v>
      </c>
      <c r="G111" s="8" cm="1">
        <f t="array" ref="G111">_xlfn.IFS(U111=0,0,U111&gt;0,(LOG(0.01*U111/10^-AI111)))</f>
        <v>7.811723308007342</v>
      </c>
      <c r="H111" s="8" cm="1">
        <f t="array" ref="H111">_xlfn.IFS(V111=0,0,V111&gt;0,(LOG(0.01*V111/10^-AJ111)))</f>
        <v>8.8603294747908752</v>
      </c>
      <c r="I111" s="8" cm="1">
        <f t="array" ref="I111">_xlfn.IFS(W111=0,0,W111&gt;0,(LOG(0.01*W111/10^-AK111)))</f>
        <v>8.8603294747908752</v>
      </c>
      <c r="J111" s="8" cm="1">
        <f t="array" ref="J111">_xlfn.IFS(X111=0,0,X111&gt;0,(LOG(0.01*X111/10^-AL111)))</f>
        <v>8.7895129442179165</v>
      </c>
      <c r="K111" s="8" cm="1">
        <f t="array" ref="K111">_xlfn.IFS(Y111=0,0,Y111&gt;0,(LOG(0.01*Y111/10^-AM111)))</f>
        <v>8.2832860670204589</v>
      </c>
      <c r="L111" s="8" cm="1">
        <f t="array" ref="L111">_xlfn.IFS(Z111=0,0,Z111&gt;0,(LOG(0.01*Z111/10^-AN111)))</f>
        <v>8.2832860670204589</v>
      </c>
      <c r="M111" s="8" cm="1">
        <f t="array" ref="M111">_xlfn.IFS(AA111=0,0,AA111&gt;0,(LOG(0.01*AA111/10^-AO111)))</f>
        <v>8.7224226808222074</v>
      </c>
      <c r="N111" s="8" cm="1">
        <f t="array" ref="N111">_xlfn.IFS(AB111=0,0,AB111&gt;0,(LOG(0.01*AB111/10^-AP111)))</f>
        <v>8.8777747053878233</v>
      </c>
      <c r="O111" s="8" cm="1">
        <f t="array" ref="O111">_xlfn.IFS(AC111=0,0,AC111&gt;0,(LOG(0.01*AC111/10^-AQ111)))</f>
        <v>8.8777747053878233</v>
      </c>
      <c r="P111" s="8" cm="1">
        <f t="array" ref="P111">_xlfn.IFS(AD111=0,0,AD111&gt;0,(LOG(0.01*AD111/10^-AR111)))</f>
        <v>9.1169296480732154</v>
      </c>
      <c r="Q111" s="8" cm="1">
        <f t="array" ref="Q111">_xlfn.IFS(AE111=0,0,AE111&gt;0,(LOG(0.01*AE111/10^-AS111)))</f>
        <v>9.047801729930228</v>
      </c>
      <c r="R111" s="8" cm="1">
        <f t="array" ref="R111">_xlfn.IFS(AF111=0,0,AF111&gt;0,(LOG(0.01*AF111/10^-AT111)))</f>
        <v>9.0627543789924978</v>
      </c>
      <c r="S111" s="8" cm="1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6" t="str">
        <f>IF(VLOOKUP($A111,'I-Ligands'!$A:$G,3,FALSE)="","",VLOOKUP($A111,'I-Ligands'!$A:$G,3,FALSE))</f>
        <v>Orexin-A</v>
      </c>
      <c r="AX111" s="187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 cm="1">
        <f t="array" ref="F112">_xlfn.IFS(T112=0,0,T112&gt;0,(LOG(0.01*T112/10^-AH112)))</f>
        <v>0</v>
      </c>
      <c r="G112" s="8" cm="1">
        <f t="array" ref="G112">_xlfn.IFS(U112=0,0,U112&gt;0,(LOG(0.01*U112/10^-AI112)))</f>
        <v>0</v>
      </c>
      <c r="H112" s="8" cm="1">
        <f t="array" ref="H112">_xlfn.IFS(V112=0,0,V112&gt;0,(LOG(0.01*V112/10^-AJ112)))</f>
        <v>7.2764597338485304</v>
      </c>
      <c r="I112" s="8" cm="1">
        <f t="array" ref="I112">_xlfn.IFS(W112=0,0,W112&gt;0,(LOG(0.01*W112/10^-AK112)))</f>
        <v>7.2764597338485304</v>
      </c>
      <c r="J112" s="8" cm="1">
        <f t="array" ref="J112">_xlfn.IFS(X112=0,0,X112&gt;0,(LOG(0.01*X112/10^-AL112)))</f>
        <v>7.9144516808262164</v>
      </c>
      <c r="K112" s="8" cm="1">
        <f t="array" ref="K112">_xlfn.IFS(Y112=0,0,Y112&gt;0,(LOG(0.01*Y112/10^-AM112)))</f>
        <v>7.0846914308175997</v>
      </c>
      <c r="L112" s="8" cm="1">
        <f t="array" ref="L112">_xlfn.IFS(Z112=0,0,Z112&gt;0,(LOG(0.01*Z112/10^-AN112)))</f>
        <v>7.0846914308175997</v>
      </c>
      <c r="M112" s="8" cm="1">
        <f t="array" ref="M112">_xlfn.IFS(AA112=0,0,AA112&gt;0,(LOG(0.01*AA112/10^-AO112)))</f>
        <v>6.0493405494535821</v>
      </c>
      <c r="N112" s="8" cm="1">
        <f t="array" ref="N112">_xlfn.IFS(AB112=0,0,AB112&gt;0,(LOG(0.01*AB112/10^-AP112)))</f>
        <v>8.1396737214810386</v>
      </c>
      <c r="O112" s="8" cm="1">
        <f t="array" ref="O112">_xlfn.IFS(AC112=0,0,AC112&gt;0,(LOG(0.01*AC112/10^-AQ112)))</f>
        <v>8.1396737214810386</v>
      </c>
      <c r="P112" s="8" cm="1">
        <f t="array" ref="P112">_xlfn.IFS(AD112=0,0,AD112&gt;0,(LOG(0.01*AD112/10^-AR112)))</f>
        <v>7.7936119798921446</v>
      </c>
      <c r="Q112" s="8" cm="1">
        <f t="array" ref="Q112">_xlfn.IFS(AE112=0,0,AE112&gt;0,(LOG(0.01*AE112/10^-AS112)))</f>
        <v>7.2744662261615938</v>
      </c>
      <c r="R112" s="8" cm="1">
        <f t="array" ref="R112">_xlfn.IFS(AF112=0,0,AF112&gt;0,(LOG(0.01*AF112/10^-AT112)))</f>
        <v>7.8077505628203889</v>
      </c>
      <c r="S112" s="8" cm="1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6" t="str">
        <f>IF(VLOOKUP($A112,'I-Ligands'!$A:$G,3,FALSE)="","",VLOOKUP($A112,'I-Ligands'!$A:$G,3,FALSE))</f>
        <v>Galanin</v>
      </c>
      <c r="AX112" s="187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 cm="1">
        <f t="array" ref="F113">_xlfn.IFS(T113=0,0,T113&gt;0,(LOG(0.01*T113/10^-AH113)))</f>
        <v>7.1857417386022648</v>
      </c>
      <c r="G113" s="8" cm="1">
        <f t="array" ref="G113">_xlfn.IFS(U113=0,0,U113&gt;0,(LOG(0.01*U113/10^-AI113)))</f>
        <v>7.1301173651118166</v>
      </c>
      <c r="H113" s="8" cm="1">
        <f t="array" ref="H113">_xlfn.IFS(V113=0,0,V113&gt;0,(LOG(0.01*V113/10^-AJ113)))</f>
        <v>8.0363025007672899</v>
      </c>
      <c r="I113" s="8" cm="1">
        <f t="array" ref="I113">_xlfn.IFS(W113=0,0,W113&gt;0,(LOG(0.01*W113/10^-AK113)))</f>
        <v>8.0363025007672899</v>
      </c>
      <c r="J113" s="8" cm="1">
        <f t="array" ref="J113">_xlfn.IFS(X113=0,0,X113&gt;0,(LOG(0.01*X113/10^-AL113)))</f>
        <v>8.0656062735983127</v>
      </c>
      <c r="K113" s="8" cm="1">
        <f t="array" ref="K113">_xlfn.IFS(Y113=0,0,Y113&gt;0,(LOG(0.01*Y113/10^-AM113)))</f>
        <v>7.3374897295125114</v>
      </c>
      <c r="L113" s="8" cm="1">
        <f t="array" ref="L113">_xlfn.IFS(Z113=0,0,Z113&gt;0,(LOG(0.01*Z113/10^-AN113)))</f>
        <v>7.3374897295125114</v>
      </c>
      <c r="M113" s="8" cm="1">
        <f t="array" ref="M113">_xlfn.IFS(AA113=0,0,AA113&gt;0,(LOG(0.01*AA113/10^-AO113)))</f>
        <v>7.4199584794248352</v>
      </c>
      <c r="N113" s="8" cm="1">
        <f t="array" ref="N113">_xlfn.IFS(AB113=0,0,AB113&gt;0,(LOG(0.01*AB113/10^-AP113)))</f>
        <v>8.125604203273598</v>
      </c>
      <c r="O113" s="8" cm="1">
        <f t="array" ref="O113">_xlfn.IFS(AC113=0,0,AC113&gt;0,(LOG(0.01*AC113/10^-AQ113)))</f>
        <v>8.125604203273598</v>
      </c>
      <c r="P113" s="8" cm="1">
        <f t="array" ref="P113">_xlfn.IFS(AD113=0,0,AD113&gt;0,(LOG(0.01*AD113/10^-AR113)))</f>
        <v>8.0414005407815452</v>
      </c>
      <c r="Q113" s="8" cm="1">
        <f t="array" ref="Q113">_xlfn.IFS(AE113=0,0,AE113&gt;0,(LOG(0.01*AE113/10^-AS113)))</f>
        <v>7.7304814369704218</v>
      </c>
      <c r="R113" s="8" cm="1">
        <f t="array" ref="R113">_xlfn.IFS(AF113=0,0,AF113&gt;0,(LOG(0.01*AF113/10^-AT113)))</f>
        <v>7.0939419986340875</v>
      </c>
      <c r="S113" s="8" cm="1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6" t="str">
        <f>IF(VLOOKUP($A113,'I-Ligands'!$A:$G,3,FALSE)="","",VLOOKUP($A113,'I-Ligands'!$A:$G,3,FALSE))</f>
        <v>Acetylcholine</v>
      </c>
      <c r="AX113" s="187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 cm="1">
        <f t="array" ref="F114">_xlfn.IFS(T114=0,0,T114&gt;0,(LOG(0.01*T114/10^-AH114)))</f>
        <v>8.9855809910179545</v>
      </c>
      <c r="G114" s="8" cm="1">
        <f t="array" ref="G114">_xlfn.IFS(U114=0,0,U114&gt;0,(LOG(0.01*U114/10^-AI114)))</f>
        <v>8.9512780139981452</v>
      </c>
      <c r="H114" s="8" cm="1">
        <f t="array" ref="H114">_xlfn.IFS(V114=0,0,V114&gt;0,(LOG(0.01*V114/10^-AJ114)))</f>
        <v>9.1741765418779604</v>
      </c>
      <c r="I114" s="8" cm="1">
        <f t="array" ref="I114">_xlfn.IFS(W114=0,0,W114&gt;0,(LOG(0.01*W114/10^-AK114)))</f>
        <v>9.1741765418779604</v>
      </c>
      <c r="J114" s="8" cm="1">
        <f t="array" ref="J114">_xlfn.IFS(X114=0,0,X114&gt;0,(LOG(0.01*X114/10^-AL114)))</f>
        <v>9.045483746814913</v>
      </c>
      <c r="K114" s="8" cm="1">
        <f t="array" ref="K114">_xlfn.IFS(Y114=0,0,Y114&gt;0,(LOG(0.01*Y114/10^-AM114)))</f>
        <v>8.8764037262230708</v>
      </c>
      <c r="L114" s="8" cm="1">
        <f t="array" ref="L114">_xlfn.IFS(Z114=0,0,Z114&gt;0,(LOG(0.01*Z114/10^-AN114)))</f>
        <v>8.8764037262230708</v>
      </c>
      <c r="M114" s="8" cm="1">
        <f t="array" ref="M114">_xlfn.IFS(AA114=0,0,AA114&gt;0,(LOG(0.01*AA114/10^-AO114)))</f>
        <v>8.7963392773898441</v>
      </c>
      <c r="N114" s="8" cm="1">
        <f t="array" ref="N114">_xlfn.IFS(AB114=0,0,AB114&gt;0,(LOG(0.01*AB114/10^-AP114)))</f>
        <v>9.4909728956867507</v>
      </c>
      <c r="O114" s="8" cm="1">
        <f t="array" ref="O114">_xlfn.IFS(AC114=0,0,AC114&gt;0,(LOG(0.01*AC114/10^-AQ114)))</f>
        <v>9.4909728956867507</v>
      </c>
      <c r="P114" s="8" cm="1">
        <f t="array" ref="P114">_xlfn.IFS(AD114=0,0,AD114&gt;0,(LOG(0.01*AD114/10^-AR114)))</f>
        <v>9.5485260335771951</v>
      </c>
      <c r="Q114" s="8" cm="1">
        <f t="array" ref="Q114">_xlfn.IFS(AE114=0,0,AE114&gt;0,(LOG(0.01*AE114/10^-AS114)))</f>
        <v>8.4438418218760702</v>
      </c>
      <c r="R114" s="8" cm="1">
        <f t="array" ref="R114">_xlfn.IFS(AF114=0,0,AF114&gt;0,(LOG(0.01*AF114/10^-AT114)))</f>
        <v>8.9248611407378124</v>
      </c>
      <c r="S114" s="8" cm="1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6" t="str">
        <f>IF(VLOOKUP($A114,'I-Ligands'!$A:$G,3,FALSE)="","",VLOOKUP($A114,'I-Ligands'!$A:$G,3,FALSE))</f>
        <v>Substance P</v>
      </c>
      <c r="AX114" s="187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 cm="1">
        <f t="array" ref="F115">_xlfn.IFS(T115=0,0,T115&gt;0,(LOG(0.01*T115/10^-AH115)))</f>
        <v>6.4179732663618081</v>
      </c>
      <c r="G115" s="8" cm="1">
        <f t="array" ref="G115">_xlfn.IFS(U115=0,0,U115&gt;0,(LOG(0.01*U115/10^-AI115)))</f>
        <v>6.2503337684950075</v>
      </c>
      <c r="H115" s="8" cm="1">
        <f t="array" ref="H115">_xlfn.IFS(V115=0,0,V115&gt;0,(LOG(0.01*V115/10^-AJ115)))</f>
        <v>9.1257783416740867</v>
      </c>
      <c r="I115" s="8" cm="1">
        <f t="array" ref="I115">_xlfn.IFS(W115=0,0,W115&gt;0,(LOG(0.01*W115/10^-AK115)))</f>
        <v>9.1257783416740867</v>
      </c>
      <c r="J115" s="8" cm="1">
        <f t="array" ref="J115">_xlfn.IFS(X115=0,0,X115&gt;0,(LOG(0.01*X115/10^-AL115)))</f>
        <v>9.5910646070264995</v>
      </c>
      <c r="K115" s="8" cm="1">
        <f t="array" ref="K115">_xlfn.IFS(Y115=0,0,Y115&gt;0,(LOG(0.01*Y115/10^-AM115)))</f>
        <v>8.819486489268586</v>
      </c>
      <c r="L115" s="8" cm="1">
        <f t="array" ref="L115">_xlfn.IFS(Z115=0,0,Z115&gt;0,(LOG(0.01*Z115/10^-AN115)))</f>
        <v>8.819486489268586</v>
      </c>
      <c r="M115" s="8" cm="1">
        <f t="array" ref="M115">_xlfn.IFS(AA115=0,0,AA115&gt;0,(LOG(0.01*AA115/10^-AO115)))</f>
        <v>8.5683105537896012</v>
      </c>
      <c r="N115" s="8" cm="1">
        <f t="array" ref="N115">_xlfn.IFS(AB115=0,0,AB115&gt;0,(LOG(0.01*AB115/10^-AP115)))</f>
        <v>7.2646660642520899</v>
      </c>
      <c r="O115" s="8" cm="1">
        <f t="array" ref="O115">_xlfn.IFS(AC115=0,0,AC115&gt;0,(LOG(0.01*AC115/10^-AQ115)))</f>
        <v>7.2646660642520899</v>
      </c>
      <c r="P115" s="8" cm="1">
        <f t="array" ref="P115">_xlfn.IFS(AD115=0,0,AD115&gt;0,(LOG(0.01*AD115/10^-AR115)))</f>
        <v>8.3814499979728758</v>
      </c>
      <c r="Q115" s="8" cm="1">
        <f t="array" ref="Q115">_xlfn.IFS(AE115=0,0,AE115&gt;0,(LOG(0.01*AE115/10^-AS115)))</f>
        <v>7.6894864892685879</v>
      </c>
      <c r="R115" s="8" cm="1">
        <f t="array" ref="R115">_xlfn.IFS(AF115=0,0,AF115&gt;0,(LOG(0.01*AF115/10^-AT115)))</f>
        <v>7.8855809910179548</v>
      </c>
      <c r="S115" s="8" cm="1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6" t="str">
        <f>IF(VLOOKUP($A115,'I-Ligands'!$A:$G,3,FALSE)="","",VLOOKUP($A115,'I-Ligands'!$A:$G,3,FALSE))</f>
        <v>Somatostatin</v>
      </c>
      <c r="AX115" s="187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 cm="1">
        <f t="array" ref="F116">_xlfn.IFS(T116=0,0,T116&gt;0,(LOG(0.01*T116/10^-AH116)))</f>
        <v>7.2227853703164522</v>
      </c>
      <c r="G116" s="8" cm="1">
        <f t="array" ref="G116">_xlfn.IFS(U116=0,0,U116&gt;0,(LOG(0.01*U116/10^-AI116)))</f>
        <v>7.048600171761918</v>
      </c>
      <c r="H116" s="8" cm="1">
        <f t="array" ref="H116">_xlfn.IFS(V116=0,0,V116&gt;0,(LOG(0.01*V116/10^-AJ116)))</f>
        <v>8.4432997640812513</v>
      </c>
      <c r="I116" s="8" cm="1">
        <f t="array" ref="I116">_xlfn.IFS(W116=0,0,W116&gt;0,(LOG(0.01*W116/10^-AK116)))</f>
        <v>8.4432997640812513</v>
      </c>
      <c r="J116" s="8" cm="1">
        <f t="array" ref="J116">_xlfn.IFS(X116=0,0,X116&gt;0,(LOG(0.01*X116/10^-AL116)))</f>
        <v>8.5913637641589879</v>
      </c>
      <c r="K116" s="8" cm="1">
        <f t="array" ref="K116">_xlfn.IFS(Y116=0,0,Y116&gt;0,(LOG(0.01*Y116/10^-AM116)))</f>
        <v>7.9052725051033077</v>
      </c>
      <c r="L116" s="8" cm="1">
        <f t="array" ref="L116">_xlfn.IFS(Z116=0,0,Z116&gt;0,(LOG(0.01*Z116/10^-AN116)))</f>
        <v>7.9052725051033077</v>
      </c>
      <c r="M116" s="8" cm="1">
        <f t="array" ref="M116">_xlfn.IFS(AA116=0,0,AA116&gt;0,(LOG(0.01*AA116/10^-AO116)))</f>
        <v>8.0263598306747479</v>
      </c>
      <c r="N116" s="8" cm="1">
        <f t="array" ref="N116">_xlfn.IFS(AB116=0,0,AB116&gt;0,(LOG(0.01*AB116/10^-AP116)))</f>
        <v>9.2928716022004814</v>
      </c>
      <c r="O116" s="8" cm="1">
        <f t="array" ref="O116">_xlfn.IFS(AC116=0,0,AC116&gt;0,(LOG(0.01*AC116/10^-AQ116)))</f>
        <v>9.2928716022004814</v>
      </c>
      <c r="P116" s="8" cm="1">
        <f t="array" ref="P116">_xlfn.IFS(AD116=0,0,AD116&gt;0,(LOG(0.01*AD116/10^-AR116)))</f>
        <v>9.1817088318086881</v>
      </c>
      <c r="Q116" s="8" cm="1">
        <f t="array" ref="Q116">_xlfn.IFS(AE116=0,0,AE116&gt;0,(LOG(0.01*AE116/10^-AS116)))</f>
        <v>6.8395192526186195</v>
      </c>
      <c r="R116" s="8" cm="1">
        <f t="array" ref="R116">_xlfn.IFS(AF116=0,0,AF116&gt;0,(LOG(0.01*AF116/10^-AT116)))</f>
        <v>7.9195129442179173</v>
      </c>
      <c r="S116" s="8" cm="1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6" t="str">
        <f>IF(VLOOKUP($A116,'I-Ligands'!$A:$G,3,FALSE)="","",VLOOKUP($A116,'I-Ligands'!$A:$G,3,FALSE))</f>
        <v>NT</v>
      </c>
      <c r="AX116" s="187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 cm="1">
        <f t="array" ref="F117">_xlfn.IFS(T117=0,0,T117&gt;0,(LOG(0.01*T117/10^-AH117)))</f>
        <v>9.2958478186735185</v>
      </c>
      <c r="G117" s="8" cm="1">
        <f t="array" ref="G117">_xlfn.IFS(U117=0,0,U117&gt;0,(LOG(0.01*U117/10^-AI117)))</f>
        <v>9.2232176000679402</v>
      </c>
      <c r="H117" s="8" cm="1">
        <f t="array" ref="H117">_xlfn.IFS(V117=0,0,V117&gt;0,(LOG(0.01*V117/10^-AJ117)))</f>
        <v>10.187365856592734</v>
      </c>
      <c r="I117" s="8" cm="1">
        <f t="array" ref="I117">_xlfn.IFS(W117=0,0,W117&gt;0,(LOG(0.01*W117/10^-AK117)))</f>
        <v>10.187365856592734</v>
      </c>
      <c r="J117" s="8" cm="1">
        <f t="array" ref="J117">_xlfn.IFS(X117=0,0,X117&gt;0,(LOG(0.01*X117/10^-AL117)))</f>
        <v>10.179783596616812</v>
      </c>
      <c r="K117" s="8" cm="1">
        <f t="array" ref="K117">_xlfn.IFS(Y117=0,0,Y117&gt;0,(LOG(0.01*Y117/10^-AM117)))</f>
        <v>9.6131987739686231</v>
      </c>
      <c r="L117" s="8" cm="1">
        <f t="array" ref="L117">_xlfn.IFS(Z117=0,0,Z117&gt;0,(LOG(0.01*Z117/10^-AN117)))</f>
        <v>9.6131987739686231</v>
      </c>
      <c r="M117" s="8" cm="1">
        <f t="array" ref="M117">_xlfn.IFS(AA117=0,0,AA117&gt;0,(LOG(0.01*AA117/10^-AO117)))</f>
        <v>9.5985507165004442</v>
      </c>
      <c r="N117" s="8" cm="1">
        <f t="array" ref="N117">_xlfn.IFS(AB117=0,0,AB117&gt;0,(LOG(0.01*AB117/10^-AP117)))</f>
        <v>9.3727564493172135</v>
      </c>
      <c r="O117" s="8" cm="1">
        <f t="array" ref="O117">_xlfn.IFS(AC117=0,0,AC117&gt;0,(LOG(0.01*AC117/10^-AQ117)))</f>
        <v>9.3727564493172135</v>
      </c>
      <c r="P117" s="8" cm="1">
        <f t="array" ref="P117">_xlfn.IFS(AD117=0,0,AD117&gt;0,(LOG(0.01*AD117/10^-AR117)))</f>
        <v>9.7156711883244302</v>
      </c>
      <c r="Q117" s="8" cm="1">
        <f t="array" ref="Q117">_xlfn.IFS(AE117=0,0,AE117&gt;0,(LOG(0.01*AE117/10^-AS117)))</f>
        <v>9.7842820958356693</v>
      </c>
      <c r="R117" s="8" cm="1">
        <f t="array" ref="R117">_xlfn.IFS(AF117=0,0,AF117&gt;0,(LOG(0.01*AF117/10^-AT117)))</f>
        <v>10.140481436970424</v>
      </c>
      <c r="S117" s="8" cm="1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6" t="str">
        <f>IF(VLOOKUP($A117,'I-Ligands'!$A:$G,3,FALSE)="","",VLOOKUP($A117,'I-Ligands'!$A:$G,3,FALSE))</f>
        <v>Endothelin-1</v>
      </c>
      <c r="AX117" s="187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 cm="1">
        <f t="array" ref="F118">_xlfn.IFS(T118=0,0,T118&gt;0,(LOG(0.01*T118/10^-AH118)))</f>
        <v>9.1741765418779604</v>
      </c>
      <c r="G118" s="8" cm="1">
        <f t="array" ref="G118">_xlfn.IFS(U118=0,0,U118&gt;0,(LOG(0.01*U118/10^-AI118)))</f>
        <v>9.0994864892685889</v>
      </c>
      <c r="H118" s="8" cm="1">
        <f t="array" ref="H118">_xlfn.IFS(V118=0,0,V118&gt;0,(LOG(0.01*V118/10^-AJ118)))</f>
        <v>8.5601996982030819</v>
      </c>
      <c r="I118" s="8" cm="1">
        <f t="array" ref="I118">_xlfn.IFS(W118=0,0,W118&gt;0,(LOG(0.01*W118/10^-AK118)))</f>
        <v>8.5601996982030819</v>
      </c>
      <c r="J118" s="8" cm="1">
        <f t="array" ref="J118">_xlfn.IFS(X118=0,0,X118&gt;0,(LOG(0.01*X118/10^-AL118)))</f>
        <v>8.6476299008713386</v>
      </c>
      <c r="K118" s="8" cm="1">
        <f t="array" ref="K118">_xlfn.IFS(Y118=0,0,Y118&gt;0,(LOG(0.01*Y118/10^-AM118)))</f>
        <v>8.0131862684122748</v>
      </c>
      <c r="L118" s="8" cm="1">
        <f t="array" ref="L118">_xlfn.IFS(Z118=0,0,Z118&gt;0,(LOG(0.01*Z118/10^-AN118)))</f>
        <v>8.0131862684122748</v>
      </c>
      <c r="M118" s="8" cm="1">
        <f t="array" ref="M118">_xlfn.IFS(AA118=0,0,AA118&gt;0,(LOG(0.01*AA118/10^-AO118)))</f>
        <v>7.981397124320452</v>
      </c>
      <c r="N118" s="8" cm="1">
        <f t="array" ref="N118">_xlfn.IFS(AB118=0,0,AB118&gt;0,(LOG(0.01*AB118/10^-AP118)))</f>
        <v>9.493841821876071</v>
      </c>
      <c r="O118" s="8" cm="1">
        <f t="array" ref="O118">_xlfn.IFS(AC118=0,0,AC118&gt;0,(LOG(0.01*AC118/10^-AQ118)))</f>
        <v>9.493841821876071</v>
      </c>
      <c r="P118" s="8" cm="1">
        <f t="array" ref="P118">_xlfn.IFS(AD118=0,0,AD118&gt;0,(LOG(0.01*AD118/10^-AR118)))</f>
        <v>8.3620170425748697</v>
      </c>
      <c r="Q118" s="8" cm="1">
        <f t="array" ref="Q118">_xlfn.IFS(AE118=0,0,AE118&gt;0,(LOG(0.01*AE118/10^-AS118)))</f>
        <v>6.9513616938342748</v>
      </c>
      <c r="R118" s="8" cm="1">
        <f t="array" ref="R118">_xlfn.IFS(AF118=0,0,AF118&gt;0,(LOG(0.01*AF118/10^-AT118)))</f>
        <v>7.6533228601204568</v>
      </c>
      <c r="S118" s="8" cm="1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6" t="str">
        <f>IF(VLOOKUP($A118,'I-Ligands'!$A:$G,3,FALSE)="","",VLOOKUP($A118,'I-Ligands'!$A:$G,3,FALSE))</f>
        <v>Vasopressin</v>
      </c>
      <c r="AX118" s="187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 cm="1">
        <f t="array" ref="F119">_xlfn.IFS(T119=0,0,T119&gt;0,(LOG(0.01*T119/10^-AH119)))</f>
        <v>9.5743925503754284</v>
      </c>
      <c r="G119" s="8" cm="1">
        <f t="array" ref="G119">_xlfn.IFS(U119=0,0,U119&gt;0,(LOG(0.01*U119/10^-AI119)))</f>
        <v>9.5343925503754274</v>
      </c>
      <c r="H119" s="8" cm="1">
        <f t="array" ref="H119">_xlfn.IFS(V119=0,0,V119&gt;0,(LOG(0.01*V119/10^-AJ119)))</f>
        <v>9.6985260335771954</v>
      </c>
      <c r="I119" s="8" cm="1">
        <f t="array" ref="I119">_xlfn.IFS(W119=0,0,W119&gt;0,(LOG(0.01*W119/10^-AK119)))</f>
        <v>9.6985260335771954</v>
      </c>
      <c r="J119" s="8" cm="1">
        <f t="array" ref="J119">_xlfn.IFS(X119=0,0,X119&gt;0,(LOG(0.01*X119/10^-AL119)))</f>
        <v>9.9070263661590605</v>
      </c>
      <c r="K119" s="8" cm="1">
        <f t="array" ref="K119">_xlfn.IFS(Y119=0,0,Y119&gt;0,(LOG(0.01*Y119/10^-AM119)))</f>
        <v>9.0824271199844322</v>
      </c>
      <c r="L119" s="8" cm="1">
        <f t="array" ref="L119">_xlfn.IFS(Z119=0,0,Z119&gt;0,(LOG(0.01*Z119/10^-AN119)))</f>
        <v>9.0824271199844322</v>
      </c>
      <c r="M119" s="8" cm="1">
        <f t="array" ref="M119">_xlfn.IFS(AA119=0,0,AA119&gt;0,(LOG(0.01*AA119/10^-AO119)))</f>
        <v>8.7200713879850777</v>
      </c>
      <c r="N119" s="8" cm="1">
        <f t="array" ref="N119">_xlfn.IFS(AB119=0,0,AB119&gt;0,(LOG(0.01*AB119/10^-AP119)))</f>
        <v>10.019076098792778</v>
      </c>
      <c r="O119" s="8" cm="1">
        <f t="array" ref="O119">_xlfn.IFS(AC119=0,0,AC119&gt;0,(LOG(0.01*AC119/10^-AQ119)))</f>
        <v>10.019076098792778</v>
      </c>
      <c r="P119" s="8" cm="1">
        <f t="array" ref="P119">_xlfn.IFS(AD119=0,0,AD119&gt;0,(LOG(0.01*AD119/10^-AR119)))</f>
        <v>10.077158031342222</v>
      </c>
      <c r="Q119" s="8" cm="1">
        <f t="array" ref="Q119">_xlfn.IFS(AE119=0,0,AE119&gt;0,(LOG(0.01*AE119/10^-AS119)))</f>
        <v>9.1505450102066135</v>
      </c>
      <c r="R119" s="8" cm="1">
        <f t="array" ref="R119">_xlfn.IFS(AF119=0,0,AF119&gt;0,(LOG(0.01*AF119/10^-AT119)))</f>
        <v>9.3310646070264998</v>
      </c>
      <c r="S119" s="8" cm="1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6" t="str">
        <f>IF(VLOOKUP($A119,'I-Ligands'!$A:$G,3,FALSE)="","",VLOOKUP($A119,'I-Ligands'!$A:$G,3,FALSE))</f>
        <v>CCK-Octapeptide</v>
      </c>
      <c r="AX119" s="187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 cm="1">
        <f t="array" ref="F120">_xlfn.IFS(T120=0,0,T120&gt;0,(LOG(0.01*T120/10^-AH120)))</f>
        <v>7.6821450763738319</v>
      </c>
      <c r="G120" s="8" cm="1">
        <f t="array" ref="G120">_xlfn.IFS(U120=0,0,U120&gt;0,(LOG(0.01*U120/10^-AI120)))</f>
        <v>7.5148611407378114</v>
      </c>
      <c r="H120" s="8" cm="1">
        <f t="array" ref="H120">_xlfn.IFS(V120=0,0,V120&gt;0,(LOG(0.01*V120/10^-AJ120)))</f>
        <v>7.845741738602265</v>
      </c>
      <c r="I120" s="8" cm="1">
        <f t="array" ref="I120">_xlfn.IFS(W120=0,0,W120&gt;0,(LOG(0.01*W120/10^-AK120)))</f>
        <v>7.845741738602265</v>
      </c>
      <c r="J120" s="8" cm="1">
        <f t="array" ref="J120">_xlfn.IFS(X120=0,0,X120&gt;0,(LOG(0.01*X120/10^-AL120)))</f>
        <v>7.0517088318086891</v>
      </c>
      <c r="K120" s="8" cm="1">
        <f t="array" ref="K120">_xlfn.IFS(Y120=0,0,Y120&gt;0,(LOG(0.01*Y120/10^-AM120)))</f>
        <v>6.4956062735983133</v>
      </c>
      <c r="L120" s="8" cm="1">
        <f t="array" ref="L120">_xlfn.IFS(Z120=0,0,Z120&gt;0,(LOG(0.01*Z120/10^-AN120)))</f>
        <v>6.4956062735983133</v>
      </c>
      <c r="M120" s="8" cm="1">
        <f t="array" ref="M120">_xlfn.IFS(AA120=0,0,AA120&gt;0,(LOG(0.01*AA120/10^-AO120)))</f>
        <v>6.0206978403536118</v>
      </c>
      <c r="N120" s="8" cm="1">
        <f t="array" ref="N120">_xlfn.IFS(AB120=0,0,AB120&gt;0,(LOG(0.01*AB120/10^-AP120)))</f>
        <v>8.7684892569546395</v>
      </c>
      <c r="O120" s="8" cm="1">
        <f t="array" ref="O120">_xlfn.IFS(AC120=0,0,AC120&gt;0,(LOG(0.01*AC120/10^-AQ120)))</f>
        <v>8.7684892569546395</v>
      </c>
      <c r="P120" s="8" cm="1">
        <f t="array" ref="P120">_xlfn.IFS(AD120=0,0,AD120&gt;0,(LOG(0.01*AD120/10^-AR120)))</f>
        <v>8.7042820958356693</v>
      </c>
      <c r="Q120" s="8" cm="1">
        <f t="array" ref="Q120">_xlfn.IFS(AE120=0,0,AE120&gt;0,(LOG(0.01*AE120/10^-AS120)))</f>
        <v>6.0674839442139064</v>
      </c>
      <c r="R120" s="8" cm="1">
        <f t="array" ref="R120">_xlfn.IFS(AF120=0,0,AF120&gt;0,(LOG(0.01*AF120/10^-AT120)))</f>
        <v>7.6830209071288973</v>
      </c>
      <c r="S120" s="8" cm="1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6" t="str">
        <f>IF(VLOOKUP($A120,'I-Ligands'!$A:$G,3,FALSE)="","",VLOOKUP($A120,'I-Ligands'!$A:$G,3,FALSE))</f>
        <v>U-46619</v>
      </c>
      <c r="AX120" s="187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 cm="1">
        <f t="array" ref="F121">_xlfn.IFS(T121=0,0,T121&gt;0,(LOG(0.01*T121/10^-AH121)))</f>
        <v>6.3656062735983125</v>
      </c>
      <c r="G121" s="8" cm="1">
        <f t="array" ref="G121">_xlfn.IFS(U121=0,0,U121&gt;0,(LOG(0.01*U121/10^-AI121)))</f>
        <v>6.2792158574101435</v>
      </c>
      <c r="H121" s="8" cm="1">
        <f t="array" ref="H121">_xlfn.IFS(V121=0,0,V121&gt;0,(LOG(0.01*V121/10^-AJ121)))</f>
        <v>6.9644537511509315</v>
      </c>
      <c r="I121" s="8" cm="1">
        <f t="array" ref="I121">_xlfn.IFS(W121=0,0,W121&gt;0,(LOG(0.01*W121/10^-AK121)))</f>
        <v>6.9644537511509315</v>
      </c>
      <c r="J121" s="8" cm="1">
        <f t="array" ref="J121">_xlfn.IFS(X121=0,0,X121&gt;0,(LOG(0.01*X121/10^-AL121)))</f>
        <v>6.9733012287035496</v>
      </c>
      <c r="K121" s="8" cm="1">
        <f t="array" ref="K121">_xlfn.IFS(Y121=0,0,Y121&gt;0,(LOG(0.01*Y121/10^-AM121)))</f>
        <v>6.6359703454569186</v>
      </c>
      <c r="L121" s="8" cm="1">
        <f t="array" ref="L121">_xlfn.IFS(Z121=0,0,Z121&gt;0,(LOG(0.01*Z121/10^-AN121)))</f>
        <v>6.6359703454569186</v>
      </c>
      <c r="M121" s="8" cm="1">
        <f t="array" ref="M121">_xlfn.IFS(AA121=0,0,AA121&gt;0,(LOG(0.01*AA121/10^-AO121)))</f>
        <v>6.8139433523068371</v>
      </c>
      <c r="N121" s="8" cm="1">
        <f t="array" ref="N121">_xlfn.IFS(AB121=0,0,AB121&gt;0,(LOG(0.01*AB121/10^-AP121)))</f>
        <v>6.5000346113625191</v>
      </c>
      <c r="O121" s="8" cm="1">
        <f t="array" ref="O121">_xlfn.IFS(AC121=0,0,AC121&gt;0,(LOG(0.01*AC121/10^-AQ121)))</f>
        <v>6.5000346113625191</v>
      </c>
      <c r="P121" s="8" cm="1">
        <f t="array" ref="P121">_xlfn.IFS(AD121=0,0,AD121&gt;0,(LOG(0.01*AD121/10^-AR121)))</f>
        <v>6.7180461031287972</v>
      </c>
      <c r="Q121" s="8" cm="1">
        <f t="array" ref="Q121">_xlfn.IFS(AE121=0,0,AE121&gt;0,(LOG(0.01*AE121/10^-AS121)))</f>
        <v>5.840108088040056</v>
      </c>
      <c r="R121" s="8" cm="1">
        <f t="array" ref="R121">_xlfn.IFS(AF121=0,0,AF121&gt;0,(LOG(0.01*AF121/10^-AT121)))</f>
        <v>5.9778017299302268</v>
      </c>
      <c r="S121" s="8" cm="1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6" t="str">
        <f>IF(VLOOKUP($A121,'I-Ligands'!$A:$G,3,FALSE)="","",VLOOKUP($A121,'I-Ligands'!$A:$G,3,FALSE))</f>
        <v>Serotonin</v>
      </c>
      <c r="AX121" s="187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 cm="1">
        <f t="array" ref="F122">_xlfn.IFS(T122=0,0,T122&gt;0,(LOG(0.01*T122/10^-AH122)))</f>
        <v>5.9067717342662451</v>
      </c>
      <c r="G122" s="8" cm="1">
        <f t="array" ref="G122">_xlfn.IFS(U122=0,0,U122&gt;0,(LOG(0.01*U122/10^-AI122)))</f>
        <v>5.8660748027008269</v>
      </c>
      <c r="H122" s="8" cm="1">
        <f t="array" ref="H122">_xlfn.IFS(V122=0,0,V122&gt;0,(LOG(0.01*V122/10^-AJ122)))</f>
        <v>7.6611762817750355</v>
      </c>
      <c r="I122" s="8" cm="1">
        <f t="array" ref="I122">_xlfn.IFS(W122=0,0,W122&gt;0,(LOG(0.01*W122/10^-AK122)))</f>
        <v>7.6611762817750355</v>
      </c>
      <c r="J122" s="8" cm="1">
        <f t="array" ref="J122">_xlfn.IFS(X122=0,0,X122&gt;0,(LOG(0.01*X122/10^-AL122)))</f>
        <v>8.0226682161121943</v>
      </c>
      <c r="K122" s="8" cm="1">
        <f t="array" ref="K122">_xlfn.IFS(Y122=0,0,Y122&gt;0,(LOG(0.01*Y122/10^-AM122)))</f>
        <v>7.1979400086720373</v>
      </c>
      <c r="L122" s="8" cm="1">
        <f t="array" ref="L122">_xlfn.IFS(Z122=0,0,Z122&gt;0,(LOG(0.01*Z122/10^-AN122)))</f>
        <v>7.1979400086720373</v>
      </c>
      <c r="M122" s="8" cm="1">
        <f t="array" ref="M122">_xlfn.IFS(AA122=0,0,AA122&gt;0,(LOG(0.01*AA122/10^-AO122)))</f>
        <v>6.5238037209559572</v>
      </c>
      <c r="N122" s="8" cm="1">
        <f t="array" ref="N122">_xlfn.IFS(AB122=0,0,AB122&gt;0,(LOG(0.01*AB122/10^-AP122)))</f>
        <v>6.5753513694466248</v>
      </c>
      <c r="O122" s="8" cm="1">
        <f t="array" ref="O122">_xlfn.IFS(AC122=0,0,AC122&gt;0,(LOG(0.01*AC122/10^-AQ122)))</f>
        <v>6.5753513694466248</v>
      </c>
      <c r="P122" s="8" cm="1">
        <f t="array" ref="P122">_xlfn.IFS(AD122=0,0,AD122&gt;0,(LOG(0.01*AD122/10^-AR122)))</f>
        <v>6.5478017299302271</v>
      </c>
      <c r="Q122" s="8" cm="1">
        <f t="array" ref="Q122">_xlfn.IFS(AE122=0,0,AE122&gt;0,(LOG(0.01*AE122/10^-AS122)))</f>
        <v>5.9043213737826434</v>
      </c>
      <c r="R122" s="8" cm="1">
        <f t="array" ref="R122">_xlfn.IFS(AF122=0,0,AF122&gt;0,(LOG(0.01*AF122/10^-AT122)))</f>
        <v>6.3805897102992493</v>
      </c>
      <c r="S122" s="8" cm="1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6" t="str">
        <f>IF(VLOOKUP($A122,'I-Ligands'!$A:$G,3,FALSE)="","",VLOOKUP($A122,'I-Ligands'!$A:$G,3,FALSE))</f>
        <v>Galanin</v>
      </c>
      <c r="AX122" s="187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 cm="1">
        <f t="array" ref="F123">_xlfn.IFS(T123=0,0,T123&gt;0,(LOG(0.01*T123/10^-AH123)))</f>
        <v>8.2493326938302651</v>
      </c>
      <c r="G123" s="8" cm="1">
        <f t="array" ref="G123">_xlfn.IFS(U123=0,0,U123&gt;0,(LOG(0.01*U123/10^-AI123)))</f>
        <v>8.0963529744506388</v>
      </c>
      <c r="H123" s="8" cm="1">
        <f t="array" ref="H123">_xlfn.IFS(V123=0,0,V123&gt;0,(LOG(0.01*V123/10^-AJ123)))</f>
        <v>7.347627091290442</v>
      </c>
      <c r="I123" s="8" cm="1">
        <f t="array" ref="I123">_xlfn.IFS(W123=0,0,W123&gt;0,(LOG(0.01*W123/10^-AK123)))</f>
        <v>7.347627091290442</v>
      </c>
      <c r="J123" s="8" cm="1">
        <f t="array" ref="J123">_xlfn.IFS(X123=0,0,X123&gt;0,(LOG(0.01*X123/10^-AL123)))</f>
        <v>7.3693405494535833</v>
      </c>
      <c r="K123" s="8" cm="1">
        <f t="array" ref="K123">_xlfn.IFS(Y123=0,0,Y123&gt;0,(LOG(0.01*Y123/10^-AM123)))</f>
        <v>7.4033228601204559</v>
      </c>
      <c r="L123" s="8" cm="1">
        <f t="array" ref="L123">_xlfn.IFS(Z123=0,0,Z123&gt;0,(LOG(0.01*Z123/10^-AN123)))</f>
        <v>7.4033228601204559</v>
      </c>
      <c r="M123" s="8" cm="1">
        <f t="array" ref="M123">_xlfn.IFS(AA123=0,0,AA123&gt;0,(LOG(0.01*AA123/10^-AO123)))</f>
        <v>7.6490780923760751</v>
      </c>
      <c r="N123" s="8" cm="1">
        <f t="array" ref="N123">_xlfn.IFS(AB123=0,0,AB123&gt;0,(LOG(0.01*AB123/10^-AP123)))</f>
        <v>8.0748178230095391</v>
      </c>
      <c r="O123" s="8" cm="1">
        <f t="array" ref="O123">_xlfn.IFS(AC123=0,0,AC123&gt;0,(LOG(0.01*AC123/10^-AQ123)))</f>
        <v>8.0748178230095391</v>
      </c>
      <c r="P123" s="8" cm="1">
        <f t="array" ref="P123">_xlfn.IFS(AD123=0,0,AD123&gt;0,(LOG(0.01*AD123/10^-AR123)))</f>
        <v>7.994119982655925</v>
      </c>
      <c r="Q123" s="8" cm="1">
        <f t="array" ref="Q123">_xlfn.IFS(AE123=0,0,AE123&gt;0,(LOG(0.01*AE123/10^-AS123)))</f>
        <v>7.8542758696007917</v>
      </c>
      <c r="R123" s="8" cm="1">
        <f t="array" ref="R123">_xlfn.IFS(AF123=0,0,AF123&gt;0,(LOG(0.01*AF123/10^-AT123)))</f>
        <v>7.4532125137753455</v>
      </c>
      <c r="S123" s="8" cm="1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6" t="str">
        <f>IF(VLOOKUP($A123,'I-Ligands'!$A:$G,3,FALSE)="","",VLOOKUP($A123,'I-Ligands'!$A:$G,3,FALSE))</f>
        <v>TIP39</v>
      </c>
      <c r="AX123" s="187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 cm="1">
        <f t="array" ref="F124">_xlfn.IFS(T124=0,0,T124&gt;0,(LOG(0.01*T124/10^-AH124)))</f>
        <v>8.0566936096248689</v>
      </c>
      <c r="G124" s="8" cm="1">
        <f t="array" ref="G124">_xlfn.IFS(U124=0,0,U124&gt;0,(LOG(0.01*U124/10^-AI124)))</f>
        <v>8.0327578316815753</v>
      </c>
      <c r="H124" s="8" cm="1">
        <f t="array" ref="H124">_xlfn.IFS(V124=0,0,V124&gt;0,(LOG(0.01*V124/10^-AJ124)))</f>
        <v>6.674026106056135</v>
      </c>
      <c r="I124" s="8" cm="1">
        <f t="array" ref="I124">_xlfn.IFS(W124=0,0,W124&gt;0,(LOG(0.01*W124/10^-AK124)))</f>
        <v>6.674026106056135</v>
      </c>
      <c r="J124" s="8" cm="1">
        <f t="array" ref="J124">_xlfn.IFS(X124=0,0,X124&gt;0,(LOG(0.01*X124/10^-AL124)))</f>
        <v>6.707507201905659</v>
      </c>
      <c r="K124" s="8" cm="1">
        <f t="array" ref="K124">_xlfn.IFS(Y124=0,0,Y124&gt;0,(LOG(0.01*Y124/10^-AM124)))</f>
        <v>6.6650944485783201</v>
      </c>
      <c r="L124" s="8" cm="1">
        <f t="array" ref="L124">_xlfn.IFS(Z124=0,0,Z124&gt;0,(LOG(0.01*Z124/10^-AN124)))</f>
        <v>6.6650944485783201</v>
      </c>
      <c r="M124" s="8" cm="1">
        <f t="array" ref="M124">_xlfn.IFS(AA124=0,0,AA124&gt;0,(LOG(0.01*AA124/10^-AO124)))</f>
        <v>6.4066405073382811</v>
      </c>
      <c r="N124" s="8" cm="1">
        <f t="array" ref="N124">_xlfn.IFS(AB124=0,0,AB124&gt;0,(LOG(0.01*AB124/10^-AP124)))</f>
        <v>8.1014741105041015</v>
      </c>
      <c r="O124" s="8" cm="1">
        <f t="array" ref="O124">_xlfn.IFS(AC124=0,0,AC124&gt;0,(LOG(0.01*AC124/10^-AQ124)))</f>
        <v>8.1014741105041015</v>
      </c>
      <c r="P124" s="8" cm="1">
        <f t="array" ref="P124">_xlfn.IFS(AD124=0,0,AD124&gt;0,(LOG(0.01*AD124/10^-AR124)))</f>
        <v>7.5642820958356696</v>
      </c>
      <c r="Q124" s="8" cm="1">
        <f t="array" ref="Q124">_xlfn.IFS(AE124=0,0,AE124&gt;0,(LOG(0.01*AE124/10^-AS124)))</f>
        <v>0</v>
      </c>
      <c r="R124" s="8" cm="1">
        <f t="array" ref="R124">_xlfn.IFS(AF124=0,0,AF124&gt;0,(LOG(0.01*AF124/10^-AT124)))</f>
        <v>0</v>
      </c>
      <c r="S124" s="8" cm="1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6" t="str">
        <f>IF(VLOOKUP($A124,'I-Ligands'!$A:$G,3,FALSE)="","",VLOOKUP($A124,'I-Ligands'!$A:$G,3,FALSE))</f>
        <v>PACAP27</v>
      </c>
      <c r="AX124" s="187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 cm="1">
        <f t="array" ref="F125">_xlfn.IFS(T125=0,0,T125&gt;0,(LOG(0.01*T125/10^-AH125)))</f>
        <v>0</v>
      </c>
      <c r="G125" s="8" cm="1">
        <f t="array" ref="G125">_xlfn.IFS(U125=0,0,U125&gt;0,(LOG(0.01*U125/10^-AI125)))</f>
        <v>0</v>
      </c>
      <c r="H125" s="8" cm="1">
        <f t="array" ref="H125">_xlfn.IFS(V125=0,0,V125&gt;0,(LOG(0.01*V125/10^-AJ125)))</f>
        <v>5.6923916894982547</v>
      </c>
      <c r="I125" s="8" cm="1">
        <f t="array" ref="I125">_xlfn.IFS(W125=0,0,W125&gt;0,(LOG(0.01*W125/10^-AK125)))</f>
        <v>5.6923916894982547</v>
      </c>
      <c r="J125" s="8" cm="1">
        <f t="array" ref="J125">_xlfn.IFS(X125=0,0,X125&gt;0,(LOG(0.01*X125/10^-AL125)))</f>
        <v>5.5051499783199063</v>
      </c>
      <c r="K125" s="8" cm="1">
        <f t="array" ref="K125">_xlfn.IFS(Y125=0,0,Y125&gt;0,(LOG(0.01*Y125/10^-AM125)))</f>
        <v>5.6288490907372557</v>
      </c>
      <c r="L125" s="8" cm="1">
        <f t="array" ref="L125">_xlfn.IFS(Z125=0,0,Z125&gt;0,(LOG(0.01*Z125/10^-AN125)))</f>
        <v>5.6288490907372557</v>
      </c>
      <c r="M125" s="8" cm="1">
        <f t="array" ref="M125">_xlfn.IFS(AA125=0,0,AA125&gt;0,(LOG(0.01*AA125/10^-AO125)))</f>
        <v>5.5727578316815745</v>
      </c>
      <c r="N125" s="8" cm="1">
        <f t="array" ref="N125">_xlfn.IFS(AB125=0,0,AB125&gt;0,(LOG(0.01*AB125/10^-AP125)))</f>
        <v>3.8820599913279628</v>
      </c>
      <c r="O125" s="8" cm="1">
        <f t="array" ref="O125">_xlfn.IFS(AC125=0,0,AC125&gt;0,(LOG(0.01*AC125/10^-AQ125)))</f>
        <v>3.8820599913279628</v>
      </c>
      <c r="P125" s="8" cm="1">
        <f t="array" ref="P125">_xlfn.IFS(AD125=0,0,AD125&gt;0,(LOG(0.01*AD125/10^-AR125)))</f>
        <v>4.9008135922807918</v>
      </c>
      <c r="Q125" s="8" cm="1">
        <f t="array" ref="Q125">_xlfn.IFS(AE125=0,0,AE125&gt;0,(LOG(0.01*AE125/10^-AS125)))</f>
        <v>0</v>
      </c>
      <c r="R125" s="8" cm="1">
        <f t="array" ref="R125">_xlfn.IFS(AF125=0,0,AF125&gt;0,(LOG(0.01*AF125/10^-AT125)))</f>
        <v>0</v>
      </c>
      <c r="S125" s="8" cm="1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6" t="str">
        <f>IF(VLOOKUP($A125,'I-Ligands'!$A:$G,3,FALSE)="","",VLOOKUP($A125,'I-Ligands'!$A:$G,3,FALSE))</f>
        <v>UDP-Glucose</v>
      </c>
      <c r="AX125" s="187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 cm="1">
        <f t="array" ref="F126">_xlfn.IFS(T126=0,0,T126&gt;0,(LOG(0.01*T126/10^-AH126)))</f>
        <v>0</v>
      </c>
      <c r="G126" s="8" cm="1">
        <f t="array" ref="G126">_xlfn.IFS(U126=0,0,U126&gt;0,(LOG(0.01*U126/10^-AI126)))</f>
        <v>0</v>
      </c>
      <c r="H126" s="8" cm="1">
        <f t="array" ref="H126">_xlfn.IFS(V126=0,0,V126&gt;0,(LOG(0.01*V126/10^-AJ126)))</f>
        <v>6.0291812460476253</v>
      </c>
      <c r="I126" s="8" cm="1">
        <f t="array" ref="I126">_xlfn.IFS(W126=0,0,W126&gt;0,(LOG(0.01*W126/10^-AK126)))</f>
        <v>6.0291812460476253</v>
      </c>
      <c r="J126" s="8" cm="1">
        <f t="array" ref="J126">_xlfn.IFS(X126=0,0,X126&gt;0,(LOG(0.01*X126/10^-AL126)))</f>
        <v>6.1942425094393254</v>
      </c>
      <c r="K126" s="8" cm="1">
        <f t="array" ref="K126">_xlfn.IFS(Y126=0,0,Y126&gt;0,(LOG(0.01*Y126/10^-AM126)))</f>
        <v>6.0574960379132134</v>
      </c>
      <c r="L126" s="8" cm="1">
        <f t="array" ref="L126">_xlfn.IFS(Z126=0,0,Z126&gt;0,(LOG(0.01*Z126/10^-AN126)))</f>
        <v>6.0574960379132134</v>
      </c>
      <c r="M126" s="8" cm="1">
        <f t="array" ref="M126">_xlfn.IFS(AA126=0,0,AA126&gt;0,(LOG(0.01*AA126/10^-AO126)))</f>
        <v>5.4048178230095365</v>
      </c>
      <c r="N126" s="8" cm="1">
        <f t="array" ref="N126">_xlfn.IFS(AB126=0,0,AB126&gt;0,(LOG(0.01*AB126/10^-AP126)))</f>
        <v>4.7135389083702179</v>
      </c>
      <c r="O126" s="8" cm="1">
        <f t="array" ref="O126">_xlfn.IFS(AC126=0,0,AC126&gt;0,(LOG(0.01*AC126/10^-AQ126)))</f>
        <v>4.7135389083702179</v>
      </c>
      <c r="P126" s="8" cm="1">
        <f t="array" ref="P126">_xlfn.IFS(AD126=0,0,AD126&gt;0,(LOG(0.01*AD126/10^-AR126)))</f>
        <v>5.0601462861110544</v>
      </c>
      <c r="Q126" s="8" cm="1">
        <f t="array" ref="Q126">_xlfn.IFS(AE126=0,0,AE126&gt;0,(LOG(0.01*AE126/10^-AS126)))</f>
        <v>0</v>
      </c>
      <c r="R126" s="8" cm="1">
        <f t="array" ref="R126">_xlfn.IFS(AF126=0,0,AF126&gt;0,(LOG(0.01*AF126/10^-AT126)))</f>
        <v>5.0608978427565479</v>
      </c>
      <c r="S126" s="8" cm="1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6" t="str">
        <f>IF(VLOOKUP($A126,'I-Ligands'!$A:$G,3,FALSE)="","",VLOOKUP($A126,'I-Ligands'!$A:$G,3,FALSE))</f>
        <v>ADP</v>
      </c>
      <c r="AX126" s="187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 cm="1">
        <f t="array" ref="F127">_xlfn.IFS(T127=0,0,T127&gt;0,(LOG(0.01*T127/10^-AH127)))</f>
        <v>4.8896737214810386</v>
      </c>
      <c r="G127" s="8" cm="1">
        <f t="array" ref="G127">_xlfn.IFS(U127=0,0,U127&gt;0,(LOG(0.01*U127/10^-AI127)))</f>
        <v>4.6802283530550941</v>
      </c>
      <c r="H127" s="8" cm="1">
        <f t="array" ref="H127">_xlfn.IFS(V127=0,0,V127&gt;0,(LOG(0.01*V127/10^-AJ127)))</f>
        <v>0</v>
      </c>
      <c r="I127" s="8" cm="1">
        <f t="array" ref="I127">_xlfn.IFS(W127=0,0,W127&gt;0,(LOG(0.01*W127/10^-AK127)))</f>
        <v>0</v>
      </c>
      <c r="J127" s="8" cm="1">
        <f t="array" ref="J127">_xlfn.IFS(X127=0,0,X127&gt;0,(LOG(0.01*X127/10^-AL127)))</f>
        <v>0</v>
      </c>
      <c r="K127" s="8" cm="1">
        <f t="array" ref="K127">_xlfn.IFS(Y127=0,0,Y127&gt;0,(LOG(0.01*Y127/10^-AM127)))</f>
        <v>0</v>
      </c>
      <c r="L127" s="8" cm="1">
        <f t="array" ref="L127">_xlfn.IFS(Z127=0,0,Z127&gt;0,(LOG(0.01*Z127/10^-AN127)))</f>
        <v>0</v>
      </c>
      <c r="M127" s="8" cm="1">
        <f t="array" ref="M127">_xlfn.IFS(AA127=0,0,AA127&gt;0,(LOG(0.01*AA127/10^-AO127)))</f>
        <v>0</v>
      </c>
      <c r="N127" s="8" cm="1">
        <f t="array" ref="N127">_xlfn.IFS(AB127=0,0,AB127&gt;0,(LOG(0.01*AB127/10^-AP127)))</f>
        <v>4.887973266361807</v>
      </c>
      <c r="O127" s="8" cm="1">
        <f t="array" ref="O127">_xlfn.IFS(AC127=0,0,AC127&gt;0,(LOG(0.01*AC127/10^-AQ127)))</f>
        <v>4.887973266361807</v>
      </c>
      <c r="P127" s="8" cm="1">
        <f t="array" ref="P127">_xlfn.IFS(AD127=0,0,AD127&gt;0,(LOG(0.01*AD127/10^-AR127)))</f>
        <v>4.7592180226701819</v>
      </c>
      <c r="Q127" s="8" cm="1">
        <f t="array" ref="Q127">_xlfn.IFS(AE127=0,0,AE127&gt;0,(LOG(0.01*AE127/10^-AS127)))</f>
        <v>0</v>
      </c>
      <c r="R127" s="8" cm="1">
        <f t="array" ref="R127">_xlfn.IFS(AF127=0,0,AF127&gt;0,(LOG(0.01*AF127/10^-AT127)))</f>
        <v>0</v>
      </c>
      <c r="S127" s="8" cm="1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6" t="str">
        <f>IF(VLOOKUP($A127,'I-Ligands'!$A:$G,3,FALSE)="","",VLOOKUP($A127,'I-Ligands'!$A:$G,3,FALSE))</f>
        <v>9-HODE</v>
      </c>
      <c r="AX127" s="187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 cm="1">
        <f t="array" ref="F128">_xlfn.IFS(T128=0,0,T128&gt;0,(LOG(0.01*T128/10^-AH128)))</f>
        <v>5.2402112417116076</v>
      </c>
      <c r="G128" s="8" cm="1">
        <f t="array" ref="G128">_xlfn.IFS(U128=0,0,U128&gt;0,(LOG(0.01*U128/10^-AI128)))</f>
        <v>4.9026969532596656</v>
      </c>
      <c r="H128" s="8" cm="1">
        <f t="array" ref="H128">_xlfn.IFS(V128=0,0,V128&gt;0,(LOG(0.01*V128/10^-AJ128)))</f>
        <v>6.0950944485783198</v>
      </c>
      <c r="I128" s="8" cm="1">
        <f t="array" ref="I128">_xlfn.IFS(W128=0,0,W128&gt;0,(LOG(0.01*W128/10^-AK128)))</f>
        <v>6.0950944485783198</v>
      </c>
      <c r="J128" s="8" cm="1">
        <f t="array" ref="J128">_xlfn.IFS(X128=0,0,X128&gt;0,(LOG(0.01*X128/10^-AL128)))</f>
        <v>6.292427119984433</v>
      </c>
      <c r="K128" s="8" cm="1">
        <f t="array" ref="K128">_xlfn.IFS(Y128=0,0,Y128&gt;0,(LOG(0.01*Y128/10^-AM128)))</f>
        <v>6.1977747053878236</v>
      </c>
      <c r="L128" s="8" cm="1">
        <f t="array" ref="L128">_xlfn.IFS(Z128=0,0,Z128&gt;0,(LOG(0.01*Z128/10^-AN128)))</f>
        <v>6.1977747053878236</v>
      </c>
      <c r="M128" s="8" cm="1">
        <f t="array" ref="M128">_xlfn.IFS(AA128=0,0,AA128&gt;0,(LOG(0.01*AA128/10^-AO128)))</f>
        <v>5.7271580313422206</v>
      </c>
      <c r="N128" s="8" cm="1">
        <f t="array" ref="N128">_xlfn.IFS(AB128=0,0,AB128&gt;0,(LOG(0.01*AB128/10^-AP128)))</f>
        <v>5.2710678622717371</v>
      </c>
      <c r="O128" s="8" cm="1">
        <f t="array" ref="O128">_xlfn.IFS(AC128=0,0,AC128&gt;0,(LOG(0.01*AC128/10^-AQ128)))</f>
        <v>5.2710678622717371</v>
      </c>
      <c r="P128" s="8" cm="1">
        <f t="array" ref="P128">_xlfn.IFS(AD128=0,0,AD128&gt;0,(LOG(0.01*AD128/10^-AR128)))</f>
        <v>5.6987063199050798</v>
      </c>
      <c r="Q128" s="8" cm="1">
        <f t="array" ref="Q128">_xlfn.IFS(AE128=0,0,AE128&gt;0,(LOG(0.01*AE128/10^-AS128)))</f>
        <v>5.2679400086720376</v>
      </c>
      <c r="R128" s="8" cm="1">
        <f t="array" ref="R128">_xlfn.IFS(AF128=0,0,AF128&gt;0,(LOG(0.01*AF128/10^-AT128)))</f>
        <v>6.4185664955938444</v>
      </c>
      <c r="S128" s="8" cm="1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6" t="str">
        <f>IF(VLOOKUP($A128,'I-Ligands'!$A:$G,3,FALSE)="","",VLOOKUP($A128,'I-Ligands'!$A:$G,3,FALSE))</f>
        <v>Lysophosphatidic acid</v>
      </c>
      <c r="AX128" s="187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 cm="1">
        <f t="array" ref="F129">_xlfn.IFS(T129=0,0,T129&gt;0,(LOG(0.01*T129/10^-AH129)))</f>
        <v>0</v>
      </c>
      <c r="G129" s="8" cm="1">
        <f t="array" ref="G129">_xlfn.IFS(U129=0,0,U129&gt;0,(LOG(0.01*U129/10^-AI129)))</f>
        <v>0</v>
      </c>
      <c r="H129" s="8" cm="1">
        <f t="array" ref="H129">_xlfn.IFS(V129=0,0,V129&gt;0,(LOG(0.01*V129/10^-AJ129)))</f>
        <v>4.5022712330395684</v>
      </c>
      <c r="I129" s="8" cm="1">
        <f t="array" ref="I129">_xlfn.IFS(W129=0,0,W129&gt;0,(LOG(0.01*W129/10^-AK129)))</f>
        <v>4.5022712330395684</v>
      </c>
      <c r="J129" s="8" cm="1">
        <f t="array" ref="J129">_xlfn.IFS(X129=0,0,X129&gt;0,(LOG(0.01*X129/10^-AL129)))</f>
        <v>4.3834279935629379</v>
      </c>
      <c r="K129" s="8" cm="1">
        <f t="array" ref="K129">_xlfn.IFS(Y129=0,0,Y129&gt;0,(LOG(0.01*Y129/10^-AM129)))</f>
        <v>4.9844826721501692</v>
      </c>
      <c r="L129" s="8" cm="1">
        <f t="array" ref="L129">_xlfn.IFS(Z129=0,0,Z129&gt;0,(LOG(0.01*Z129/10^-AN129)))</f>
        <v>4.9844826721501692</v>
      </c>
      <c r="M129" s="8" cm="1">
        <f t="array" ref="M129">_xlfn.IFS(AA129=0,0,AA129&gt;0,(LOG(0.01*AA129/10^-AO129)))</f>
        <v>4.1179400086720381</v>
      </c>
      <c r="N129" s="8" cm="1">
        <f t="array" ref="N129">_xlfn.IFS(AB129=0,0,AB129&gt;0,(LOG(0.01*AB129/10^-AP129)))</f>
        <v>5.7305492482826006</v>
      </c>
      <c r="O129" s="8" cm="1">
        <f t="array" ref="O129">_xlfn.IFS(AC129=0,0,AC129&gt;0,(LOG(0.01*AC129/10^-AQ129)))</f>
        <v>5.7305492482826006</v>
      </c>
      <c r="P129" s="8" cm="1">
        <f t="array" ref="P129">_xlfn.IFS(AD129=0,0,AD129&gt;0,(LOG(0.01*AD129/10^-AR129)))</f>
        <v>5.7748178230095375</v>
      </c>
      <c r="Q129" s="8" cm="1">
        <f t="array" ref="Q129">_xlfn.IFS(AE129=0,0,AE129&gt;0,(LOG(0.01*AE129/10^-AS129)))</f>
        <v>5.0620599913279625</v>
      </c>
      <c r="R129" s="8" cm="1">
        <f t="array" ref="R129">_xlfn.IFS(AF129=0,0,AF129&gt;0,(LOG(0.01*AF129/10^-AT129)))</f>
        <v>4.7827838567197363</v>
      </c>
      <c r="S129" s="8" cm="1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6" t="str">
        <f>IF(VLOOKUP($A129,'I-Ligands'!$A:$G,3,FALSE)="","",VLOOKUP($A129,'I-Ligands'!$A:$G,3,FALSE))</f>
        <v>ADP</v>
      </c>
      <c r="AX129" s="187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 cm="1">
        <f t="array" ref="F130">_xlfn.IFS(T130=0,0,T130&gt;0,(LOG(0.01*T130/10^-AH130)))</f>
        <v>6.4622883443830572</v>
      </c>
      <c r="G130" s="8" cm="1">
        <f t="array" ref="G130">_xlfn.IFS(U130=0,0,U130&gt;0,(LOG(0.01*U130/10^-AI130)))</f>
        <v>6.3867205671564076</v>
      </c>
      <c r="H130" s="8" cm="1">
        <f t="array" ref="H130">_xlfn.IFS(V130=0,0,V130&gt;0,(LOG(0.01*V130/10^-AJ130)))</f>
        <v>6.2534216851622366</v>
      </c>
      <c r="I130" s="8" cm="1">
        <f t="array" ref="I130">_xlfn.IFS(W130=0,0,W130&gt;0,(LOG(0.01*W130/10^-AK130)))</f>
        <v>6.2534216851622366</v>
      </c>
      <c r="J130" s="8" cm="1">
        <f t="array" ref="J130">_xlfn.IFS(X130=0,0,X130&gt;0,(LOG(0.01*X130/10^-AL130)))</f>
        <v>6.1631278535996996</v>
      </c>
      <c r="K130" s="8" cm="1">
        <f t="array" ref="K130">_xlfn.IFS(Y130=0,0,Y130&gt;0,(LOG(0.01*Y130/10^-AM130)))</f>
        <v>6.2960912590556823</v>
      </c>
      <c r="L130" s="8" cm="1">
        <f t="array" ref="L130">_xlfn.IFS(Z130=0,0,Z130&gt;0,(LOG(0.01*Z130/10^-AN130)))</f>
        <v>6.2960912590556823</v>
      </c>
      <c r="M130" s="8" cm="1">
        <f t="array" ref="M130">_xlfn.IFS(AA130=0,0,AA130&gt;0,(LOG(0.01*AA130/10^-AO130)))</f>
        <v>6.1341199826559256</v>
      </c>
      <c r="N130" s="8" cm="1">
        <f t="array" ref="N130">_xlfn.IFS(AB130=0,0,AB130&gt;0,(LOG(0.01*AB130/10^-AP130)))</f>
        <v>5.7852725051033067</v>
      </c>
      <c r="O130" s="8" cm="1">
        <f t="array" ref="O130">_xlfn.IFS(AC130=0,0,AC130&gt;0,(LOG(0.01*AC130/10^-AQ130)))</f>
        <v>5.7852725051033067</v>
      </c>
      <c r="P130" s="8" cm="1">
        <f t="array" ref="P130">_xlfn.IFS(AD130=0,0,AD130&gt;0,(LOG(0.01*AD130/10^-AR130)))</f>
        <v>5.9992191126553802</v>
      </c>
      <c r="Q130" s="8" cm="1">
        <f t="array" ref="Q130">_xlfn.IFS(AE130=0,0,AE130&gt;0,(LOG(0.01*AE130/10^-AS130)))</f>
        <v>6.0605492482826007</v>
      </c>
      <c r="R130" s="8" cm="1">
        <f t="array" ref="R130">_xlfn.IFS(AF130=0,0,AF130&gt;0,(LOG(0.01*AF130/10^-AT130)))</f>
        <v>5.8253298350107672</v>
      </c>
      <c r="S130" s="8" cm="1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6" t="str">
        <f>IF(VLOOKUP($A130,'I-Ligands'!$A:$G,3,FALSE)="","",VLOOKUP($A130,'I-Ligands'!$A:$G,3,FALSE))</f>
        <v>Lysophosphatidic acid</v>
      </c>
      <c r="AX130" s="187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 cm="1">
        <f t="array" ref="F131">_xlfn.IFS(T131=0,0,T131&gt;0,(LOG(0.01*T131/10^-AH131)))</f>
        <v>4.6185139398778876</v>
      </c>
      <c r="G131" s="8" cm="1">
        <f t="array" ref="G131">_xlfn.IFS(U131=0,0,U131&gt;0,(LOG(0.01*U131/10^-AI131)))</f>
        <v>4.9663025007672879</v>
      </c>
      <c r="H131" s="8" cm="1">
        <f t="array" ref="H131">_xlfn.IFS(V131=0,0,V131&gt;0,(LOG(0.01*V131/10^-AJ131)))</f>
        <v>6.0373559210260197</v>
      </c>
      <c r="I131" s="8" cm="1">
        <f t="array" ref="I131">_xlfn.IFS(W131=0,0,W131&gt;0,(LOG(0.01*W131/10^-AK131)))</f>
        <v>6.0373559210260197</v>
      </c>
      <c r="J131" s="8" cm="1">
        <f t="array" ref="J131">_xlfn.IFS(X131=0,0,X131&gt;0,(LOG(0.01*X131/10^-AL131)))</f>
        <v>6.84466606425209</v>
      </c>
      <c r="K131" s="8" cm="1">
        <f t="array" ref="K131">_xlfn.IFS(Y131=0,0,Y131&gt;0,(LOG(0.01*Y131/10^-AM131)))</f>
        <v>5.7638672203691543</v>
      </c>
      <c r="L131" s="8" cm="1">
        <f t="array" ref="L131">_xlfn.IFS(Z131=0,0,Z131&gt;0,(LOG(0.01*Z131/10^-AN131)))</f>
        <v>5.7638672203691543</v>
      </c>
      <c r="M131" s="8" cm="1">
        <f t="array" ref="M131">_xlfn.IFS(AA131=0,0,AA131&gt;0,(LOG(0.01*AA131/10^-AO131)))</f>
        <v>5.6744826721501704</v>
      </c>
      <c r="N131" s="8" cm="1">
        <f t="array" ref="N131">_xlfn.IFS(AB131=0,0,AB131&gt;0,(LOG(0.01*AB131/10^-AP131)))</f>
        <v>5.6434237554869506</v>
      </c>
      <c r="O131" s="8" cm="1">
        <f t="array" ref="O131">_xlfn.IFS(AC131=0,0,AC131&gt;0,(LOG(0.01*AC131/10^-AQ131)))</f>
        <v>5.6434237554869506</v>
      </c>
      <c r="P131" s="8" cm="1">
        <f t="array" ref="P131">_xlfn.IFS(AD131=0,0,AD131&gt;0,(LOG(0.01*AD131/10^-AR131)))</f>
        <v>7.0253071164658252</v>
      </c>
      <c r="Q131" s="8" cm="1">
        <f t="array" ref="Q131">_xlfn.IFS(AE131=0,0,AE131&gt;0,(LOG(0.01*AE131/10^-AS131)))</f>
        <v>4.7932125137753436</v>
      </c>
      <c r="R131" s="8" cm="1">
        <f t="array" ref="R131">_xlfn.IFS(AF131=0,0,AF131&gt;0,(LOG(0.01*AF131/10^-AT131)))</f>
        <v>5.355874855672492</v>
      </c>
      <c r="S131" s="8" cm="1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6" t="str">
        <f>IF(VLOOKUP($A131,'I-Ligands'!$A:$G,3,FALSE)="","",VLOOKUP($A131,'I-Ligands'!$A:$G,3,FALSE))</f>
        <v>WKYMVM</v>
      </c>
      <c r="AX131" s="187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 cm="1">
        <f t="array" ref="F132">_xlfn.IFS(T132=0,0,T132&gt;0,(LOG(0.01*T132/10^-AH132)))</f>
        <v>5.41959440922522</v>
      </c>
      <c r="G132" s="8" cm="1">
        <f t="array" ref="G132">_xlfn.IFS(U132=0,0,U132&gt;0,(LOG(0.01*U132/10^-AI132)))</f>
        <v>5.5537464668115648</v>
      </c>
      <c r="H132" s="8" cm="1">
        <f t="array" ref="H132">_xlfn.IFS(V132=0,0,V132&gt;0,(LOG(0.01*V132/10^-AJ132)))</f>
        <v>6.2183105537896015</v>
      </c>
      <c r="I132" s="8" cm="1">
        <f t="array" ref="I132">_xlfn.IFS(W132=0,0,W132&gt;0,(LOG(0.01*W132/10^-AK132)))</f>
        <v>6.2183105537896015</v>
      </c>
      <c r="J132" s="8" cm="1">
        <f t="array" ref="J132">_xlfn.IFS(X132=0,0,X132&gt;0,(LOG(0.01*X132/10^-AL132)))</f>
        <v>6.3861993470957366</v>
      </c>
      <c r="K132" s="8" cm="1">
        <f t="array" ref="K132">_xlfn.IFS(Y132=0,0,Y132&gt;0,(LOG(0.01*Y132/10^-AM132)))</f>
        <v>6.3713637641589882</v>
      </c>
      <c r="L132" s="8" cm="1">
        <f t="array" ref="L132">_xlfn.IFS(Z132=0,0,Z132&gt;0,(LOG(0.01*Z132/10^-AN132)))</f>
        <v>6.3713637641589882</v>
      </c>
      <c r="M132" s="8" cm="1">
        <f t="array" ref="M132">_xlfn.IFS(AA132=0,0,AA132&gt;0,(LOG(0.01*AA132/10^-AO132)))</f>
        <v>6.4618416065364999</v>
      </c>
      <c r="N132" s="8" cm="1">
        <f t="array" ref="N132">_xlfn.IFS(AB132=0,0,AB132&gt;0,(LOG(0.01*AB132/10^-AP132)))</f>
        <v>5.9992158574101433</v>
      </c>
      <c r="O132" s="8" cm="1">
        <f t="array" ref="O132">_xlfn.IFS(AC132=0,0,AC132&gt;0,(LOG(0.01*AC132/10^-AQ132)))</f>
        <v>5.9992158574101433</v>
      </c>
      <c r="P132" s="8" cm="1">
        <f t="array" ref="P132">_xlfn.IFS(AD132=0,0,AD132&gt;0,(LOG(0.01*AD132/10^-AR132)))</f>
        <v>6.0955573090077744</v>
      </c>
      <c r="Q132" s="8" cm="1">
        <f t="array" ref="Q132">_xlfn.IFS(AE132=0,0,AE132&gt;0,(LOG(0.01*AE132/10^-AS132)))</f>
        <v>5.8769296480732152</v>
      </c>
      <c r="R132" s="8" cm="1">
        <f t="array" ref="R132">_xlfn.IFS(AF132=0,0,AF132&gt;0,(LOG(0.01*AF132/10^-AT132)))</f>
        <v>5.7248337166199388</v>
      </c>
      <c r="S132" s="8" cm="1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6" t="str">
        <f>IF(VLOOKUP($A132,'I-Ligands'!$A:$G,3,FALSE)="","",VLOOKUP($A132,'I-Ligands'!$A:$G,3,FALSE))</f>
        <v>Lysophosphatidic acid</v>
      </c>
      <c r="AX132" s="187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 cm="1">
        <f t="array" ref="F133">_xlfn.IFS(T133=0,0,T133&gt;0,(LOG(0.01*T133/10^-AH133)))</f>
        <v>5.7973324964312694</v>
      </c>
      <c r="G133" s="8" cm="1">
        <f t="array" ref="G133">_xlfn.IFS(U133=0,0,U133&gt;0,(LOG(0.01*U133/10^-AI133)))</f>
        <v>5.7706978403536127</v>
      </c>
      <c r="H133" s="8" cm="1">
        <f t="array" ref="H133">_xlfn.IFS(V133=0,0,V133&gt;0,(LOG(0.01*V133/10^-AJ133)))</f>
        <v>5.9948438480476991</v>
      </c>
      <c r="I133" s="8" cm="1">
        <f t="array" ref="I133">_xlfn.IFS(W133=0,0,W133&gt;0,(LOG(0.01*W133/10^-AK133)))</f>
        <v>5.9948438480476991</v>
      </c>
      <c r="J133" s="8" cm="1">
        <f t="array" ref="J133">_xlfn.IFS(X133=0,0,X133&gt;0,(LOG(0.01*X133/10^-AL133)))</f>
        <v>6.0643528557844375</v>
      </c>
      <c r="K133" s="8" cm="1">
        <f t="array" ref="K133">_xlfn.IFS(Y133=0,0,Y133&gt;0,(LOG(0.01*Y133/10^-AM133)))</f>
        <v>5.8300069429571506</v>
      </c>
      <c r="L133" s="8" cm="1">
        <f t="array" ref="L133">_xlfn.IFS(Z133=0,0,Z133&gt;0,(LOG(0.01*Z133/10^-AN133)))</f>
        <v>5.8300069429571506</v>
      </c>
      <c r="M133" s="8" cm="1">
        <f t="array" ref="M133">_xlfn.IFS(AA133=0,0,AA133&gt;0,(LOG(0.01*AA133/10^-AO133)))</f>
        <v>5.4863529744506385</v>
      </c>
      <c r="N133" s="8" cm="1">
        <f t="array" ref="N133">_xlfn.IFS(AB133=0,0,AB133&gt;0,(LOG(0.01*AB133/10^-AP133)))</f>
        <v>5.9253229787866584</v>
      </c>
      <c r="O133" s="8" cm="1">
        <f t="array" ref="O133">_xlfn.IFS(AC133=0,0,AC133&gt;0,(LOG(0.01*AC133/10^-AQ133)))</f>
        <v>5.9253229787866584</v>
      </c>
      <c r="P133" s="8" cm="1">
        <f t="array" ref="P133">_xlfn.IFS(AD133=0,0,AD133&gt;0,(LOG(0.01*AD133/10^-AR133)))</f>
        <v>5.7294189257142927</v>
      </c>
      <c r="Q133" s="8" cm="1">
        <f t="array" ref="Q133">_xlfn.IFS(AE133=0,0,AE133&gt;0,(LOG(0.01*AE133/10^-AS133)))</f>
        <v>5.2182017240669962</v>
      </c>
      <c r="R133" s="8" cm="1">
        <f t="array" ref="R133">_xlfn.IFS(AF133=0,0,AF133&gt;0,(LOG(0.01*AF133/10^-AT133)))</f>
        <v>5.9424510897304295</v>
      </c>
      <c r="S133" s="8" cm="1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6" t="str">
        <f>IF(VLOOKUP($A133,'I-Ligands'!$A:$G,3,FALSE)="","",VLOOKUP($A133,'I-Ligands'!$A:$G,3,FALSE))</f>
        <v>ATP</v>
      </c>
      <c r="AX133" s="187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 cm="1">
        <f t="array" ref="F134">_xlfn.IFS(T134=0,0,T134&gt;0,(LOG(0.01*T134/10^-AH134)))</f>
        <v>6.4217864355242904</v>
      </c>
      <c r="G134" s="8" cm="1">
        <f t="array" ref="G134">_xlfn.IFS(U134=0,0,U134&gt;0,(LOG(0.01*U134/10^-AI134)))</f>
        <v>6.4314426285023059</v>
      </c>
      <c r="H134" s="8" cm="1">
        <f t="array" ref="H134">_xlfn.IFS(V134=0,0,V134&gt;0,(LOG(0.01*V134/10^-AJ134)))</f>
        <v>5.9792191126553806</v>
      </c>
      <c r="I134" s="8" cm="1">
        <f t="array" ref="I134">_xlfn.IFS(W134=0,0,W134&gt;0,(LOG(0.01*W134/10^-AK134)))</f>
        <v>5.9792191126553806</v>
      </c>
      <c r="J134" s="8" cm="1">
        <f t="array" ref="J134">_xlfn.IFS(X134=0,0,X134&gt;0,(LOG(0.01*X134/10^-AL134)))</f>
        <v>6.0656351945975517</v>
      </c>
      <c r="K134" s="8" cm="1">
        <f t="array" ref="K134">_xlfn.IFS(Y134=0,0,Y134&gt;0,(LOG(0.01*Y134/10^-AM134)))</f>
        <v>6.2687536009528291</v>
      </c>
      <c r="L134" s="8" cm="1">
        <f t="array" ref="L134">_xlfn.IFS(Z134=0,0,Z134&gt;0,(LOG(0.01*Z134/10^-AN134)))</f>
        <v>6.2687536009528291</v>
      </c>
      <c r="M134" s="8" cm="1">
        <f t="array" ref="M134">_xlfn.IFS(AA134=0,0,AA134&gt;0,(LOG(0.01*AA134/10^-AO134)))</f>
        <v>6.100331698170292</v>
      </c>
      <c r="N134" s="8" cm="1">
        <f t="array" ref="N134">_xlfn.IFS(AB134=0,0,AB134&gt;0,(LOG(0.01*AB134/10^-AP134)))</f>
        <v>6.3027164711475852</v>
      </c>
      <c r="O134" s="8" cm="1">
        <f t="array" ref="O134">_xlfn.IFS(AC134=0,0,AC134&gt;0,(LOG(0.01*AC134/10^-AQ134)))</f>
        <v>6.3027164711475852</v>
      </c>
      <c r="P134" s="8" cm="1">
        <f t="array" ref="P134">_xlfn.IFS(AD134=0,0,AD134&gt;0,(LOG(0.01*AD134/10^-AR134)))</f>
        <v>6.0169100130080571</v>
      </c>
      <c r="Q134" s="8" cm="1">
        <f t="array" ref="Q134">_xlfn.IFS(AE134=0,0,AE134&gt;0,(LOG(0.01*AE134/10^-AS134)))</f>
        <v>6.2363392773898445</v>
      </c>
      <c r="R134" s="8" cm="1">
        <f t="array" ref="R134">_xlfn.IFS(AF134=0,0,AF134&gt;0,(LOG(0.01*AF134/10^-AT134)))</f>
        <v>6.3802480183341626</v>
      </c>
      <c r="S134" s="8" cm="1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6" t="str">
        <f>IF(VLOOKUP($A134,'I-Ligands'!$A:$G,3,FALSE)="","",VLOOKUP($A134,'I-Ligands'!$A:$G,3,FALSE))</f>
        <v>BAM-22P</v>
      </c>
      <c r="AX134" s="187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 cm="1">
        <f t="array" ref="F135">_xlfn.IFS(T135=0,0,T135&gt;0,(LOG(0.01*T135/10^-AH135)))</f>
        <v>0</v>
      </c>
      <c r="G135" s="8" cm="1">
        <f t="array" ref="G135">_xlfn.IFS(U135=0,0,U135&gt;0,(LOG(0.01*U135/10^-AI135)))</f>
        <v>0</v>
      </c>
      <c r="H135" s="8" cm="1">
        <f t="array" ref="H135">_xlfn.IFS(V135=0,0,V135&gt;0,(LOG(0.01*V135/10^-AJ135)))</f>
        <v>6.8041545940184429</v>
      </c>
      <c r="I135" s="8" cm="1">
        <f t="array" ref="I135">_xlfn.IFS(W135=0,0,W135&gt;0,(LOG(0.01*W135/10^-AK135)))</f>
        <v>6.8041545940184429</v>
      </c>
      <c r="J135" s="8" cm="1">
        <f t="array" ref="J135">_xlfn.IFS(X135=0,0,X135&gt;0,(LOG(0.01*X135/10^-AL135)))</f>
        <v>6.7201462861110555</v>
      </c>
      <c r="K135" s="8" cm="1">
        <f t="array" ref="K135">_xlfn.IFS(Y135=0,0,Y135&gt;0,(LOG(0.01*Y135/10^-AM135)))</f>
        <v>5.989373909615046</v>
      </c>
      <c r="L135" s="8" cm="1">
        <f t="array" ref="L135">_xlfn.IFS(Z135=0,0,Z135&gt;0,(LOG(0.01*Z135/10^-AN135)))</f>
        <v>5.989373909615046</v>
      </c>
      <c r="M135" s="8" cm="1">
        <f t="array" ref="M135">_xlfn.IFS(AA135=0,0,AA135&gt;0,(LOG(0.01*AA135/10^-AO135)))</f>
        <v>4.6930380486862946</v>
      </c>
      <c r="N135" s="8" cm="1">
        <f t="array" ref="N135">_xlfn.IFS(AB135=0,0,AB135&gt;0,(LOG(0.01*AB135/10^-AP135)))</f>
        <v>6.5827603890268378</v>
      </c>
      <c r="O135" s="8" cm="1">
        <f t="array" ref="O135">_xlfn.IFS(AC135=0,0,AC135&gt;0,(LOG(0.01*AC135/10^-AQ135)))</f>
        <v>6.5827603890268378</v>
      </c>
      <c r="P135" s="8" cm="1">
        <f t="array" ref="P135">_xlfn.IFS(AD135=0,0,AD135&gt;0,(LOG(0.01*AD135/10^-AR135)))</f>
        <v>5.4359703454569184</v>
      </c>
      <c r="Q135" s="8" cm="1">
        <f t="array" ref="Q135">_xlfn.IFS(AE135=0,0,AE135&gt;0,(LOG(0.01*AE135/10^-AS135)))</f>
        <v>0</v>
      </c>
      <c r="R135" s="8" cm="1">
        <f t="array" ref="R135">_xlfn.IFS(AF135=0,0,AF135&gt;0,(LOG(0.01*AF135/10^-AT135)))</f>
        <v>5.1963413502057936</v>
      </c>
      <c r="S135" s="8" cm="1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6" t="str">
        <f>IF(VLOOKUP($A135,'I-Ligands'!$A:$G,3,FALSE)="","",VLOOKUP($A135,'I-Ligands'!$A:$G,3,FALSE))</f>
        <v>MDL 29951</v>
      </c>
      <c r="AX135" s="187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 cm="1">
        <f t="array" ref="F136">_xlfn.IFS(T136=0,0,T136&gt;0,(LOG(0.01*T136/10^-AH136)))</f>
        <v>6.4168676203541102</v>
      </c>
      <c r="G136" s="8" cm="1">
        <f t="array" ref="G136">_xlfn.IFS(U136=0,0,U136&gt;0,(LOG(0.01*U136/10^-AI136)))</f>
        <v>6.4302491083193614</v>
      </c>
      <c r="H136" s="8" cm="1">
        <f t="array" ref="H136">_xlfn.IFS(V136=0,0,V136&gt;0,(LOG(0.01*V136/10^-AJ136)))</f>
        <v>6.6484564936046056</v>
      </c>
      <c r="I136" s="8" cm="1">
        <f t="array" ref="I136">_xlfn.IFS(W136=0,0,W136&gt;0,(LOG(0.01*W136/10^-AK136)))</f>
        <v>6.6484564936046056</v>
      </c>
      <c r="J136" s="8" cm="1">
        <f t="array" ref="J136">_xlfn.IFS(X136=0,0,X136&gt;0,(LOG(0.01*X136/10^-AL136)))</f>
        <v>6.590034611362519</v>
      </c>
      <c r="K136" s="8" cm="1">
        <f t="array" ref="K136">_xlfn.IFS(Y136=0,0,Y136&gt;0,(LOG(0.01*Y136/10^-AM136)))</f>
        <v>6.524568904034199</v>
      </c>
      <c r="L136" s="8" cm="1">
        <f t="array" ref="L136">_xlfn.IFS(Z136=0,0,Z136&gt;0,(LOG(0.01*Z136/10^-AN136)))</f>
        <v>6.524568904034199</v>
      </c>
      <c r="M136" s="8" cm="1">
        <f t="array" ref="M136">_xlfn.IFS(AA136=0,0,AA136&gt;0,(LOG(0.01*AA136/10^-AO136)))</f>
        <v>6.1853092817258633</v>
      </c>
      <c r="N136" s="8" cm="1">
        <f t="array" ref="N136">_xlfn.IFS(AB136=0,0,AB136&gt;0,(LOG(0.01*AB136/10^-AP136)))</f>
        <v>6.5516039268698325</v>
      </c>
      <c r="O136" s="8" cm="1">
        <f t="array" ref="O136">_xlfn.IFS(AC136=0,0,AC136&gt;0,(LOG(0.01*AC136/10^-AQ136)))</f>
        <v>6.5516039268698325</v>
      </c>
      <c r="P136" s="8" cm="1">
        <f t="array" ref="P136">_xlfn.IFS(AD136=0,0,AD136&gt;0,(LOG(0.01*AD136/10^-AR136)))</f>
        <v>6.5831960574204897</v>
      </c>
      <c r="Q136" s="8" cm="1">
        <f t="array" ref="Q136">_xlfn.IFS(AE136=0,0,AE136&gt;0,(LOG(0.01*AE136/10^-AS136)))</f>
        <v>6.0663529744506395</v>
      </c>
      <c r="R136" s="8" cm="1">
        <f t="array" ref="R136">_xlfn.IFS(AF136=0,0,AF136&gt;0,(LOG(0.01*AF136/10^-AT136)))</f>
        <v>6.3020170425748692</v>
      </c>
      <c r="S136" s="8" cm="1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6" t="str">
        <f>IF(VLOOKUP($A136,'I-Ligands'!$A:$G,3,FALSE)="","",VLOOKUP($A136,'I-Ligands'!$A:$G,3,FALSE))</f>
        <v>Cortistatin-14</v>
      </c>
      <c r="AX136" s="187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 cm="1">
        <f t="array" ref="F137">_xlfn.IFS(T137=0,0,T137&gt;0,(LOG(0.01*T137/10^-AH137)))</f>
        <v>6.1328254269591804</v>
      </c>
      <c r="G137" s="8" cm="1">
        <f t="array" ref="G137">_xlfn.IFS(U137=0,0,U137&gt;0,(LOG(0.01*U137/10^-AI137)))</f>
        <v>6.0952941200427713</v>
      </c>
      <c r="H137" s="8" cm="1">
        <f t="array" ref="H137">_xlfn.IFS(V137=0,0,V137&gt;0,(LOG(0.01*V137/10^-AJ137)))</f>
        <v>6.9941084391474018</v>
      </c>
      <c r="I137" s="8" cm="1">
        <f t="array" ref="I137">_xlfn.IFS(W137=0,0,W137&gt;0,(LOG(0.01*W137/10^-AK137)))</f>
        <v>6.9941084391474018</v>
      </c>
      <c r="J137" s="8" cm="1">
        <f t="array" ref="J137">_xlfn.IFS(X137=0,0,X137&gt;0,(LOG(0.01*X137/10^-AL137)))</f>
        <v>7.1067205671564073</v>
      </c>
      <c r="K137" s="8" cm="1">
        <f t="array" ref="K137">_xlfn.IFS(Y137=0,0,Y137&gt;0,(LOG(0.01*Y137/10^-AM137)))</f>
        <v>7.0586570869544243</v>
      </c>
      <c r="L137" s="8" cm="1">
        <f t="array" ref="L137">_xlfn.IFS(Z137=0,0,Z137&gt;0,(LOG(0.01*Z137/10^-AN137)))</f>
        <v>7.0586570869544243</v>
      </c>
      <c r="M137" s="8" cm="1">
        <f t="array" ref="M137">_xlfn.IFS(AA137=0,0,AA137&gt;0,(LOG(0.01*AA137/10^-AO137)))</f>
        <v>6.8584829485539345</v>
      </c>
      <c r="N137" s="8" cm="1">
        <f t="array" ref="N137">_xlfn.IFS(AB137=0,0,AB137&gt;0,(LOG(0.01*AB137/10^-AP137)))</f>
        <v>6.7544516808262163</v>
      </c>
      <c r="O137" s="8" cm="1">
        <f t="array" ref="O137">_xlfn.IFS(AC137=0,0,AC137&gt;0,(LOG(0.01*AC137/10^-AQ137)))</f>
        <v>6.7544516808262163</v>
      </c>
      <c r="P137" s="8" cm="1">
        <f t="array" ref="P137">_xlfn.IFS(AD137=0,0,AD137&gt;0,(LOG(0.01*AD137/10^-AR137)))</f>
        <v>6.8356711883244303</v>
      </c>
      <c r="Q137" s="8" cm="1">
        <f t="array" ref="Q137">_xlfn.IFS(AE137=0,0,AE137&gt;0,(LOG(0.01*AE137/10^-AS137)))</f>
        <v>7.0117864355242912</v>
      </c>
      <c r="R137" s="8" cm="1">
        <f t="array" ref="R137">_xlfn.IFS(AF137=0,0,AF137&gt;0,(LOG(0.01*AF137/10^-AT137)))</f>
        <v>7.0883624920952508</v>
      </c>
      <c r="S137" s="8" cm="1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6" t="str">
        <f>IF(VLOOKUP($A137,'I-Ligands'!$A:$G,3,FALSE)="","",VLOOKUP($A137,'I-Ligands'!$A:$G,3,FALSE))</f>
        <v>Sphingosine 1-phosphate</v>
      </c>
      <c r="AX137" s="187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 cm="1">
        <f t="array" ref="F138">_xlfn.IFS(T138=0,0,T138&gt;0,(LOG(0.01*T138/10^-AH138)))</f>
        <v>6.1375207208364637</v>
      </c>
      <c r="G138" s="8" cm="1">
        <f t="array" ref="G138">_xlfn.IFS(U138=0,0,U138&gt;0,(LOG(0.01*U138/10^-AI138)))</f>
        <v>6.0213680022349756</v>
      </c>
      <c r="H138" s="8" cm="1">
        <f t="array" ref="H138">_xlfn.IFS(V138=0,0,V138&gt;0,(LOG(0.01*V138/10^-AJ138)))</f>
        <v>7.3316039268698319</v>
      </c>
      <c r="I138" s="8" cm="1">
        <f t="array" ref="I138">_xlfn.IFS(W138=0,0,W138&gt;0,(LOG(0.01*W138/10^-AK138)))</f>
        <v>7.3316039268698319</v>
      </c>
      <c r="J138" s="8" cm="1">
        <f t="array" ref="J138">_xlfn.IFS(X138=0,0,X138&gt;0,(LOG(0.01*X138/10^-AL138)))</f>
        <v>7.7896301674259005</v>
      </c>
      <c r="K138" s="8" cm="1">
        <f t="array" ref="K138">_xlfn.IFS(Y138=0,0,Y138&gt;0,(LOG(0.01*Y138/10^-AM138)))</f>
        <v>7.5532997640812534</v>
      </c>
      <c r="L138" s="8" cm="1">
        <f t="array" ref="L138">_xlfn.IFS(Z138=0,0,Z138&gt;0,(LOG(0.01*Z138/10^-AN138)))</f>
        <v>7.5532997640812534</v>
      </c>
      <c r="M138" s="8" cm="1">
        <f t="array" ref="M138">_xlfn.IFS(AA138=0,0,AA138&gt;0,(LOG(0.01*AA138/10^-AO138)))</f>
        <v>7.826720567156408</v>
      </c>
      <c r="N138" s="8" cm="1">
        <f t="array" ref="N138">_xlfn.IFS(AB138=0,0,AB138&gt;0,(LOG(0.01*AB138/10^-AP138)))</f>
        <v>7.1632997640812519</v>
      </c>
      <c r="O138" s="8" cm="1">
        <f t="array" ref="O138">_xlfn.IFS(AC138=0,0,AC138&gt;0,(LOG(0.01*AC138/10^-AQ138)))</f>
        <v>7.1632997640812519</v>
      </c>
      <c r="P138" s="8" cm="1">
        <f t="array" ref="P138">_xlfn.IFS(AD138=0,0,AD138&gt;0,(LOG(0.01*AD138/10^-AR138)))</f>
        <v>7.5620170425748681</v>
      </c>
      <c r="Q138" s="8" cm="1">
        <f t="array" ref="Q138">_xlfn.IFS(AE138=0,0,AE138&gt;0,(LOG(0.01*AE138/10^-AS138)))</f>
        <v>6.879955748489758</v>
      </c>
      <c r="R138" s="8" cm="1">
        <f t="array" ref="R138">_xlfn.IFS(AF138=0,0,AF138&gt;0,(LOG(0.01*AF138/10^-AT138)))</f>
        <v>7.9779348470004532</v>
      </c>
      <c r="S138" s="8" cm="1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6" t="str">
        <f>IF(VLOOKUP($A138,'I-Ligands'!$A:$G,3,FALSE)="","",VLOOKUP($A138,'I-Ligands'!$A:$G,3,FALSE))</f>
        <v>Sphingosine 1-phosphate</v>
      </c>
      <c r="AX138" s="187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 cm="1">
        <f t="array" ref="F139">_xlfn.IFS(T139=0,0,T139&gt;0,(LOG(0.01*T139/10^-AH139)))</f>
        <v>7.9250944485783217</v>
      </c>
      <c r="G139" s="8" cm="1">
        <f t="array" ref="G139">_xlfn.IFS(U139=0,0,U139&gt;0,(LOG(0.01*U139/10^-AI139)))</f>
        <v>7.7187085705331677</v>
      </c>
      <c r="H139" s="8" cm="1">
        <f t="array" ref="H139">_xlfn.IFS(V139=0,0,V139&gt;0,(LOG(0.01*V139/10^-AJ139)))</f>
        <v>7.9787905067631142</v>
      </c>
      <c r="I139" s="8" cm="1">
        <f t="array" ref="I139">_xlfn.IFS(W139=0,0,W139&gt;0,(LOG(0.01*W139/10^-AK139)))</f>
        <v>7.9787905067631142</v>
      </c>
      <c r="J139" s="8" cm="1">
        <f t="array" ref="J139">_xlfn.IFS(X139=0,0,X139&gt;0,(LOG(0.01*X139/10^-AL139)))</f>
        <v>8.3289167002776576</v>
      </c>
      <c r="K139" s="8" cm="1">
        <f t="array" ref="K139">_xlfn.IFS(Y139=0,0,Y139&gt;0,(LOG(0.01*Y139/10^-AM139)))</f>
        <v>7.7424271199844341</v>
      </c>
      <c r="L139" s="8" cm="1">
        <f t="array" ref="L139">_xlfn.IFS(Z139=0,0,Z139&gt;0,(LOG(0.01*Z139/10^-AN139)))</f>
        <v>7.7424271199844341</v>
      </c>
      <c r="M139" s="8" cm="1">
        <f t="array" ref="M139">_xlfn.IFS(AA139=0,0,AA139&gt;0,(LOG(0.01*AA139/10^-AO139)))</f>
        <v>7.274453751150932</v>
      </c>
      <c r="N139" s="8" cm="1">
        <f t="array" ref="N139">_xlfn.IFS(AB139=0,0,AB139&gt;0,(LOG(0.01*AB139/10^-AP139)))</f>
        <v>7.2045689040341987</v>
      </c>
      <c r="O139" s="8" cm="1">
        <f t="array" ref="O139">_xlfn.IFS(AC139=0,0,AC139&gt;0,(LOG(0.01*AC139/10^-AQ139)))</f>
        <v>7.2045689040341987</v>
      </c>
      <c r="P139" s="8" cm="1">
        <f t="array" ref="P139">_xlfn.IFS(AD139=0,0,AD139&gt;0,(LOG(0.01*AD139/10^-AR139)))</f>
        <v>7.7909090820652187</v>
      </c>
      <c r="Q139" s="8" cm="1">
        <f t="array" ref="Q139">_xlfn.IFS(AE139=0,0,AE139&gt;0,(LOG(0.01*AE139/10^-AS139)))</f>
        <v>8.2546660642520902</v>
      </c>
      <c r="R139" s="8" cm="1">
        <f t="array" ref="R139">_xlfn.IFS(AF139=0,0,AF139&gt;0,(LOG(0.01*AF139/10^-AT139)))</f>
        <v>8.4705429398818985</v>
      </c>
      <c r="S139" s="8" cm="1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6" t="str">
        <f>IF(VLOOKUP($A139,'I-Ligands'!$A:$G,3,FALSE)="","",VLOOKUP($A139,'I-Ligands'!$A:$G,3,FALSE))</f>
        <v>Thrombin</v>
      </c>
      <c r="AX139" s="187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 cm="1">
        <f t="array" ref="F140">_xlfn.IFS(T140=0,0,T140&gt;0,(LOG(0.01*T140/10^-AH140)))</f>
        <v>6.8874917998372256</v>
      </c>
      <c r="G140" s="8" cm="1">
        <f t="array" ref="G140">_xlfn.IFS(U140=0,0,U140&gt;0,(LOG(0.01*U140/10^-AI140)))</f>
        <v>6.8587085705331665</v>
      </c>
      <c r="H140" s="8" cm="1">
        <f t="array" ref="H140">_xlfn.IFS(V140=0,0,V140&gt;0,(LOG(0.01*V140/10^-AJ140)))</f>
        <v>7.4178190950732752</v>
      </c>
      <c r="I140" s="8" cm="1">
        <f t="array" ref="I140">_xlfn.IFS(W140=0,0,W140&gt;0,(LOG(0.01*W140/10^-AK140)))</f>
        <v>7.4178190950732752</v>
      </c>
      <c r="J140" s="8" cm="1">
        <f t="array" ref="J140">_xlfn.IFS(X140=0,0,X140&gt;0,(LOG(0.01*X140/10^-AL140)))</f>
        <v>7.5104200023088952</v>
      </c>
      <c r="K140" s="8" cm="1">
        <f t="array" ref="K140">_xlfn.IFS(Y140=0,0,Y140&gt;0,(LOG(0.01*Y140/10^-AM140)))</f>
        <v>7.0724442335063209</v>
      </c>
      <c r="L140" s="8" cm="1">
        <f t="array" ref="L140">_xlfn.IFS(Z140=0,0,Z140&gt;0,(LOG(0.01*Z140/10^-AN140)))</f>
        <v>7.0724442335063209</v>
      </c>
      <c r="M140" s="8" cm="1">
        <f t="array" ref="M140">_xlfn.IFS(AA140=0,0,AA140&gt;0,(LOG(0.01*AA140/10^-AO140)))</f>
        <v>6.5377505628203876</v>
      </c>
      <c r="N140" s="8" cm="1">
        <f t="array" ref="N140">_xlfn.IFS(AB140=0,0,AB140&gt;0,(LOG(0.01*AB140/10^-AP140)))</f>
        <v>7.3964597338485296</v>
      </c>
      <c r="O140" s="8" cm="1">
        <f t="array" ref="O140">_xlfn.IFS(AC140=0,0,AC140&gt;0,(LOG(0.01*AC140/10^-AQ140)))</f>
        <v>7.3964597338485296</v>
      </c>
      <c r="P140" s="8" cm="1">
        <f t="array" ref="P140">_xlfn.IFS(AD140=0,0,AD140&gt;0,(LOG(0.01*AD140/10^-AR140)))</f>
        <v>7.1686570869544237</v>
      </c>
      <c r="Q140" s="8" cm="1">
        <f t="array" ref="Q140">_xlfn.IFS(AE140=0,0,AE140&gt;0,(LOG(0.01*AE140/10^-AS140)))</f>
        <v>6.3850079593333362</v>
      </c>
      <c r="R140" s="8" cm="1">
        <f t="array" ref="R140">_xlfn.IFS(AF140=0,0,AF140&gt;0,(LOG(0.01*AF140/10^-AT140)))</f>
        <v>7.3414789170422567</v>
      </c>
      <c r="S140" s="8" cm="1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6" t="str">
        <f>IF(VLOOKUP($A140,'I-Ligands'!$A:$G,3,FALSE)="","",VLOOKUP($A140,'I-Ligands'!$A:$G,3,FALSE))</f>
        <v>Thrombin</v>
      </c>
      <c r="AX140" s="187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 cm="1">
        <f t="array" ref="F141">_xlfn.IFS(T141=0,0,T141&gt;0,(LOG(0.01*T141/10^-AH141)))</f>
        <v>7.5266651902615322</v>
      </c>
      <c r="G141" s="8" cm="1">
        <f t="array" ref="G141">_xlfn.IFS(U141=0,0,U141&gt;0,(LOG(0.01*U141/10^-AI141)))</f>
        <v>7.3400346113625199</v>
      </c>
      <c r="H141" s="8" cm="1">
        <f t="array" ref="H141">_xlfn.IFS(V141=0,0,V141&gt;0,(LOG(0.01*V141/10^-AJ141)))</f>
        <v>6.5244826721501701</v>
      </c>
      <c r="I141" s="8" cm="1">
        <f t="array" ref="I141">_xlfn.IFS(W141=0,0,W141&gt;0,(LOG(0.01*W141/10^-AK141)))</f>
        <v>6.5244826721501701</v>
      </c>
      <c r="J141" s="8" cm="1">
        <f t="array" ref="J141">_xlfn.IFS(X141=0,0,X141&gt;0,(LOG(0.01*X141/10^-AL141)))</f>
        <v>6.777426497940624</v>
      </c>
      <c r="K141" s="8" cm="1">
        <f t="array" ref="K141">_xlfn.IFS(Y141=0,0,Y141&gt;0,(LOG(0.01*Y141/10^-AM141)))</f>
        <v>7.0192191126553807</v>
      </c>
      <c r="L141" s="8" cm="1">
        <f t="array" ref="L141">_xlfn.IFS(Z141=0,0,Z141&gt;0,(LOG(0.01*Z141/10^-AN141)))</f>
        <v>7.0192191126553807</v>
      </c>
      <c r="M141" s="8" cm="1">
        <f t="array" ref="M141">_xlfn.IFS(AA141=0,0,AA141&gt;0,(LOG(0.01*AA141/10^-AO141)))</f>
        <v>7.470573931205851</v>
      </c>
      <c r="N141" s="8" cm="1">
        <f t="array" ref="N141">_xlfn.IFS(AB141=0,0,AB141&gt;0,(LOG(0.01*AB141/10^-AP141)))</f>
        <v>7.3195150145426311</v>
      </c>
      <c r="O141" s="8" cm="1">
        <f t="array" ref="O141">_xlfn.IFS(AC141=0,0,AC141&gt;0,(LOG(0.01*AC141/10^-AQ141)))</f>
        <v>7.3195150145426311</v>
      </c>
      <c r="P141" s="8" cm="1">
        <f t="array" ref="P141">_xlfn.IFS(AD141=0,0,AD141&gt;0,(LOG(0.01*AD141/10^-AR141)))</f>
        <v>7.4502617153949569</v>
      </c>
      <c r="Q141" s="8" cm="1">
        <f t="array" ref="Q141">_xlfn.IFS(AE141=0,0,AE141&gt;0,(LOG(0.01*AE141/10^-AS141)))</f>
        <v>5.4250612633917008</v>
      </c>
      <c r="R141" s="8" cm="1">
        <f t="array" ref="R141">_xlfn.IFS(AF141=0,0,AF141&gt;0,(LOG(0.01*AF141/10^-AT141)))</f>
        <v>5.568849090737257</v>
      </c>
      <c r="S141" s="8" cm="1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6" t="str">
        <f>IF(VLOOKUP($A141,'I-Ligands'!$A:$G,3,FALSE)="","",VLOOKUP($A141,'I-Ligands'!$A:$G,3,FALSE))</f>
        <v>GSK1292263</v>
      </c>
      <c r="AX141" s="187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 cm="1">
        <f t="array" ref="F142">_xlfn.IFS(T142=0,0,T142&gt;0,(LOG(0.01*T142/10^-AH142)))</f>
        <v>0</v>
      </c>
      <c r="G142" s="8" cm="1">
        <f t="array" ref="G142">_xlfn.IFS(U142=0,0,U142&gt;0,(LOG(0.01*U142/10^-AI142)))</f>
        <v>0</v>
      </c>
      <c r="H142" s="8" cm="1">
        <f t="array" ref="H142">_xlfn.IFS(V142=0,0,V142&gt;0,(LOG(0.01*V142/10^-AJ142)))</f>
        <v>6.9930380486862944</v>
      </c>
      <c r="I142" s="8" cm="1">
        <f t="array" ref="I142">_xlfn.IFS(W142=0,0,W142&gt;0,(LOG(0.01*W142/10^-AK142)))</f>
        <v>6.9930380486862944</v>
      </c>
      <c r="J142" s="8" cm="1">
        <f t="array" ref="J142">_xlfn.IFS(X142=0,0,X142&gt;0,(LOG(0.01*X142/10^-AL142)))</f>
        <v>7.3779400086720388</v>
      </c>
      <c r="K142" s="8" cm="1">
        <f t="array" ref="K142">_xlfn.IFS(Y142=0,0,Y142&gt;0,(LOG(0.01*Y142/10^-AM142)))</f>
        <v>7.1030380486862956</v>
      </c>
      <c r="L142" s="8" cm="1">
        <f t="array" ref="L142">_xlfn.IFS(Z142=0,0,Z142&gt;0,(LOG(0.01*Z142/10^-AN142)))</f>
        <v>7.1030380486862956</v>
      </c>
      <c r="M142" s="8" cm="1">
        <f t="array" ref="M142">_xlfn.IFS(AA142=0,0,AA142&gt;0,(LOG(0.01*AA142/10^-AO142)))</f>
        <v>0</v>
      </c>
      <c r="N142" s="8" cm="1">
        <f t="array" ref="N142">_xlfn.IFS(AB142=0,0,AB142&gt;0,(LOG(0.01*AB142/10^-AP142)))</f>
        <v>7.809827993775718</v>
      </c>
      <c r="O142" s="8" cm="1">
        <f t="array" ref="O142">_xlfn.IFS(AC142=0,0,AC142&gt;0,(LOG(0.01*AC142/10^-AQ142)))</f>
        <v>7.809827993775718</v>
      </c>
      <c r="P142" s="8" cm="1">
        <f t="array" ref="P142">_xlfn.IFS(AD142=0,0,AD142&gt;0,(LOG(0.01*AD142/10^-AR142)))</f>
        <v>7.7283105537896022</v>
      </c>
      <c r="Q142" s="8" cm="1">
        <f t="array" ref="Q142">_xlfn.IFS(AE142=0,0,AE142&gt;0,(LOG(0.01*AE142/10^-AS142)))</f>
        <v>0</v>
      </c>
      <c r="R142" s="8" cm="1">
        <f t="array" ref="R142">_xlfn.IFS(AF142=0,0,AF142&gt;0,(LOG(0.01*AF142/10^-AT142)))</f>
        <v>0</v>
      </c>
      <c r="S142" s="8" cm="1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6" t="str">
        <f>IF(VLOOKUP($A142,'I-Ligands'!$A:$G,3,FALSE)="","",VLOOKUP($A142,'I-Ligands'!$A:$G,3,FALSE))</f>
        <v>Prolactin-Releasing Peptide-20</v>
      </c>
      <c r="AX142" s="187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 cm="1">
        <f t="array" ref="F143">_xlfn.IFS(T143=0,0,T143&gt;0,(LOG(0.01*T143/10^-AH143)))</f>
        <v>8.8583600109809328</v>
      </c>
      <c r="G143" s="8" cm="1">
        <f t="array" ref="G143">_xlfn.IFS(U143=0,0,U143&gt;0,(LOG(0.01*U143/10^-AI143)))</f>
        <v>8.6093348587121437</v>
      </c>
      <c r="H143" s="8" cm="1">
        <f t="array" ref="H143">_xlfn.IFS(V143=0,0,V143&gt;0,(LOG(0.01*V143/10^-AJ143)))</f>
        <v>0</v>
      </c>
      <c r="I143" s="8" cm="1">
        <f t="array" ref="I143">_xlfn.IFS(W143=0,0,W143&gt;0,(LOG(0.01*W143/10^-AK143)))</f>
        <v>0</v>
      </c>
      <c r="J143" s="8" cm="1">
        <f t="array" ref="J143">_xlfn.IFS(X143=0,0,X143&gt;0,(LOG(0.01*X143/10^-AL143)))</f>
        <v>0</v>
      </c>
      <c r="K143" s="8" cm="1">
        <f t="array" ref="K143">_xlfn.IFS(Y143=0,0,Y143&gt;0,(LOG(0.01*Y143/10^-AM143)))</f>
        <v>0</v>
      </c>
      <c r="L143" s="8" cm="1">
        <f t="array" ref="L143">_xlfn.IFS(Z143=0,0,Z143&gt;0,(LOG(0.01*Z143/10^-AN143)))</f>
        <v>0</v>
      </c>
      <c r="M143" s="8" cm="1">
        <f t="array" ref="M143">_xlfn.IFS(AA143=0,0,AA143&gt;0,(LOG(0.01*AA143/10^-AO143)))</f>
        <v>0</v>
      </c>
      <c r="N143" s="8" cm="1">
        <f t="array" ref="N143">_xlfn.IFS(AB143=0,0,AB143&gt;0,(LOG(0.01*AB143/10^-AP143)))</f>
        <v>8.0222928644564764</v>
      </c>
      <c r="O143" s="8" cm="1">
        <f t="array" ref="O143">_xlfn.IFS(AC143=0,0,AC143&gt;0,(LOG(0.01*AC143/10^-AQ143)))</f>
        <v>8.0222928644564764</v>
      </c>
      <c r="P143" s="8" cm="1">
        <f t="array" ref="P143">_xlfn.IFS(AD143=0,0,AD143&gt;0,(LOG(0.01*AD143/10^-AR143)))</f>
        <v>6.8942792860618827</v>
      </c>
      <c r="Q143" s="8" cm="1">
        <f t="array" ref="Q143">_xlfn.IFS(AE143=0,0,AE143&gt;0,(LOG(0.01*AE143/10^-AS143)))</f>
        <v>0</v>
      </c>
      <c r="R143" s="8" cm="1">
        <f t="array" ref="R143">_xlfn.IFS(AF143=0,0,AF143&gt;0,(LOG(0.01*AF143/10^-AT143)))</f>
        <v>6.6695192526186204</v>
      </c>
      <c r="S143" s="8" cm="1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6" t="str">
        <f>IF(VLOOKUP($A143,'I-Ligands'!$A:$G,3,FALSE)="","",VLOOKUP($A143,'I-Ligands'!$A:$G,3,FALSE))</f>
        <v>Iloprost</v>
      </c>
      <c r="AX143" s="187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 cm="1">
        <f t="array" ref="F144">_xlfn.IFS(T144=0,0,T144&gt;0,(LOG(0.01*T144/10^-AH144)))</f>
        <v>7.336098202012832</v>
      </c>
      <c r="G144" s="8" cm="1">
        <f t="array" ref="G144">_xlfn.IFS(U144=0,0,U144&gt;0,(LOG(0.01*U144/10^-AI144)))</f>
        <v>7.3454222693490925</v>
      </c>
      <c r="H144" s="8" cm="1">
        <f t="array" ref="H144">_xlfn.IFS(V144=0,0,V144&gt;0,(LOG(0.01*V144/10^-AJ144)))</f>
        <v>7.7932125137753454</v>
      </c>
      <c r="I144" s="8" cm="1">
        <f t="array" ref="I144">_xlfn.IFS(W144=0,0,W144&gt;0,(LOG(0.01*W144/10^-AK144)))</f>
        <v>7.7932125137753454</v>
      </c>
      <c r="J144" s="8" cm="1">
        <f t="array" ref="J144">_xlfn.IFS(X144=0,0,X144&gt;0,(LOG(0.01*X144/10^-AL144)))</f>
        <v>8.287528961214635</v>
      </c>
      <c r="K144" s="8" cm="1">
        <f t="array" ref="K144">_xlfn.IFS(Y144=0,0,Y144&gt;0,(LOG(0.01*Y144/10^-AM144)))</f>
        <v>7.479409599102719</v>
      </c>
      <c r="L144" s="8" cm="1">
        <f t="array" ref="L144">_xlfn.IFS(Z144=0,0,Z144&gt;0,(LOG(0.01*Z144/10^-AN144)))</f>
        <v>7.479409599102719</v>
      </c>
      <c r="M144" s="8" cm="1">
        <f t="array" ref="M144">_xlfn.IFS(AA144=0,0,AA144&gt;0,(LOG(0.01*AA144/10^-AO144)))</f>
        <v>6.3971717284030154</v>
      </c>
      <c r="N144" s="8" cm="1">
        <f t="array" ref="N144">_xlfn.IFS(AB144=0,0,AB144&gt;0,(LOG(0.01*AB144/10^-AP144)))</f>
        <v>8.1975289612146351</v>
      </c>
      <c r="O144" s="8" cm="1">
        <f t="array" ref="O144">_xlfn.IFS(AC144=0,0,AC144&gt;0,(LOG(0.01*AC144/10^-AQ144)))</f>
        <v>8.1975289612146351</v>
      </c>
      <c r="P144" s="8" cm="1">
        <f t="array" ref="P144">_xlfn.IFS(AD144=0,0,AD144&gt;0,(LOG(0.01*AD144/10^-AR144)))</f>
        <v>6.7485664955938445</v>
      </c>
      <c r="Q144" s="8" cm="1">
        <f t="array" ref="Q144">_xlfn.IFS(AE144=0,0,AE144&gt;0,(LOG(0.01*AE144/10^-AS144)))</f>
        <v>5.68058971029925</v>
      </c>
      <c r="R144" s="8" cm="1">
        <f t="array" ref="R144">_xlfn.IFS(AF144=0,0,AF144&gt;0,(LOG(0.01*AF144/10^-AT144)))</f>
        <v>6.7414426285023055</v>
      </c>
      <c r="S144" s="8" cm="1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6" t="str">
        <f>IF(VLOOKUP($A144,'I-Ligands'!$A:$G,3,FALSE)="","",VLOOKUP($A144,'I-Ligands'!$A:$G,3,FALSE))</f>
        <v>MCH</v>
      </c>
      <c r="AX144" s="187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 cm="1">
        <f t="array" ref="F145">_xlfn.IFS(T145=0,0,T145&gt;0,(LOG(0.01*T145/10^-AH145)))</f>
        <v>7.5617233080073429</v>
      </c>
      <c r="G145" s="8" cm="1">
        <f t="array" ref="G145">_xlfn.IFS(U145=0,0,U145&gt;0,(LOG(0.01*U145/10^-AI145)))</f>
        <v>7.5954962218255737</v>
      </c>
      <c r="H145" s="8" cm="1">
        <f t="array" ref="H145">_xlfn.IFS(V145=0,0,V145&gt;0,(LOG(0.01*V145/10^-AJ145)))</f>
        <v>7.7276951859255139</v>
      </c>
      <c r="I145" s="8" cm="1">
        <f t="array" ref="I145">_xlfn.IFS(W145=0,0,W145&gt;0,(LOG(0.01*W145/10^-AK145)))</f>
        <v>7.7276951859255139</v>
      </c>
      <c r="J145" s="8" cm="1">
        <f t="array" ref="J145">_xlfn.IFS(X145=0,0,X145&gt;0,(LOG(0.01*X145/10^-AL145)))</f>
        <v>8.2859500516564015</v>
      </c>
      <c r="K145" s="8" cm="1">
        <f t="array" ref="K145">_xlfn.IFS(Y145=0,0,Y145&gt;0,(LOG(0.01*Y145/10^-AM145)))</f>
        <v>6.9942162640762549</v>
      </c>
      <c r="L145" s="8" cm="1">
        <f t="array" ref="L145">_xlfn.IFS(Z145=0,0,Z145&gt;0,(LOG(0.01*Z145/10^-AN145)))</f>
        <v>6.9942162640762549</v>
      </c>
      <c r="M145" s="8" cm="1">
        <f t="array" ref="M145">_xlfn.IFS(AA145=0,0,AA145&gt;0,(LOG(0.01*AA145/10^-AO145)))</f>
        <v>6.9217538610557554</v>
      </c>
      <c r="N145" s="8" cm="1">
        <f t="array" ref="N145">_xlfn.IFS(AB145=0,0,AB145&gt;0,(LOG(0.01*AB145/10^-AP145)))</f>
        <v>8.3863025007672878</v>
      </c>
      <c r="O145" s="8" cm="1">
        <f t="array" ref="O145">_xlfn.IFS(AC145=0,0,AC145&gt;0,(LOG(0.01*AC145/10^-AQ145)))</f>
        <v>8.3863025007672878</v>
      </c>
      <c r="P145" s="8" cm="1">
        <f t="array" ref="P145">_xlfn.IFS(AD145=0,0,AD145&gt;0,(LOG(0.01*AD145/10^-AR145)))</f>
        <v>7.6442162640762552</v>
      </c>
      <c r="Q145" s="8" cm="1">
        <f t="array" ref="Q145">_xlfn.IFS(AE145=0,0,AE145&gt;0,(LOG(0.01*AE145/10^-AS145)))</f>
        <v>7.5217088318086889</v>
      </c>
      <c r="R145" s="8" cm="1">
        <f t="array" ref="R145">_xlfn.IFS(AF145=0,0,AF145&gt;0,(LOG(0.01*AF145/10^-AT145)))</f>
        <v>7.4786392099680734</v>
      </c>
      <c r="S145" s="8" cm="1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6" t="str">
        <f>IF(VLOOKUP($A145,'I-Ligands'!$A:$G,3,FALSE)="","",VLOOKUP($A145,'I-Ligands'!$A:$G,3,FALSE))</f>
        <v>MCH</v>
      </c>
      <c r="AX145" s="187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 cm="1">
        <f t="array" ref="F146">_xlfn.IFS(T146=0,0,T146&gt;0,(LOG(0.01*T146/10^-AH146)))</f>
        <v>7.1579348470004538</v>
      </c>
      <c r="G146" s="8" cm="1">
        <f t="array" ref="G146">_xlfn.IFS(U146=0,0,U146&gt;0,(LOG(0.01*U146/10^-AI146)))</f>
        <v>7.2261993470957382</v>
      </c>
      <c r="H146" s="8" cm="1">
        <f t="array" ref="H146">_xlfn.IFS(V146=0,0,V146&gt;0,(LOG(0.01*V146/10^-AJ146)))</f>
        <v>7.1564597338485312</v>
      </c>
      <c r="I146" s="8" cm="1">
        <f t="array" ref="I146">_xlfn.IFS(W146=0,0,W146&gt;0,(LOG(0.01*W146/10^-AK146)))</f>
        <v>7.1564597338485312</v>
      </c>
      <c r="J146" s="8" cm="1">
        <f t="array" ref="J146">_xlfn.IFS(X146=0,0,X146&gt;0,(LOG(0.01*X146/10^-AL146)))</f>
        <v>7.5608978427565479</v>
      </c>
      <c r="K146" s="8" cm="1">
        <f t="array" ref="K146">_xlfn.IFS(Y146=0,0,Y146&gt;0,(LOG(0.01*Y146/10^-AM146)))</f>
        <v>6.3333228601204556</v>
      </c>
      <c r="L146" s="8" cm="1">
        <f t="array" ref="L146">_xlfn.IFS(Z146=0,0,Z146&gt;0,(LOG(0.01*Z146/10^-AN146)))</f>
        <v>6.3333228601204556</v>
      </c>
      <c r="M146" s="8" cm="1">
        <f t="array" ref="M146">_xlfn.IFS(AA146=0,0,AA146&gt;0,(LOG(0.01*AA146/10^-AO146)))</f>
        <v>6.6690780923760737</v>
      </c>
      <c r="N146" s="8" cm="1">
        <f t="array" ref="N146">_xlfn.IFS(AB146=0,0,AB146&gt;0,(LOG(0.01*AB146/10^-AP146)))</f>
        <v>8.6174917998372251</v>
      </c>
      <c r="O146" s="8" cm="1">
        <f t="array" ref="O146">_xlfn.IFS(AC146=0,0,AC146&gt;0,(LOG(0.01*AC146/10^-AQ146)))</f>
        <v>8.6174917998372251</v>
      </c>
      <c r="P146" s="8" cm="1">
        <f t="array" ref="P146">_xlfn.IFS(AD146=0,0,AD146&gt;0,(LOG(0.01*AD146/10^-AR146)))</f>
        <v>8.4563025007672881</v>
      </c>
      <c r="Q146" s="8" cm="1">
        <f t="array" ref="Q146">_xlfn.IFS(AE146=0,0,AE146&gt;0,(LOG(0.01*AE146/10^-AS146)))</f>
        <v>6.1688490907372557</v>
      </c>
      <c r="R146" s="8" cm="1">
        <f t="array" ref="R146">_xlfn.IFS(AF146=0,0,AF146&gt;0,(LOG(0.01*AF146/10^-AT146)))</f>
        <v>6.7239433523068373</v>
      </c>
      <c r="S146" s="8" cm="1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6" t="str">
        <f>IF(VLOOKUP($A146,'I-Ligands'!$A:$G,3,FALSE)="","",VLOOKUP($A146,'I-Ligands'!$A:$G,3,FALSE))</f>
        <v>Neuromedin-U25</v>
      </c>
      <c r="AX146" s="187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 cm="1">
        <f t="array" ref="F147">_xlfn.IFS(T147=0,0,T147&gt;0,(LOG(0.01*T147/10^-AH147)))</f>
        <v>7.1863358609287529</v>
      </c>
      <c r="G147" s="8" cm="1">
        <f t="array" ref="G147">_xlfn.IFS(U147=0,0,U147&gt;0,(LOG(0.01*U147/10^-AI147)))</f>
        <v>7.1544662261615946</v>
      </c>
      <c r="H147" s="8" cm="1">
        <f t="array" ref="H147">_xlfn.IFS(V147=0,0,V147&gt;0,(LOG(0.01*V147/10^-AJ147)))</f>
        <v>8.4817088318086888</v>
      </c>
      <c r="I147" s="8" cm="1">
        <f t="array" ref="I147">_xlfn.IFS(W147=0,0,W147&gt;0,(LOG(0.01*W147/10^-AK147)))</f>
        <v>8.4817088318086888</v>
      </c>
      <c r="J147" s="8" cm="1">
        <f t="array" ref="J147">_xlfn.IFS(X147=0,0,X147&gt;0,(LOG(0.01*X147/10^-AL147)))</f>
        <v>8.9071958979499755</v>
      </c>
      <c r="K147" s="8" cm="1">
        <f t="array" ref="K147">_xlfn.IFS(Y147=0,0,Y147&gt;0,(LOG(0.01*Y147/10^-AM147)))</f>
        <v>7.9245477526602865</v>
      </c>
      <c r="L147" s="8" cm="1">
        <f t="array" ref="L147">_xlfn.IFS(Z147=0,0,Z147&gt;0,(LOG(0.01*Z147/10^-AN147)))</f>
        <v>7.9245477526602865</v>
      </c>
      <c r="M147" s="8" cm="1">
        <f t="array" ref="M147">_xlfn.IFS(AA147=0,0,AA147&gt;0,(LOG(0.01*AA147/10^-AO147)))</f>
        <v>7.9591660843645338</v>
      </c>
      <c r="N147" s="8" cm="1">
        <f t="array" ref="N147">_xlfn.IFS(AB147=0,0,AB147&gt;0,(LOG(0.01*AB147/10^-AP147)))</f>
        <v>8.8613616938342723</v>
      </c>
      <c r="O147" s="8" cm="1">
        <f t="array" ref="O147">_xlfn.IFS(AC147=0,0,AC147&gt;0,(LOG(0.01*AC147/10^-AQ147)))</f>
        <v>8.8613616938342723</v>
      </c>
      <c r="P147" s="8" cm="1">
        <f t="array" ref="P147">_xlfn.IFS(AD147=0,0,AD147&gt;0,(LOG(0.01*AD147/10^-AR147)))</f>
        <v>8.7823979978989577</v>
      </c>
      <c r="Q147" s="8" cm="1">
        <f t="array" ref="Q147">_xlfn.IFS(AE147=0,0,AE147&gt;0,(LOG(0.01*AE147/10^-AS147)))</f>
        <v>8.6540312677277189</v>
      </c>
      <c r="R147" s="8" cm="1">
        <f t="array" ref="R147">_xlfn.IFS(AF147=0,0,AF147&gt;0,(LOG(0.01*AF147/10^-AT147)))</f>
        <v>8.2574917998372257</v>
      </c>
      <c r="S147" s="8" cm="1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6" t="str">
        <f>IF(VLOOKUP($A147,'I-Ligands'!$A:$G,3,FALSE)="","",VLOOKUP($A147,'I-Ligands'!$A:$G,3,FALSE))</f>
        <v>Neuromedin-U25</v>
      </c>
      <c r="AX147" s="187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 cm="1">
        <f t="array" ref="F148">_xlfn.IFS(T148=0,0,T148&gt;0,(LOG(0.01*T148/10^-AH148)))</f>
        <v>7.9924572921847252</v>
      </c>
      <c r="G148" s="8" cm="1">
        <f t="array" ref="G148">_xlfn.IFS(U148=0,0,U148&gt;0,(LOG(0.01*U148/10^-AI148)))</f>
        <v>7.9397835966168113</v>
      </c>
      <c r="H148" s="8" cm="1">
        <f t="array" ref="H148">_xlfn.IFS(V148=0,0,V148&gt;0,(LOG(0.01*V148/10^-AJ148)))</f>
        <v>7.9965584425715317</v>
      </c>
      <c r="I148" s="8" cm="1">
        <f t="array" ref="I148">_xlfn.IFS(W148=0,0,W148&gt;0,(LOG(0.01*W148/10^-AK148)))</f>
        <v>7.9965584425715317</v>
      </c>
      <c r="J148" s="8" cm="1">
        <f t="array" ref="J148">_xlfn.IFS(X148=0,0,X148&gt;0,(LOG(0.01*X148/10^-AL148)))</f>
        <v>8.4563413502057951</v>
      </c>
      <c r="K148" s="8" cm="1">
        <f t="array" ref="K148">_xlfn.IFS(Y148=0,0,Y148&gt;0,(LOG(0.01*Y148/10^-AM148)))</f>
        <v>7.4496870826184045</v>
      </c>
      <c r="L148" s="8" cm="1">
        <f t="array" ref="L148">_xlfn.IFS(Z148=0,0,Z148&gt;0,(LOG(0.01*Z148/10^-AN148)))</f>
        <v>7.4496870826184045</v>
      </c>
      <c r="M148" s="8" cm="1">
        <f t="array" ref="M148">_xlfn.IFS(AA148=0,0,AA148&gt;0,(LOG(0.01*AA148/10^-AO148)))</f>
        <v>6.7748178230095375</v>
      </c>
      <c r="N148" s="8" cm="1">
        <f t="array" ref="N148">_xlfn.IFS(AB148=0,0,AB148&gt;0,(LOG(0.01*AB148/10^-AP148)))</f>
        <v>9.5765179805548808</v>
      </c>
      <c r="O148" s="8" cm="1">
        <f t="array" ref="O148">_xlfn.IFS(AC148=0,0,AC148&gt;0,(LOG(0.01*AC148/10^-AQ148)))</f>
        <v>9.5765179805548808</v>
      </c>
      <c r="P148" s="8" cm="1">
        <f t="array" ref="P148">_xlfn.IFS(AD148=0,0,AD148&gt;0,(LOG(0.01*AD148/10^-AR148)))</f>
        <v>9.7522140229662959</v>
      </c>
      <c r="Q148" s="8" cm="1">
        <f t="array" ref="Q148">_xlfn.IFS(AE148=0,0,AE148&gt;0,(LOG(0.01*AE148/10^-AS148)))</f>
        <v>7.2048816366310691</v>
      </c>
      <c r="R148" s="8" cm="1">
        <f t="array" ref="R148">_xlfn.IFS(AF148=0,0,AF148&gt;0,(LOG(0.01*AF148/10^-AT148)))</f>
        <v>6.7814005407815445</v>
      </c>
      <c r="S148" s="8" cm="1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6" t="str">
        <f>IF(VLOOKUP($A148,'I-Ligands'!$A:$G,3,FALSE)="","",VLOOKUP($A148,'I-Ligands'!$A:$G,3,FALSE))</f>
        <v>TRH</v>
      </c>
      <c r="AX148" s="187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 cm="1">
        <f t="array" ref="F149">_xlfn.IFS(T149=0,0,T149&gt;0,(LOG(0.01*T149/10^-AH149)))</f>
        <v>8.503746466811565</v>
      </c>
      <c r="G149" s="8" cm="1">
        <f t="array" ref="G149">_xlfn.IFS(U149=0,0,U149&gt;0,(LOG(0.01*U149/10^-AI149)))</f>
        <v>8.4357214264815799</v>
      </c>
      <c r="H149" s="8" cm="1">
        <f t="array" ref="H149">_xlfn.IFS(V149=0,0,V149&gt;0,(LOG(0.01*V149/10^-AJ149)))</f>
        <v>8.8746660642520911</v>
      </c>
      <c r="I149" s="8" cm="1">
        <f t="array" ref="I149">_xlfn.IFS(W149=0,0,W149&gt;0,(LOG(0.01*W149/10^-AK149)))</f>
        <v>8.8746660642520911</v>
      </c>
      <c r="J149" s="8" cm="1">
        <f t="array" ref="J149">_xlfn.IFS(X149=0,0,X149&gt;0,(LOG(0.01*X149/10^-AL149)))</f>
        <v>9.2863413502057952</v>
      </c>
      <c r="K149" s="8" cm="1">
        <f t="array" ref="K149">_xlfn.IFS(Y149=0,0,Y149&gt;0,(LOG(0.01*Y149/10^-AM149)))</f>
        <v>8.4517278360175929</v>
      </c>
      <c r="L149" s="8" cm="1">
        <f t="array" ref="L149">_xlfn.IFS(Z149=0,0,Z149&gt;0,(LOG(0.01*Z149/10^-AN149)))</f>
        <v>8.4517278360175929</v>
      </c>
      <c r="M149" s="8" cm="1">
        <f t="array" ref="M149">_xlfn.IFS(AA149=0,0,AA149&gt;0,(LOG(0.01*AA149/10^-AO149)))</f>
        <v>8.3866651902615317</v>
      </c>
      <c r="N149" s="8" cm="1">
        <f t="array" ref="N149">_xlfn.IFS(AB149=0,0,AB149&gt;0,(LOG(0.01*AB149/10^-AP149)))</f>
        <v>9.6860982020128326</v>
      </c>
      <c r="O149" s="8" cm="1">
        <f t="array" ref="O149">_xlfn.IFS(AC149=0,0,AC149&gt;0,(LOG(0.01*AC149/10^-AQ149)))</f>
        <v>9.6860982020128326</v>
      </c>
      <c r="P149" s="8" cm="1">
        <f t="array" ref="P149">_xlfn.IFS(AD149=0,0,AD149&gt;0,(LOG(0.01*AD149/10^-AR149)))</f>
        <v>9.1242260530844703</v>
      </c>
      <c r="Q149" s="8" cm="1">
        <f t="array" ref="Q149">_xlfn.IFS(AE149=0,0,AE149&gt;0,(LOG(0.01*AE149/10^-AS149)))</f>
        <v>8.036025857193124</v>
      </c>
      <c r="R149" s="8" cm="1">
        <f t="array" ref="R149">_xlfn.IFS(AF149=0,0,AF149&gt;0,(LOG(0.01*AF149/10^-AT149)))</f>
        <v>8.8124442335063193</v>
      </c>
      <c r="S149" s="8" cm="1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6" t="str">
        <f>IF(VLOOKUP($A149,'I-Ligands'!$A:$G,3,FALSE)="","",VLOOKUP($A149,'I-Ligands'!$A:$G,3,FALSE))</f>
        <v>Motilin</v>
      </c>
      <c r="AX149" s="187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 cm="1">
        <f t="array" ref="F150">_xlfn.IFS(T150=0,0,T150&gt;0,(LOG(0.01*T150/10^-AH150)))</f>
        <v>9.1312917110589407</v>
      </c>
      <c r="G150" s="8" cm="1">
        <f t="array" ref="G150">_xlfn.IFS(U150=0,0,U150&gt;0,(LOG(0.01*U150/10^-AI150)))</f>
        <v>9.09572142648158</v>
      </c>
      <c r="H150" s="8" cm="1">
        <f t="array" ref="H150">_xlfn.IFS(V150=0,0,V150&gt;0,(LOG(0.01*V150/10^-AJ150)))</f>
        <v>9.4855284469075496</v>
      </c>
      <c r="I150" s="8" cm="1">
        <f t="array" ref="I150">_xlfn.IFS(W150=0,0,W150&gt;0,(LOG(0.01*W150/10^-AK150)))</f>
        <v>9.4855284469075496</v>
      </c>
      <c r="J150" s="8" cm="1">
        <f t="array" ref="J150">_xlfn.IFS(X150=0,0,X150&gt;0,(LOG(0.01*X150/10^-AL150)))</f>
        <v>9.2393837776852124</v>
      </c>
      <c r="K150" s="8" cm="1">
        <f t="array" ref="K150">_xlfn.IFS(Y150=0,0,Y150&gt;0,(LOG(0.01*Y150/10^-AM150)))</f>
        <v>9.2192191126553809</v>
      </c>
      <c r="L150" s="8" cm="1">
        <f t="array" ref="L150">_xlfn.IFS(Z150=0,0,Z150&gt;0,(LOG(0.01*Z150/10^-AN150)))</f>
        <v>9.2192191126553809</v>
      </c>
      <c r="M150" s="8" cm="1">
        <f t="array" ref="M150">_xlfn.IFS(AA150=0,0,AA150&gt;0,(LOG(0.01*AA150/10^-AO150)))</f>
        <v>9.3118416065364986</v>
      </c>
      <c r="N150" s="8" cm="1">
        <f t="array" ref="N150">_xlfn.IFS(AB150=0,0,AB150&gt;0,(LOG(0.01*AB150/10^-AP150)))</f>
        <v>9.1753229787866584</v>
      </c>
      <c r="O150" s="8" cm="1">
        <f t="array" ref="O150">_xlfn.IFS(AC150=0,0,AC150&gt;0,(LOG(0.01*AC150/10^-AQ150)))</f>
        <v>9.1753229787866584</v>
      </c>
      <c r="P150" s="8" cm="1">
        <f t="array" ref="P150">_xlfn.IFS(AD150=0,0,AD150&gt;0,(LOG(0.01*AD150/10^-AR150)))</f>
        <v>9.2202617153949582</v>
      </c>
      <c r="Q150" s="8" cm="1">
        <f t="array" ref="Q150">_xlfn.IFS(AE150=0,0,AE150&gt;0,(LOG(0.01*AE150/10^-AS150)))</f>
        <v>8.6017538610557551</v>
      </c>
      <c r="R150" s="8" cm="1">
        <f t="array" ref="R150">_xlfn.IFS(AF150=0,0,AF150&gt;0,(LOG(0.01*AF150/10^-AT150)))</f>
        <v>9.1783105537896006</v>
      </c>
      <c r="S150" s="8" cm="1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6" t="str">
        <f>IF(VLOOKUP($A150,'I-Ligands'!$A:$G,3,FALSE)="","",VLOOKUP($A150,'I-Ligands'!$A:$G,3,FALSE))</f>
        <v>Urotensin II</v>
      </c>
      <c r="AX150" s="187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 cm="1">
        <f t="array" ref="F151">_xlfn.IFS(T151=0,0,T151&gt;0,(LOG(0.01*T151/10^-AH151)))</f>
        <v>9.4952941200427716</v>
      </c>
      <c r="G151" s="8" cm="1">
        <f t="array" ref="G151">_xlfn.IFS(U151=0,0,U151&gt;0,(LOG(0.01*U151/10^-AI151)))</f>
        <v>9.5614789170422547</v>
      </c>
      <c r="H151" s="8" cm="1">
        <f t="array" ref="H151">_xlfn.IFS(V151=0,0,V151&gt;0,(LOG(0.01*V151/10^-AJ151)))</f>
        <v>9.7128254269591814</v>
      </c>
      <c r="I151" s="8" cm="1">
        <f t="array" ref="I151">_xlfn.IFS(W151=0,0,W151&gt;0,(LOG(0.01*W151/10^-AK151)))</f>
        <v>9.7128254269591814</v>
      </c>
      <c r="J151" s="8" cm="1">
        <f t="array" ref="J151">_xlfn.IFS(X151=0,0,X151&gt;0,(LOG(0.01*X151/10^-AL151)))</f>
        <v>9.9740680443502754</v>
      </c>
      <c r="K151" s="8" cm="1">
        <f t="array" ref="K151">_xlfn.IFS(Y151=0,0,Y151&gt;0,(LOG(0.01*Y151/10^-AM151)))</f>
        <v>9.5468676203541101</v>
      </c>
      <c r="L151" s="8" cm="1">
        <f t="array" ref="L151">_xlfn.IFS(Z151=0,0,Z151&gt;0,(LOG(0.01*Z151/10^-AN151)))</f>
        <v>9.5468676203541101</v>
      </c>
      <c r="M151" s="8" cm="1">
        <f t="array" ref="M151">_xlfn.IFS(AA151=0,0,AA151&gt;0,(LOG(0.01*AA151/10^-AO151)))</f>
        <v>9.7483048630481619</v>
      </c>
      <c r="N151" s="8" cm="1">
        <f t="array" ref="N151">_xlfn.IFS(AB151=0,0,AB151&gt;0,(LOG(0.01*AB151/10^-AP151)))</f>
        <v>10.423198773968624</v>
      </c>
      <c r="O151" s="8" cm="1">
        <f t="array" ref="O151">_xlfn.IFS(AC151=0,0,AC151&gt;0,(LOG(0.01*AC151/10^-AQ151)))</f>
        <v>10.423198773968624</v>
      </c>
      <c r="P151" s="8" cm="1">
        <f t="array" ref="P151">_xlfn.IFS(AD151=0,0,AD151&gt;0,(LOG(0.01*AD151/10^-AR151)))</f>
        <v>10.234547752660287</v>
      </c>
      <c r="Q151" s="8" cm="1">
        <f t="array" ref="Q151">_xlfn.IFS(AE151=0,0,AE151&gt;0,(LOG(0.01*AE151/10^-AS151)))</f>
        <v>7.8322712330395685</v>
      </c>
      <c r="R151" s="8" cm="1">
        <f t="array" ref="R151">_xlfn.IFS(AF151=0,0,AF151&gt;0,(LOG(0.01*AF151/10^-AT151)))</f>
        <v>9.5285507165004439</v>
      </c>
      <c r="S151" s="8" cm="1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6" t="str">
        <f>IF(VLOOKUP($A151,'I-Ligands'!$A:$G,3,FALSE)="","",VLOOKUP($A151,'I-Ligands'!$A:$G,3,FALSE))</f>
        <v>Neuromedin B</v>
      </c>
      <c r="AX151" s="187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xmlns:xlrd2="http://schemas.microsoft.com/office/spreadsheetml/2017/richdata2"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2BC-A08E-C249-AA8C-DB8FDEC2899D}">
  <sheetPr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8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>
      <c r="A2" s="188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79" t="s">
        <v>5293</v>
      </c>
      <c r="BD2" s="179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79">
        <v>100</v>
      </c>
      <c r="BJ2" s="179" t="s">
        <v>3212</v>
      </c>
      <c r="BK2" s="179" t="s">
        <v>2851</v>
      </c>
      <c r="BL2" s="179">
        <v>3547</v>
      </c>
      <c r="BM2" s="52" t="s">
        <v>3136</v>
      </c>
      <c r="BN2" s="179" t="s">
        <v>3211</v>
      </c>
      <c r="BO2" s="52" t="s">
        <v>3210</v>
      </c>
      <c r="BP2" s="179">
        <v>1</v>
      </c>
      <c r="BQ2" s="179" t="s">
        <v>2848</v>
      </c>
      <c r="BR2" s="52" t="s">
        <v>3209</v>
      </c>
    </row>
    <row r="3" spans="1:70" ht="18.75" customHeight="1">
      <c r="A3" s="188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79" t="s">
        <v>5328</v>
      </c>
      <c r="BD3" s="179" t="s">
        <v>2862</v>
      </c>
      <c r="BE3" s="53" t="s">
        <v>57</v>
      </c>
      <c r="BG3" s="52" t="s">
        <v>1204</v>
      </c>
      <c r="BH3" s="52" t="s">
        <v>2859</v>
      </c>
      <c r="BI3" s="179">
        <v>100</v>
      </c>
      <c r="BJ3" s="179" t="s">
        <v>5329</v>
      </c>
      <c r="BK3" s="179" t="s">
        <v>2851</v>
      </c>
      <c r="BL3" s="179">
        <v>344</v>
      </c>
      <c r="BM3" s="52" t="s">
        <v>2858</v>
      </c>
      <c r="BN3" s="179" t="s">
        <v>2857</v>
      </c>
      <c r="BO3" s="52" t="s">
        <v>2856</v>
      </c>
      <c r="BP3" s="179">
        <v>1</v>
      </c>
      <c r="BQ3" s="179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>
      <c r="B102" s="2"/>
      <c r="I102" s="1"/>
    </row>
    <row r="103" spans="1:10">
      <c r="B103" s="2"/>
      <c r="I103" s="1"/>
    </row>
    <row r="104" spans="1:10">
      <c r="B104" s="2"/>
      <c r="I104" s="1"/>
    </row>
    <row r="105" spans="1:10">
      <c r="B105" s="2"/>
      <c r="I105" s="1"/>
    </row>
    <row r="106" spans="1:10">
      <c r="B106" s="2"/>
      <c r="I106" s="1"/>
    </row>
    <row r="107" spans="1:10">
      <c r="B107" s="2"/>
      <c r="I107" s="1"/>
    </row>
    <row r="108" spans="1:10">
      <c r="B108" s="2"/>
      <c r="I108" s="1"/>
    </row>
    <row r="109" spans="1:10">
      <c r="B109" s="2"/>
      <c r="I109" s="1"/>
    </row>
    <row r="110" spans="1:10">
      <c r="B110" s="2"/>
      <c r="I110" s="1"/>
    </row>
    <row r="111" spans="1:10">
      <c r="B111" s="2"/>
      <c r="I111" s="1"/>
    </row>
    <row r="112" spans="1:10">
      <c r="B112" s="2"/>
      <c r="I112" s="1"/>
    </row>
    <row r="113" spans="2:9">
      <c r="B113" s="2"/>
      <c r="I113" s="1"/>
    </row>
    <row r="114" spans="2:9">
      <c r="B114" s="2"/>
      <c r="I114" s="1"/>
    </row>
    <row r="115" spans="2:9">
      <c r="B115" s="2"/>
      <c r="I115" s="1"/>
    </row>
    <row r="116" spans="2:9">
      <c r="B116" s="2"/>
      <c r="I116" s="1"/>
    </row>
    <row r="117" spans="2:9">
      <c r="B117" s="2"/>
      <c r="I117" s="1"/>
    </row>
    <row r="118" spans="2:9">
      <c r="B118" s="2"/>
      <c r="I118" s="1"/>
    </row>
    <row r="119" spans="2:9">
      <c r="B119" s="2"/>
      <c r="I119" s="1"/>
    </row>
    <row r="120" spans="2:9">
      <c r="B120" s="2"/>
      <c r="I120" s="1"/>
    </row>
    <row r="121" spans="2:9">
      <c r="B121" s="2"/>
      <c r="I121" s="1"/>
    </row>
    <row r="122" spans="2:9">
      <c r="B122" s="2"/>
      <c r="I122" s="1"/>
    </row>
    <row r="123" spans="2:9">
      <c r="B123" s="2"/>
      <c r="I123" s="1"/>
    </row>
    <row r="124" spans="2:9">
      <c r="B124" s="2"/>
      <c r="I124" s="1"/>
    </row>
    <row r="125" spans="2:9">
      <c r="B125" s="2"/>
      <c r="I125" s="1"/>
    </row>
    <row r="126" spans="2:9">
      <c r="B126" s="2"/>
      <c r="I126" s="1"/>
    </row>
    <row r="127" spans="2:9">
      <c r="B127" s="2"/>
      <c r="I127" s="1"/>
    </row>
    <row r="128" spans="2:9">
      <c r="B128" s="2"/>
      <c r="I128" s="1"/>
    </row>
    <row r="129" spans="2:9">
      <c r="B129" s="2"/>
      <c r="I129" s="1"/>
    </row>
    <row r="130" spans="2:9">
      <c r="B130" s="2"/>
      <c r="I130" s="1"/>
    </row>
    <row r="131" spans="2:9">
      <c r="B131" s="2"/>
      <c r="I131" s="1"/>
    </row>
    <row r="132" spans="2:9">
      <c r="B132" s="2"/>
      <c r="I132" s="1"/>
    </row>
    <row r="133" spans="2:9">
      <c r="B133" s="2"/>
      <c r="I133" s="1"/>
    </row>
    <row r="134" spans="2:9">
      <c r="B134" s="2"/>
      <c r="I134" s="1"/>
    </row>
    <row r="135" spans="2:9">
      <c r="B135" s="2"/>
      <c r="I135" s="1"/>
    </row>
    <row r="136" spans="2:9">
      <c r="B136" s="2"/>
      <c r="I136" s="1"/>
    </row>
    <row r="137" spans="2:9">
      <c r="B137" s="2"/>
      <c r="I137" s="1"/>
    </row>
    <row r="138" spans="2:9">
      <c r="B138" s="2"/>
      <c r="I138" s="1"/>
    </row>
    <row r="139" spans="2:9">
      <c r="B139" s="2"/>
      <c r="I139" s="1"/>
    </row>
    <row r="140" spans="2:9">
      <c r="B140" s="2"/>
      <c r="I140" s="1"/>
    </row>
    <row r="141" spans="2:9">
      <c r="B141" s="2"/>
      <c r="I141" s="1"/>
    </row>
    <row r="142" spans="2:9">
      <c r="B142" s="2"/>
      <c r="I142" s="1"/>
    </row>
    <row r="143" spans="2:9">
      <c r="B143" s="2"/>
      <c r="I143" s="1"/>
    </row>
    <row r="144" spans="2:9">
      <c r="B144" s="2"/>
      <c r="I144" s="1"/>
    </row>
    <row r="145" spans="2:9">
      <c r="B145" s="2"/>
      <c r="I145" s="1"/>
    </row>
    <row r="146" spans="2:9">
      <c r="B146" s="2"/>
      <c r="I146" s="1"/>
    </row>
    <row r="147" spans="2:9">
      <c r="B147" s="2"/>
      <c r="I147" s="1"/>
    </row>
    <row r="148" spans="2:9">
      <c r="B148" s="2"/>
      <c r="I148" s="1"/>
    </row>
    <row r="149" spans="2:9">
      <c r="B149" s="2"/>
      <c r="I149" s="1"/>
    </row>
    <row r="150" spans="2:9">
      <c r="B150" s="2"/>
      <c r="I150" s="1"/>
    </row>
    <row r="151" spans="2:9">
      <c r="B151" s="2"/>
      <c r="I151" s="1"/>
    </row>
    <row r="152" spans="2:9">
      <c r="B152" s="2"/>
      <c r="I152" s="1"/>
    </row>
    <row r="153" spans="2:9">
      <c r="B153" s="2"/>
      <c r="I153" s="1"/>
    </row>
    <row r="154" spans="2:9">
      <c r="B154" s="2"/>
      <c r="I154" s="1"/>
    </row>
    <row r="155" spans="2:9">
      <c r="B155" s="2"/>
      <c r="I155" s="1"/>
    </row>
    <row r="156" spans="2:9">
      <c r="B156" s="2"/>
      <c r="I156" s="1"/>
    </row>
    <row r="157" spans="2:9">
      <c r="B157" s="2"/>
      <c r="I157" s="1"/>
    </row>
    <row r="158" spans="2:9">
      <c r="B158" s="2"/>
      <c r="I158" s="1"/>
    </row>
    <row r="159" spans="2:9">
      <c r="B159" s="2"/>
      <c r="I159" s="1"/>
    </row>
    <row r="160" spans="2:9">
      <c r="B160" s="2"/>
      <c r="I160" s="1"/>
    </row>
    <row r="161" spans="2:9">
      <c r="B161" s="2"/>
      <c r="I161" s="1"/>
    </row>
    <row r="162" spans="2:9">
      <c r="B162" s="2"/>
      <c r="I162" s="1"/>
    </row>
    <row r="163" spans="2:9">
      <c r="B163" s="2"/>
      <c r="I163" s="1"/>
    </row>
    <row r="164" spans="2:9">
      <c r="B164" s="2"/>
      <c r="I164" s="1"/>
    </row>
    <row r="165" spans="2:9">
      <c r="B165" s="2"/>
      <c r="I165" s="1"/>
    </row>
    <row r="166" spans="2:9">
      <c r="B166" s="2"/>
      <c r="I166" s="1"/>
    </row>
    <row r="167" spans="2:9">
      <c r="B167" s="2"/>
      <c r="I167" s="1"/>
    </row>
    <row r="168" spans="2:9">
      <c r="B168" s="2"/>
      <c r="I168" s="1"/>
    </row>
    <row r="169" spans="2:9">
      <c r="B169" s="2"/>
      <c r="I169" s="1"/>
    </row>
    <row r="170" spans="2:9">
      <c r="B170" s="2"/>
      <c r="I170" s="1"/>
    </row>
    <row r="171" spans="2:9">
      <c r="B171" s="2"/>
      <c r="I171" s="1"/>
    </row>
    <row r="172" spans="2:9">
      <c r="B172" s="2"/>
      <c r="I172" s="1"/>
    </row>
    <row r="173" spans="2:9">
      <c r="B173" s="2"/>
      <c r="I173" s="1"/>
    </row>
    <row r="174" spans="2:9">
      <c r="B174" s="2"/>
      <c r="I174" s="1"/>
    </row>
    <row r="175" spans="2:9">
      <c r="B175" s="2"/>
      <c r="I175" s="1"/>
    </row>
    <row r="176" spans="2:9">
      <c r="B176" s="2"/>
      <c r="I176" s="1"/>
    </row>
    <row r="177" spans="2:9">
      <c r="B177" s="2"/>
      <c r="I177" s="1"/>
    </row>
    <row r="178" spans="2:9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E66B-BCCD-3A4B-86ED-32539805C1D5}">
  <sheetPr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/>
  <cols>
    <col min="1" max="1" width="24.6640625" bestFit="1" customWidth="1"/>
  </cols>
  <sheetData>
    <row r="1" spans="1:2" s="117" customFormat="1">
      <c r="A1" s="117" t="s">
        <v>11</v>
      </c>
      <c r="B1" s="117" t="s">
        <v>5202</v>
      </c>
    </row>
    <row r="2" spans="1:2">
      <c r="A2" t="s">
        <v>7</v>
      </c>
      <c r="B2" t="s">
        <v>5200</v>
      </c>
    </row>
    <row r="3" spans="1:2">
      <c r="A3" t="s">
        <v>5</v>
      </c>
      <c r="B3" t="s">
        <v>5201</v>
      </c>
    </row>
    <row r="4" spans="1:2">
      <c r="A4" t="s">
        <v>583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6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98D-74D8-1D46-A927-5571A2AB186B}">
  <sheetPr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>
      <c r="A1" s="190" t="s">
        <v>586</v>
      </c>
      <c r="B1" s="190" t="s">
        <v>587</v>
      </c>
      <c r="C1" s="190" t="s">
        <v>588</v>
      </c>
      <c r="D1" s="190" t="s">
        <v>590</v>
      </c>
      <c r="E1" s="191" t="s">
        <v>589</v>
      </c>
      <c r="F1" s="190" t="s">
        <v>591</v>
      </c>
      <c r="G1" s="190" t="s">
        <v>592</v>
      </c>
      <c r="H1" s="191" t="s">
        <v>593</v>
      </c>
      <c r="I1" s="190" t="s">
        <v>594</v>
      </c>
      <c r="J1" s="190" t="s">
        <v>595</v>
      </c>
      <c r="K1" s="190" t="s">
        <v>596</v>
      </c>
      <c r="L1" s="190" t="s">
        <v>597</v>
      </c>
      <c r="M1" s="190" t="s">
        <v>598</v>
      </c>
    </row>
    <row r="2" spans="1:13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>
      <c r="A753" s="10" t="s">
        <v>2417</v>
      </c>
      <c r="B753" s="10" t="s">
        <v>308</v>
      </c>
      <c r="C753" s="10" t="s">
        <v>1586</v>
      </c>
      <c r="D753" s="192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>
      <c r="A754" s="10" t="s">
        <v>2488</v>
      </c>
      <c r="B754" s="10" t="s">
        <v>2079</v>
      </c>
      <c r="C754" s="10" t="s">
        <v>2080</v>
      </c>
      <c r="D754" s="192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>
      <c r="A755" s="10" t="s">
        <v>2404</v>
      </c>
      <c r="B755" s="10" t="s">
        <v>1512</v>
      </c>
      <c r="C755" s="192" t="s">
        <v>1513</v>
      </c>
      <c r="D755" s="192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>
      <c r="A756" s="10" t="s">
        <v>2399</v>
      </c>
      <c r="B756" s="10" t="s">
        <v>1483</v>
      </c>
      <c r="C756" s="10" t="s">
        <v>1484</v>
      </c>
      <c r="D756" s="192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>
      <c r="A757" s="10" t="s">
        <v>2359</v>
      </c>
      <c r="B757" s="10" t="s">
        <v>297</v>
      </c>
      <c r="C757" s="192" t="s">
        <v>1084</v>
      </c>
      <c r="D757" s="192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>
      <c r="A759" s="10" t="s">
        <v>2360</v>
      </c>
      <c r="B759" s="10" t="s">
        <v>298</v>
      </c>
      <c r="C759" s="10" t="s">
        <v>1109</v>
      </c>
      <c r="D759" s="192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>
      <c r="A765" s="10" t="s">
        <v>2383</v>
      </c>
      <c r="B765" s="10" t="s">
        <v>1273</v>
      </c>
      <c r="C765" s="3" t="s">
        <v>485</v>
      </c>
      <c r="D765" s="3" t="s">
        <v>485</v>
      </c>
      <c r="E765" s="193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>
      <c r="A768" s="10" t="s">
        <v>2393</v>
      </c>
      <c r="B768" s="10" t="s">
        <v>1441</v>
      </c>
      <c r="C768" s="4" t="s">
        <v>5485</v>
      </c>
      <c r="D768" s="4" t="s">
        <v>490</v>
      </c>
      <c r="E768" s="193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>
      <c r="A773" s="10" t="s">
        <v>2493</v>
      </c>
      <c r="B773" s="10" t="s">
        <v>341</v>
      </c>
      <c r="C773" t="s">
        <v>5593</v>
      </c>
      <c r="D773" s="4" t="s">
        <v>5594</v>
      </c>
      <c r="E773" s="9">
        <v>5456</v>
      </c>
      <c r="G773" s="10" t="s">
        <v>1100</v>
      </c>
      <c r="H773">
        <v>73755121</v>
      </c>
      <c r="I773" t="s">
        <v>5595</v>
      </c>
      <c r="K773" t="s">
        <v>5596</v>
      </c>
      <c r="L773" t="s">
        <v>5597</v>
      </c>
      <c r="M773" t="s">
        <v>5598</v>
      </c>
    </row>
    <row r="774" spans="1:13">
      <c r="A774" s="10" t="s">
        <v>5599</v>
      </c>
      <c r="B774" s="10" t="s">
        <v>3864</v>
      </c>
      <c r="C774" t="s">
        <v>5600</v>
      </c>
      <c r="D774" t="s">
        <v>5600</v>
      </c>
      <c r="E774" s="9">
        <v>631</v>
      </c>
      <c r="G774" s="10" t="s">
        <v>44</v>
      </c>
      <c r="I774" t="s">
        <v>5600</v>
      </c>
      <c r="K774" t="s">
        <v>5601</v>
      </c>
    </row>
    <row r="775" spans="1:13">
      <c r="A775" s="10" t="s">
        <v>2518</v>
      </c>
      <c r="B775" s="10" t="s">
        <v>2210</v>
      </c>
      <c r="C775" s="4" t="s">
        <v>5602</v>
      </c>
      <c r="D775" s="4" t="s">
        <v>5603</v>
      </c>
      <c r="E775" s="9">
        <v>4483</v>
      </c>
      <c r="G775" s="10" t="s">
        <v>601</v>
      </c>
      <c r="H775">
        <v>445049</v>
      </c>
      <c r="I775" t="s">
        <v>5604</v>
      </c>
      <c r="K775" t="s">
        <v>5605</v>
      </c>
      <c r="L775" t="s">
        <v>5606</v>
      </c>
      <c r="M775" t="s">
        <v>5607</v>
      </c>
    </row>
    <row r="776" spans="1:13">
      <c r="A776" s="10" t="s">
        <v>5608</v>
      </c>
      <c r="B776" s="10" t="s">
        <v>4864</v>
      </c>
      <c r="C776" t="s">
        <v>5609</v>
      </c>
      <c r="D776" s="4" t="s">
        <v>5609</v>
      </c>
      <c r="E776" s="9">
        <v>70678714</v>
      </c>
      <c r="G776" s="10" t="s">
        <v>44</v>
      </c>
      <c r="H776" s="9">
        <v>70678714</v>
      </c>
      <c r="L776" t="s">
        <v>5610</v>
      </c>
      <c r="M776" t="s">
        <v>5611</v>
      </c>
    </row>
    <row r="777" spans="1:13">
      <c r="A777" s="10" t="s">
        <v>2343</v>
      </c>
      <c r="B777" s="10" t="s">
        <v>292</v>
      </c>
      <c r="C777" t="s">
        <v>5609</v>
      </c>
      <c r="D777" s="4" t="s">
        <v>5609</v>
      </c>
      <c r="E777" s="9">
        <v>70678714</v>
      </c>
      <c r="G777" s="10" t="s">
        <v>44</v>
      </c>
      <c r="H777" s="9">
        <v>70678714</v>
      </c>
      <c r="L777" t="s">
        <v>5610</v>
      </c>
      <c r="M777" t="s">
        <v>5611</v>
      </c>
    </row>
    <row r="778" spans="1:13">
      <c r="A778" s="10" t="s">
        <v>5612</v>
      </c>
      <c r="B778" s="10" t="s">
        <v>4346</v>
      </c>
      <c r="C778" t="s">
        <v>5613</v>
      </c>
      <c r="D778" s="4" t="s">
        <v>5613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5614</v>
      </c>
      <c r="M778" t="s">
        <v>5615</v>
      </c>
    </row>
    <row r="779" spans="1:13">
      <c r="A779" s="10" t="s">
        <v>2378</v>
      </c>
      <c r="B779" s="10" t="s">
        <v>302</v>
      </c>
      <c r="C779" t="s">
        <v>5616</v>
      </c>
      <c r="D779" t="s">
        <v>5616</v>
      </c>
      <c r="E779" s="9">
        <v>16133831</v>
      </c>
      <c r="G779" s="10" t="s">
        <v>44</v>
      </c>
      <c r="H779" s="9">
        <v>16133831</v>
      </c>
      <c r="L779" t="s">
        <v>5617</v>
      </c>
      <c r="M779" t="s">
        <v>5618</v>
      </c>
    </row>
    <row r="780" spans="1:13">
      <c r="A780" s="10" t="s">
        <v>2379</v>
      </c>
      <c r="B780" t="s">
        <v>303</v>
      </c>
      <c r="C780" t="s">
        <v>5619</v>
      </c>
      <c r="D780" t="s">
        <v>5619</v>
      </c>
      <c r="E780" s="9">
        <v>90488756</v>
      </c>
      <c r="G780" s="10" t="s">
        <v>44</v>
      </c>
      <c r="H780" s="9">
        <v>90488756</v>
      </c>
      <c r="L780" t="s">
        <v>5620</v>
      </c>
      <c r="M780" t="s">
        <v>5621</v>
      </c>
    </row>
    <row r="781" spans="1:13" ht="51">
      <c r="A781" s="10" t="s">
        <v>2420</v>
      </c>
      <c r="B781" s="10" t="s">
        <v>307</v>
      </c>
      <c r="C781" t="s">
        <v>5622</v>
      </c>
      <c r="D781" s="4" t="s">
        <v>5535</v>
      </c>
      <c r="E781" s="9">
        <v>4025</v>
      </c>
      <c r="G781" s="10" t="s">
        <v>1100</v>
      </c>
      <c r="H781" s="9">
        <v>126688</v>
      </c>
      <c r="I781" s="243" t="s">
        <v>5623</v>
      </c>
      <c r="L781" t="s">
        <v>5624</v>
      </c>
      <c r="M781" t="s">
        <v>5625</v>
      </c>
    </row>
    <row r="782" spans="1:13" ht="136">
      <c r="A782" s="10" t="s">
        <v>2478</v>
      </c>
      <c r="B782" s="10" t="s">
        <v>2001</v>
      </c>
      <c r="C782" t="s">
        <v>5626</v>
      </c>
      <c r="D782" s="4" t="s">
        <v>5627</v>
      </c>
      <c r="E782" s="9">
        <v>139034458</v>
      </c>
      <c r="G782" s="10" t="s">
        <v>1100</v>
      </c>
      <c r="H782" s="9">
        <v>139034458</v>
      </c>
      <c r="I782" s="243" t="s">
        <v>5628</v>
      </c>
      <c r="L782" s="243" t="s">
        <v>5629</v>
      </c>
      <c r="M782" s="243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Martemyanov-FreeGβγ-NotUsed</vt:lpstr>
      <vt:lpstr>B-Ligands</vt:lpstr>
      <vt:lpstr>I-Ligands</vt:lpstr>
      <vt:lpstr>DroplistTerms</vt:lpstr>
      <vt:lpstr>RecNamesAll</vt:lpstr>
      <vt:lpstr>LigandIDs</vt:lpstr>
      <vt:lpstr>GtoPdb!NewFile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David Gloriam</cp:lastModifiedBy>
  <dcterms:created xsi:type="dcterms:W3CDTF">2020-02-19T09:48:46Z</dcterms:created>
  <dcterms:modified xsi:type="dcterms:W3CDTF">2024-01-25T08:54:26Z</dcterms:modified>
</cp:coreProperties>
</file>