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QA\Desktop\"/>
    </mc:Choice>
  </mc:AlternateContent>
  <bookViews>
    <workbookView xWindow="0" yWindow="0" windowWidth="16815" windowHeight="8340" activeTab="1"/>
  </bookViews>
  <sheets>
    <sheet name="Check_List" sheetId="1" r:id="rId1"/>
    <sheet name="Product_BackLog" sheetId="8" r:id="rId2"/>
    <sheet name="BackLog" sheetId="2" r:id="rId3"/>
    <sheet name="Matriz de priorización" sheetId="3" r:id="rId4"/>
    <sheet name="Gobierno " sheetId="4" r:id="rId5"/>
    <sheet name="Staffing Inicial" sheetId="5" r:id="rId6"/>
    <sheet name="Plan de Trabajo" sheetId="6" r:id="rId7"/>
    <sheet name="Listas" sheetId="7" r:id="rId8"/>
  </sheets>
  <externalReferences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R10" i="2" l="1"/>
  <c r="X11" i="2" l="1"/>
  <c r="X10" i="2"/>
  <c r="U21" i="2" l="1"/>
  <c r="X21" i="2" s="1"/>
  <c r="R21" i="2"/>
  <c r="O21" i="2"/>
  <c r="N21" i="2"/>
  <c r="J21" i="2"/>
  <c r="Z21" i="2" s="1"/>
  <c r="U20" i="2"/>
  <c r="X20" i="2" s="1"/>
  <c r="R20" i="2"/>
  <c r="O20" i="2"/>
  <c r="N20" i="2"/>
  <c r="J20" i="2"/>
  <c r="Z20" i="2" s="1"/>
  <c r="U19" i="2"/>
  <c r="X19" i="2" s="1"/>
  <c r="R19" i="2"/>
  <c r="O19" i="2"/>
  <c r="N19" i="2"/>
  <c r="J19" i="2"/>
  <c r="Z19" i="2" s="1"/>
  <c r="U18" i="2"/>
  <c r="X18" i="2" s="1"/>
  <c r="R18" i="2"/>
  <c r="O18" i="2"/>
  <c r="N18" i="2"/>
  <c r="J18" i="2"/>
  <c r="Z18" i="2" s="1"/>
  <c r="U17" i="2"/>
  <c r="X17" i="2" s="1"/>
  <c r="R17" i="2"/>
  <c r="O17" i="2"/>
  <c r="N17" i="2"/>
  <c r="J17" i="2"/>
  <c r="Z17" i="2" s="1"/>
  <c r="U16" i="2"/>
  <c r="X16" i="2" s="1"/>
  <c r="R16" i="2"/>
  <c r="O16" i="2"/>
  <c r="N16" i="2"/>
  <c r="J16" i="2"/>
  <c r="Z16" i="2" s="1"/>
  <c r="U15" i="2"/>
  <c r="X15" i="2" s="1"/>
  <c r="R15" i="2"/>
  <c r="O15" i="2"/>
  <c r="N15" i="2"/>
  <c r="J15" i="2"/>
  <c r="Z15" i="2" s="1"/>
  <c r="U14" i="2"/>
  <c r="X14" i="2" s="1"/>
  <c r="R14" i="2"/>
  <c r="O14" i="2"/>
  <c r="N14" i="2"/>
  <c r="J14" i="2"/>
  <c r="Z14" i="2" s="1"/>
  <c r="U13" i="2"/>
  <c r="X13" i="2" s="1"/>
  <c r="R13" i="2"/>
  <c r="O13" i="2"/>
  <c r="N13" i="2"/>
  <c r="J13" i="2"/>
  <c r="Z13" i="2" s="1"/>
  <c r="U12" i="2"/>
  <c r="X12" i="2" s="1"/>
  <c r="R12" i="2"/>
  <c r="O12" i="2"/>
  <c r="N12" i="2"/>
  <c r="J12" i="2"/>
  <c r="Z12" i="2" s="1"/>
  <c r="U11" i="2"/>
  <c r="R11" i="2"/>
  <c r="O11" i="2"/>
  <c r="N11" i="2"/>
  <c r="J11" i="2"/>
  <c r="Z11" i="2" s="1"/>
  <c r="U10" i="2"/>
  <c r="O10" i="2"/>
  <c r="N10" i="2"/>
  <c r="J10" i="2"/>
  <c r="Z10" i="2" s="1"/>
  <c r="A11" i="6"/>
  <c r="A10" i="6"/>
  <c r="A12" i="6"/>
</calcChain>
</file>

<file path=xl/sharedStrings.xml><?xml version="1.0" encoding="utf-8"?>
<sst xmlns="http://schemas.openxmlformats.org/spreadsheetml/2006/main" count="321" uniqueCount="275">
  <si>
    <t>Recuerde que debe contestar todas las preguntas</t>
  </si>
  <si>
    <t>¿Es estructurado (cuenta con un paso a paso) en su ejecución?</t>
  </si>
  <si>
    <t>¿Se conoce claramente el funcionamiento del proceso?</t>
  </si>
  <si>
    <t>¿Necesita de algún insumo que no está disponible al inicio del proceso?</t>
  </si>
  <si>
    <t>¿Cuenta con ejecuciones repetitivas homogéneas?</t>
  </si>
  <si>
    <t>En cuanto a los aplicativos que están involucrados en el proceso, por favor responda SI o NO</t>
  </si>
  <si>
    <t xml:space="preserve">¿La aplicación en tiempos y funcionalidad es inestable? </t>
  </si>
  <si>
    <t xml:space="preserve">¿Se requiere conexión a BD para extraer data? </t>
  </si>
  <si>
    <t xml:space="preserve">¿Actualmente cuanto tiempo se demora el proceso manual? </t>
  </si>
  <si>
    <t>¿Qué tipo de aplicación es?</t>
  </si>
  <si>
    <r>
      <rPr>
        <b/>
        <sz val="11"/>
        <color theme="1"/>
        <rFont val="Calibri"/>
        <family val="2"/>
        <scheme val="minor"/>
      </rPr>
      <t xml:space="preserve">Solamente diligenciar en caso de ser viable </t>
    </r>
    <r>
      <rPr>
        <sz val="11"/>
        <color theme="1"/>
        <rFont val="Calibri"/>
        <family val="2"/>
        <scheme val="minor"/>
      </rPr>
      <t>(consultar con Scrum Master)</t>
    </r>
  </si>
  <si>
    <t>Tener en cuenta las siguientes definiciones:</t>
  </si>
  <si>
    <t xml:space="preserve">Ejecución    </t>
  </si>
  <si>
    <t>Momento en el que se procesan de manera continúa cierto número de tareas</t>
  </si>
  <si>
    <t xml:space="preserve">Tarea   </t>
  </si>
  <si>
    <t>Conjunto de pasos en un orden determinado que se deben repertir para procesar un caso</t>
  </si>
  <si>
    <t>Área</t>
  </si>
  <si>
    <t>Descripción general del proceso</t>
  </si>
  <si>
    <t>Generalidades</t>
  </si>
  <si>
    <t>Ocupación</t>
  </si>
  <si>
    <t>Aplicaciones</t>
  </si>
  <si>
    <t>Valor</t>
  </si>
  <si>
    <t>Tipo de proceso</t>
  </si>
  <si>
    <t>¿Se puede ejecutar en horarios no hábiles?</t>
  </si>
  <si>
    <t>¿Puede el área hacer el desarrollo?</t>
  </si>
  <si>
    <t>Puntaje Generalidades</t>
  </si>
  <si>
    <t>¿Con qué frecuencia se realizan las   ejecuciones?</t>
  </si>
  <si>
    <t xml:space="preserve">Ocupación mes (horas hombre) </t>
  </si>
  <si>
    <t># de áreas beneficiadas por la implementación del robot</t>
  </si>
  <si>
    <t>Puntaje personas y áreas involucradas</t>
  </si>
  <si>
    <r>
      <t xml:space="preserve">Número de aplicaciones internas
</t>
    </r>
    <r>
      <rPr>
        <sz val="8"/>
        <color theme="1"/>
        <rFont val="Calibri"/>
        <family val="2"/>
        <scheme val="minor"/>
      </rPr>
      <t>(Digitar número positivo)</t>
    </r>
  </si>
  <si>
    <t>¿El tiempo de espera en alguna de estas aplicaciones es superior a un minuto?</t>
  </si>
  <si>
    <t>¿Cuáles son las aplicaciones involucradas?</t>
  </si>
  <si>
    <t>Puntaje Aplicaciones</t>
  </si>
  <si>
    <r>
      <t>Número de campos, botones y listas que se procesan en el flujo</t>
    </r>
    <r>
      <rPr>
        <sz val="8"/>
        <rFont val="Calibri"/>
        <family val="2"/>
        <scheme val="minor"/>
      </rPr>
      <t xml:space="preserve"> 
(Digitar número positivo)</t>
    </r>
  </si>
  <si>
    <r>
      <t xml:space="preserve">Tiempo aproximado por flujo 
</t>
    </r>
    <r>
      <rPr>
        <sz val="8"/>
        <rFont val="Calibri"/>
        <family val="2"/>
        <scheme val="minor"/>
      </rPr>
      <t>(Minutos)</t>
    </r>
  </si>
  <si>
    <t>Duración aproximada del test (horas)</t>
  </si>
  <si>
    <t>Número de personas involucradas en una test</t>
  </si>
  <si>
    <r>
      <t xml:space="preserve">Número de aplicaciones externas </t>
    </r>
    <r>
      <rPr>
        <sz val="8"/>
        <color theme="1"/>
        <rFont val="Calibri"/>
        <family val="2"/>
        <scheme val="minor"/>
      </rPr>
      <t>(Digitar número positivo)</t>
    </r>
  </si>
  <si>
    <t>Cantidad aplicativos</t>
  </si>
  <si>
    <t>Nombre Proyecto</t>
  </si>
  <si>
    <t>Director Encargado</t>
  </si>
  <si>
    <t>Sprint</t>
  </si>
  <si>
    <t>Líder</t>
  </si>
  <si>
    <t>Nombre del transacción-flujo</t>
  </si>
  <si>
    <t>¿Su ejecución es diferente según la casuística?</t>
  </si>
  <si>
    <t>¿Numero de flujos que se quieren automatizar?</t>
  </si>
  <si>
    <t>¿En que porcentaje de aprobación funcional se encuentra la aplicación?</t>
  </si>
  <si>
    <t>¿Alguno tienen controles Captcha o Códigos de verificación?</t>
  </si>
  <si>
    <t xml:space="preserve">¿El robot interactúa con aplicativos externos? </t>
  </si>
  <si>
    <t xml:space="preserve">¿Se requiere documento Excel para que el robot lea los datos? </t>
  </si>
  <si>
    <t>SI</t>
  </si>
  <si>
    <t>idea1</t>
  </si>
  <si>
    <t>idea2</t>
  </si>
  <si>
    <t>idea3</t>
  </si>
  <si>
    <t>idea4</t>
  </si>
  <si>
    <t>idea5</t>
  </si>
  <si>
    <t>1.</t>
  </si>
  <si>
    <t>DATOS GENERALES</t>
  </si>
  <si>
    <t>Nombre de Proyecto:</t>
  </si>
  <si>
    <t>Empresa Cliente:</t>
  </si>
  <si>
    <t>Tipo de Prueba:</t>
  </si>
  <si>
    <t>Número de Ciclos:</t>
  </si>
  <si>
    <t>Número de recursos:</t>
  </si>
  <si>
    <t>Realizado por:</t>
  </si>
  <si>
    <t>2.</t>
  </si>
  <si>
    <t>PERSONAL INVOLUCRADO EN EL PROCESO DE PRUEBAS</t>
  </si>
  <si>
    <t>Nombre</t>
  </si>
  <si>
    <t>Cargo</t>
  </si>
  <si>
    <t>Organización</t>
  </si>
  <si>
    <t>3.</t>
  </si>
  <si>
    <t>OBSERVACIONES</t>
  </si>
  <si>
    <t>3.1.</t>
  </si>
  <si>
    <t>ETAPA DE CONOCIMIENTO</t>
  </si>
  <si>
    <t>Levantamiento de información</t>
  </si>
  <si>
    <t xml:space="preserve">Lectura de documentación </t>
  </si>
  <si>
    <t>Generación de la estimación</t>
  </si>
  <si>
    <t>Generación del cronograma de actividades</t>
  </si>
  <si>
    <t>3.2.</t>
  </si>
  <si>
    <t>ETAPA DE PLANEACIÓN</t>
  </si>
  <si>
    <t>Generación del plan de pruebas</t>
  </si>
  <si>
    <t>Aprobación del plan de pruebas</t>
  </si>
  <si>
    <t>Ajustes del plan de pruebas</t>
  </si>
  <si>
    <t>En caso de ser necesario</t>
  </si>
  <si>
    <t>3.3.</t>
  </si>
  <si>
    <t>Smoke Test</t>
  </si>
  <si>
    <t xml:space="preserve">Creación de escenarios </t>
  </si>
  <si>
    <t>Verificación de accesos y permisos</t>
  </si>
  <si>
    <t>Generación de Scripts individuales</t>
  </si>
  <si>
    <t>Identificación y gestión de datos a variabilizar</t>
  </si>
  <si>
    <t>Variabilización de Scripts</t>
  </si>
  <si>
    <t>Validación de Scripts</t>
  </si>
  <si>
    <t>ETAPA DE EJECUCIÓN</t>
  </si>
  <si>
    <t>ACTIVIDADES ADMINISTRATIVAS Y TRANSVERSALES</t>
  </si>
  <si>
    <t>Reuniones de seguimiento</t>
  </si>
  <si>
    <t>Generación de actas</t>
  </si>
  <si>
    <t>Documentación de indicadores</t>
  </si>
  <si>
    <t>TOTAL HORAS OPTIMISTAS</t>
  </si>
  <si>
    <t>PLAN DE TRABAJO</t>
  </si>
  <si>
    <r>
      <rPr>
        <b/>
        <sz val="10"/>
        <rFont val="Arial"/>
        <family val="2"/>
      </rPr>
      <t xml:space="preserve">Última Versión:
</t>
    </r>
    <r>
      <rPr>
        <sz val="10"/>
        <rFont val="Arial"/>
        <family val="2"/>
      </rPr>
      <t>2019/11/01</t>
    </r>
    <r>
      <rPr>
        <b/>
        <sz val="10"/>
        <rFont val="Arial"/>
        <family val="2"/>
      </rPr>
      <t xml:space="preserve">
Proceso(s):
</t>
    </r>
    <r>
      <rPr>
        <sz val="10"/>
        <rFont val="Arial"/>
        <family val="2"/>
      </rPr>
      <t>Calidad de software /
Proceso Pruebas Automatizadas</t>
    </r>
  </si>
  <si>
    <t>Fecha recibido</t>
  </si>
  <si>
    <t>1.4.</t>
  </si>
  <si>
    <t>1.5.</t>
  </si>
  <si>
    <t>1.6.</t>
  </si>
  <si>
    <t>1.7.</t>
  </si>
  <si>
    <t>Fecha entrega</t>
  </si>
  <si>
    <t>Revisado por (solicitante):</t>
  </si>
  <si>
    <t>Capacitación equipo especialistas</t>
  </si>
  <si>
    <t>ETAPA DE DISEÑO - Script</t>
  </si>
  <si>
    <t>Ejecución de scripts de acuerdo con los escenarios definidos  en ambiente de Pruebas</t>
  </si>
  <si>
    <t>1.8.</t>
  </si>
  <si>
    <t>1.9.</t>
  </si>
  <si>
    <t>ETAPA DE MANUAL DE USO</t>
  </si>
  <si>
    <t>Se plantea la creación de 1 escenario(s).</t>
  </si>
  <si>
    <t>Se plantea el diseño de 1 transacción(es).</t>
  </si>
  <si>
    <t>3.1.1</t>
  </si>
  <si>
    <t>3.1.2</t>
  </si>
  <si>
    <t>3.1.3</t>
  </si>
  <si>
    <t>3.2.1</t>
  </si>
  <si>
    <t>3.2.2</t>
  </si>
  <si>
    <t>3.2.3</t>
  </si>
  <si>
    <t>3.2.4</t>
  </si>
  <si>
    <t>3.3.1</t>
  </si>
  <si>
    <t>2.1</t>
  </si>
  <si>
    <t>2.2</t>
  </si>
  <si>
    <t>2.3</t>
  </si>
  <si>
    <t>ACTIVIDADES A REALIZAR PROCESO AUTOMATIZACION</t>
  </si>
  <si>
    <t>ACTIVIDADES A REALIZAR SPRINT 0</t>
  </si>
  <si>
    <t>ETAPA DE CAPACITACIÓN</t>
  </si>
  <si>
    <t>ETAPA DE DOCUMENTACIÓN</t>
  </si>
  <si>
    <t>4.</t>
  </si>
  <si>
    <t>4.1.</t>
  </si>
  <si>
    <t>4.1.1</t>
  </si>
  <si>
    <t>4.1.2</t>
  </si>
  <si>
    <t>4.1.3</t>
  </si>
  <si>
    <t>4.1.4</t>
  </si>
  <si>
    <t>4.1.5</t>
  </si>
  <si>
    <t>4.2.</t>
  </si>
  <si>
    <t>4.2.1</t>
  </si>
  <si>
    <t>4.2.2</t>
  </si>
  <si>
    <t>4.2.3</t>
  </si>
  <si>
    <t>4.3.</t>
  </si>
  <si>
    <t>4.3.1</t>
  </si>
  <si>
    <t>4.3.2</t>
  </si>
  <si>
    <t>4.3.3</t>
  </si>
  <si>
    <t>4.3.4</t>
  </si>
  <si>
    <t>4.3.5</t>
  </si>
  <si>
    <t>4.3.6</t>
  </si>
  <si>
    <t>4.3.7</t>
  </si>
  <si>
    <t>4.4.</t>
  </si>
  <si>
    <t>4.4.1</t>
  </si>
  <si>
    <t>3.2.5</t>
  </si>
  <si>
    <t>Se plantea ciclo(s) de prueba(s), para la ejecución de un total de 1 transacción(es) distribuidas en 1 escenario(s) de prueba.</t>
  </si>
  <si>
    <t>TIEMPO ESTIMADO (EN HORAS)</t>
  </si>
  <si>
    <t>4.5.</t>
  </si>
  <si>
    <t>4.5.1</t>
  </si>
  <si>
    <t>4.6.</t>
  </si>
  <si>
    <t>4.6.1</t>
  </si>
  <si>
    <t>4.6.2</t>
  </si>
  <si>
    <t>4.6.3</t>
  </si>
  <si>
    <t>4.6.4</t>
  </si>
  <si>
    <t>5.</t>
  </si>
  <si>
    <t>4.2.5</t>
  </si>
  <si>
    <t>4.3.8</t>
  </si>
  <si>
    <t>SPRINT</t>
  </si>
  <si>
    <t>FECHA INICIO</t>
  </si>
  <si>
    <t>FECHA FINAL</t>
  </si>
  <si>
    <t>RESPONSABLES</t>
  </si>
  <si>
    <t>Realizar capacitación equipo especialistas</t>
  </si>
  <si>
    <t>Jhon</t>
  </si>
  <si>
    <t>Realizar seguimiento equipo especialistas</t>
  </si>
  <si>
    <t>Estructurar código</t>
  </si>
  <si>
    <t>Validar check list</t>
  </si>
  <si>
    <t>Realizar paso a paso funcionamiento del robot</t>
  </si>
  <si>
    <t>Jhon - Diana</t>
  </si>
  <si>
    <t>Jhon - Jimmy</t>
  </si>
  <si>
    <t>Realizar informe seguimiento proyectos</t>
  </si>
  <si>
    <t>Jhon - Jimmy - Diana</t>
  </si>
  <si>
    <t>Realizar mantenimiento al framework</t>
  </si>
  <si>
    <t>Implementar nuevas tecnologías</t>
  </si>
  <si>
    <t>Jhon - Jimmy - Diana - ?</t>
  </si>
  <si>
    <t>Realizar back Log</t>
  </si>
  <si>
    <t>Buenas practicas estructuración de código</t>
  </si>
  <si>
    <t>EL PROCESO</t>
  </si>
  <si>
    <t>Respuesta</t>
  </si>
  <si>
    <t>Observacion</t>
  </si>
  <si>
    <t>¿PROCESO EJECUTABLE POR "Celula automatización"?</t>
  </si>
  <si>
    <t>NO</t>
  </si>
  <si>
    <t>Cual</t>
  </si>
  <si>
    <t>Web</t>
  </si>
  <si>
    <t>Servicio Web</t>
  </si>
  <si>
    <t>App Escritorio</t>
  </si>
  <si>
    <t>¿Se requieren pruebas de regresion?</t>
  </si>
  <si>
    <t>Se realiza levantamiento de información proyectos(backlog)</t>
  </si>
  <si>
    <t>% Aprobación</t>
  </si>
  <si>
    <t>0.</t>
  </si>
  <si>
    <t>Definir equipo especialistas</t>
  </si>
  <si>
    <t>Realizar automatización proyecto ZTE</t>
  </si>
  <si>
    <t>ETAPA 0</t>
  </si>
  <si>
    <t>Se debe terminar el flujo que quedo pendiente</t>
  </si>
  <si>
    <t>0.1</t>
  </si>
  <si>
    <t>3.4.</t>
  </si>
  <si>
    <t>3.4.1</t>
  </si>
  <si>
    <t>3.4.2</t>
  </si>
  <si>
    <t>3.4.3</t>
  </si>
  <si>
    <t>3.5.</t>
  </si>
  <si>
    <t>3.5.2</t>
  </si>
  <si>
    <t>3.5.3</t>
  </si>
  <si>
    <t>3.5.4</t>
  </si>
  <si>
    <t>ETAPA DE INVESTIGACIÓN</t>
  </si>
  <si>
    <t>Costos licenciamientos</t>
  </si>
  <si>
    <t>Realizar prueba de concepto</t>
  </si>
  <si>
    <t xml:space="preserve">Jhon - Jimmy - Diana - ? </t>
  </si>
  <si>
    <t>Licenciamientos de herramientas de automatización</t>
  </si>
  <si>
    <t>Consolidación de manual de usuario</t>
  </si>
  <si>
    <t>Se comprende informe técnico final.</t>
  </si>
  <si>
    <t>ETAPA DE DISEÑO - HERRAMIENTA AUTOMATIZACIÓN (SELENIUM)</t>
  </si>
  <si>
    <t>3.1.4</t>
  </si>
  <si>
    <t>3.1.5</t>
  </si>
  <si>
    <t>Realizar instalación y configuración selenium</t>
  </si>
  <si>
    <t>SeleniumIDE - Navegador Chrome</t>
  </si>
  <si>
    <t>Su aplicación es posible automatizar</t>
  </si>
  <si>
    <t>Solicitar internet para configuraciones adicionales</t>
  </si>
  <si>
    <t>DIRECTOR</t>
  </si>
  <si>
    <t>LIDER TECNICO</t>
  </si>
  <si>
    <t>REQUERIMIENTO / SPRINT</t>
  </si>
  <si>
    <t>FECHA SOLICITUD</t>
  </si>
  <si>
    <t>FECHA  DEFINICIÓN</t>
  </si>
  <si>
    <t>FECHA CREACION</t>
  </si>
  <si>
    <t>FECHA EJECUCIÓN</t>
  </si>
  <si>
    <t>FECHA RESPUESTA</t>
  </si>
  <si>
    <t>RESPONSABLE TEAM</t>
  </si>
  <si>
    <t>CICLO</t>
  </si>
  <si>
    <t># DATA</t>
  </si>
  <si>
    <t>Dias respuesta</t>
  </si>
  <si>
    <t>Año fecha solicitud</t>
  </si>
  <si>
    <t>Mes fecha solicitud</t>
  </si>
  <si>
    <t>Sprint solicitud</t>
  </si>
  <si>
    <t>Sprint respuesta</t>
  </si>
  <si>
    <t>DESCRIPCION GENERAL PROCESO</t>
  </si>
  <si>
    <t>Mauricio Parra</t>
  </si>
  <si>
    <t>Proyecto/Funcionalidades</t>
  </si>
  <si>
    <t>Cimulador</t>
  </si>
  <si>
    <t>Liquidador - Web Service</t>
  </si>
  <si>
    <t>Rodrigo Orosco</t>
  </si>
  <si>
    <t>Nomina pensionados</t>
  </si>
  <si>
    <t>TIPO AUTOMA</t>
  </si>
  <si>
    <t>Web Service</t>
  </si>
  <si>
    <t>PL/SQL</t>
  </si>
  <si>
    <t>Sandra Barreto</t>
  </si>
  <si>
    <t>Radicacion Solicitud pensional</t>
  </si>
  <si>
    <t>Rodrigo Perez</t>
  </si>
  <si>
    <t>Formularios electronicos</t>
  </si>
  <si>
    <t>Integración definición</t>
  </si>
  <si>
    <t>Servicio de certificación</t>
  </si>
  <si>
    <t>Retiros Voluntarias</t>
  </si>
  <si>
    <t>Definir</t>
  </si>
  <si>
    <t>Jesus Orjuela</t>
  </si>
  <si>
    <t>Miuriel Romero</t>
  </si>
  <si>
    <t>Vigencias</t>
  </si>
  <si>
    <t>Maicol Gomez</t>
  </si>
  <si>
    <t>Cuentas</t>
  </si>
  <si>
    <t>Planillas</t>
  </si>
  <si>
    <t>Claudia Guitches</t>
  </si>
  <si>
    <t>Juan Pablo Tongimo</t>
  </si>
  <si>
    <t>Pagos</t>
  </si>
  <si>
    <t>Oscar</t>
  </si>
  <si>
    <t>Nubia Velasquez</t>
  </si>
  <si>
    <t>Bancos</t>
  </si>
  <si>
    <t>Chequeras</t>
  </si>
  <si>
    <t>Aizap</t>
  </si>
  <si>
    <t>Sandra Sarmiento/ Andrea Gutierrez</t>
  </si>
  <si>
    <t>Plataforma Inversiones</t>
  </si>
  <si>
    <t>Allail</t>
  </si>
  <si>
    <t>En un 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</si>
</sst>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rgb="FFFF660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rgb="FF0000FF"/>
      </patternFill>
    </fill>
    <fill>
      <patternFill patternType="solid">
        <fgColor theme="9" tint="-0.499984740745262"/>
        <bgColor rgb="FF0000FF"/>
      </patternFill>
    </fill>
    <fill>
      <patternFill patternType="solid">
        <fgColor theme="8" tint="-0.499984740745262"/>
        <bgColor theme="6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1" xfId="0" applyFill="1" applyBorder="1" applyAlignment="1" applyProtection="1">
      <alignment horizontal="center"/>
      <protection locked="0"/>
    </xf>
    <xf numFmtId="0" fontId="0" fillId="2" borderId="0" xfId="0" applyFill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0" fillId="2" borderId="0" xfId="0" applyFill="1" applyAlignment="1">
      <alignment vertical="center"/>
    </xf>
    <xf numFmtId="0" fontId="3" fillId="2" borderId="1" xfId="0" applyFont="1" applyFill="1" applyBorder="1" applyAlignment="1">
      <alignment horizontal="right"/>
    </xf>
    <xf numFmtId="0" fontId="0" fillId="2" borderId="1" xfId="0" applyFill="1" applyBorder="1" applyAlignment="1"/>
    <xf numFmtId="0" fontId="0" fillId="2" borderId="0" xfId="0" applyFill="1" applyAlignment="1"/>
    <xf numFmtId="0" fontId="1" fillId="7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1" fontId="0" fillId="6" borderId="1" xfId="0" applyNumberFormat="1" applyFill="1" applyBorder="1" applyAlignment="1">
      <alignment horizontal="center"/>
    </xf>
    <xf numFmtId="1" fontId="0" fillId="0" borderId="1" xfId="0" applyNumberFormat="1" applyBorder="1" applyAlignment="1" applyProtection="1">
      <alignment horizontal="center"/>
      <protection locked="0"/>
    </xf>
    <xf numFmtId="0" fontId="0" fillId="0" borderId="0" xfId="0" applyAlignment="1"/>
    <xf numFmtId="0" fontId="1" fillId="9" borderId="1" xfId="0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7" fillId="13" borderId="18" xfId="0" applyFont="1" applyFill="1" applyBorder="1" applyAlignment="1">
      <alignment horizontal="left" vertical="center"/>
    </xf>
    <xf numFmtId="0" fontId="12" fillId="0" borderId="16" xfId="0" applyFont="1" applyBorder="1" applyAlignment="1"/>
    <xf numFmtId="0" fontId="16" fillId="15" borderId="18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0" fillId="0" borderId="0" xfId="0" applyBorder="1"/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7" fillId="13" borderId="12" xfId="0" applyFont="1" applyFill="1" applyBorder="1" applyAlignment="1">
      <alignment horizontal="left" vertical="center"/>
    </xf>
    <xf numFmtId="0" fontId="15" fillId="15" borderId="12" xfId="0" applyFont="1" applyFill="1" applyBorder="1" applyAlignment="1">
      <alignment horizontal="center" wrapText="1"/>
    </xf>
    <xf numFmtId="0" fontId="15" fillId="15" borderId="13" xfId="0" applyFont="1" applyFill="1" applyBorder="1" applyAlignment="1">
      <alignment horizontal="center" wrapText="1"/>
    </xf>
    <xf numFmtId="0" fontId="12" fillId="0" borderId="15" xfId="0" applyFont="1" applyBorder="1" applyAlignment="1">
      <alignment vertical="center"/>
    </xf>
    <xf numFmtId="0" fontId="12" fillId="0" borderId="0" xfId="0" applyFont="1" applyBorder="1" applyAlignment="1"/>
    <xf numFmtId="0" fontId="14" fillId="0" borderId="20" xfId="0" applyFont="1" applyBorder="1" applyAlignment="1">
      <alignment horizontal="left" vertical="center"/>
    </xf>
    <xf numFmtId="0" fontId="16" fillId="15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7" fillId="14" borderId="1" xfId="0" applyFont="1" applyFill="1" applyBorder="1" applyAlignment="1">
      <alignment horizontal="center" wrapText="1"/>
    </xf>
    <xf numFmtId="0" fontId="17" fillId="14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/>
    </xf>
    <xf numFmtId="0" fontId="0" fillId="12" borderId="1" xfId="0" applyFill="1" applyBorder="1"/>
    <xf numFmtId="0" fontId="0" fillId="8" borderId="0" xfId="0" applyFill="1"/>
    <xf numFmtId="0" fontId="0" fillId="8" borderId="1" xfId="0" applyFill="1" applyBorder="1"/>
    <xf numFmtId="0" fontId="0" fillId="8" borderId="6" xfId="0" applyFill="1" applyBorder="1"/>
    <xf numFmtId="0" fontId="1" fillId="14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17" fillId="13" borderId="20" xfId="0" applyFont="1" applyFill="1" applyBorder="1" applyAlignment="1">
      <alignment horizontal="left" vertical="center"/>
    </xf>
    <xf numFmtId="0" fontId="0" fillId="12" borderId="1" xfId="0" applyFill="1" applyBorder="1" applyAlignment="1"/>
    <xf numFmtId="0" fontId="1" fillId="1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9" fontId="0" fillId="0" borderId="0" xfId="0" applyNumberFormat="1"/>
    <xf numFmtId="9" fontId="0" fillId="0" borderId="1" xfId="0" applyNumberFormat="1" applyFill="1" applyBorder="1" applyAlignment="1" applyProtection="1">
      <alignment horizontal="center"/>
      <protection locked="0"/>
    </xf>
    <xf numFmtId="14" fontId="0" fillId="0" borderId="5" xfId="0" applyNumberFormat="1" applyBorder="1"/>
    <xf numFmtId="14" fontId="0" fillId="0" borderId="0" xfId="0" applyNumberFormat="1" applyBorder="1"/>
    <xf numFmtId="0" fontId="16" fillId="16" borderId="1" xfId="0" applyFont="1" applyFill="1" applyBorder="1" applyAlignment="1">
      <alignment horizontal="left" vertical="center"/>
    </xf>
    <xf numFmtId="0" fontId="2" fillId="0" borderId="0" xfId="0" applyFont="1"/>
    <xf numFmtId="0" fontId="1" fillId="17" borderId="1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" fillId="17" borderId="1" xfId="0" applyNumberFormat="1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" fillId="8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14" borderId="5" xfId="0" applyFont="1" applyFill="1" applyBorder="1" applyAlignment="1" applyProtection="1">
      <alignment horizontal="center" vertical="center"/>
      <protection locked="0"/>
    </xf>
    <xf numFmtId="0" fontId="1" fillId="14" borderId="6" xfId="0" applyFont="1" applyFill="1" applyBorder="1" applyAlignment="1" applyProtection="1">
      <alignment horizontal="center" vertical="center"/>
      <protection locked="0"/>
    </xf>
    <xf numFmtId="0" fontId="19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2" fillId="0" borderId="4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/>
    <xf numFmtId="0" fontId="12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quotePrefix="1" applyFont="1" applyBorder="1" applyAlignment="1">
      <alignment horizontal="left" vertical="center" wrapText="1"/>
    </xf>
    <xf numFmtId="0" fontId="12" fillId="0" borderId="16" xfId="0" quotePrefix="1" applyFont="1" applyBorder="1" applyAlignment="1">
      <alignment horizontal="left" vertical="center" wrapText="1"/>
    </xf>
    <xf numFmtId="0" fontId="14" fillId="0" borderId="15" xfId="0" applyFont="1" applyBorder="1" applyAlignment="1">
      <alignment vertical="center"/>
    </xf>
    <xf numFmtId="0" fontId="12" fillId="0" borderId="17" xfId="0" applyFont="1" applyBorder="1"/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14" fontId="12" fillId="0" borderId="15" xfId="0" applyNumberFormat="1" applyFont="1" applyBorder="1" applyAlignment="1">
      <alignment horizontal="left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0" fillId="0" borderId="0" xfId="0" applyFont="1" applyAlignment="1"/>
    <xf numFmtId="0" fontId="12" fillId="0" borderId="11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7" fillId="13" borderId="15" xfId="0" applyFont="1" applyFill="1" applyBorder="1" applyAlignment="1">
      <alignment horizontal="center"/>
    </xf>
    <xf numFmtId="0" fontId="18" fillId="14" borderId="16" xfId="0" applyFont="1" applyFill="1" applyBorder="1"/>
    <xf numFmtId="0" fontId="18" fillId="14" borderId="17" xfId="0" applyFont="1" applyFill="1" applyBorder="1"/>
    <xf numFmtId="0" fontId="14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4" fillId="0" borderId="0" xfId="0" applyFont="1" applyBorder="1" applyAlignment="1">
      <alignment horizontal="center" vertical="center"/>
    </xf>
    <xf numFmtId="0" fontId="17" fillId="13" borderId="19" xfId="0" applyFont="1" applyFill="1" applyBorder="1" applyAlignment="1">
      <alignment horizontal="left" vertical="center"/>
    </xf>
    <xf numFmtId="0" fontId="17" fillId="13" borderId="20" xfId="0" applyFont="1" applyFill="1" applyBorder="1" applyAlignment="1">
      <alignment horizontal="left" vertical="center"/>
    </xf>
    <xf numFmtId="0" fontId="15" fillId="15" borderId="21" xfId="0" applyFont="1" applyFill="1" applyBorder="1" applyAlignment="1">
      <alignment horizontal="center"/>
    </xf>
    <xf numFmtId="0" fontId="15" fillId="15" borderId="22" xfId="0" applyFont="1" applyFill="1" applyBorder="1" applyAlignment="1">
      <alignment horizontal="center"/>
    </xf>
    <xf numFmtId="0" fontId="15" fillId="15" borderId="23" xfId="0" applyFont="1" applyFill="1" applyBorder="1" applyAlignment="1">
      <alignment horizontal="center"/>
    </xf>
    <xf numFmtId="0" fontId="14" fillId="0" borderId="1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4" fillId="0" borderId="7" xfId="0" applyFont="1" applyBorder="1" applyAlignment="1">
      <alignment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15" xfId="0" applyFont="1" applyBorder="1" applyAlignment="1">
      <alignment vertical="center" wrapText="1"/>
    </xf>
    <xf numFmtId="0" fontId="12" fillId="0" borderId="16" xfId="0" applyFont="1" applyBorder="1"/>
    <xf numFmtId="0" fontId="12" fillId="0" borderId="15" xfId="0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7" xfId="0" applyFont="1" applyBorder="1" applyAlignment="1">
      <alignment vertical="center" wrapText="1"/>
    </xf>
    <xf numFmtId="0" fontId="12" fillId="0" borderId="7" xfId="0" applyFont="1" applyBorder="1" applyAlignment="1">
      <alignment horizontal="center" vertical="center"/>
    </xf>
    <xf numFmtId="0" fontId="17" fillId="13" borderId="15" xfId="0" applyFont="1" applyFill="1" applyBorder="1" applyAlignment="1">
      <alignment horizontal="center" vertical="center" wrapText="1"/>
    </xf>
    <xf numFmtId="0" fontId="17" fillId="13" borderId="16" xfId="0" applyFont="1" applyFill="1" applyBorder="1" applyAlignment="1">
      <alignment horizontal="center" vertical="center" wrapText="1"/>
    </xf>
    <xf numFmtId="0" fontId="17" fillId="13" borderId="27" xfId="0" applyFont="1" applyFill="1" applyBorder="1" applyAlignment="1">
      <alignment horizontal="center" vertical="center" wrapText="1"/>
    </xf>
    <xf numFmtId="0" fontId="17" fillId="13" borderId="15" xfId="0" applyFont="1" applyFill="1" applyBorder="1" applyAlignment="1">
      <alignment horizontal="center" vertical="center"/>
    </xf>
    <xf numFmtId="0" fontId="18" fillId="14" borderId="16" xfId="0" applyFont="1" applyFill="1" applyBorder="1" applyAlignment="1">
      <alignment vertical="center"/>
    </xf>
    <xf numFmtId="0" fontId="15" fillId="15" borderId="12" xfId="0" applyFont="1" applyFill="1" applyBorder="1" applyAlignment="1">
      <alignment horizontal="left" vertical="center" wrapText="1"/>
    </xf>
    <xf numFmtId="0" fontId="15" fillId="15" borderId="13" xfId="0" applyFont="1" applyFill="1" applyBorder="1" applyAlignment="1">
      <alignment horizontal="left" vertical="center" wrapText="1"/>
    </xf>
    <xf numFmtId="0" fontId="15" fillId="15" borderId="14" xfId="0" applyFont="1" applyFill="1" applyBorder="1" applyAlignment="1">
      <alignment horizontal="left" vertical="center" wrapText="1"/>
    </xf>
    <xf numFmtId="0" fontId="17" fillId="13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vertical="center"/>
    </xf>
    <xf numFmtId="0" fontId="15" fillId="15" borderId="12" xfId="0" applyFont="1" applyFill="1" applyBorder="1" applyAlignment="1">
      <alignment horizontal="center" wrapText="1"/>
    </xf>
    <xf numFmtId="0" fontId="15" fillId="15" borderId="13" xfId="0" applyFont="1" applyFill="1" applyBorder="1" applyAlignment="1">
      <alignment horizontal="center" wrapText="1"/>
    </xf>
    <xf numFmtId="0" fontId="15" fillId="15" borderId="2" xfId="0" applyFont="1" applyFill="1" applyBorder="1" applyAlignment="1">
      <alignment horizontal="left" vertical="center" wrapText="1"/>
    </xf>
    <xf numFmtId="0" fontId="15" fillId="15" borderId="3" xfId="0" applyFont="1" applyFill="1" applyBorder="1" applyAlignment="1">
      <alignment horizontal="left" vertical="center" wrapText="1"/>
    </xf>
    <xf numFmtId="0" fontId="15" fillId="15" borderId="4" xfId="0" applyFont="1" applyFill="1" applyBorder="1" applyAlignment="1">
      <alignment horizontal="left" vertical="center" wrapText="1"/>
    </xf>
    <xf numFmtId="0" fontId="15" fillId="15" borderId="2" xfId="0" quotePrefix="1" applyFont="1" applyFill="1" applyBorder="1" applyAlignment="1">
      <alignment horizontal="left" vertical="center" wrapText="1"/>
    </xf>
    <xf numFmtId="0" fontId="15" fillId="15" borderId="3" xfId="0" quotePrefix="1" applyFont="1" applyFill="1" applyBorder="1" applyAlignment="1">
      <alignment horizontal="left" vertical="center" wrapText="1"/>
    </xf>
    <xf numFmtId="0" fontId="15" fillId="15" borderId="4" xfId="0" quotePrefix="1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/>
    <xf numFmtId="0" fontId="12" fillId="0" borderId="11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5" fillId="15" borderId="15" xfId="0" applyFont="1" applyFill="1" applyBorder="1" applyAlignment="1">
      <alignment horizontal="left" vertical="center" wrapText="1"/>
    </xf>
    <xf numFmtId="0" fontId="15" fillId="15" borderId="16" xfId="0" applyFont="1" applyFill="1" applyBorder="1" applyAlignment="1">
      <alignment horizontal="left" vertical="center" wrapText="1"/>
    </xf>
    <xf numFmtId="0" fontId="15" fillId="15" borderId="17" xfId="0" applyFont="1" applyFill="1" applyBorder="1" applyAlignment="1">
      <alignment horizontal="left" vertical="center" wrapText="1"/>
    </xf>
    <xf numFmtId="0" fontId="15" fillId="15" borderId="15" xfId="0" quotePrefix="1" applyFont="1" applyFill="1" applyBorder="1" applyAlignment="1">
      <alignment horizontal="left" vertical="center" wrapText="1"/>
    </xf>
    <xf numFmtId="0" fontId="12" fillId="8" borderId="16" xfId="0" applyFont="1" applyFill="1" applyBorder="1"/>
    <xf numFmtId="0" fontId="15" fillId="15" borderId="15" xfId="0" applyFont="1" applyFill="1" applyBorder="1" applyAlignment="1">
      <alignment horizontal="center" wrapText="1"/>
    </xf>
    <xf numFmtId="0" fontId="15" fillId="15" borderId="16" xfId="0" applyFont="1" applyFill="1" applyBorder="1" applyAlignment="1">
      <alignment horizontal="center" wrapText="1"/>
    </xf>
    <xf numFmtId="0" fontId="15" fillId="15" borderId="27" xfId="0" applyFont="1" applyFill="1" applyBorder="1" applyAlignment="1">
      <alignment horizontal="center" wrapText="1"/>
    </xf>
    <xf numFmtId="0" fontId="12" fillId="0" borderId="27" xfId="0" quotePrefix="1" applyFont="1" applyBorder="1" applyAlignment="1">
      <alignment horizontal="left" vertical="center" wrapText="1"/>
    </xf>
    <xf numFmtId="0" fontId="12" fillId="0" borderId="15" xfId="0" quotePrefix="1" applyFont="1" applyBorder="1" applyAlignment="1">
      <alignment horizontal="center" vertical="center" wrapText="1"/>
    </xf>
    <xf numFmtId="0" fontId="12" fillId="0" borderId="16" xfId="0" quotePrefix="1" applyFont="1" applyBorder="1" applyAlignment="1">
      <alignment horizontal="center" vertical="center" wrapText="1"/>
    </xf>
    <xf numFmtId="0" fontId="17" fillId="13" borderId="17" xfId="0" applyFont="1" applyFill="1" applyBorder="1" applyAlignment="1">
      <alignment horizontal="center" vertical="center" wrapText="1"/>
    </xf>
    <xf numFmtId="0" fontId="15" fillId="15" borderId="16" xfId="0" quotePrefix="1" applyFont="1" applyFill="1" applyBorder="1" applyAlignment="1">
      <alignment horizontal="left" vertical="center" wrapText="1"/>
    </xf>
    <xf numFmtId="0" fontId="12" fillId="0" borderId="16" xfId="0" applyFont="1" applyBorder="1" applyAlignment="1">
      <alignment wrapText="1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4" fontId="12" fillId="0" borderId="15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2" fillId="0" borderId="17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7" xfId="0" quotePrefix="1" applyFont="1" applyBorder="1" applyAlignment="1">
      <alignment horizontal="left" vertical="center" wrapText="1"/>
    </xf>
    <xf numFmtId="0" fontId="16" fillId="16" borderId="1" xfId="0" applyFont="1" applyFill="1" applyBorder="1" applyAlignment="1">
      <alignment horizontal="left" vertical="center" wrapText="1"/>
    </xf>
    <xf numFmtId="0" fontId="15" fillId="16" borderId="1" xfId="0" applyFont="1" applyFill="1" applyBorder="1" applyAlignment="1">
      <alignment horizontal="left" vertical="center" wrapText="1"/>
    </xf>
    <xf numFmtId="0" fontId="12" fillId="14" borderId="1" xfId="0" applyFont="1" applyFill="1" applyBorder="1"/>
    <xf numFmtId="0" fontId="12" fillId="0" borderId="0" xfId="0" quotePrefix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0" borderId="28" xfId="0" quotePrefix="1" applyFont="1" applyBorder="1" applyAlignment="1">
      <alignment horizontal="center" vertical="center"/>
    </xf>
    <xf numFmtId="0" fontId="12" fillId="0" borderId="29" xfId="0" quotePrefix="1" applyFont="1" applyBorder="1" applyAlignment="1">
      <alignment horizontal="center" vertical="center"/>
    </xf>
    <xf numFmtId="0" fontId="12" fillId="0" borderId="30" xfId="0" quotePrefix="1" applyFont="1" applyBorder="1" applyAlignment="1">
      <alignment horizontal="center" vertical="center"/>
    </xf>
    <xf numFmtId="0" fontId="12" fillId="0" borderId="24" xfId="0" quotePrefix="1" applyFont="1" applyBorder="1" applyAlignment="1">
      <alignment horizontal="center" vertical="center" wrapText="1"/>
    </xf>
    <xf numFmtId="0" fontId="12" fillId="0" borderId="25" xfId="0" quotePrefix="1" applyFont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left" vertical="center" wrapText="1"/>
    </xf>
    <xf numFmtId="0" fontId="15" fillId="15" borderId="1" xfId="0" quotePrefix="1" applyFont="1" applyFill="1" applyBorder="1" applyAlignment="1">
      <alignment horizontal="left" vertical="center" wrapText="1"/>
    </xf>
    <xf numFmtId="0" fontId="0" fillId="1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or08167.PORVENIRAFP/AppData/Local/Microsoft/Windows/INetCache/Content.Outlook/VCACJVDJ/Gobierno%20Robot%20Optim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"/>
      <sheetName val="Matriz de priorización"/>
      <sheetName val="Operaciones CL"/>
      <sheetName val="Operaciones"/>
    </sheetNames>
    <sheetDataSet>
      <sheetData sheetId="0" refreshError="1"/>
      <sheetData sheetId="1" refreshError="1">
        <row r="10">
          <cell r="I10">
            <v>0</v>
          </cell>
          <cell r="J10">
            <v>0</v>
          </cell>
          <cell r="N10" t="e">
            <v>#N/A</v>
          </cell>
          <cell r="P10">
            <v>0</v>
          </cell>
          <cell r="Q10">
            <v>0</v>
          </cell>
          <cell r="S10">
            <v>0</v>
          </cell>
          <cell r="T10" t="e">
            <v>#N/A</v>
          </cell>
          <cell r="U10">
            <v>0</v>
          </cell>
          <cell r="W10" t="e">
            <v>#DIV/0!</v>
          </cell>
          <cell r="Z10" t="e">
            <v>#DIV/0!</v>
          </cell>
          <cell r="AC10" t="e">
            <v>#N/A</v>
          </cell>
        </row>
        <row r="11">
          <cell r="I11">
            <v>0</v>
          </cell>
          <cell r="J11">
            <v>0</v>
          </cell>
          <cell r="N11" t="e">
            <v>#N/A</v>
          </cell>
          <cell r="P11">
            <v>0</v>
          </cell>
          <cell r="Q11">
            <v>0</v>
          </cell>
          <cell r="S11">
            <v>0</v>
          </cell>
          <cell r="T11" t="e">
            <v>#N/A</v>
          </cell>
          <cell r="U11">
            <v>0</v>
          </cell>
          <cell r="W11" t="e">
            <v>#DIV/0!</v>
          </cell>
          <cell r="Z11" t="e">
            <v>#DIV/0!</v>
          </cell>
          <cell r="AC11" t="e">
            <v>#N/A</v>
          </cell>
        </row>
        <row r="12">
          <cell r="I12">
            <v>0</v>
          </cell>
          <cell r="J12">
            <v>0</v>
          </cell>
          <cell r="N12" t="e">
            <v>#N/A</v>
          </cell>
          <cell r="P12">
            <v>0</v>
          </cell>
          <cell r="Q12">
            <v>0</v>
          </cell>
          <cell r="S12">
            <v>0</v>
          </cell>
          <cell r="T12" t="e">
            <v>#N/A</v>
          </cell>
          <cell r="U12">
            <v>0</v>
          </cell>
          <cell r="W12" t="e">
            <v>#DIV/0!</v>
          </cell>
          <cell r="Z12" t="e">
            <v>#DIV/0!</v>
          </cell>
          <cell r="AC12" t="e">
            <v>#N/A</v>
          </cell>
        </row>
        <row r="13">
          <cell r="I13">
            <v>0</v>
          </cell>
          <cell r="J13">
            <v>0</v>
          </cell>
          <cell r="N13" t="e">
            <v>#N/A</v>
          </cell>
          <cell r="P13">
            <v>0</v>
          </cell>
          <cell r="Q13">
            <v>0</v>
          </cell>
          <cell r="S13">
            <v>0</v>
          </cell>
          <cell r="T13" t="e">
            <v>#N/A</v>
          </cell>
          <cell r="U13">
            <v>0</v>
          </cell>
          <cell r="W13" t="e">
            <v>#DIV/0!</v>
          </cell>
          <cell r="Z13" t="e">
            <v>#DIV/0!</v>
          </cell>
          <cell r="AC13" t="e">
            <v>#N/A</v>
          </cell>
        </row>
        <row r="14">
          <cell r="I14">
            <v>0</v>
          </cell>
          <cell r="J14">
            <v>0</v>
          </cell>
          <cell r="N14" t="e">
            <v>#N/A</v>
          </cell>
          <cell r="P14">
            <v>0</v>
          </cell>
          <cell r="Q14">
            <v>0</v>
          </cell>
          <cell r="S14">
            <v>0</v>
          </cell>
          <cell r="T14" t="e">
            <v>#N/A</v>
          </cell>
          <cell r="U14">
            <v>0</v>
          </cell>
          <cell r="W14" t="e">
            <v>#DIV/0!</v>
          </cell>
          <cell r="Z14" t="e">
            <v>#DIV/0!</v>
          </cell>
          <cell r="AC14" t="e">
            <v>#N/A</v>
          </cell>
        </row>
        <row r="15">
          <cell r="I15">
            <v>0</v>
          </cell>
          <cell r="J15">
            <v>0</v>
          </cell>
          <cell r="N15" t="e">
            <v>#N/A</v>
          </cell>
          <cell r="P15">
            <v>0</v>
          </cell>
          <cell r="Q15">
            <v>0</v>
          </cell>
          <cell r="S15">
            <v>0</v>
          </cell>
          <cell r="T15" t="e">
            <v>#N/A</v>
          </cell>
          <cell r="U15">
            <v>0</v>
          </cell>
          <cell r="W15" t="e">
            <v>#DIV/0!</v>
          </cell>
          <cell r="Z15" t="e">
            <v>#DIV/0!</v>
          </cell>
          <cell r="AC15" t="e">
            <v>#N/A</v>
          </cell>
        </row>
        <row r="16">
          <cell r="I16">
            <v>0</v>
          </cell>
          <cell r="J16">
            <v>0</v>
          </cell>
          <cell r="N16" t="e">
            <v>#N/A</v>
          </cell>
          <cell r="P16">
            <v>0</v>
          </cell>
          <cell r="Q16">
            <v>0</v>
          </cell>
          <cell r="S16">
            <v>0</v>
          </cell>
          <cell r="T16" t="e">
            <v>#N/A</v>
          </cell>
          <cell r="U16">
            <v>0</v>
          </cell>
          <cell r="W16" t="e">
            <v>#DIV/0!</v>
          </cell>
          <cell r="Z16" t="e">
            <v>#DIV/0!</v>
          </cell>
          <cell r="AC16" t="e">
            <v>#N/A</v>
          </cell>
        </row>
        <row r="17">
          <cell r="I17">
            <v>0</v>
          </cell>
          <cell r="J17">
            <v>0</v>
          </cell>
          <cell r="N17" t="e">
            <v>#N/A</v>
          </cell>
          <cell r="P17">
            <v>0</v>
          </cell>
          <cell r="Q17">
            <v>0</v>
          </cell>
          <cell r="S17">
            <v>0</v>
          </cell>
          <cell r="T17" t="e">
            <v>#N/A</v>
          </cell>
          <cell r="U17">
            <v>0</v>
          </cell>
          <cell r="W17" t="e">
            <v>#DIV/0!</v>
          </cell>
          <cell r="Z17" t="e">
            <v>#DIV/0!</v>
          </cell>
          <cell r="AC17" t="e">
            <v>#N/A</v>
          </cell>
        </row>
        <row r="18">
          <cell r="I18">
            <v>0</v>
          </cell>
          <cell r="J18">
            <v>0</v>
          </cell>
          <cell r="N18" t="e">
            <v>#N/A</v>
          </cell>
          <cell r="P18">
            <v>0</v>
          </cell>
          <cell r="Q18">
            <v>0</v>
          </cell>
          <cell r="S18">
            <v>0</v>
          </cell>
          <cell r="T18" t="e">
            <v>#N/A</v>
          </cell>
          <cell r="U18">
            <v>0</v>
          </cell>
          <cell r="W18" t="e">
            <v>#DIV/0!</v>
          </cell>
          <cell r="Z18" t="e">
            <v>#DIV/0!</v>
          </cell>
          <cell r="AC18" t="e">
            <v>#N/A</v>
          </cell>
        </row>
        <row r="19">
          <cell r="I19">
            <v>0</v>
          </cell>
          <cell r="J19">
            <v>0</v>
          </cell>
          <cell r="N19" t="e">
            <v>#N/A</v>
          </cell>
          <cell r="P19">
            <v>0</v>
          </cell>
          <cell r="Q19">
            <v>0</v>
          </cell>
          <cell r="S19">
            <v>0</v>
          </cell>
          <cell r="T19" t="e">
            <v>#N/A</v>
          </cell>
          <cell r="U19">
            <v>0</v>
          </cell>
          <cell r="W19" t="e">
            <v>#DIV/0!</v>
          </cell>
          <cell r="Z19" t="e">
            <v>#DIV/0!</v>
          </cell>
          <cell r="AC19" t="e">
            <v>#N/A</v>
          </cell>
        </row>
        <row r="20">
          <cell r="I20">
            <v>0</v>
          </cell>
          <cell r="J20">
            <v>0</v>
          </cell>
          <cell r="N20" t="e">
            <v>#N/A</v>
          </cell>
          <cell r="P20">
            <v>0</v>
          </cell>
          <cell r="Q20">
            <v>0</v>
          </cell>
          <cell r="S20">
            <v>0</v>
          </cell>
          <cell r="T20" t="e">
            <v>#N/A</v>
          </cell>
          <cell r="U20">
            <v>0</v>
          </cell>
          <cell r="W20" t="e">
            <v>#DIV/0!</v>
          </cell>
          <cell r="Z20" t="e">
            <v>#DIV/0!</v>
          </cell>
          <cell r="AC20" t="e">
            <v>#N/A</v>
          </cell>
        </row>
        <row r="21">
          <cell r="I21">
            <v>0</v>
          </cell>
          <cell r="J21">
            <v>0</v>
          </cell>
          <cell r="N21" t="e">
            <v>#N/A</v>
          </cell>
          <cell r="P21">
            <v>0</v>
          </cell>
          <cell r="Q21">
            <v>0</v>
          </cell>
          <cell r="S21">
            <v>0</v>
          </cell>
          <cell r="T21" t="e">
            <v>#N/A</v>
          </cell>
          <cell r="U21">
            <v>0</v>
          </cell>
          <cell r="W21" t="e">
            <v>#DIV/0!</v>
          </cell>
          <cell r="Z21" t="e">
            <v>#DIV/0!</v>
          </cell>
          <cell r="AC21" t="e">
            <v>#N/A</v>
          </cell>
        </row>
      </sheetData>
      <sheetData sheetId="2" refreshError="1"/>
      <sheetData sheetId="3" refreshError="1">
        <row r="4">
          <cell r="B4" t="str">
            <v>Tipo de proceso</v>
          </cell>
          <cell r="C4" t="str">
            <v>Valor (13) 46%</v>
          </cell>
          <cell r="H4" t="str">
            <v># de áreas beneficiadas por la implementación del robot</v>
          </cell>
          <cell r="I4" t="str">
            <v>Valor (8) 30%</v>
          </cell>
        </row>
        <row r="5">
          <cell r="B5" t="str">
            <v>Regulatorio</v>
          </cell>
          <cell r="C5">
            <v>21</v>
          </cell>
          <cell r="E5" t="str">
            <v>diaria</v>
          </cell>
          <cell r="H5">
            <v>1</v>
          </cell>
          <cell r="I5">
            <v>1</v>
          </cell>
        </row>
        <row r="6">
          <cell r="B6" t="str">
            <v>Corporativo</v>
          </cell>
          <cell r="C6">
            <v>5</v>
          </cell>
          <cell r="E6" t="str">
            <v>semanal</v>
          </cell>
          <cell r="H6">
            <v>2</v>
          </cell>
          <cell r="I6">
            <v>3</v>
          </cell>
        </row>
        <row r="7">
          <cell r="B7" t="str">
            <v>Negocio</v>
          </cell>
          <cell r="C7">
            <v>3</v>
          </cell>
          <cell r="E7" t="str">
            <v>quincenal</v>
          </cell>
          <cell r="H7">
            <v>3</v>
          </cell>
          <cell r="I7">
            <v>5</v>
          </cell>
        </row>
        <row r="8">
          <cell r="B8" t="str">
            <v>El proceso se puede ejecutar en horarios no hábiles</v>
          </cell>
          <cell r="C8" t="str">
            <v>Valor (2) 8%</v>
          </cell>
          <cell r="E8" t="str">
            <v>mensual</v>
          </cell>
          <cell r="H8">
            <v>4</v>
          </cell>
          <cell r="I8">
            <v>8</v>
          </cell>
        </row>
        <row r="9">
          <cell r="B9" t="str">
            <v>Si</v>
          </cell>
          <cell r="C9">
            <v>8</v>
          </cell>
          <cell r="E9" t="str">
            <v>trimestral</v>
          </cell>
          <cell r="H9" t="str">
            <v>más de 4</v>
          </cell>
          <cell r="I9">
            <v>13</v>
          </cell>
        </row>
        <row r="10">
          <cell r="B10" t="str">
            <v>No</v>
          </cell>
          <cell r="C10">
            <v>2</v>
          </cell>
          <cell r="H10" t="str">
            <v># de áreas involucradas en el desarrollo de las tareas</v>
          </cell>
          <cell r="I10" t="str">
            <v>Valor (3) 10%</v>
          </cell>
        </row>
        <row r="11">
          <cell r="B11" t="str">
            <v>¿Puede el área hacer el desarrollo?</v>
          </cell>
          <cell r="C11" t="str">
            <v>Valor (13) 46%</v>
          </cell>
          <cell r="H11">
            <v>1</v>
          </cell>
          <cell r="I11">
            <v>5</v>
          </cell>
        </row>
        <row r="12">
          <cell r="B12" t="str">
            <v>Si</v>
          </cell>
          <cell r="C12">
            <v>8</v>
          </cell>
          <cell r="H12">
            <v>2</v>
          </cell>
          <cell r="I12">
            <v>3</v>
          </cell>
        </row>
        <row r="13">
          <cell r="B13" t="str">
            <v>No</v>
          </cell>
          <cell r="C13">
            <v>2</v>
          </cell>
          <cell r="H13">
            <v>3</v>
          </cell>
          <cell r="I13">
            <v>2</v>
          </cell>
        </row>
        <row r="14">
          <cell r="C14">
            <v>19.740000000000002</v>
          </cell>
          <cell r="H14">
            <v>4</v>
          </cell>
          <cell r="I14">
            <v>0.5</v>
          </cell>
          <cell r="K14" t="str">
            <v>¿El tiempo de espera en alguna de estas aplicaciones es superior a un minuto?</v>
          </cell>
          <cell r="L14" t="str">
            <v>Valor (1) 5%</v>
          </cell>
        </row>
        <row r="15">
          <cell r="H15" t="str">
            <v>más de 4</v>
          </cell>
          <cell r="I15">
            <v>0</v>
          </cell>
          <cell r="K15" t="str">
            <v>Si</v>
          </cell>
          <cell r="L15">
            <v>0</v>
          </cell>
        </row>
        <row r="16">
          <cell r="H16" t="str">
            <v>Número de personas involucradas en una ejecución</v>
          </cell>
          <cell r="I16" t="str">
            <v>Valor (8) 30%</v>
          </cell>
          <cell r="K16" t="str">
            <v>No</v>
          </cell>
          <cell r="L16">
            <v>3</v>
          </cell>
        </row>
        <row r="17">
          <cell r="H17">
            <v>1</v>
          </cell>
          <cell r="I17">
            <v>5</v>
          </cell>
        </row>
        <row r="18">
          <cell r="H18">
            <v>2</v>
          </cell>
          <cell r="I18">
            <v>3</v>
          </cell>
          <cell r="L18">
            <v>8.9</v>
          </cell>
        </row>
        <row r="19">
          <cell r="H19">
            <v>3</v>
          </cell>
          <cell r="I19">
            <v>2</v>
          </cell>
        </row>
        <row r="20">
          <cell r="H20">
            <v>4</v>
          </cell>
          <cell r="I20">
            <v>0.5</v>
          </cell>
        </row>
        <row r="21">
          <cell r="H21" t="str">
            <v>más de 4</v>
          </cell>
          <cell r="I21">
            <v>0</v>
          </cell>
        </row>
        <row r="27">
          <cell r="H27" t="str">
            <v>Cargo que ejecuta la operación</v>
          </cell>
          <cell r="I27" t="str">
            <v>Valor (8) 30%</v>
          </cell>
        </row>
        <row r="28">
          <cell r="H28" t="str">
            <v>Auxiliar</v>
          </cell>
          <cell r="I28">
            <v>5</v>
          </cell>
        </row>
        <row r="29">
          <cell r="H29" t="str">
            <v>Analista I</v>
          </cell>
          <cell r="I29">
            <v>8</v>
          </cell>
        </row>
        <row r="30">
          <cell r="H30" t="str">
            <v>Analista II</v>
          </cell>
          <cell r="I30">
            <v>13</v>
          </cell>
        </row>
        <row r="31">
          <cell r="H31" t="str">
            <v>Analista III</v>
          </cell>
          <cell r="I31">
            <v>21</v>
          </cell>
        </row>
        <row r="33">
          <cell r="I33">
            <v>12.2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3" workbookViewId="0">
      <selection activeCell="B10" sqref="B10"/>
    </sheetView>
  </sheetViews>
  <sheetFormatPr baseColWidth="10" defaultRowHeight="15" x14ac:dyDescent="0.25"/>
  <cols>
    <col min="1" max="1" width="86.42578125" customWidth="1"/>
    <col min="2" max="2" width="19.7109375" customWidth="1"/>
    <col min="3" max="3" width="19.7109375" hidden="1" customWidth="1"/>
    <col min="4" max="4" width="13.28515625" customWidth="1"/>
  </cols>
  <sheetData>
    <row r="1" spans="1:4" x14ac:dyDescent="0.25">
      <c r="A1" s="79" t="s">
        <v>186</v>
      </c>
      <c r="B1" s="79"/>
      <c r="C1" s="79"/>
      <c r="D1" s="79"/>
    </row>
    <row r="2" spans="1:4" x14ac:dyDescent="0.25">
      <c r="A2" s="78" t="s">
        <v>0</v>
      </c>
      <c r="B2" s="78"/>
      <c r="C2" s="78"/>
      <c r="D2" s="78"/>
    </row>
    <row r="3" spans="1:4" x14ac:dyDescent="0.25">
      <c r="A3" s="78"/>
      <c r="B3" s="78"/>
      <c r="C3" s="78"/>
      <c r="D3" s="78"/>
    </row>
    <row r="4" spans="1:4" x14ac:dyDescent="0.25">
      <c r="A4" s="76" t="s">
        <v>183</v>
      </c>
      <c r="B4" s="76" t="s">
        <v>184</v>
      </c>
      <c r="C4" s="76" t="s">
        <v>194</v>
      </c>
      <c r="D4" s="76" t="s">
        <v>185</v>
      </c>
    </row>
    <row r="5" spans="1:4" x14ac:dyDescent="0.25">
      <c r="A5" s="77"/>
      <c r="B5" s="77"/>
      <c r="C5" s="77"/>
      <c r="D5" s="77"/>
    </row>
    <row r="6" spans="1:4" x14ac:dyDescent="0.25">
      <c r="A6" s="60" t="s">
        <v>1</v>
      </c>
      <c r="B6" s="1"/>
      <c r="C6" s="1">
        <v>45</v>
      </c>
      <c r="D6" s="3"/>
    </row>
    <row r="7" spans="1:4" x14ac:dyDescent="0.25">
      <c r="A7" s="60" t="s">
        <v>2</v>
      </c>
      <c r="B7" s="1"/>
      <c r="C7" s="1">
        <v>45</v>
      </c>
      <c r="D7" s="3"/>
    </row>
    <row r="8" spans="1:4" x14ac:dyDescent="0.25">
      <c r="A8" s="60" t="s">
        <v>3</v>
      </c>
      <c r="B8" s="1"/>
      <c r="C8" s="1">
        <v>0</v>
      </c>
      <c r="D8" s="4" t="s">
        <v>188</v>
      </c>
    </row>
    <row r="9" spans="1:4" x14ac:dyDescent="0.25">
      <c r="A9" s="60" t="s">
        <v>45</v>
      </c>
      <c r="B9" s="1"/>
      <c r="C9" s="1">
        <v>0</v>
      </c>
      <c r="D9" s="3"/>
    </row>
    <row r="10" spans="1:4" x14ac:dyDescent="0.25">
      <c r="A10" s="60" t="s">
        <v>46</v>
      </c>
      <c r="B10" s="1"/>
      <c r="C10" s="1">
        <v>5</v>
      </c>
      <c r="D10" s="3"/>
    </row>
    <row r="11" spans="1:4" x14ac:dyDescent="0.25">
      <c r="A11" s="60" t="s">
        <v>4</v>
      </c>
      <c r="B11" s="1"/>
      <c r="C11" s="1">
        <v>10</v>
      </c>
      <c r="D11" s="3"/>
    </row>
    <row r="12" spans="1:4" x14ac:dyDescent="0.25">
      <c r="A12" s="75"/>
      <c r="B12" s="75"/>
      <c r="C12" s="75"/>
      <c r="D12" s="75"/>
    </row>
    <row r="13" spans="1:4" x14ac:dyDescent="0.25">
      <c r="A13" s="61" t="s">
        <v>5</v>
      </c>
      <c r="B13" s="61" t="s">
        <v>184</v>
      </c>
      <c r="C13" s="61"/>
      <c r="D13" s="61" t="s">
        <v>185</v>
      </c>
    </row>
    <row r="14" spans="1:4" x14ac:dyDescent="0.25">
      <c r="A14" s="60" t="s">
        <v>47</v>
      </c>
      <c r="B14" s="64"/>
      <c r="C14" s="1">
        <v>5</v>
      </c>
      <c r="D14" s="3"/>
    </row>
    <row r="15" spans="1:4" x14ac:dyDescent="0.25">
      <c r="A15" s="60" t="s">
        <v>48</v>
      </c>
      <c r="B15" s="1"/>
      <c r="C15" s="1">
        <v>49</v>
      </c>
      <c r="D15" s="3"/>
    </row>
    <row r="16" spans="1:4" x14ac:dyDescent="0.25">
      <c r="A16" s="60" t="s">
        <v>49</v>
      </c>
      <c r="B16" s="1"/>
      <c r="C16" s="1">
        <v>4</v>
      </c>
      <c r="D16" s="3"/>
    </row>
    <row r="17" spans="1:4" x14ac:dyDescent="0.25">
      <c r="A17" s="60" t="s">
        <v>6</v>
      </c>
      <c r="B17" s="1"/>
      <c r="C17" s="1">
        <v>9</v>
      </c>
      <c r="D17" s="3"/>
    </row>
    <row r="18" spans="1:4" x14ac:dyDescent="0.25">
      <c r="A18" s="60" t="s">
        <v>50</v>
      </c>
      <c r="B18" s="1"/>
      <c r="C18" s="1">
        <v>4</v>
      </c>
      <c r="D18" s="3"/>
    </row>
    <row r="19" spans="1:4" x14ac:dyDescent="0.25">
      <c r="A19" s="60" t="s">
        <v>7</v>
      </c>
      <c r="B19" s="1"/>
      <c r="C19" s="1">
        <v>4</v>
      </c>
      <c r="D19" s="3"/>
    </row>
    <row r="20" spans="1:4" x14ac:dyDescent="0.25">
      <c r="A20" s="60" t="s">
        <v>8</v>
      </c>
      <c r="B20" s="3"/>
      <c r="C20" s="1"/>
      <c r="D20" s="3"/>
    </row>
    <row r="21" spans="1:4" x14ac:dyDescent="0.25">
      <c r="A21" s="60" t="s">
        <v>9</v>
      </c>
      <c r="B21" s="62"/>
      <c r="C21" s="1"/>
      <c r="D21" s="3"/>
    </row>
    <row r="22" spans="1:4" x14ac:dyDescent="0.25">
      <c r="A22" s="60" t="s">
        <v>192</v>
      </c>
      <c r="B22" s="1"/>
      <c r="C22" s="1">
        <v>25</v>
      </c>
      <c r="D22" s="3"/>
    </row>
    <row r="23" spans="1:4" x14ac:dyDescent="0.25">
      <c r="A23" s="60" t="s">
        <v>31</v>
      </c>
      <c r="B23" s="1"/>
      <c r="C23" s="1">
        <v>5</v>
      </c>
      <c r="D23" s="3"/>
    </row>
    <row r="24" spans="1:4" x14ac:dyDescent="0.25">
      <c r="A24" s="61" t="s">
        <v>221</v>
      </c>
      <c r="B24" s="73" t="str">
        <f>IF((IF((IF(B6="SI",C6,0)+IF(B7 ="SI",C7,0)+IF(B8 ="SI",C8,0)+IF(B9 ="SI",C9,0)+IF(B11="SI",C11,0))&gt;60,1,0)+IF((IF(B15="NO",C15,0)+IF(B16="SI",C16,0)+IF(B17="SI",C17,0)+IF(B18="SI",C18,0)+IF(B19="SI",C19,0)+IF(B22="SI",C22,0)+IF(B23="SI",C23,0))&gt;60,1,0))=2,"SI","NO")</f>
        <v>NO</v>
      </c>
      <c r="C24" s="74"/>
      <c r="D24" s="74"/>
    </row>
  </sheetData>
  <mergeCells count="8">
    <mergeCell ref="A1:D1"/>
    <mergeCell ref="D4:D5"/>
    <mergeCell ref="C4:C5"/>
    <mergeCell ref="B24:D24"/>
    <mergeCell ref="A12:D12"/>
    <mergeCell ref="A4:A5"/>
    <mergeCell ref="B4:B5"/>
    <mergeCell ref="A2:D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Listas!$A$2:$A$3</xm:f>
          </x14:formula1>
          <xm:sqref>B15:B19 B6:B9 B11 B22:B23</xm:sqref>
        </x14:dataValidation>
        <x14:dataValidation type="list" allowBlank="1" showInputMessage="1" showErrorMessage="1">
          <x14:formula1>
            <xm:f>Listas!$B$2:$B$4</xm:f>
          </x14:formula1>
          <xm:sqref>B21</xm:sqref>
        </x14:dataValidation>
        <x14:dataValidation type="list" allowBlank="1" showInputMessage="1" showErrorMessage="1">
          <x14:formula1>
            <xm:f>Listas!$D$2:$D$11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B15" sqref="B15"/>
    </sheetView>
  </sheetViews>
  <sheetFormatPr baseColWidth="10" defaultRowHeight="15" x14ac:dyDescent="0.25"/>
  <cols>
    <col min="1" max="1" width="28.140625" bestFit="1" customWidth="1"/>
    <col min="2" max="2" width="14.85546875" bestFit="1" customWidth="1"/>
    <col min="3" max="3" width="18.7109375" bestFit="1" customWidth="1"/>
    <col min="4" max="4" width="14" customWidth="1"/>
    <col min="5" max="5" width="24.28515625" bestFit="1" customWidth="1"/>
    <col min="6" max="6" width="30.5703125" bestFit="1" customWidth="1"/>
    <col min="7" max="7" width="16.5703125" bestFit="1" customWidth="1"/>
    <col min="8" max="8" width="18.140625" bestFit="1" customWidth="1"/>
    <col min="9" max="9" width="16.42578125" bestFit="1" customWidth="1"/>
    <col min="10" max="10" width="17.140625" bestFit="1" customWidth="1"/>
    <col min="11" max="11" width="17.28515625" bestFit="1" customWidth="1"/>
    <col min="12" max="12" width="19.140625" bestFit="1" customWidth="1"/>
    <col min="15" max="15" width="13.85546875" bestFit="1" customWidth="1"/>
    <col min="16" max="16" width="18" bestFit="1" customWidth="1"/>
    <col min="17" max="17" width="18.28515625" bestFit="1" customWidth="1"/>
    <col min="18" max="18" width="14.28515625" bestFit="1" customWidth="1"/>
    <col min="19" max="19" width="15.42578125" bestFit="1" customWidth="1"/>
  </cols>
  <sheetData>
    <row r="1" spans="1:19" x14ac:dyDescent="0.25">
      <c r="A1" s="69" t="s">
        <v>241</v>
      </c>
      <c r="B1" s="70" t="s">
        <v>223</v>
      </c>
      <c r="C1" s="70" t="s">
        <v>224</v>
      </c>
      <c r="D1" s="70" t="s">
        <v>246</v>
      </c>
      <c r="E1" s="69" t="s">
        <v>225</v>
      </c>
      <c r="F1" s="69" t="s">
        <v>239</v>
      </c>
      <c r="G1" s="69" t="s">
        <v>226</v>
      </c>
      <c r="H1" s="69" t="s">
        <v>227</v>
      </c>
      <c r="I1" s="69" t="s">
        <v>228</v>
      </c>
      <c r="J1" s="69" t="s">
        <v>229</v>
      </c>
      <c r="K1" s="69" t="s">
        <v>230</v>
      </c>
      <c r="L1" s="71" t="s">
        <v>231</v>
      </c>
      <c r="M1" s="69" t="s">
        <v>232</v>
      </c>
      <c r="N1" s="72" t="s">
        <v>233</v>
      </c>
      <c r="O1" s="71" t="s">
        <v>234</v>
      </c>
      <c r="P1" s="69" t="s">
        <v>235</v>
      </c>
      <c r="Q1" s="69" t="s">
        <v>236</v>
      </c>
      <c r="R1" s="69" t="s">
        <v>237</v>
      </c>
      <c r="S1" s="69" t="s">
        <v>238</v>
      </c>
    </row>
    <row r="2" spans="1:19" x14ac:dyDescent="0.25">
      <c r="A2" t="s">
        <v>242</v>
      </c>
      <c r="B2" t="s">
        <v>240</v>
      </c>
      <c r="C2" t="s">
        <v>244</v>
      </c>
      <c r="D2" t="s">
        <v>247</v>
      </c>
    </row>
    <row r="3" spans="1:19" x14ac:dyDescent="0.25">
      <c r="A3" t="s">
        <v>243</v>
      </c>
      <c r="B3" t="s">
        <v>240</v>
      </c>
      <c r="C3" t="s">
        <v>244</v>
      </c>
      <c r="D3" t="s">
        <v>247</v>
      </c>
    </row>
    <row r="4" spans="1:19" x14ac:dyDescent="0.25">
      <c r="A4" t="s">
        <v>245</v>
      </c>
      <c r="B4" t="s">
        <v>240</v>
      </c>
      <c r="C4" t="s">
        <v>249</v>
      </c>
      <c r="D4" t="s">
        <v>248</v>
      </c>
    </row>
    <row r="5" spans="1:19" x14ac:dyDescent="0.25">
      <c r="A5" t="s">
        <v>250</v>
      </c>
      <c r="B5" t="s">
        <v>240</v>
      </c>
      <c r="C5" t="s">
        <v>251</v>
      </c>
      <c r="D5" t="s">
        <v>189</v>
      </c>
      <c r="F5" t="s">
        <v>252</v>
      </c>
    </row>
    <row r="6" spans="1:19" x14ac:dyDescent="0.25">
      <c r="A6" s="225" t="s">
        <v>253</v>
      </c>
      <c r="B6" s="225" t="s">
        <v>240</v>
      </c>
      <c r="C6" s="225" t="s">
        <v>244</v>
      </c>
      <c r="D6" s="225" t="s">
        <v>247</v>
      </c>
      <c r="E6" s="225"/>
      <c r="F6" s="225" t="s">
        <v>254</v>
      </c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</row>
    <row r="7" spans="1:19" x14ac:dyDescent="0.25">
      <c r="A7" t="s">
        <v>255</v>
      </c>
      <c r="B7" t="s">
        <v>240</v>
      </c>
      <c r="C7" t="s">
        <v>257</v>
      </c>
      <c r="D7" t="s">
        <v>256</v>
      </c>
    </row>
    <row r="8" spans="1:19" x14ac:dyDescent="0.25">
      <c r="A8" t="s">
        <v>259</v>
      </c>
      <c r="B8" t="s">
        <v>258</v>
      </c>
      <c r="C8" t="s">
        <v>260</v>
      </c>
      <c r="D8" t="s">
        <v>189</v>
      </c>
    </row>
    <row r="9" spans="1:19" x14ac:dyDescent="0.25">
      <c r="A9" t="s">
        <v>261</v>
      </c>
      <c r="B9" t="s">
        <v>258</v>
      </c>
      <c r="C9" t="s">
        <v>264</v>
      </c>
      <c r="D9" t="s">
        <v>189</v>
      </c>
    </row>
    <row r="10" spans="1:19" x14ac:dyDescent="0.25">
      <c r="A10" t="s">
        <v>262</v>
      </c>
      <c r="B10" t="s">
        <v>258</v>
      </c>
      <c r="C10" t="s">
        <v>263</v>
      </c>
      <c r="D10" t="s">
        <v>189</v>
      </c>
    </row>
    <row r="11" spans="1:19" x14ac:dyDescent="0.25">
      <c r="A11" t="s">
        <v>265</v>
      </c>
      <c r="B11" t="s">
        <v>266</v>
      </c>
      <c r="C11" t="s">
        <v>267</v>
      </c>
      <c r="D11" t="s">
        <v>189</v>
      </c>
    </row>
    <row r="12" spans="1:19" x14ac:dyDescent="0.25">
      <c r="A12" t="s">
        <v>268</v>
      </c>
      <c r="B12" t="s">
        <v>266</v>
      </c>
      <c r="C12" t="s">
        <v>267</v>
      </c>
      <c r="D12" t="s">
        <v>189</v>
      </c>
    </row>
    <row r="13" spans="1:19" x14ac:dyDescent="0.25">
      <c r="A13" t="s">
        <v>269</v>
      </c>
      <c r="B13" t="s">
        <v>266</v>
      </c>
      <c r="C13" t="s">
        <v>267</v>
      </c>
      <c r="D13" t="s">
        <v>189</v>
      </c>
    </row>
    <row r="14" spans="1:19" x14ac:dyDescent="0.25">
      <c r="A14" t="s">
        <v>270</v>
      </c>
      <c r="B14" t="s">
        <v>266</v>
      </c>
      <c r="C14" t="s">
        <v>271</v>
      </c>
      <c r="D14" t="s">
        <v>189</v>
      </c>
    </row>
    <row r="15" spans="1:19" x14ac:dyDescent="0.25">
      <c r="A15" t="s">
        <v>272</v>
      </c>
      <c r="B15" t="s">
        <v>266</v>
      </c>
      <c r="C15" t="s">
        <v>273</v>
      </c>
      <c r="D15" t="s">
        <v>189</v>
      </c>
      <c r="F15" t="s">
        <v>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F8" sqref="F8:F9"/>
    </sheetView>
  </sheetViews>
  <sheetFormatPr baseColWidth="10" defaultRowHeight="15" x14ac:dyDescent="0.25"/>
  <cols>
    <col min="1" max="16384" width="11.42578125" style="18"/>
  </cols>
  <sheetData>
    <row r="1" spans="1:26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87" t="s">
        <v>10</v>
      </c>
      <c r="B2" s="87"/>
      <c r="C2" s="87"/>
      <c r="D2" s="87"/>
      <c r="E2" s="87"/>
      <c r="F2" s="5"/>
      <c r="G2" s="88" t="s">
        <v>11</v>
      </c>
      <c r="H2" s="88"/>
      <c r="I2" s="88"/>
      <c r="J2" s="88"/>
      <c r="K2" s="8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87"/>
      <c r="B3" s="87"/>
      <c r="C3" s="87"/>
      <c r="D3" s="87"/>
      <c r="E3" s="87"/>
      <c r="F3" s="5"/>
      <c r="G3" s="89"/>
      <c r="H3" s="89"/>
      <c r="I3" s="89"/>
      <c r="J3" s="89"/>
      <c r="K3" s="89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87"/>
      <c r="B4" s="87"/>
      <c r="C4" s="87"/>
      <c r="D4" s="87"/>
      <c r="E4" s="87"/>
      <c r="F4" s="5"/>
      <c r="G4" s="2"/>
      <c r="H4" s="2"/>
      <c r="I4" s="2"/>
      <c r="J4" s="2"/>
      <c r="K4" s="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87"/>
      <c r="B5" s="87"/>
      <c r="C5" s="87"/>
      <c r="D5" s="87"/>
      <c r="E5" s="87"/>
      <c r="F5" s="5"/>
      <c r="G5" s="6" t="s">
        <v>12</v>
      </c>
      <c r="H5" s="90" t="s">
        <v>13</v>
      </c>
      <c r="I5" s="91"/>
      <c r="J5" s="91"/>
      <c r="K5" s="91"/>
      <c r="L5" s="91"/>
      <c r="M5" s="91"/>
      <c r="N5" s="92"/>
      <c r="O5" s="7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87"/>
      <c r="B6" s="87"/>
      <c r="C6" s="87"/>
      <c r="D6" s="87"/>
      <c r="E6" s="87"/>
      <c r="F6" s="5"/>
      <c r="G6" s="24" t="s">
        <v>14</v>
      </c>
      <c r="H6" s="7" t="s">
        <v>15</v>
      </c>
      <c r="I6" s="7"/>
      <c r="J6" s="7"/>
      <c r="K6" s="7"/>
      <c r="L6" s="7"/>
      <c r="M6" s="7"/>
      <c r="N6" s="7"/>
      <c r="O6" s="7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93" t="s">
        <v>16</v>
      </c>
      <c r="B8" s="80" t="s">
        <v>40</v>
      </c>
      <c r="C8" s="80" t="s">
        <v>41</v>
      </c>
      <c r="D8" s="80" t="s">
        <v>43</v>
      </c>
      <c r="E8" s="94" t="s">
        <v>44</v>
      </c>
      <c r="F8" s="80" t="s">
        <v>17</v>
      </c>
      <c r="G8" s="95" t="s">
        <v>18</v>
      </c>
      <c r="H8" s="96"/>
      <c r="I8" s="97"/>
      <c r="J8" s="9"/>
      <c r="K8" s="82" t="s">
        <v>19</v>
      </c>
      <c r="L8" s="83"/>
      <c r="M8" s="83"/>
      <c r="N8" s="83"/>
      <c r="O8" s="83"/>
      <c r="P8" s="83"/>
      <c r="Q8" s="83"/>
      <c r="R8" s="84"/>
      <c r="S8" s="85" t="s">
        <v>20</v>
      </c>
      <c r="T8" s="86"/>
      <c r="U8" s="86"/>
      <c r="V8" s="86"/>
      <c r="W8" s="86"/>
      <c r="X8" s="86"/>
      <c r="Y8" s="9" t="s">
        <v>42</v>
      </c>
      <c r="Z8" s="19" t="s">
        <v>21</v>
      </c>
    </row>
    <row r="9" spans="1:26" ht="110.25" x14ac:dyDescent="0.25">
      <c r="A9" s="93"/>
      <c r="B9" s="81"/>
      <c r="C9" s="81"/>
      <c r="D9" s="81"/>
      <c r="E9" s="94"/>
      <c r="F9" s="81"/>
      <c r="G9" s="10" t="s">
        <v>22</v>
      </c>
      <c r="H9" s="10" t="s">
        <v>23</v>
      </c>
      <c r="I9" s="10" t="s">
        <v>24</v>
      </c>
      <c r="J9" s="21" t="s">
        <v>25</v>
      </c>
      <c r="K9" s="12" t="s">
        <v>26</v>
      </c>
      <c r="L9" s="13" t="s">
        <v>34</v>
      </c>
      <c r="M9" s="13" t="s">
        <v>35</v>
      </c>
      <c r="N9" s="13" t="s">
        <v>27</v>
      </c>
      <c r="O9" s="13" t="s">
        <v>36</v>
      </c>
      <c r="P9" s="13" t="s">
        <v>28</v>
      </c>
      <c r="Q9" s="13" t="s">
        <v>37</v>
      </c>
      <c r="R9" s="22" t="s">
        <v>29</v>
      </c>
      <c r="S9" s="14" t="s">
        <v>38</v>
      </c>
      <c r="T9" s="14" t="s">
        <v>30</v>
      </c>
      <c r="U9" s="25" t="s">
        <v>39</v>
      </c>
      <c r="V9" s="14" t="s">
        <v>31</v>
      </c>
      <c r="W9" s="14" t="s">
        <v>32</v>
      </c>
      <c r="X9" s="25" t="s">
        <v>33</v>
      </c>
      <c r="Y9" s="11"/>
      <c r="Z9" s="27"/>
    </row>
    <row r="10" spans="1:26" x14ac:dyDescent="0.25">
      <c r="A10" s="1"/>
      <c r="B10" s="1"/>
      <c r="C10" s="1"/>
      <c r="D10" s="1"/>
      <c r="E10" s="15"/>
      <c r="F10" s="15"/>
      <c r="G10" s="15"/>
      <c r="H10" s="15"/>
      <c r="I10" s="15"/>
      <c r="J10" s="20" t="e">
        <f>((((VLOOKUP(G10,[1]Operaciones!$B$4:$C$7,2,0))*0.46)+((VLOOKUP(H10,[1]Operaciones!$B$8:$C$10,2,0))*0.8)+((VLOOKUP(I10,[1]Operaciones!$B$11:$C$13,2,0))*0.46))*1000)/[1]Operaciones!$C$14</f>
        <v>#N/A</v>
      </c>
      <c r="K10" s="15"/>
      <c r="L10" s="17"/>
      <c r="M10" s="17"/>
      <c r="N10" s="16">
        <f>IF(K10=[1]Operaciones!$E$5,(20*'[1]Matriz de priorización'!I10*'[1]Matriz de priorización'!J10)/60,IF(K10=[1]Operaciones!$E$6,(4*'[1]Matriz de priorización'!I10*'[1]Matriz de priorización'!J10)/60,IF(K10=[1]Operaciones!$E$7,(2*'[1]Matriz de priorización'!I10*'[1]Matriz de priorización'!J10)/60,IF(K10=[1]Operaciones!$E$8,('[1]Matriz de priorización'!I10*'[1]Matriz de priorización'!J10)/60,IF(K10=[1]Operaciones!$E$9,('[1]Matriz de priorización'!I10*'[1]Matriz de priorización'!J10)/3/60,0)))))</f>
        <v>0</v>
      </c>
      <c r="O10" s="16">
        <f t="shared" ref="O10:O21" si="0">(L10*M10)/60</f>
        <v>0</v>
      </c>
      <c r="P10" s="15"/>
      <c r="Q10" s="15"/>
      <c r="R10" s="20" t="e">
        <f>((((VLOOKUP(P10,[1]Operaciones!$H$4:$I$9,2,0)*0.3)+(VLOOKUP('[1]Matriz de priorización'!P10,[1]Operaciones!$H$10:$I$15,2,0)*0.1)+(VLOOKUP('[1]Matriz de priorización'!Q10,[1]Operaciones!$H$16:$I$21,2,0)*0.3)+(VLOOKUP('[1]Matriz de priorización'!S10,[1]Operaciones!$H$27:$I$31,2,0)*0.3))*1000)/[1]Operaciones!$I$33)</f>
        <v>#N/A</v>
      </c>
      <c r="S10" s="17">
        <v>1</v>
      </c>
      <c r="T10" s="17">
        <v>1</v>
      </c>
      <c r="U10" s="26">
        <f>T10/S10</f>
        <v>1</v>
      </c>
      <c r="V10" s="15"/>
      <c r="W10" s="15"/>
      <c r="X10" s="26" t="e">
        <f>((((IF(U10&lt;0.5,2,IF('[1]Matriz de priorización'!W10&lt;1,8,IF('[1]Matriz de priorización'!W10=1,13,0))))*0.59)+(IF(S10&gt;4,0,IF('[1]Matriz de priorización'!U10=4,0.5,IF('[1]Matriz de priorización'!U10=3,1,IF(S10=2,2,IF('[1]Matriz de priorización'!U10=1,3,0)))))*0.36)+(VLOOKUP(V10,[1]Operaciones!$K$14:$L$16,2,0)*0.05))*1000)/[1]Operaciones!$L$18</f>
        <v>#DIV/0!</v>
      </c>
      <c r="Y10" s="23"/>
      <c r="Z10" s="28" t="e">
        <f>(J10*0.15)+('[1]Matriz de priorización'!N10*0.37)+('[1]Matriz de priorización'!T10*0.24)+('[1]Matriz de priorización'!Z10*0.09)+('[1]Matriz de priorización'!AC10*0.15)</f>
        <v>#N/A</v>
      </c>
    </row>
    <row r="11" spans="1:26" x14ac:dyDescent="0.25">
      <c r="A11" s="1"/>
      <c r="B11" s="1"/>
      <c r="C11" s="1"/>
      <c r="D11" s="1"/>
      <c r="E11" s="15"/>
      <c r="F11" s="15"/>
      <c r="G11" s="15"/>
      <c r="H11" s="15"/>
      <c r="I11" s="15"/>
      <c r="J11" s="20" t="e">
        <f>((((VLOOKUP(G11,[1]Operaciones!$B$4:$C$7,2,0))*0.46)+((VLOOKUP(H11,[1]Operaciones!$B$8:$C$10,2,0))*0.8)+((VLOOKUP(I11,[1]Operaciones!$B$11:$C$13,2,0))*0.46))*1000)/[1]Operaciones!$C$14</f>
        <v>#N/A</v>
      </c>
      <c r="K11" s="15"/>
      <c r="L11" s="17"/>
      <c r="M11" s="17"/>
      <c r="N11" s="16">
        <f>IF(K11=[1]Operaciones!$E$5,(20*'[1]Matriz de priorización'!I11*'[1]Matriz de priorización'!J11)/60,IF(K11=[1]Operaciones!$E$6,(4*'[1]Matriz de priorización'!I11*'[1]Matriz de priorización'!J11)/60,IF(K11=[1]Operaciones!$E$7,(2*'[1]Matriz de priorización'!I11*'[1]Matriz de priorización'!J11)/60,IF(K11=[1]Operaciones!$E$8,('[1]Matriz de priorización'!I11*'[1]Matriz de priorización'!J11)/60,IF(K11=[1]Operaciones!$E$9,('[1]Matriz de priorización'!I11*'[1]Matriz de priorización'!J11)/3/60,0)))))</f>
        <v>0</v>
      </c>
      <c r="O11" s="16">
        <f t="shared" si="0"/>
        <v>0</v>
      </c>
      <c r="P11" s="15"/>
      <c r="Q11" s="15"/>
      <c r="R11" s="20" t="e">
        <f>((((VLOOKUP(P11,[1]Operaciones!$H$4:$I$9,2,0)*0.3)+(VLOOKUP('[1]Matriz de priorización'!P11,[1]Operaciones!$H$10:$I$15,2,0)*0.1)+(VLOOKUP('[1]Matriz de priorización'!Q11,[1]Operaciones!$H$16:$I$21,2,0)*0.3)+(VLOOKUP('[1]Matriz de priorización'!S11,[1]Operaciones!$H$27:$I$31,2,0)*0.3))*1000)/[1]Operaciones!$I$33)</f>
        <v>#N/A</v>
      </c>
      <c r="S11" s="17"/>
      <c r="T11" s="17"/>
      <c r="U11" s="26" t="e">
        <f t="shared" ref="U11:U21" si="1">T11/S11</f>
        <v>#DIV/0!</v>
      </c>
      <c r="V11" s="15"/>
      <c r="W11" s="15"/>
      <c r="X11" s="26" t="e">
        <f>((((IF(U11&lt;0.5,2,IF('[1]Matriz de priorización'!W11&lt;1,8,IF('[1]Matriz de priorización'!W11=1,13,0))))*0.59)+(IF(S11&gt;4,0,IF('[1]Matriz de priorización'!U11=4,0.5,IF('[1]Matriz de priorización'!U11=3,1,IF(S11=2,2,IF('[1]Matriz de priorización'!U11=1,3,0)))))*0.36)+(VLOOKUP(V11,[1]Operaciones!$K$14:$L$16,2,0)*0.05))*1000)/[1]Operaciones!$L$18</f>
        <v>#DIV/0!</v>
      </c>
      <c r="Y11" s="23"/>
      <c r="Z11" s="28" t="e">
        <f>(J11*0.15)+('[1]Matriz de priorización'!N11*0.37)+('[1]Matriz de priorización'!T11*0.24)+('[1]Matriz de priorización'!Z11*0.09)+('[1]Matriz de priorización'!AC11*0.15)</f>
        <v>#N/A</v>
      </c>
    </row>
    <row r="12" spans="1:26" x14ac:dyDescent="0.25">
      <c r="A12" s="1"/>
      <c r="B12" s="1"/>
      <c r="C12" s="1"/>
      <c r="D12" s="1"/>
      <c r="E12" s="15"/>
      <c r="F12" s="15"/>
      <c r="G12" s="15"/>
      <c r="H12" s="15"/>
      <c r="I12" s="15"/>
      <c r="J12" s="20" t="e">
        <f>((((VLOOKUP(G12,[1]Operaciones!$B$4:$C$7,2,0))*0.46)+((VLOOKUP(H12,[1]Operaciones!$B$8:$C$10,2,0))*0.8)+((VLOOKUP(I12,[1]Operaciones!$B$11:$C$13,2,0))*0.46))*1000)/[1]Operaciones!$C$14</f>
        <v>#N/A</v>
      </c>
      <c r="K12" s="15"/>
      <c r="L12" s="17"/>
      <c r="M12" s="17"/>
      <c r="N12" s="16">
        <f>IF(K12=[1]Operaciones!$E$5,(20*'[1]Matriz de priorización'!I12*'[1]Matriz de priorización'!J12)/60,IF(K12=[1]Operaciones!$E$6,(4*'[1]Matriz de priorización'!I12*'[1]Matriz de priorización'!J12)/60,IF(K12=[1]Operaciones!$E$7,(2*'[1]Matriz de priorización'!I12*'[1]Matriz de priorización'!J12)/60,IF(K12=[1]Operaciones!$E$8,('[1]Matriz de priorización'!I12*'[1]Matriz de priorización'!J12)/60,IF(K12=[1]Operaciones!$E$9,('[1]Matriz de priorización'!I12*'[1]Matriz de priorización'!J12)/3/60,0)))))</f>
        <v>0</v>
      </c>
      <c r="O12" s="16">
        <f t="shared" si="0"/>
        <v>0</v>
      </c>
      <c r="P12" s="15"/>
      <c r="Q12" s="15"/>
      <c r="R12" s="20" t="e">
        <f>((((VLOOKUP(P12,[1]Operaciones!$H$4:$I$9,2,0)*0.3)+(VLOOKUP('[1]Matriz de priorización'!P12,[1]Operaciones!$H$10:$I$15,2,0)*0.1)+(VLOOKUP('[1]Matriz de priorización'!Q12,[1]Operaciones!$H$16:$I$21,2,0)*0.3)+(VLOOKUP('[1]Matriz de priorización'!S12,[1]Operaciones!$H$27:$I$31,2,0)*0.3))*1000)/[1]Operaciones!$I$33)</f>
        <v>#N/A</v>
      </c>
      <c r="S12" s="17"/>
      <c r="T12" s="17"/>
      <c r="U12" s="26" t="e">
        <f t="shared" si="1"/>
        <v>#DIV/0!</v>
      </c>
      <c r="V12" s="15"/>
      <c r="W12" s="15"/>
      <c r="X12" s="26" t="e">
        <f>((((IF(U12&lt;0.5,2,IF('[1]Matriz de priorización'!W12&lt;1,8,IF('[1]Matriz de priorización'!W12=1,13,0))))*0.59)+(IF(S12&gt;4,0,IF('[1]Matriz de priorización'!U12=4,0.5,IF('[1]Matriz de priorización'!U12=3,1,IF(S12=2,2,IF('[1]Matriz de priorización'!U12=1,3,0)))))*0.36)+(VLOOKUP(V12,[1]Operaciones!$K$14:$L$16,2,0)*0.05))*1000)/[1]Operaciones!$L$18</f>
        <v>#DIV/0!</v>
      </c>
      <c r="Y12" s="23"/>
      <c r="Z12" s="28" t="e">
        <f>(J12*0.15)+('[1]Matriz de priorización'!N12*0.37)+('[1]Matriz de priorización'!T12*0.24)+('[1]Matriz de priorización'!Z12*0.09)+('[1]Matriz de priorización'!AC12*0.15)</f>
        <v>#N/A</v>
      </c>
    </row>
    <row r="13" spans="1:26" x14ac:dyDescent="0.25">
      <c r="A13" s="1"/>
      <c r="B13" s="1"/>
      <c r="C13" s="1"/>
      <c r="D13" s="1"/>
      <c r="E13" s="15"/>
      <c r="F13" s="15"/>
      <c r="G13" s="15"/>
      <c r="H13" s="15"/>
      <c r="I13" s="15"/>
      <c r="J13" s="20" t="e">
        <f>((((VLOOKUP(G13,[1]Operaciones!$B$4:$C$7,2,0))*0.46)+((VLOOKUP(H13,[1]Operaciones!$B$8:$C$10,2,0))*0.8)+((VLOOKUP(I13,[1]Operaciones!$B$11:$C$13,2,0))*0.46))*1000)/[1]Operaciones!$C$14</f>
        <v>#N/A</v>
      </c>
      <c r="K13" s="15"/>
      <c r="L13" s="17"/>
      <c r="M13" s="17"/>
      <c r="N13" s="16">
        <f>IF(K13=[1]Operaciones!$E$5,(20*'[1]Matriz de priorización'!I13*'[1]Matriz de priorización'!J13)/60,IF(K13=[1]Operaciones!$E$6,(4*'[1]Matriz de priorización'!I13*'[1]Matriz de priorización'!J13)/60,IF(K13=[1]Operaciones!$E$7,(2*'[1]Matriz de priorización'!I13*'[1]Matriz de priorización'!J13)/60,IF(K13=[1]Operaciones!$E$8,('[1]Matriz de priorización'!I13*'[1]Matriz de priorización'!J13)/60,IF(K13=[1]Operaciones!$E$9,('[1]Matriz de priorización'!I13*'[1]Matriz de priorización'!J13)/3/60,0)))))</f>
        <v>0</v>
      </c>
      <c r="O13" s="16">
        <f t="shared" si="0"/>
        <v>0</v>
      </c>
      <c r="P13" s="15"/>
      <c r="Q13" s="15"/>
      <c r="R13" s="20" t="e">
        <f>((((VLOOKUP(P13,[1]Operaciones!$H$4:$I$9,2,0)*0.3)+(VLOOKUP('[1]Matriz de priorización'!P13,[1]Operaciones!$H$10:$I$15,2,0)*0.1)+(VLOOKUP('[1]Matriz de priorización'!Q13,[1]Operaciones!$H$16:$I$21,2,0)*0.3)+(VLOOKUP('[1]Matriz de priorización'!S13,[1]Operaciones!$H$27:$I$31,2,0)*0.3))*1000)/[1]Operaciones!$I$33)</f>
        <v>#N/A</v>
      </c>
      <c r="S13" s="17"/>
      <c r="T13" s="17"/>
      <c r="U13" s="26" t="e">
        <f t="shared" si="1"/>
        <v>#DIV/0!</v>
      </c>
      <c r="V13" s="15"/>
      <c r="W13" s="15"/>
      <c r="X13" s="26" t="e">
        <f>((((IF(U13&lt;0.5,2,IF('[1]Matriz de priorización'!W13&lt;1,8,IF('[1]Matriz de priorización'!W13=1,13,0))))*0.59)+(IF(S13&gt;4,0,IF('[1]Matriz de priorización'!U13=4,0.5,IF('[1]Matriz de priorización'!U13=3,1,IF(S13=2,2,IF('[1]Matriz de priorización'!U13=1,3,0)))))*0.36)+(VLOOKUP(V13,[1]Operaciones!$K$14:$L$16,2,0)*0.05))*1000)/[1]Operaciones!$L$18</f>
        <v>#DIV/0!</v>
      </c>
      <c r="Y13" s="23"/>
      <c r="Z13" s="28" t="e">
        <f>(J13*0.15)+('[1]Matriz de priorización'!N13*0.37)+('[1]Matriz de priorización'!T13*0.24)+('[1]Matriz de priorización'!Z13*0.09)+('[1]Matriz de priorización'!AC13*0.15)</f>
        <v>#N/A</v>
      </c>
    </row>
    <row r="14" spans="1:26" x14ac:dyDescent="0.25">
      <c r="A14" s="1"/>
      <c r="B14" s="1"/>
      <c r="C14" s="1"/>
      <c r="D14" s="1"/>
      <c r="E14" s="15"/>
      <c r="F14" s="15"/>
      <c r="G14" s="15"/>
      <c r="H14" s="15"/>
      <c r="I14" s="15"/>
      <c r="J14" s="20" t="e">
        <f>((((VLOOKUP(G14,[1]Operaciones!$B$4:$C$7,2,0))*0.46)+((VLOOKUP(H14,[1]Operaciones!$B$8:$C$10,2,0))*0.8)+((VLOOKUP(I14,[1]Operaciones!$B$11:$C$13,2,0))*0.46))*1000)/[1]Operaciones!$C$14</f>
        <v>#N/A</v>
      </c>
      <c r="K14" s="15"/>
      <c r="L14" s="17"/>
      <c r="M14" s="17"/>
      <c r="N14" s="16">
        <f>IF(K14=[1]Operaciones!$E$5,(20*'[1]Matriz de priorización'!I14*'[1]Matriz de priorización'!J14)/60,IF(K14=[1]Operaciones!$E$6,(4*'[1]Matriz de priorización'!I14*'[1]Matriz de priorización'!J14)/60,IF(K14=[1]Operaciones!$E$7,(2*'[1]Matriz de priorización'!I14*'[1]Matriz de priorización'!J14)/60,IF(K14=[1]Operaciones!$E$8,('[1]Matriz de priorización'!I14*'[1]Matriz de priorización'!J14)/60,IF(K14=[1]Operaciones!$E$9,('[1]Matriz de priorización'!I14*'[1]Matriz de priorización'!J14)/3/60,0)))))</f>
        <v>0</v>
      </c>
      <c r="O14" s="16">
        <f t="shared" si="0"/>
        <v>0</v>
      </c>
      <c r="P14" s="15"/>
      <c r="Q14" s="15"/>
      <c r="R14" s="20" t="e">
        <f>((((VLOOKUP(P14,[1]Operaciones!$H$4:$I$9,2,0)*0.3)+(VLOOKUP('[1]Matriz de priorización'!P14,[1]Operaciones!$H$10:$I$15,2,0)*0.1)+(VLOOKUP('[1]Matriz de priorización'!Q14,[1]Operaciones!$H$16:$I$21,2,0)*0.3)+(VLOOKUP('[1]Matriz de priorización'!S14,[1]Operaciones!$H$27:$I$31,2,0)*0.3))*1000)/[1]Operaciones!$I$33)</f>
        <v>#N/A</v>
      </c>
      <c r="S14" s="17"/>
      <c r="T14" s="17"/>
      <c r="U14" s="26" t="e">
        <f t="shared" si="1"/>
        <v>#DIV/0!</v>
      </c>
      <c r="V14" s="15"/>
      <c r="W14" s="15"/>
      <c r="X14" s="26" t="e">
        <f>((((IF(U14&lt;0.5,2,IF('[1]Matriz de priorización'!W14&lt;1,8,IF('[1]Matriz de priorización'!W14=1,13,0))))*0.59)+(IF(S14&gt;4,0,IF('[1]Matriz de priorización'!U14=4,0.5,IF('[1]Matriz de priorización'!U14=3,1,IF(S14=2,2,IF('[1]Matriz de priorización'!U14=1,3,0)))))*0.36)+(VLOOKUP(V14,[1]Operaciones!$K$14:$L$16,2,0)*0.05))*1000)/[1]Operaciones!$L$18</f>
        <v>#DIV/0!</v>
      </c>
      <c r="Y14" s="23"/>
      <c r="Z14" s="28" t="e">
        <f>(J14*0.15)+('[1]Matriz de priorización'!N14*0.37)+('[1]Matriz de priorización'!T14*0.24)+('[1]Matriz de priorización'!Z14*0.09)+('[1]Matriz de priorización'!AC14*0.15)</f>
        <v>#N/A</v>
      </c>
    </row>
    <row r="15" spans="1:26" x14ac:dyDescent="0.25">
      <c r="A15" s="1"/>
      <c r="B15" s="1"/>
      <c r="C15" s="1"/>
      <c r="D15" s="1"/>
      <c r="E15" s="15"/>
      <c r="F15" s="15"/>
      <c r="G15" s="15"/>
      <c r="H15" s="15"/>
      <c r="I15" s="15"/>
      <c r="J15" s="20" t="e">
        <f>((((VLOOKUP(G15,[1]Operaciones!$B$4:$C$7,2,0))*0.46)+((VLOOKUP(H15,[1]Operaciones!$B$8:$C$10,2,0))*0.8)+((VLOOKUP(I15,[1]Operaciones!$B$11:$C$13,2,0))*0.46))*1000)/[1]Operaciones!$C$14</f>
        <v>#N/A</v>
      </c>
      <c r="K15" s="15"/>
      <c r="L15" s="17"/>
      <c r="M15" s="17"/>
      <c r="N15" s="16">
        <f>IF(K15=[1]Operaciones!$E$5,(20*'[1]Matriz de priorización'!I15*'[1]Matriz de priorización'!J15)/60,IF(K15=[1]Operaciones!$E$6,(4*'[1]Matriz de priorización'!I15*'[1]Matriz de priorización'!J15)/60,IF(K15=[1]Operaciones!$E$7,(2*'[1]Matriz de priorización'!I15*'[1]Matriz de priorización'!J15)/60,IF(K15=[1]Operaciones!$E$8,('[1]Matriz de priorización'!I15*'[1]Matriz de priorización'!J15)/60,IF(K15=[1]Operaciones!$E$9,('[1]Matriz de priorización'!I15*'[1]Matriz de priorización'!J15)/3/60,0)))))</f>
        <v>0</v>
      </c>
      <c r="O15" s="16">
        <f t="shared" si="0"/>
        <v>0</v>
      </c>
      <c r="P15" s="15"/>
      <c r="Q15" s="15"/>
      <c r="R15" s="20" t="e">
        <f>((((VLOOKUP(P15,[1]Operaciones!$H$4:$I$9,2,0)*0.3)+(VLOOKUP('[1]Matriz de priorización'!P15,[1]Operaciones!$H$10:$I$15,2,0)*0.1)+(VLOOKUP('[1]Matriz de priorización'!Q15,[1]Operaciones!$H$16:$I$21,2,0)*0.3)+(VLOOKUP('[1]Matriz de priorización'!S15,[1]Operaciones!$H$27:$I$31,2,0)*0.3))*1000)/[1]Operaciones!$I$33)</f>
        <v>#N/A</v>
      </c>
      <c r="S15" s="17"/>
      <c r="T15" s="17"/>
      <c r="U15" s="26" t="e">
        <f t="shared" si="1"/>
        <v>#DIV/0!</v>
      </c>
      <c r="V15" s="15"/>
      <c r="W15" s="15"/>
      <c r="X15" s="26" t="e">
        <f>((((IF(U15&lt;0.5,2,IF('[1]Matriz de priorización'!W15&lt;1,8,IF('[1]Matriz de priorización'!W15=1,13,0))))*0.59)+(IF(S15&gt;4,0,IF('[1]Matriz de priorización'!U15=4,0.5,IF('[1]Matriz de priorización'!U15=3,1,IF(S15=2,2,IF('[1]Matriz de priorización'!U15=1,3,0)))))*0.36)+(VLOOKUP(V15,[1]Operaciones!$K$14:$L$16,2,0)*0.05))*1000)/[1]Operaciones!$L$18</f>
        <v>#DIV/0!</v>
      </c>
      <c r="Y15" s="23"/>
      <c r="Z15" s="28" t="e">
        <f>(J15*0.15)+('[1]Matriz de priorización'!N15*0.37)+('[1]Matriz de priorización'!T15*0.24)+('[1]Matriz de priorización'!Z15*0.09)+('[1]Matriz de priorización'!AC15*0.15)</f>
        <v>#N/A</v>
      </c>
    </row>
    <row r="16" spans="1:26" x14ac:dyDescent="0.25">
      <c r="A16" s="1"/>
      <c r="B16" s="1"/>
      <c r="C16" s="1"/>
      <c r="D16" s="1"/>
      <c r="E16" s="15"/>
      <c r="F16" s="15"/>
      <c r="G16" s="15"/>
      <c r="H16" s="15"/>
      <c r="I16" s="15"/>
      <c r="J16" s="20" t="e">
        <f>((((VLOOKUP(G16,[1]Operaciones!$B$4:$C$7,2,0))*0.46)+((VLOOKUP(H16,[1]Operaciones!$B$8:$C$10,2,0))*0.8)+((VLOOKUP(I16,[1]Operaciones!$B$11:$C$13,2,0))*0.46))*1000)/[1]Operaciones!$C$14</f>
        <v>#N/A</v>
      </c>
      <c r="K16" s="15"/>
      <c r="L16" s="17"/>
      <c r="M16" s="17"/>
      <c r="N16" s="16">
        <f>IF(K16=[1]Operaciones!$E$5,(20*'[1]Matriz de priorización'!I16*'[1]Matriz de priorización'!J16)/60,IF(K16=[1]Operaciones!$E$6,(4*'[1]Matriz de priorización'!I16*'[1]Matriz de priorización'!J16)/60,IF(K16=[1]Operaciones!$E$7,(2*'[1]Matriz de priorización'!I16*'[1]Matriz de priorización'!J16)/60,IF(K16=[1]Operaciones!$E$8,('[1]Matriz de priorización'!I16*'[1]Matriz de priorización'!J16)/60,IF(K16=[1]Operaciones!$E$9,('[1]Matriz de priorización'!I16*'[1]Matriz de priorización'!J16)/3/60,0)))))</f>
        <v>0</v>
      </c>
      <c r="O16" s="16">
        <f t="shared" si="0"/>
        <v>0</v>
      </c>
      <c r="P16" s="15"/>
      <c r="Q16" s="15"/>
      <c r="R16" s="20" t="e">
        <f>((((VLOOKUP(P16,[1]Operaciones!$H$4:$I$9,2,0)*0.3)+(VLOOKUP('[1]Matriz de priorización'!P16,[1]Operaciones!$H$10:$I$15,2,0)*0.1)+(VLOOKUP('[1]Matriz de priorización'!Q16,[1]Operaciones!$H$16:$I$21,2,0)*0.3)+(VLOOKUP('[1]Matriz de priorización'!S16,[1]Operaciones!$H$27:$I$31,2,0)*0.3))*1000)/[1]Operaciones!$I$33)</f>
        <v>#N/A</v>
      </c>
      <c r="S16" s="17"/>
      <c r="T16" s="17"/>
      <c r="U16" s="26" t="e">
        <f t="shared" si="1"/>
        <v>#DIV/0!</v>
      </c>
      <c r="V16" s="15"/>
      <c r="W16" s="15"/>
      <c r="X16" s="26" t="e">
        <f>((((IF(U16&lt;0.5,2,IF('[1]Matriz de priorización'!W16&lt;1,8,IF('[1]Matriz de priorización'!W16=1,13,0))))*0.59)+(IF(S16&gt;4,0,IF('[1]Matriz de priorización'!U16=4,0.5,IF('[1]Matriz de priorización'!U16=3,1,IF(S16=2,2,IF('[1]Matriz de priorización'!U16=1,3,0)))))*0.36)+(VLOOKUP(V16,[1]Operaciones!$K$14:$L$16,2,0)*0.05))*1000)/[1]Operaciones!$L$18</f>
        <v>#DIV/0!</v>
      </c>
      <c r="Y16" s="23"/>
      <c r="Z16" s="28" t="e">
        <f>(J16*0.15)+('[1]Matriz de priorización'!N16*0.37)+('[1]Matriz de priorización'!T16*0.24)+('[1]Matriz de priorización'!Z16*0.09)+('[1]Matriz de priorización'!AC16*0.15)</f>
        <v>#N/A</v>
      </c>
    </row>
    <row r="17" spans="1:26" x14ac:dyDescent="0.25">
      <c r="A17" s="1"/>
      <c r="B17" s="1"/>
      <c r="C17" s="1"/>
      <c r="D17" s="1"/>
      <c r="E17" s="15"/>
      <c r="F17" s="15"/>
      <c r="G17" s="15"/>
      <c r="H17" s="15"/>
      <c r="I17" s="15"/>
      <c r="J17" s="20" t="e">
        <f>((((VLOOKUP(G17,[1]Operaciones!$B$4:$C$7,2,0))*0.46)+((VLOOKUP(H17,[1]Operaciones!$B$8:$C$10,2,0))*0.8)+((VLOOKUP(I17,[1]Operaciones!$B$11:$C$13,2,0))*0.46))*1000)/[1]Operaciones!$C$14</f>
        <v>#N/A</v>
      </c>
      <c r="K17" s="15"/>
      <c r="L17" s="17"/>
      <c r="M17" s="17"/>
      <c r="N17" s="16">
        <f>IF(K17=[1]Operaciones!$E$5,(20*'[1]Matriz de priorización'!I17*'[1]Matriz de priorización'!J17)/60,IF(K17=[1]Operaciones!$E$6,(4*'[1]Matriz de priorización'!I17*'[1]Matriz de priorización'!J17)/60,IF(K17=[1]Operaciones!$E$7,(2*'[1]Matriz de priorización'!I17*'[1]Matriz de priorización'!J17)/60,IF(K17=[1]Operaciones!$E$8,('[1]Matriz de priorización'!I17*'[1]Matriz de priorización'!J17)/60,IF(K17=[1]Operaciones!$E$9,('[1]Matriz de priorización'!I17*'[1]Matriz de priorización'!J17)/3/60,0)))))</f>
        <v>0</v>
      </c>
      <c r="O17" s="16">
        <f t="shared" si="0"/>
        <v>0</v>
      </c>
      <c r="P17" s="15"/>
      <c r="Q17" s="15"/>
      <c r="R17" s="20" t="e">
        <f>((((VLOOKUP(P17,[1]Operaciones!$H$4:$I$9,2,0)*0.3)+(VLOOKUP('[1]Matriz de priorización'!P17,[1]Operaciones!$H$10:$I$15,2,0)*0.1)+(VLOOKUP('[1]Matriz de priorización'!Q17,[1]Operaciones!$H$16:$I$21,2,0)*0.3)+(VLOOKUP('[1]Matriz de priorización'!S17,[1]Operaciones!$H$27:$I$31,2,0)*0.3))*1000)/[1]Operaciones!$I$33)</f>
        <v>#N/A</v>
      </c>
      <c r="S17" s="17"/>
      <c r="T17" s="17"/>
      <c r="U17" s="26" t="e">
        <f t="shared" si="1"/>
        <v>#DIV/0!</v>
      </c>
      <c r="V17" s="15"/>
      <c r="W17" s="15"/>
      <c r="X17" s="26" t="e">
        <f>((((IF(U17&lt;0.5,2,IF('[1]Matriz de priorización'!W17&lt;1,8,IF('[1]Matriz de priorización'!W17=1,13,0))))*0.59)+(IF(S17&gt;4,0,IF('[1]Matriz de priorización'!U17=4,0.5,IF('[1]Matriz de priorización'!U17=3,1,IF(S17=2,2,IF('[1]Matriz de priorización'!U17=1,3,0)))))*0.36)+(VLOOKUP(V17,[1]Operaciones!$K$14:$L$16,2,0)*0.05))*1000)/[1]Operaciones!$L$18</f>
        <v>#DIV/0!</v>
      </c>
      <c r="Y17" s="23"/>
      <c r="Z17" s="28" t="e">
        <f>(J17*0.15)+('[1]Matriz de priorización'!N17*0.37)+('[1]Matriz de priorización'!T17*0.24)+('[1]Matriz de priorización'!Z17*0.09)+('[1]Matriz de priorización'!AC17*0.15)</f>
        <v>#N/A</v>
      </c>
    </row>
    <row r="18" spans="1:26" x14ac:dyDescent="0.25">
      <c r="A18" s="1"/>
      <c r="B18" s="1"/>
      <c r="C18" s="1"/>
      <c r="D18" s="1"/>
      <c r="E18" s="15"/>
      <c r="F18" s="15"/>
      <c r="G18" s="15"/>
      <c r="H18" s="15"/>
      <c r="I18" s="15"/>
      <c r="J18" s="20" t="e">
        <f>((((VLOOKUP(G18,[1]Operaciones!$B$4:$C$7,2,0))*0.46)+((VLOOKUP(H18,[1]Operaciones!$B$8:$C$10,2,0))*0.8)+((VLOOKUP(I18,[1]Operaciones!$B$11:$C$13,2,0))*0.46))*1000)/[1]Operaciones!$C$14</f>
        <v>#N/A</v>
      </c>
      <c r="K18" s="15"/>
      <c r="L18" s="17"/>
      <c r="M18" s="17"/>
      <c r="N18" s="16">
        <f>IF(K18=[1]Operaciones!$E$5,(20*'[1]Matriz de priorización'!I18*'[1]Matriz de priorización'!J18)/60,IF(K18=[1]Operaciones!$E$6,(4*'[1]Matriz de priorización'!I18*'[1]Matriz de priorización'!J18)/60,IF(K18=[1]Operaciones!$E$7,(2*'[1]Matriz de priorización'!I18*'[1]Matriz de priorización'!J18)/60,IF(K18=[1]Operaciones!$E$8,('[1]Matriz de priorización'!I18*'[1]Matriz de priorización'!J18)/60,IF(K18=[1]Operaciones!$E$9,('[1]Matriz de priorización'!I18*'[1]Matriz de priorización'!J18)/3/60,0)))))</f>
        <v>0</v>
      </c>
      <c r="O18" s="16">
        <f t="shared" si="0"/>
        <v>0</v>
      </c>
      <c r="P18" s="15"/>
      <c r="Q18" s="15"/>
      <c r="R18" s="20" t="e">
        <f>((((VLOOKUP(P18,[1]Operaciones!$H$4:$I$9,2,0)*0.3)+(VLOOKUP('[1]Matriz de priorización'!P18,[1]Operaciones!$H$10:$I$15,2,0)*0.1)+(VLOOKUP('[1]Matriz de priorización'!Q18,[1]Operaciones!$H$16:$I$21,2,0)*0.3)+(VLOOKUP('[1]Matriz de priorización'!S18,[1]Operaciones!$H$27:$I$31,2,0)*0.3))*1000)/[1]Operaciones!$I$33)</f>
        <v>#N/A</v>
      </c>
      <c r="S18" s="17"/>
      <c r="T18" s="17"/>
      <c r="U18" s="26" t="e">
        <f t="shared" si="1"/>
        <v>#DIV/0!</v>
      </c>
      <c r="V18" s="15"/>
      <c r="W18" s="15"/>
      <c r="X18" s="26" t="e">
        <f>((((IF(U18&lt;0.5,2,IF('[1]Matriz de priorización'!W18&lt;1,8,IF('[1]Matriz de priorización'!W18=1,13,0))))*0.59)+(IF(S18&gt;4,0,IF('[1]Matriz de priorización'!U18=4,0.5,IF('[1]Matriz de priorización'!U18=3,1,IF(S18=2,2,IF('[1]Matriz de priorización'!U18=1,3,0)))))*0.36)+(VLOOKUP(V18,[1]Operaciones!$K$14:$L$16,2,0)*0.05))*1000)/[1]Operaciones!$L$18</f>
        <v>#DIV/0!</v>
      </c>
      <c r="Y18" s="23"/>
      <c r="Z18" s="28" t="e">
        <f>(J18*0.15)+('[1]Matriz de priorización'!N18*0.37)+('[1]Matriz de priorización'!T18*0.24)+('[1]Matriz de priorización'!Z18*0.09)+('[1]Matriz de priorización'!AC18*0.15)</f>
        <v>#N/A</v>
      </c>
    </row>
    <row r="19" spans="1:26" x14ac:dyDescent="0.25">
      <c r="A19" s="1"/>
      <c r="B19" s="1"/>
      <c r="C19" s="1"/>
      <c r="D19" s="1"/>
      <c r="E19" s="15"/>
      <c r="F19" s="15"/>
      <c r="G19" s="15"/>
      <c r="H19" s="15"/>
      <c r="I19" s="15"/>
      <c r="J19" s="20" t="e">
        <f>((((VLOOKUP(G19,[1]Operaciones!$B$4:$C$7,2,0))*0.46)+((VLOOKUP(H19,[1]Operaciones!$B$8:$C$10,2,0))*0.8)+((VLOOKUP(I19,[1]Operaciones!$B$11:$C$13,2,0))*0.46))*1000)/[1]Operaciones!$C$14</f>
        <v>#N/A</v>
      </c>
      <c r="K19" s="15"/>
      <c r="L19" s="17"/>
      <c r="M19" s="17"/>
      <c r="N19" s="16">
        <f>IF(K19=[1]Operaciones!$E$5,(20*'[1]Matriz de priorización'!I19*'[1]Matriz de priorización'!J19)/60,IF(K19=[1]Operaciones!$E$6,(4*'[1]Matriz de priorización'!I19*'[1]Matriz de priorización'!J19)/60,IF(K19=[1]Operaciones!$E$7,(2*'[1]Matriz de priorización'!I19*'[1]Matriz de priorización'!J19)/60,IF(K19=[1]Operaciones!$E$8,('[1]Matriz de priorización'!I19*'[1]Matriz de priorización'!J19)/60,IF(K19=[1]Operaciones!$E$9,('[1]Matriz de priorización'!I19*'[1]Matriz de priorización'!J19)/3/60,0)))))</f>
        <v>0</v>
      </c>
      <c r="O19" s="16">
        <f t="shared" si="0"/>
        <v>0</v>
      </c>
      <c r="P19" s="15"/>
      <c r="Q19" s="15"/>
      <c r="R19" s="20" t="e">
        <f>((((VLOOKUP(P19,[1]Operaciones!$H$4:$I$9,2,0)*0.3)+(VLOOKUP('[1]Matriz de priorización'!P19,[1]Operaciones!$H$10:$I$15,2,0)*0.1)+(VLOOKUP('[1]Matriz de priorización'!Q19,[1]Operaciones!$H$16:$I$21,2,0)*0.3)+(VLOOKUP('[1]Matriz de priorización'!S19,[1]Operaciones!$H$27:$I$31,2,0)*0.3))*1000)/[1]Operaciones!$I$33)</f>
        <v>#N/A</v>
      </c>
      <c r="S19" s="17"/>
      <c r="T19" s="17"/>
      <c r="U19" s="26" t="e">
        <f t="shared" si="1"/>
        <v>#DIV/0!</v>
      </c>
      <c r="V19" s="15"/>
      <c r="W19" s="15"/>
      <c r="X19" s="26" t="e">
        <f>((((IF(U19&lt;0.5,2,IF('[1]Matriz de priorización'!W19&lt;1,8,IF('[1]Matriz de priorización'!W19=1,13,0))))*0.59)+(IF(S19&gt;4,0,IF('[1]Matriz de priorización'!U19=4,0.5,IF('[1]Matriz de priorización'!U19=3,1,IF(S19=2,2,IF('[1]Matriz de priorización'!U19=1,3,0)))))*0.36)+(VLOOKUP(V19,[1]Operaciones!$K$14:$L$16,2,0)*0.05))*1000)/[1]Operaciones!$L$18</f>
        <v>#DIV/0!</v>
      </c>
      <c r="Y19" s="23"/>
      <c r="Z19" s="28" t="e">
        <f>(J19*0.15)+('[1]Matriz de priorización'!N19*0.37)+('[1]Matriz de priorización'!T19*0.24)+('[1]Matriz de priorización'!Z19*0.09)+('[1]Matriz de priorización'!AC19*0.15)</f>
        <v>#N/A</v>
      </c>
    </row>
    <row r="20" spans="1:26" x14ac:dyDescent="0.25">
      <c r="A20" s="1"/>
      <c r="B20" s="1"/>
      <c r="C20" s="1"/>
      <c r="D20" s="1"/>
      <c r="E20" s="15"/>
      <c r="F20" s="15"/>
      <c r="G20" s="15"/>
      <c r="H20" s="15"/>
      <c r="I20" s="15"/>
      <c r="J20" s="20" t="e">
        <f>((((VLOOKUP(G20,[1]Operaciones!$B$4:$C$7,2,0))*0.46)+((VLOOKUP(H20,[1]Operaciones!$B$8:$C$10,2,0))*0.8)+((VLOOKUP(I20,[1]Operaciones!$B$11:$C$13,2,0))*0.46))*1000)/[1]Operaciones!$C$14</f>
        <v>#N/A</v>
      </c>
      <c r="K20" s="15"/>
      <c r="L20" s="17"/>
      <c r="M20" s="17"/>
      <c r="N20" s="16">
        <f>IF(K20=[1]Operaciones!$E$5,(20*'[1]Matriz de priorización'!I20*'[1]Matriz de priorización'!J20)/60,IF(K20=[1]Operaciones!$E$6,(4*'[1]Matriz de priorización'!I20*'[1]Matriz de priorización'!J20)/60,IF(K20=[1]Operaciones!$E$7,(2*'[1]Matriz de priorización'!I20*'[1]Matriz de priorización'!J20)/60,IF(K20=[1]Operaciones!$E$8,('[1]Matriz de priorización'!I20*'[1]Matriz de priorización'!J20)/60,IF(K20=[1]Operaciones!$E$9,('[1]Matriz de priorización'!I20*'[1]Matriz de priorización'!J20)/3/60,0)))))</f>
        <v>0</v>
      </c>
      <c r="O20" s="16">
        <f t="shared" si="0"/>
        <v>0</v>
      </c>
      <c r="P20" s="15"/>
      <c r="Q20" s="15"/>
      <c r="R20" s="20" t="e">
        <f>((((VLOOKUP(P20,[1]Operaciones!$H$4:$I$9,2,0)*0.3)+(VLOOKUP('[1]Matriz de priorización'!P20,[1]Operaciones!$H$10:$I$15,2,0)*0.1)+(VLOOKUP('[1]Matriz de priorización'!Q20,[1]Operaciones!$H$16:$I$21,2,0)*0.3)+(VLOOKUP('[1]Matriz de priorización'!S20,[1]Operaciones!$H$27:$I$31,2,0)*0.3))*1000)/[1]Operaciones!$I$33)</f>
        <v>#N/A</v>
      </c>
      <c r="S20" s="17"/>
      <c r="T20" s="17"/>
      <c r="U20" s="26" t="e">
        <f t="shared" si="1"/>
        <v>#DIV/0!</v>
      </c>
      <c r="V20" s="15"/>
      <c r="W20" s="15"/>
      <c r="X20" s="26" t="e">
        <f>((((IF(U20&lt;0.5,2,IF('[1]Matriz de priorización'!W20&lt;1,8,IF('[1]Matriz de priorización'!W20=1,13,0))))*0.59)+(IF(S20&gt;4,0,IF('[1]Matriz de priorización'!U20=4,0.5,IF('[1]Matriz de priorización'!U20=3,1,IF(S20=2,2,IF('[1]Matriz de priorización'!U20=1,3,0)))))*0.36)+(VLOOKUP(V20,[1]Operaciones!$K$14:$L$16,2,0)*0.05))*1000)/[1]Operaciones!$L$18</f>
        <v>#DIV/0!</v>
      </c>
      <c r="Y20" s="23"/>
      <c r="Z20" s="28" t="e">
        <f>(J20*0.15)+('[1]Matriz de priorización'!N20*0.37)+('[1]Matriz de priorización'!T20*0.24)+('[1]Matriz de priorización'!Z20*0.09)+('[1]Matriz de priorización'!AC20*0.15)</f>
        <v>#N/A</v>
      </c>
    </row>
    <row r="21" spans="1:26" x14ac:dyDescent="0.25">
      <c r="A21" s="1"/>
      <c r="B21" s="1"/>
      <c r="C21" s="1"/>
      <c r="D21" s="1"/>
      <c r="E21" s="15"/>
      <c r="F21" s="15"/>
      <c r="G21" s="15"/>
      <c r="H21" s="15"/>
      <c r="I21" s="15"/>
      <c r="J21" s="20" t="e">
        <f>((((VLOOKUP(G21,[1]Operaciones!$B$4:$C$7,2,0))*0.46)+((VLOOKUP(H21,[1]Operaciones!$B$8:$C$10,2,0))*0.8)+((VLOOKUP(I21,[1]Operaciones!$B$11:$C$13,2,0))*0.46))*1000)/[1]Operaciones!$C$14</f>
        <v>#N/A</v>
      </c>
      <c r="K21" s="15"/>
      <c r="L21" s="17"/>
      <c r="M21" s="17"/>
      <c r="N21" s="16">
        <f>IF(K21=[1]Operaciones!$E$5,(20*'[1]Matriz de priorización'!I21*'[1]Matriz de priorización'!J21)/60,IF(K21=[1]Operaciones!$E$6,(4*'[1]Matriz de priorización'!I21*'[1]Matriz de priorización'!J21)/60,IF(K21=[1]Operaciones!$E$7,(2*'[1]Matriz de priorización'!I21*'[1]Matriz de priorización'!J21)/60,IF(K21=[1]Operaciones!$E$8,('[1]Matriz de priorización'!I21*'[1]Matriz de priorización'!J21)/60,IF(K21=[1]Operaciones!$E$9,('[1]Matriz de priorización'!I21*'[1]Matriz de priorización'!J21)/3/60,0)))))</f>
        <v>0</v>
      </c>
      <c r="O21" s="16">
        <f t="shared" si="0"/>
        <v>0</v>
      </c>
      <c r="P21" s="15"/>
      <c r="Q21" s="15"/>
      <c r="R21" s="20" t="e">
        <f>((((VLOOKUP(P21,[1]Operaciones!$H$4:$I$9,2,0)*0.3)+(VLOOKUP('[1]Matriz de priorización'!P21,[1]Operaciones!$H$10:$I$15,2,0)*0.1)+(VLOOKUP('[1]Matriz de priorización'!Q21,[1]Operaciones!$H$16:$I$21,2,0)*0.3)+(VLOOKUP('[1]Matriz de priorización'!S21,[1]Operaciones!$H$27:$I$31,2,0)*0.3))*1000)/[1]Operaciones!$I$33)</f>
        <v>#N/A</v>
      </c>
      <c r="S21" s="17"/>
      <c r="T21" s="17"/>
      <c r="U21" s="26" t="e">
        <f t="shared" si="1"/>
        <v>#DIV/0!</v>
      </c>
      <c r="V21" s="15"/>
      <c r="W21" s="15"/>
      <c r="X21" s="26" t="e">
        <f>((((IF(U21&lt;0.5,2,IF('[1]Matriz de priorización'!W21&lt;1,8,IF('[1]Matriz de priorización'!W21=1,13,0))))*0.59)+(IF(S21&gt;4,0,IF('[1]Matriz de priorización'!U21=4,0.5,IF('[1]Matriz de priorización'!U21=3,1,IF(S21=2,2,IF('[1]Matriz de priorización'!U21=1,3,0)))))*0.36)+(VLOOKUP(V21,[1]Operaciones!$K$14:$L$16,2,0)*0.05))*1000)/[1]Operaciones!$L$18</f>
        <v>#DIV/0!</v>
      </c>
      <c r="Y21" s="23"/>
      <c r="Z21" s="28" t="e">
        <f>(J21*0.15)+('[1]Matriz de priorización'!N21*0.37)+('[1]Matriz de priorización'!T21*0.24)+('[1]Matriz de priorización'!Z21*0.09)+('[1]Matriz de priorización'!AC21*0.15)</f>
        <v>#N/A</v>
      </c>
    </row>
  </sheetData>
  <mergeCells count="13">
    <mergeCell ref="C8:C9"/>
    <mergeCell ref="D8:D9"/>
    <mergeCell ref="K8:R8"/>
    <mergeCell ref="S8:X8"/>
    <mergeCell ref="A2:E6"/>
    <mergeCell ref="G2:K2"/>
    <mergeCell ref="G3:K3"/>
    <mergeCell ref="H5:N5"/>
    <mergeCell ref="A8:A9"/>
    <mergeCell ref="E8:E9"/>
    <mergeCell ref="F8:F9"/>
    <mergeCell ref="G8:I8"/>
    <mergeCell ref="B8:B9"/>
  </mergeCells>
  <dataValidations count="2">
    <dataValidation type="whole" operator="greaterThanOrEqual" allowBlank="1" showInputMessage="1" showErrorMessage="1" sqref="S10:T21">
      <formula1>0</formula1>
    </dataValidation>
    <dataValidation type="whole" operator="greaterThan" allowBlank="1" showInputMessage="1" showErrorMessage="1" sqref="L10:M2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[1]Operaciones!#REF!</xm:f>
          </x14:formula1>
          <xm:sqref>I10:I21</xm:sqref>
        </x14:dataValidation>
        <x14:dataValidation type="list" allowBlank="1" showInputMessage="1" showErrorMessage="1">
          <x14:formula1>
            <xm:f>[1]Operaciones!#REF!</xm:f>
          </x14:formula1>
          <xm:sqref>Q10:Q21</xm:sqref>
        </x14:dataValidation>
        <x14:dataValidation type="list" allowBlank="1" showInputMessage="1" showErrorMessage="1">
          <x14:formula1>
            <xm:f>[1]Operaciones!#REF!</xm:f>
          </x14:formula1>
          <xm:sqref>K10:K21</xm:sqref>
        </x14:dataValidation>
        <x14:dataValidation type="list" allowBlank="1" showInputMessage="1" showErrorMessage="1">
          <x14:formula1>
            <xm:f>[1]Operaciones!#REF!</xm:f>
          </x14:formula1>
          <xm:sqref>G10:G21</xm:sqref>
        </x14:dataValidation>
        <x14:dataValidation type="list" allowBlank="1" showInputMessage="1" showErrorMessage="1">
          <x14:formula1>
            <xm:f>[1]Operaciones!#REF!</xm:f>
          </x14:formula1>
          <xm:sqref>P10:P21</xm:sqref>
        </x14:dataValidation>
        <x14:dataValidation type="list" allowBlank="1" showInputMessage="1" showErrorMessage="1">
          <x14:formula1>
            <xm:f>[1]Operaciones!#REF!</xm:f>
          </x14:formula1>
          <xm:sqref>V10:V21 H10:H21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6" sqref="H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opLeftCell="A65" workbookViewId="0">
      <selection activeCell="A86" sqref="A86:J86"/>
    </sheetView>
  </sheetViews>
  <sheetFormatPr baseColWidth="10" defaultRowHeight="15" x14ac:dyDescent="0.25"/>
  <cols>
    <col min="3" max="3" width="16.140625" customWidth="1"/>
    <col min="4" max="4" width="17.28515625" customWidth="1"/>
    <col min="6" max="6" width="16.140625" customWidth="1"/>
    <col min="9" max="9" width="14.42578125" customWidth="1"/>
    <col min="10" max="10" width="21.85546875" customWidth="1"/>
    <col min="11" max="11" width="25.85546875" customWidth="1"/>
  </cols>
  <sheetData>
    <row r="1" spans="1:12" ht="15" customHeight="1" x14ac:dyDescent="0.25">
      <c r="A1" s="195" t="s">
        <v>98</v>
      </c>
      <c r="B1" s="196"/>
      <c r="C1" s="196"/>
      <c r="D1" s="196"/>
      <c r="E1" s="196"/>
      <c r="F1" s="196"/>
      <c r="G1" s="197"/>
      <c r="H1" s="115" t="s">
        <v>99</v>
      </c>
      <c r="I1" s="116"/>
      <c r="J1" s="117"/>
    </row>
    <row r="2" spans="1:12" x14ac:dyDescent="0.25">
      <c r="A2" s="198"/>
      <c r="B2" s="199"/>
      <c r="C2" s="199"/>
      <c r="D2" s="199"/>
      <c r="E2" s="199"/>
      <c r="F2" s="199"/>
      <c r="G2" s="200"/>
      <c r="H2" s="118"/>
      <c r="I2" s="119"/>
      <c r="J2" s="120"/>
    </row>
    <row r="3" spans="1:12" x14ac:dyDescent="0.25">
      <c r="A3" s="198"/>
      <c r="B3" s="199"/>
      <c r="C3" s="199"/>
      <c r="D3" s="199"/>
      <c r="E3" s="199"/>
      <c r="F3" s="199"/>
      <c r="G3" s="200"/>
      <c r="H3" s="118"/>
      <c r="I3" s="119"/>
      <c r="J3" s="120"/>
    </row>
    <row r="4" spans="1:12" x14ac:dyDescent="0.25">
      <c r="A4" s="198"/>
      <c r="B4" s="199"/>
      <c r="C4" s="199"/>
      <c r="D4" s="199"/>
      <c r="E4" s="199"/>
      <c r="F4" s="199"/>
      <c r="G4" s="200"/>
      <c r="H4" s="118"/>
      <c r="I4" s="119"/>
      <c r="J4" s="120"/>
    </row>
    <row r="5" spans="1:12" x14ac:dyDescent="0.25">
      <c r="A5" s="198"/>
      <c r="B5" s="199"/>
      <c r="C5" s="199"/>
      <c r="D5" s="199"/>
      <c r="E5" s="199"/>
      <c r="F5" s="199"/>
      <c r="G5" s="200"/>
      <c r="H5" s="118"/>
      <c r="I5" s="119"/>
      <c r="J5" s="120"/>
    </row>
    <row r="6" spans="1:12" x14ac:dyDescent="0.25">
      <c r="A6" s="198"/>
      <c r="B6" s="199"/>
      <c r="C6" s="199"/>
      <c r="D6" s="199"/>
      <c r="E6" s="199"/>
      <c r="F6" s="199"/>
      <c r="G6" s="200"/>
      <c r="H6" s="118"/>
      <c r="I6" s="119"/>
      <c r="J6" s="120"/>
    </row>
    <row r="7" spans="1:12" x14ac:dyDescent="0.25">
      <c r="A7" s="201"/>
      <c r="B7" s="202"/>
      <c r="C7" s="202"/>
      <c r="D7" s="202"/>
      <c r="E7" s="202"/>
      <c r="F7" s="202"/>
      <c r="G7" s="203"/>
      <c r="H7" s="121"/>
      <c r="I7" s="122"/>
      <c r="J7" s="123"/>
      <c r="L7" s="68"/>
    </row>
    <row r="8" spans="1:12" x14ac:dyDescent="0.25">
      <c r="A8" s="124"/>
      <c r="B8" s="125"/>
      <c r="C8" s="125"/>
      <c r="D8" s="125"/>
      <c r="E8" s="125"/>
      <c r="F8" s="125"/>
      <c r="G8" s="125"/>
      <c r="H8" s="125"/>
      <c r="I8" s="125"/>
      <c r="J8" s="126"/>
    </row>
    <row r="9" spans="1:12" x14ac:dyDescent="0.25">
      <c r="A9" s="32" t="s">
        <v>57</v>
      </c>
      <c r="B9" s="127" t="s">
        <v>58</v>
      </c>
      <c r="C9" s="128"/>
      <c r="D9" s="128"/>
      <c r="E9" s="128"/>
      <c r="F9" s="128"/>
      <c r="G9" s="128"/>
      <c r="H9" s="128"/>
      <c r="I9" s="128"/>
      <c r="J9" s="129"/>
    </row>
    <row r="10" spans="1:12" x14ac:dyDescent="0.25">
      <c r="A10" s="29" t="str">
        <f ca="1">IF(B10 = "","",CONCATENATE($A$10,COUNTA($B10:C$11),"."))</f>
        <v>1.1.</v>
      </c>
      <c r="B10" s="109" t="s">
        <v>59</v>
      </c>
      <c r="C10" s="110"/>
      <c r="D10" s="111"/>
      <c r="E10" s="112"/>
      <c r="F10" s="112"/>
      <c r="G10" s="112"/>
      <c r="H10" s="112"/>
      <c r="I10" s="112"/>
      <c r="J10" s="113"/>
    </row>
    <row r="11" spans="1:12" x14ac:dyDescent="0.25">
      <c r="A11" s="29" t="str">
        <f ca="1">IF(B11 = "","",CONCATENATE($A$10,COUNTA($B$11:C11),"."))</f>
        <v>1.2.</v>
      </c>
      <c r="B11" s="109" t="s">
        <v>60</v>
      </c>
      <c r="C11" s="110"/>
      <c r="D11" s="111"/>
      <c r="E11" s="112"/>
      <c r="F11" s="112"/>
      <c r="G11" s="112"/>
      <c r="H11" s="112"/>
      <c r="I11" s="112"/>
      <c r="J11" s="113"/>
    </row>
    <row r="12" spans="1:12" x14ac:dyDescent="0.25">
      <c r="A12" s="29" t="str">
        <f ca="1">IF(B12 = "","",CONCATENATE($A$10,COUNTA($B$11:C12),"."))</f>
        <v>1.3.</v>
      </c>
      <c r="B12" s="109" t="s">
        <v>100</v>
      </c>
      <c r="C12" s="110"/>
      <c r="D12" s="114"/>
      <c r="E12" s="112"/>
      <c r="F12" s="112"/>
      <c r="G12" s="112"/>
      <c r="H12" s="112"/>
      <c r="I12" s="112"/>
      <c r="J12" s="113"/>
    </row>
    <row r="13" spans="1:12" x14ac:dyDescent="0.25">
      <c r="A13" s="29" t="s">
        <v>101</v>
      </c>
      <c r="B13" s="139" t="s">
        <v>105</v>
      </c>
      <c r="C13" s="140"/>
      <c r="D13" s="204"/>
      <c r="E13" s="205"/>
      <c r="F13" s="205"/>
      <c r="G13" s="205"/>
      <c r="H13" s="205"/>
      <c r="I13" s="205"/>
      <c r="J13" s="206"/>
    </row>
    <row r="14" spans="1:12" x14ac:dyDescent="0.25">
      <c r="A14" s="29" t="s">
        <v>102</v>
      </c>
      <c r="B14" s="109" t="s">
        <v>61</v>
      </c>
      <c r="C14" s="110"/>
      <c r="D14" s="111"/>
      <c r="E14" s="112"/>
      <c r="F14" s="112"/>
      <c r="G14" s="112"/>
      <c r="H14" s="112"/>
      <c r="I14" s="112"/>
      <c r="J14" s="113"/>
    </row>
    <row r="15" spans="1:12" x14ac:dyDescent="0.25">
      <c r="A15" s="29" t="s">
        <v>103</v>
      </c>
      <c r="B15" s="109" t="s">
        <v>62</v>
      </c>
      <c r="C15" s="110"/>
      <c r="D15" s="111"/>
      <c r="E15" s="112"/>
      <c r="F15" s="112"/>
      <c r="G15" s="112"/>
      <c r="H15" s="112"/>
      <c r="I15" s="112"/>
      <c r="J15" s="113"/>
    </row>
    <row r="16" spans="1:12" x14ac:dyDescent="0.25">
      <c r="A16" s="29" t="s">
        <v>104</v>
      </c>
      <c r="B16" s="139" t="s">
        <v>63</v>
      </c>
      <c r="C16" s="140"/>
      <c r="D16" s="111"/>
      <c r="E16" s="141"/>
      <c r="F16" s="141"/>
      <c r="G16" s="141"/>
      <c r="H16" s="141"/>
      <c r="I16" s="141"/>
      <c r="J16" s="142"/>
    </row>
    <row r="17" spans="1:11" x14ac:dyDescent="0.25">
      <c r="A17" s="29" t="s">
        <v>110</v>
      </c>
      <c r="B17" s="143" t="s">
        <v>64</v>
      </c>
      <c r="C17" s="117"/>
      <c r="D17" s="144"/>
      <c r="E17" s="145"/>
      <c r="F17" s="145"/>
      <c r="G17" s="145"/>
      <c r="H17" s="145"/>
      <c r="I17" s="145"/>
      <c r="J17" s="146"/>
    </row>
    <row r="18" spans="1:11" x14ac:dyDescent="0.25">
      <c r="A18" s="29" t="s">
        <v>111</v>
      </c>
      <c r="B18" s="130" t="s">
        <v>106</v>
      </c>
      <c r="C18" s="100"/>
      <c r="D18" s="131"/>
      <c r="E18" s="132"/>
      <c r="F18" s="132"/>
      <c r="G18" s="132"/>
      <c r="H18" s="132"/>
      <c r="I18" s="132"/>
      <c r="J18" s="132"/>
    </row>
    <row r="19" spans="1:11" x14ac:dyDescent="0.25">
      <c r="A19" s="133"/>
      <c r="B19" s="133"/>
      <c r="C19" s="133"/>
      <c r="D19" s="133"/>
      <c r="E19" s="133"/>
      <c r="F19" s="133"/>
      <c r="G19" s="133"/>
      <c r="H19" s="133"/>
      <c r="I19" s="133"/>
      <c r="J19" s="133"/>
    </row>
    <row r="20" spans="1:11" x14ac:dyDescent="0.25">
      <c r="A20" s="134" t="s">
        <v>65</v>
      </c>
      <c r="B20" s="127" t="s">
        <v>66</v>
      </c>
      <c r="C20" s="128"/>
      <c r="D20" s="128"/>
      <c r="E20" s="128"/>
      <c r="F20" s="128"/>
      <c r="G20" s="128"/>
      <c r="H20" s="128"/>
      <c r="I20" s="128"/>
      <c r="J20" s="129"/>
    </row>
    <row r="21" spans="1:11" x14ac:dyDescent="0.25">
      <c r="A21" s="135"/>
      <c r="B21" s="136" t="s">
        <v>67</v>
      </c>
      <c r="C21" s="137"/>
      <c r="D21" s="138"/>
      <c r="E21" s="136" t="s">
        <v>68</v>
      </c>
      <c r="F21" s="137"/>
      <c r="G21" s="138"/>
      <c r="H21" s="136" t="s">
        <v>69</v>
      </c>
      <c r="I21" s="137"/>
      <c r="J21" s="138"/>
    </row>
    <row r="22" spans="1:11" x14ac:dyDescent="0.25">
      <c r="A22" s="29" t="s">
        <v>123</v>
      </c>
      <c r="B22" s="111"/>
      <c r="C22" s="141"/>
      <c r="D22" s="142"/>
      <c r="E22" s="152"/>
      <c r="F22" s="153"/>
      <c r="G22" s="110"/>
      <c r="H22" s="154"/>
      <c r="I22" s="153"/>
      <c r="J22" s="110"/>
    </row>
    <row r="23" spans="1:11" x14ac:dyDescent="0.25">
      <c r="A23" s="30" t="s">
        <v>124</v>
      </c>
      <c r="B23" s="144"/>
      <c r="C23" s="155"/>
      <c r="D23" s="156"/>
      <c r="E23" s="157"/>
      <c r="F23" s="116"/>
      <c r="G23" s="117"/>
      <c r="H23" s="158"/>
      <c r="I23" s="116"/>
      <c r="J23" s="117"/>
    </row>
    <row r="24" spans="1:11" x14ac:dyDescent="0.25">
      <c r="A24" s="31" t="s">
        <v>125</v>
      </c>
      <c r="B24" s="131"/>
      <c r="C24" s="131"/>
      <c r="D24" s="131"/>
      <c r="E24" s="147"/>
      <c r="F24" s="147"/>
      <c r="G24" s="147"/>
      <c r="H24" s="148"/>
      <c r="I24" s="148"/>
      <c r="J24" s="148"/>
    </row>
    <row r="25" spans="1:11" s="36" customFormat="1" x14ac:dyDescent="0.25">
      <c r="A25" s="35"/>
      <c r="B25" s="37"/>
      <c r="C25" s="37"/>
      <c r="D25" s="37"/>
      <c r="E25" s="38"/>
      <c r="F25" s="38"/>
      <c r="G25" s="38"/>
      <c r="H25" s="39"/>
      <c r="I25" s="39"/>
      <c r="J25" s="39"/>
    </row>
    <row r="26" spans="1:11" s="36" customFormat="1" x14ac:dyDescent="0.25">
      <c r="A26" s="35"/>
      <c r="B26" s="149"/>
      <c r="C26" s="149"/>
      <c r="D26" s="149"/>
      <c r="E26" s="150"/>
      <c r="F26" s="150"/>
      <c r="G26" s="150"/>
      <c r="H26" s="151"/>
      <c r="I26" s="151"/>
      <c r="J26" s="151"/>
    </row>
    <row r="27" spans="1:11" ht="33.75" customHeight="1" x14ac:dyDescent="0.25">
      <c r="A27" s="40" t="s">
        <v>70</v>
      </c>
      <c r="B27" s="162" t="s">
        <v>127</v>
      </c>
      <c r="C27" s="163"/>
      <c r="D27" s="163"/>
      <c r="E27" s="167" t="s">
        <v>71</v>
      </c>
      <c r="F27" s="168"/>
      <c r="G27" s="168"/>
      <c r="H27" s="168"/>
      <c r="I27" s="56" t="s">
        <v>165</v>
      </c>
      <c r="J27" s="56" t="s">
        <v>166</v>
      </c>
      <c r="K27" s="56" t="s">
        <v>167</v>
      </c>
    </row>
    <row r="28" spans="1:11" ht="15" customHeight="1" x14ac:dyDescent="0.25">
      <c r="A28" s="34" t="s">
        <v>195</v>
      </c>
      <c r="B28" s="164" t="s">
        <v>198</v>
      </c>
      <c r="C28" s="165"/>
      <c r="D28" s="166"/>
      <c r="E28" s="169"/>
      <c r="F28" s="170"/>
      <c r="G28" s="170"/>
      <c r="H28" s="170"/>
      <c r="I28" s="55"/>
      <c r="J28" s="55"/>
      <c r="K28" s="54"/>
    </row>
    <row r="29" spans="1:11" x14ac:dyDescent="0.25">
      <c r="A29" s="29" t="s">
        <v>200</v>
      </c>
      <c r="B29" s="101" t="s">
        <v>197</v>
      </c>
      <c r="C29" s="153"/>
      <c r="D29" s="110"/>
      <c r="E29" s="107" t="s">
        <v>199</v>
      </c>
      <c r="F29" s="153"/>
      <c r="G29" s="153"/>
      <c r="H29" s="153"/>
      <c r="I29" s="57">
        <v>43781</v>
      </c>
      <c r="J29" s="57">
        <v>43781</v>
      </c>
      <c r="K29" s="3" t="s">
        <v>175</v>
      </c>
    </row>
    <row r="30" spans="1:11" ht="15" customHeight="1" x14ac:dyDescent="0.25">
      <c r="A30" s="34" t="s">
        <v>72</v>
      </c>
      <c r="B30" s="164" t="s">
        <v>128</v>
      </c>
      <c r="C30" s="165"/>
      <c r="D30" s="166"/>
      <c r="E30" s="41"/>
      <c r="F30" s="42"/>
      <c r="G30" s="42"/>
      <c r="H30" s="42"/>
      <c r="I30" s="55"/>
      <c r="J30" s="55"/>
      <c r="K30" s="54"/>
    </row>
    <row r="31" spans="1:11" x14ac:dyDescent="0.25">
      <c r="A31" s="29" t="s">
        <v>115</v>
      </c>
      <c r="B31" s="101" t="s">
        <v>196</v>
      </c>
      <c r="C31" s="153"/>
      <c r="D31" s="110"/>
      <c r="E31" s="107"/>
      <c r="F31" s="153"/>
      <c r="G31" s="153"/>
      <c r="H31" s="153"/>
      <c r="I31" s="57">
        <v>43781</v>
      </c>
      <c r="J31" s="57">
        <v>43781</v>
      </c>
      <c r="K31" s="3" t="s">
        <v>169</v>
      </c>
    </row>
    <row r="32" spans="1:11" ht="15" customHeight="1" x14ac:dyDescent="0.25">
      <c r="A32" s="29" t="s">
        <v>116</v>
      </c>
      <c r="B32" s="101" t="s">
        <v>168</v>
      </c>
      <c r="C32" s="153"/>
      <c r="D32" s="110"/>
      <c r="E32" s="101"/>
      <c r="F32" s="153"/>
      <c r="G32" s="153"/>
      <c r="H32" s="153"/>
      <c r="I32" s="57">
        <v>43782</v>
      </c>
      <c r="J32" s="57">
        <v>43783</v>
      </c>
      <c r="K32" s="3" t="s">
        <v>169</v>
      </c>
    </row>
    <row r="33" spans="1:11" ht="15" customHeight="1" x14ac:dyDescent="0.25">
      <c r="A33" s="29" t="s">
        <v>117</v>
      </c>
      <c r="B33" s="101" t="s">
        <v>170</v>
      </c>
      <c r="C33" s="102"/>
      <c r="D33" s="103"/>
      <c r="E33" s="104"/>
      <c r="F33" s="105"/>
      <c r="G33" s="105"/>
      <c r="H33" s="106"/>
      <c r="I33" s="57">
        <v>43784</v>
      </c>
      <c r="J33" s="57">
        <v>43784</v>
      </c>
      <c r="K33" s="3" t="s">
        <v>175</v>
      </c>
    </row>
    <row r="34" spans="1:11" ht="15.75" customHeight="1" x14ac:dyDescent="0.25">
      <c r="A34" s="29" t="s">
        <v>217</v>
      </c>
      <c r="B34" s="101" t="s">
        <v>219</v>
      </c>
      <c r="C34" s="102"/>
      <c r="D34" s="103"/>
      <c r="E34" s="107"/>
      <c r="F34" s="108"/>
      <c r="G34" s="108"/>
      <c r="H34" s="108"/>
      <c r="I34" s="57">
        <v>43784</v>
      </c>
      <c r="J34" s="57">
        <v>43784</v>
      </c>
      <c r="K34" s="3" t="s">
        <v>169</v>
      </c>
    </row>
    <row r="35" spans="1:11" ht="24.75" customHeight="1" x14ac:dyDescent="0.25">
      <c r="A35" s="29" t="s">
        <v>218</v>
      </c>
      <c r="B35" s="101" t="s">
        <v>222</v>
      </c>
      <c r="C35" s="102"/>
      <c r="D35" s="103"/>
      <c r="E35" s="107" t="s">
        <v>220</v>
      </c>
      <c r="F35" s="108"/>
      <c r="G35" s="108"/>
      <c r="H35" s="108"/>
      <c r="I35" s="57">
        <v>43784</v>
      </c>
      <c r="J35" s="57">
        <v>43784</v>
      </c>
      <c r="K35" s="3" t="s">
        <v>169</v>
      </c>
    </row>
    <row r="36" spans="1:11" ht="27.75" customHeight="1" x14ac:dyDescent="0.25">
      <c r="A36" s="34" t="s">
        <v>78</v>
      </c>
      <c r="B36" s="181" t="s">
        <v>129</v>
      </c>
      <c r="C36" s="182"/>
      <c r="D36" s="183"/>
      <c r="E36" s="184"/>
      <c r="F36" s="185"/>
      <c r="G36" s="185"/>
      <c r="H36" s="185"/>
      <c r="I36" s="54"/>
      <c r="J36" s="54"/>
      <c r="K36" s="54"/>
    </row>
    <row r="37" spans="1:11" ht="15" customHeight="1" x14ac:dyDescent="0.25">
      <c r="A37" s="29" t="s">
        <v>118</v>
      </c>
      <c r="B37" s="101" t="s">
        <v>171</v>
      </c>
      <c r="C37" s="102"/>
      <c r="D37" s="103"/>
      <c r="E37" s="101"/>
      <c r="F37" s="153"/>
      <c r="G37" s="153"/>
      <c r="H37" s="153"/>
      <c r="I37" s="57">
        <v>43781</v>
      </c>
      <c r="J37" s="57">
        <v>43781</v>
      </c>
      <c r="K37" s="3" t="s">
        <v>175</v>
      </c>
    </row>
    <row r="38" spans="1:11" ht="15" customHeight="1" x14ac:dyDescent="0.25">
      <c r="A38" s="29" t="s">
        <v>119</v>
      </c>
      <c r="B38" s="101" t="s">
        <v>181</v>
      </c>
      <c r="C38" s="102"/>
      <c r="D38" s="103"/>
      <c r="E38" s="104"/>
      <c r="F38" s="105"/>
      <c r="G38" s="105"/>
      <c r="H38" s="106"/>
      <c r="I38" s="57">
        <v>43781</v>
      </c>
      <c r="J38" s="57">
        <v>43782</v>
      </c>
      <c r="K38" s="3" t="s">
        <v>174</v>
      </c>
    </row>
    <row r="39" spans="1:11" ht="15" customHeight="1" x14ac:dyDescent="0.25">
      <c r="A39" s="29" t="s">
        <v>120</v>
      </c>
      <c r="B39" s="101" t="s">
        <v>172</v>
      </c>
      <c r="C39" s="102"/>
      <c r="D39" s="103"/>
      <c r="E39" s="107"/>
      <c r="F39" s="108"/>
      <c r="G39" s="108"/>
      <c r="H39" s="189"/>
      <c r="I39" s="57">
        <v>43782</v>
      </c>
      <c r="J39" s="57">
        <v>43782</v>
      </c>
      <c r="K39" s="3" t="s">
        <v>175</v>
      </c>
    </row>
    <row r="40" spans="1:11" ht="15" customHeight="1" x14ac:dyDescent="0.25">
      <c r="A40" s="29" t="s">
        <v>121</v>
      </c>
      <c r="B40" s="101" t="s">
        <v>173</v>
      </c>
      <c r="C40" s="102"/>
      <c r="D40" s="103"/>
      <c r="E40" s="107"/>
      <c r="F40" s="153"/>
      <c r="G40" s="153"/>
      <c r="H40" s="153"/>
      <c r="I40" s="57">
        <v>43783</v>
      </c>
      <c r="J40" s="57">
        <v>43784</v>
      </c>
      <c r="K40" s="3" t="s">
        <v>175</v>
      </c>
    </row>
    <row r="41" spans="1:11" ht="15" customHeight="1" x14ac:dyDescent="0.25">
      <c r="A41" s="29" t="s">
        <v>151</v>
      </c>
      <c r="B41" s="215" t="s">
        <v>176</v>
      </c>
      <c r="C41" s="216"/>
      <c r="D41" s="217"/>
      <c r="E41" s="221"/>
      <c r="F41" s="222"/>
      <c r="G41" s="222"/>
      <c r="H41" s="222"/>
      <c r="I41" s="57">
        <v>43787</v>
      </c>
      <c r="J41" s="57">
        <v>43788</v>
      </c>
      <c r="K41" s="58" t="s">
        <v>177</v>
      </c>
    </row>
    <row r="42" spans="1:11" ht="15" customHeight="1" x14ac:dyDescent="0.25">
      <c r="A42" s="34" t="s">
        <v>84</v>
      </c>
      <c r="B42" s="181" t="s">
        <v>73</v>
      </c>
      <c r="C42" s="182"/>
      <c r="D42" s="183"/>
      <c r="E42" s="186"/>
      <c r="F42" s="187"/>
      <c r="G42" s="187"/>
      <c r="H42" s="187"/>
      <c r="I42" s="48"/>
      <c r="J42" s="48"/>
      <c r="K42" s="53"/>
    </row>
    <row r="43" spans="1:11" ht="26.25" customHeight="1" x14ac:dyDescent="0.25">
      <c r="A43" s="29" t="s">
        <v>122</v>
      </c>
      <c r="B43" s="101" t="s">
        <v>193</v>
      </c>
      <c r="C43" s="153"/>
      <c r="D43" s="110"/>
      <c r="E43" s="107"/>
      <c r="F43" s="153"/>
      <c r="G43" s="153"/>
      <c r="H43" s="153"/>
      <c r="I43" s="57">
        <v>43787</v>
      </c>
      <c r="J43" s="57">
        <v>43791</v>
      </c>
      <c r="K43" s="58" t="s">
        <v>180</v>
      </c>
    </row>
    <row r="44" spans="1:11" s="36" customFormat="1" ht="15" customHeight="1" x14ac:dyDescent="0.25">
      <c r="A44" s="35"/>
      <c r="B44" s="177"/>
      <c r="C44" s="177"/>
      <c r="D44" s="177"/>
      <c r="E44" s="214"/>
      <c r="F44" s="178"/>
      <c r="G44" s="178"/>
      <c r="H44" s="178"/>
    </row>
    <row r="45" spans="1:11" ht="27.75" customHeight="1" x14ac:dyDescent="0.25">
      <c r="A45" s="46" t="s">
        <v>201</v>
      </c>
      <c r="B45" s="171" t="s">
        <v>209</v>
      </c>
      <c r="C45" s="172"/>
      <c r="D45" s="173"/>
      <c r="E45" s="174"/>
      <c r="F45" s="175"/>
      <c r="G45" s="175"/>
      <c r="H45" s="176"/>
      <c r="I45" s="54"/>
      <c r="J45" s="54"/>
      <c r="K45" s="54"/>
    </row>
    <row r="46" spans="1:11" ht="15" customHeight="1" x14ac:dyDescent="0.25">
      <c r="A46" s="31" t="s">
        <v>202</v>
      </c>
      <c r="B46" s="177" t="s">
        <v>213</v>
      </c>
      <c r="C46" s="177"/>
      <c r="D46" s="179"/>
      <c r="E46" s="180"/>
      <c r="F46" s="178"/>
      <c r="G46" s="178"/>
      <c r="H46" s="178"/>
      <c r="I46" s="57">
        <v>43798</v>
      </c>
      <c r="J46" s="65"/>
      <c r="K46" s="58" t="s">
        <v>212</v>
      </c>
    </row>
    <row r="47" spans="1:11" ht="15" customHeight="1" x14ac:dyDescent="0.25">
      <c r="A47" s="31" t="s">
        <v>203</v>
      </c>
      <c r="B47" s="98" t="s">
        <v>210</v>
      </c>
      <c r="C47" s="99"/>
      <c r="D47" s="99"/>
      <c r="E47" s="99"/>
      <c r="F47" s="100"/>
      <c r="G47" s="100"/>
      <c r="H47" s="100"/>
      <c r="I47" s="57">
        <v>43798</v>
      </c>
      <c r="J47" s="57"/>
      <c r="K47" s="58" t="s">
        <v>212</v>
      </c>
    </row>
    <row r="48" spans="1:11" ht="15" customHeight="1" x14ac:dyDescent="0.25">
      <c r="A48" s="31" t="s">
        <v>204</v>
      </c>
      <c r="B48" s="98" t="s">
        <v>211</v>
      </c>
      <c r="C48" s="99"/>
      <c r="D48" s="99"/>
      <c r="E48" s="99"/>
      <c r="F48" s="100"/>
      <c r="G48" s="100"/>
      <c r="H48" s="100"/>
      <c r="I48" s="57">
        <v>43798</v>
      </c>
      <c r="J48" s="57"/>
      <c r="K48" s="58" t="s">
        <v>212</v>
      </c>
    </row>
    <row r="49" spans="1:12" ht="15" customHeight="1" x14ac:dyDescent="0.25">
      <c r="A49" s="35"/>
      <c r="B49" s="177"/>
      <c r="C49" s="177"/>
      <c r="D49" s="177"/>
      <c r="E49" s="177"/>
      <c r="F49" s="178"/>
      <c r="G49" s="178"/>
      <c r="H49" s="178"/>
      <c r="I49" s="66"/>
      <c r="J49" s="66"/>
      <c r="K49" s="36"/>
      <c r="L49" s="36"/>
    </row>
    <row r="50" spans="1:12" ht="27.75" customHeight="1" x14ac:dyDescent="0.25">
      <c r="A50" s="46" t="s">
        <v>205</v>
      </c>
      <c r="B50" s="223" t="s">
        <v>216</v>
      </c>
      <c r="C50" s="223"/>
      <c r="D50" s="223"/>
      <c r="E50" s="224"/>
      <c r="F50" s="224"/>
      <c r="G50" s="224"/>
      <c r="H50" s="224"/>
      <c r="I50" s="54"/>
      <c r="J50" s="54"/>
      <c r="K50" s="54"/>
    </row>
    <row r="51" spans="1:12" ht="15" customHeight="1" x14ac:dyDescent="0.25">
      <c r="A51" s="45" t="s">
        <v>206</v>
      </c>
      <c r="B51" s="101" t="s">
        <v>178</v>
      </c>
      <c r="C51" s="102"/>
      <c r="D51" s="103"/>
      <c r="E51" s="107"/>
      <c r="F51" s="194"/>
      <c r="G51" s="194"/>
      <c r="H51" s="194"/>
      <c r="I51" s="57">
        <v>43790</v>
      </c>
      <c r="J51" s="57">
        <v>43794</v>
      </c>
      <c r="K51" s="3" t="s">
        <v>175</v>
      </c>
    </row>
    <row r="52" spans="1:12" ht="15" customHeight="1" x14ac:dyDescent="0.25">
      <c r="A52" s="45" t="s">
        <v>207</v>
      </c>
      <c r="B52" s="101" t="s">
        <v>179</v>
      </c>
      <c r="C52" s="102"/>
      <c r="D52" s="103"/>
      <c r="E52" s="107"/>
      <c r="F52" s="153"/>
      <c r="G52" s="153"/>
      <c r="H52" s="153"/>
      <c r="I52" s="57">
        <v>43795</v>
      </c>
      <c r="J52" s="57">
        <v>43797</v>
      </c>
      <c r="K52" s="58" t="s">
        <v>175</v>
      </c>
    </row>
    <row r="53" spans="1:12" ht="15" customHeight="1" x14ac:dyDescent="0.25">
      <c r="A53" s="45" t="s">
        <v>208</v>
      </c>
      <c r="B53" s="101" t="s">
        <v>182</v>
      </c>
      <c r="C53" s="102"/>
      <c r="D53" s="103"/>
      <c r="E53" s="107"/>
      <c r="F53" s="153"/>
      <c r="G53" s="153"/>
      <c r="H53" s="153"/>
      <c r="I53" s="57">
        <v>43798</v>
      </c>
      <c r="J53" s="57">
        <v>43798</v>
      </c>
      <c r="K53" s="58" t="s">
        <v>180</v>
      </c>
    </row>
    <row r="54" spans="1:12" x14ac:dyDescent="0.25">
      <c r="A54" s="43"/>
      <c r="B54" s="33"/>
      <c r="C54" s="33"/>
      <c r="D54" s="33"/>
      <c r="E54" s="33"/>
      <c r="F54" s="33"/>
      <c r="G54" s="33"/>
      <c r="H54" s="33"/>
      <c r="I54" s="44"/>
      <c r="J54" s="44"/>
    </row>
    <row r="55" spans="1:12" ht="42" customHeight="1" x14ac:dyDescent="0.25">
      <c r="A55" s="59" t="s">
        <v>130</v>
      </c>
      <c r="B55" s="159" t="s">
        <v>126</v>
      </c>
      <c r="C55" s="160"/>
      <c r="D55" s="192"/>
      <c r="E55" s="159" t="s">
        <v>71</v>
      </c>
      <c r="F55" s="160"/>
      <c r="G55" s="160"/>
      <c r="H55" s="161"/>
      <c r="I55" s="49" t="s">
        <v>153</v>
      </c>
      <c r="J55" s="50" t="s">
        <v>164</v>
      </c>
    </row>
    <row r="56" spans="1:12" ht="15" customHeight="1" x14ac:dyDescent="0.25">
      <c r="A56" s="34" t="s">
        <v>131</v>
      </c>
      <c r="B56" s="181" t="s">
        <v>73</v>
      </c>
      <c r="C56" s="182"/>
      <c r="D56" s="183"/>
      <c r="E56" s="186"/>
      <c r="F56" s="187"/>
      <c r="G56" s="187"/>
      <c r="H56" s="188"/>
      <c r="I56" s="48"/>
      <c r="J56" s="48"/>
    </row>
    <row r="57" spans="1:12" ht="15" customHeight="1" x14ac:dyDescent="0.25">
      <c r="A57" s="29" t="s">
        <v>132</v>
      </c>
      <c r="B57" s="101" t="s">
        <v>74</v>
      </c>
      <c r="C57" s="102"/>
      <c r="D57" s="103"/>
      <c r="E57" s="107"/>
      <c r="F57" s="108"/>
      <c r="G57" s="108"/>
      <c r="H57" s="189"/>
      <c r="I57" s="47"/>
      <c r="J57" s="3"/>
    </row>
    <row r="58" spans="1:12" ht="15" customHeight="1" x14ac:dyDescent="0.25">
      <c r="A58" s="29" t="s">
        <v>133</v>
      </c>
      <c r="B58" s="101" t="s">
        <v>75</v>
      </c>
      <c r="C58" s="153"/>
      <c r="D58" s="110"/>
      <c r="E58" s="101"/>
      <c r="F58" s="153"/>
      <c r="G58" s="153"/>
      <c r="H58" s="153"/>
      <c r="I58" s="47"/>
      <c r="J58" s="3"/>
    </row>
    <row r="59" spans="1:12" ht="15" customHeight="1" x14ac:dyDescent="0.25">
      <c r="A59" s="29" t="s">
        <v>134</v>
      </c>
      <c r="B59" s="101" t="s">
        <v>76</v>
      </c>
      <c r="C59" s="102"/>
      <c r="D59" s="103"/>
      <c r="E59" s="107"/>
      <c r="F59" s="108"/>
      <c r="G59" s="108"/>
      <c r="H59" s="108"/>
      <c r="I59" s="47"/>
      <c r="J59" s="3"/>
    </row>
    <row r="60" spans="1:12" ht="15" customHeight="1" x14ac:dyDescent="0.25">
      <c r="A60" s="29" t="s">
        <v>135</v>
      </c>
      <c r="B60" s="101" t="s">
        <v>77</v>
      </c>
      <c r="C60" s="102"/>
      <c r="D60" s="103"/>
      <c r="E60" s="190"/>
      <c r="F60" s="191"/>
      <c r="G60" s="191"/>
      <c r="H60" s="191"/>
      <c r="I60" s="47"/>
      <c r="J60" s="3"/>
    </row>
    <row r="61" spans="1:12" ht="15" customHeight="1" x14ac:dyDescent="0.25">
      <c r="A61" s="29" t="s">
        <v>136</v>
      </c>
      <c r="B61" s="101" t="s">
        <v>94</v>
      </c>
      <c r="C61" s="102"/>
      <c r="D61" s="103"/>
      <c r="E61" s="190"/>
      <c r="F61" s="191"/>
      <c r="G61" s="191"/>
      <c r="H61" s="191"/>
      <c r="I61" s="47"/>
      <c r="J61" s="3"/>
    </row>
    <row r="62" spans="1:12" ht="15" customHeight="1" x14ac:dyDescent="0.25">
      <c r="A62" s="34" t="s">
        <v>137</v>
      </c>
      <c r="B62" s="181" t="s">
        <v>79</v>
      </c>
      <c r="C62" s="182"/>
      <c r="D62" s="183"/>
      <c r="E62" s="184"/>
      <c r="F62" s="185"/>
      <c r="G62" s="185"/>
      <c r="H62" s="185"/>
      <c r="I62" s="48"/>
      <c r="J62" s="48"/>
    </row>
    <row r="63" spans="1:12" ht="15" customHeight="1" x14ac:dyDescent="0.25">
      <c r="A63" s="29" t="s">
        <v>138</v>
      </c>
      <c r="B63" s="101" t="s">
        <v>80</v>
      </c>
      <c r="C63" s="102"/>
      <c r="D63" s="103"/>
      <c r="E63" s="101"/>
      <c r="F63" s="153"/>
      <c r="G63" s="153"/>
      <c r="H63" s="153"/>
      <c r="I63" s="47"/>
      <c r="J63" s="3"/>
    </row>
    <row r="64" spans="1:12" ht="15" customHeight="1" x14ac:dyDescent="0.25">
      <c r="A64" s="29" t="s">
        <v>139</v>
      </c>
      <c r="B64" s="101" t="s">
        <v>81</v>
      </c>
      <c r="C64" s="102"/>
      <c r="D64" s="103"/>
      <c r="E64" s="107"/>
      <c r="F64" s="194"/>
      <c r="G64" s="194"/>
      <c r="H64" s="194"/>
      <c r="I64" s="47"/>
      <c r="J64" s="3"/>
    </row>
    <row r="65" spans="1:10" ht="15" customHeight="1" x14ac:dyDescent="0.25">
      <c r="A65" s="29" t="s">
        <v>140</v>
      </c>
      <c r="B65" s="101" t="s">
        <v>82</v>
      </c>
      <c r="C65" s="102"/>
      <c r="D65" s="103"/>
      <c r="E65" s="107" t="s">
        <v>83</v>
      </c>
      <c r="F65" s="153"/>
      <c r="G65" s="153"/>
      <c r="H65" s="153"/>
      <c r="I65" s="47"/>
      <c r="J65" s="3"/>
    </row>
    <row r="66" spans="1:10" ht="15" customHeight="1" x14ac:dyDescent="0.25">
      <c r="A66" s="29" t="s">
        <v>162</v>
      </c>
      <c r="B66" s="101" t="s">
        <v>94</v>
      </c>
      <c r="C66" s="102"/>
      <c r="D66" s="103"/>
      <c r="E66" s="190"/>
      <c r="F66" s="191"/>
      <c r="G66" s="191"/>
      <c r="H66" s="191"/>
      <c r="I66" s="47"/>
      <c r="J66" s="3"/>
    </row>
    <row r="67" spans="1:10" ht="15" customHeight="1" x14ac:dyDescent="0.25">
      <c r="A67" s="34" t="s">
        <v>141</v>
      </c>
      <c r="B67" s="181" t="s">
        <v>108</v>
      </c>
      <c r="C67" s="182"/>
      <c r="D67" s="183"/>
      <c r="E67" s="184"/>
      <c r="F67" s="193"/>
      <c r="G67" s="193"/>
      <c r="H67" s="193"/>
      <c r="I67" s="48"/>
      <c r="J67" s="48"/>
    </row>
    <row r="68" spans="1:10" x14ac:dyDescent="0.25">
      <c r="A68" s="29" t="s">
        <v>142</v>
      </c>
      <c r="B68" s="101" t="s">
        <v>85</v>
      </c>
      <c r="C68" s="102"/>
      <c r="D68" s="103"/>
      <c r="E68" s="107"/>
      <c r="F68" s="108"/>
      <c r="G68" s="108"/>
      <c r="H68" s="108"/>
      <c r="I68" s="47"/>
      <c r="J68" s="3"/>
    </row>
    <row r="69" spans="1:10" ht="15" customHeight="1" x14ac:dyDescent="0.25">
      <c r="A69" s="29" t="s">
        <v>143</v>
      </c>
      <c r="B69" s="101" t="s">
        <v>87</v>
      </c>
      <c r="C69" s="102"/>
      <c r="D69" s="103"/>
      <c r="E69" s="107" t="s">
        <v>113</v>
      </c>
      <c r="F69" s="108"/>
      <c r="G69" s="108"/>
      <c r="H69" s="108"/>
      <c r="I69" s="47"/>
      <c r="J69" s="3"/>
    </row>
    <row r="70" spans="1:10" ht="15" customHeight="1" x14ac:dyDescent="0.25">
      <c r="A70" s="29" t="s">
        <v>144</v>
      </c>
      <c r="B70" s="101" t="s">
        <v>86</v>
      </c>
      <c r="C70" s="102"/>
      <c r="D70" s="103"/>
      <c r="E70" s="107"/>
      <c r="F70" s="108"/>
      <c r="G70" s="108"/>
      <c r="H70" s="108"/>
      <c r="I70" s="47"/>
      <c r="J70" s="3"/>
    </row>
    <row r="71" spans="1:10" ht="15" customHeight="1" x14ac:dyDescent="0.25">
      <c r="A71" s="29" t="s">
        <v>145</v>
      </c>
      <c r="B71" s="101" t="s">
        <v>88</v>
      </c>
      <c r="C71" s="102"/>
      <c r="D71" s="103"/>
      <c r="E71" s="101" t="s">
        <v>114</v>
      </c>
      <c r="F71" s="102"/>
      <c r="G71" s="102"/>
      <c r="H71" s="102"/>
      <c r="I71" s="47"/>
      <c r="J71" s="3"/>
    </row>
    <row r="72" spans="1:10" ht="15" customHeight="1" x14ac:dyDescent="0.25">
      <c r="A72" s="29" t="s">
        <v>146</v>
      </c>
      <c r="B72" s="101" t="s">
        <v>89</v>
      </c>
      <c r="C72" s="102"/>
      <c r="D72" s="103"/>
      <c r="E72" s="101"/>
      <c r="F72" s="102"/>
      <c r="G72" s="102"/>
      <c r="H72" s="102"/>
      <c r="I72" s="47"/>
      <c r="J72" s="3"/>
    </row>
    <row r="73" spans="1:10" ht="15" customHeight="1" x14ac:dyDescent="0.25">
      <c r="A73" s="29" t="s">
        <v>147</v>
      </c>
      <c r="B73" s="101" t="s">
        <v>90</v>
      </c>
      <c r="C73" s="102"/>
      <c r="D73" s="103"/>
      <c r="E73" s="107"/>
      <c r="F73" s="108"/>
      <c r="G73" s="108"/>
      <c r="H73" s="108"/>
      <c r="I73" s="47"/>
      <c r="J73" s="3"/>
    </row>
    <row r="74" spans="1:10" ht="15" customHeight="1" x14ac:dyDescent="0.25">
      <c r="A74" s="29" t="s">
        <v>148</v>
      </c>
      <c r="B74" s="101" t="s">
        <v>91</v>
      </c>
      <c r="C74" s="102"/>
      <c r="D74" s="103"/>
      <c r="E74" s="107"/>
      <c r="F74" s="108"/>
      <c r="G74" s="108"/>
      <c r="H74" s="108"/>
      <c r="I74" s="47"/>
      <c r="J74" s="3"/>
    </row>
    <row r="75" spans="1:10" ht="15" customHeight="1" x14ac:dyDescent="0.25">
      <c r="A75" s="29" t="s">
        <v>163</v>
      </c>
      <c r="B75" s="101" t="s">
        <v>94</v>
      </c>
      <c r="C75" s="102"/>
      <c r="D75" s="103"/>
      <c r="E75" s="190"/>
      <c r="F75" s="191"/>
      <c r="G75" s="191"/>
      <c r="H75" s="191"/>
      <c r="I75" s="47"/>
      <c r="J75" s="3"/>
    </row>
    <row r="76" spans="1:10" ht="15" customHeight="1" x14ac:dyDescent="0.25">
      <c r="A76" s="34" t="s">
        <v>149</v>
      </c>
      <c r="B76" s="181" t="s">
        <v>92</v>
      </c>
      <c r="C76" s="182"/>
      <c r="D76" s="183"/>
      <c r="E76" s="181"/>
      <c r="F76" s="185"/>
      <c r="G76" s="185"/>
      <c r="H76" s="185"/>
      <c r="I76" s="48"/>
      <c r="J76" s="48"/>
    </row>
    <row r="77" spans="1:10" ht="44.25" customHeight="1" x14ac:dyDescent="0.25">
      <c r="A77" s="29" t="s">
        <v>150</v>
      </c>
      <c r="B77" s="101" t="s">
        <v>109</v>
      </c>
      <c r="C77" s="102"/>
      <c r="D77" s="103"/>
      <c r="E77" s="101" t="s">
        <v>152</v>
      </c>
      <c r="F77" s="153"/>
      <c r="G77" s="153"/>
      <c r="H77" s="153"/>
      <c r="I77" s="47"/>
      <c r="J77" s="3"/>
    </row>
    <row r="78" spans="1:10" ht="15" customHeight="1" x14ac:dyDescent="0.25">
      <c r="A78" s="34" t="s">
        <v>154</v>
      </c>
      <c r="B78" s="181" t="s">
        <v>112</v>
      </c>
      <c r="C78" s="182"/>
      <c r="D78" s="183"/>
      <c r="E78" s="181"/>
      <c r="F78" s="185"/>
      <c r="G78" s="185"/>
      <c r="H78" s="185"/>
      <c r="I78" s="48"/>
      <c r="J78" s="48"/>
    </row>
    <row r="79" spans="1:10" ht="26.25" customHeight="1" x14ac:dyDescent="0.25">
      <c r="A79" s="29" t="s">
        <v>155</v>
      </c>
      <c r="B79" s="101" t="s">
        <v>214</v>
      </c>
      <c r="C79" s="102"/>
      <c r="D79" s="103"/>
      <c r="E79" s="101" t="s">
        <v>215</v>
      </c>
      <c r="F79" s="102"/>
      <c r="G79" s="102"/>
      <c r="H79" s="102"/>
      <c r="I79" s="47"/>
      <c r="J79" s="3"/>
    </row>
    <row r="80" spans="1:10" ht="34.5" customHeight="1" x14ac:dyDescent="0.25">
      <c r="A80" s="34" t="s">
        <v>156</v>
      </c>
      <c r="B80" s="181" t="s">
        <v>93</v>
      </c>
      <c r="C80" s="182"/>
      <c r="D80" s="183"/>
      <c r="E80" s="181"/>
      <c r="F80" s="185"/>
      <c r="G80" s="185"/>
      <c r="H80" s="185"/>
      <c r="I80" s="48"/>
      <c r="J80" s="48"/>
    </row>
    <row r="81" spans="1:10" ht="15" customHeight="1" x14ac:dyDescent="0.25">
      <c r="A81" s="29" t="s">
        <v>157</v>
      </c>
      <c r="B81" s="101" t="s">
        <v>94</v>
      </c>
      <c r="C81" s="102"/>
      <c r="D81" s="103"/>
      <c r="E81" s="101"/>
      <c r="F81" s="153"/>
      <c r="G81" s="153"/>
      <c r="H81" s="153"/>
      <c r="I81" s="47"/>
      <c r="J81" s="3"/>
    </row>
    <row r="82" spans="1:10" ht="15" customHeight="1" x14ac:dyDescent="0.25">
      <c r="A82" s="29" t="s">
        <v>158</v>
      </c>
      <c r="B82" s="101" t="s">
        <v>95</v>
      </c>
      <c r="C82" s="102"/>
      <c r="D82" s="103"/>
      <c r="E82" s="107"/>
      <c r="F82" s="108"/>
      <c r="G82" s="108"/>
      <c r="H82" s="108"/>
      <c r="I82" s="47"/>
      <c r="J82" s="3"/>
    </row>
    <row r="83" spans="1:10" ht="15" customHeight="1" x14ac:dyDescent="0.25">
      <c r="A83" s="29" t="s">
        <v>159</v>
      </c>
      <c r="B83" s="101" t="s">
        <v>107</v>
      </c>
      <c r="C83" s="102"/>
      <c r="D83" s="103"/>
      <c r="E83" s="107"/>
      <c r="F83" s="153"/>
      <c r="G83" s="153"/>
      <c r="H83" s="153"/>
      <c r="I83" s="47"/>
      <c r="J83" s="3"/>
    </row>
    <row r="84" spans="1:10" ht="15" customHeight="1" x14ac:dyDescent="0.25">
      <c r="A84" s="30" t="s">
        <v>160</v>
      </c>
      <c r="B84" s="207" t="s">
        <v>96</v>
      </c>
      <c r="C84" s="208"/>
      <c r="D84" s="209"/>
      <c r="E84" s="210"/>
      <c r="F84" s="116"/>
      <c r="G84" s="116"/>
      <c r="H84" s="116"/>
      <c r="I84" s="47"/>
      <c r="J84" s="3"/>
    </row>
    <row r="85" spans="1:10" ht="15" customHeight="1" x14ac:dyDescent="0.25">
      <c r="A85" s="67" t="s">
        <v>161</v>
      </c>
      <c r="B85" s="211" t="s">
        <v>97</v>
      </c>
      <c r="C85" s="211"/>
      <c r="D85" s="211"/>
      <c r="E85" s="212"/>
      <c r="F85" s="213"/>
      <c r="G85" s="213"/>
      <c r="H85" s="213"/>
      <c r="I85" s="51"/>
      <c r="J85" s="52"/>
    </row>
    <row r="86" spans="1:10" x14ac:dyDescent="0.25">
      <c r="A86" s="218"/>
      <c r="B86" s="219"/>
      <c r="C86" s="219"/>
      <c r="D86" s="219"/>
      <c r="E86" s="219"/>
      <c r="F86" s="219"/>
      <c r="G86" s="219"/>
      <c r="H86" s="219"/>
      <c r="I86" s="219"/>
      <c r="J86" s="220"/>
    </row>
  </sheetData>
  <mergeCells count="156">
    <mergeCell ref="A86:J86"/>
    <mergeCell ref="B37:D37"/>
    <mergeCell ref="B38:D38"/>
    <mergeCell ref="E38:H38"/>
    <mergeCell ref="B43:D43"/>
    <mergeCell ref="E43:H43"/>
    <mergeCell ref="E41:H41"/>
    <mergeCell ref="B66:D66"/>
    <mergeCell ref="E66:H66"/>
    <mergeCell ref="B75:D75"/>
    <mergeCell ref="B52:D52"/>
    <mergeCell ref="E52:H52"/>
    <mergeCell ref="B53:D53"/>
    <mergeCell ref="E53:H53"/>
    <mergeCell ref="B50:D50"/>
    <mergeCell ref="E50:H50"/>
    <mergeCell ref="B51:D51"/>
    <mergeCell ref="E51:H51"/>
    <mergeCell ref="E61:H61"/>
    <mergeCell ref="E59:H59"/>
    <mergeCell ref="B60:D60"/>
    <mergeCell ref="E60:H60"/>
    <mergeCell ref="B79:D79"/>
    <mergeCell ref="E79:H79"/>
    <mergeCell ref="B78:D78"/>
    <mergeCell ref="E78:H78"/>
    <mergeCell ref="B77:D77"/>
    <mergeCell ref="E77:H77"/>
    <mergeCell ref="B76:D76"/>
    <mergeCell ref="B36:D36"/>
    <mergeCell ref="B39:D39"/>
    <mergeCell ref="E39:H39"/>
    <mergeCell ref="B40:D40"/>
    <mergeCell ref="E40:H40"/>
    <mergeCell ref="B44:D44"/>
    <mergeCell ref="E44:H44"/>
    <mergeCell ref="B41:D41"/>
    <mergeCell ref="B42:D42"/>
    <mergeCell ref="E42:H42"/>
    <mergeCell ref="E36:H36"/>
    <mergeCell ref="E37:H37"/>
    <mergeCell ref="B84:D84"/>
    <mergeCell ref="E84:H84"/>
    <mergeCell ref="B85:D85"/>
    <mergeCell ref="E85:H85"/>
    <mergeCell ref="B80:D80"/>
    <mergeCell ref="E80:H80"/>
    <mergeCell ref="B81:D81"/>
    <mergeCell ref="E81:H81"/>
    <mergeCell ref="B82:D82"/>
    <mergeCell ref="E82:H82"/>
    <mergeCell ref="B83:D83"/>
    <mergeCell ref="E83:H83"/>
    <mergeCell ref="E76:H76"/>
    <mergeCell ref="E75:H75"/>
    <mergeCell ref="B55:D55"/>
    <mergeCell ref="B73:D73"/>
    <mergeCell ref="E73:H73"/>
    <mergeCell ref="B74:D74"/>
    <mergeCell ref="E74:H74"/>
    <mergeCell ref="B71:D71"/>
    <mergeCell ref="E71:H71"/>
    <mergeCell ref="B72:D72"/>
    <mergeCell ref="E72:H72"/>
    <mergeCell ref="B69:D69"/>
    <mergeCell ref="E69:H69"/>
    <mergeCell ref="B70:D70"/>
    <mergeCell ref="E70:H70"/>
    <mergeCell ref="B67:D67"/>
    <mergeCell ref="E67:H67"/>
    <mergeCell ref="B68:D68"/>
    <mergeCell ref="E68:H68"/>
    <mergeCell ref="B64:D64"/>
    <mergeCell ref="E64:H64"/>
    <mergeCell ref="B65:D65"/>
    <mergeCell ref="E65:H65"/>
    <mergeCell ref="B61:D61"/>
    <mergeCell ref="B62:D62"/>
    <mergeCell ref="E62:H62"/>
    <mergeCell ref="B63:D63"/>
    <mergeCell ref="E63:H63"/>
    <mergeCell ref="B58:D58"/>
    <mergeCell ref="E58:H58"/>
    <mergeCell ref="B56:D56"/>
    <mergeCell ref="E56:H56"/>
    <mergeCell ref="B57:D57"/>
    <mergeCell ref="E57:H57"/>
    <mergeCell ref="B59:D59"/>
    <mergeCell ref="E23:G23"/>
    <mergeCell ref="H23:J23"/>
    <mergeCell ref="E55:H55"/>
    <mergeCell ref="B35:D35"/>
    <mergeCell ref="E35:H35"/>
    <mergeCell ref="B31:D31"/>
    <mergeCell ref="B32:D32"/>
    <mergeCell ref="E31:H31"/>
    <mergeCell ref="E32:H32"/>
    <mergeCell ref="B27:D27"/>
    <mergeCell ref="B28:D28"/>
    <mergeCell ref="E27:H27"/>
    <mergeCell ref="E28:H28"/>
    <mergeCell ref="B30:D30"/>
    <mergeCell ref="B29:D29"/>
    <mergeCell ref="E29:H29"/>
    <mergeCell ref="B45:D45"/>
    <mergeCell ref="E45:H45"/>
    <mergeCell ref="B49:D49"/>
    <mergeCell ref="E49:H49"/>
    <mergeCell ref="B46:D46"/>
    <mergeCell ref="E46:H46"/>
    <mergeCell ref="H1:J7"/>
    <mergeCell ref="A8:J8"/>
    <mergeCell ref="B9:J9"/>
    <mergeCell ref="B10:C10"/>
    <mergeCell ref="D10:J10"/>
    <mergeCell ref="B18:C18"/>
    <mergeCell ref="D18:J18"/>
    <mergeCell ref="A19:J19"/>
    <mergeCell ref="A20:A21"/>
    <mergeCell ref="B20:J20"/>
    <mergeCell ref="B21:D21"/>
    <mergeCell ref="E21:G21"/>
    <mergeCell ref="H21:J21"/>
    <mergeCell ref="B15:C15"/>
    <mergeCell ref="D15:J15"/>
    <mergeCell ref="B16:C16"/>
    <mergeCell ref="D16:J16"/>
    <mergeCell ref="B17:C17"/>
    <mergeCell ref="D17:J17"/>
    <mergeCell ref="A1:G7"/>
    <mergeCell ref="B13:C13"/>
    <mergeCell ref="D13:J13"/>
    <mergeCell ref="B47:D47"/>
    <mergeCell ref="E47:H47"/>
    <mergeCell ref="B48:D48"/>
    <mergeCell ref="E48:H48"/>
    <mergeCell ref="B33:D33"/>
    <mergeCell ref="E33:H33"/>
    <mergeCell ref="B34:D34"/>
    <mergeCell ref="E34:H34"/>
    <mergeCell ref="B11:C11"/>
    <mergeCell ref="D11:J11"/>
    <mergeCell ref="B12:C12"/>
    <mergeCell ref="D12:J12"/>
    <mergeCell ref="B14:C14"/>
    <mergeCell ref="D14:J14"/>
    <mergeCell ref="B24:D24"/>
    <mergeCell ref="E24:G24"/>
    <mergeCell ref="H24:J24"/>
    <mergeCell ref="B26:D26"/>
    <mergeCell ref="E26:G26"/>
    <mergeCell ref="H26:J26"/>
    <mergeCell ref="B22:D22"/>
    <mergeCell ref="E22:G22"/>
    <mergeCell ref="H22:J22"/>
    <mergeCell ref="B23:D23"/>
  </mergeCells>
  <dataValidations count="1">
    <dataValidation type="list" errorStyle="warning" allowBlank="1" showErrorMessage="1" sqref="D14:J14">
      <formula1>"Performance,Profiling,Performance y Profiling"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2" sqref="B2:B4"/>
    </sheetView>
  </sheetViews>
  <sheetFormatPr baseColWidth="10" defaultRowHeight="15" x14ac:dyDescent="0.25"/>
  <cols>
    <col min="2" max="2" width="13.28515625" bestFit="1" customWidth="1"/>
  </cols>
  <sheetData>
    <row r="2" spans="1:4" x14ac:dyDescent="0.25">
      <c r="A2" t="s">
        <v>51</v>
      </c>
      <c r="B2" t="s">
        <v>189</v>
      </c>
      <c r="D2" s="63">
        <v>0.1</v>
      </c>
    </row>
    <row r="3" spans="1:4" x14ac:dyDescent="0.25">
      <c r="A3" t="s">
        <v>187</v>
      </c>
      <c r="B3" t="s">
        <v>190</v>
      </c>
      <c r="D3" s="63">
        <v>0.2</v>
      </c>
    </row>
    <row r="4" spans="1:4" x14ac:dyDescent="0.25">
      <c r="B4" t="s">
        <v>191</v>
      </c>
      <c r="D4" s="63">
        <v>0.3</v>
      </c>
    </row>
    <row r="5" spans="1:4" x14ac:dyDescent="0.25">
      <c r="D5" s="63">
        <v>0.4</v>
      </c>
    </row>
    <row r="6" spans="1:4" x14ac:dyDescent="0.25">
      <c r="D6" s="63">
        <v>0.5</v>
      </c>
    </row>
    <row r="7" spans="1:4" x14ac:dyDescent="0.25">
      <c r="D7" s="63">
        <v>0.6</v>
      </c>
    </row>
    <row r="8" spans="1:4" x14ac:dyDescent="0.25">
      <c r="D8" s="63">
        <v>0.7</v>
      </c>
    </row>
    <row r="9" spans="1:4" x14ac:dyDescent="0.25">
      <c r="D9" s="63">
        <v>0.8</v>
      </c>
    </row>
    <row r="10" spans="1:4" x14ac:dyDescent="0.25">
      <c r="D10" s="63">
        <v>0.9</v>
      </c>
    </row>
    <row r="11" spans="1:4" x14ac:dyDescent="0.25">
      <c r="D11" s="6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Check_List</vt:lpstr>
      <vt:lpstr>Product_BackLog</vt:lpstr>
      <vt:lpstr>BackLog</vt:lpstr>
      <vt:lpstr>Matriz de priorización</vt:lpstr>
      <vt:lpstr>Gobierno </vt:lpstr>
      <vt:lpstr>Staffing Inicial</vt:lpstr>
      <vt:lpstr>Plan de Trabajo</vt:lpstr>
      <vt:lpstr>Listas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Munoz Mateus Jhon (Area  Arquitectura T.I)</dc:creator>
  <cp:lastModifiedBy>SQA</cp:lastModifiedBy>
  <dcterms:created xsi:type="dcterms:W3CDTF">2019-10-23T14:05:31Z</dcterms:created>
  <dcterms:modified xsi:type="dcterms:W3CDTF">2019-11-20T21:48:00Z</dcterms:modified>
</cp:coreProperties>
</file>