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luzern.sharepoint.com/sites/PREN-Team28-TM/Freigegebene Dokumente/General/MI/"/>
    </mc:Choice>
  </mc:AlternateContent>
  <xr:revisionPtr revIDLastSave="136" documentId="13_ncr:1_{4D61EDFE-E0CB-410A-BD0B-2B93E7A00C21}" xr6:coauthVersionLast="47" xr6:coauthVersionMax="47" xr10:uidLastSave="{D2A9FB3A-338B-4077-B26E-EB341CAD8F28}"/>
  <bookViews>
    <workbookView xWindow="-110" yWindow="-110" windowWidth="19420" windowHeight="10420" xr2:uid="{FAF99015-7EAF-4F54-A7F1-686A6F85989F}"/>
  </bookViews>
  <sheets>
    <sheet name="Einschlagwinkel" sheetId="1" r:id="rId1"/>
    <sheet name="Lenkwinkelausrichtung" sheetId="2" r:id="rId2"/>
    <sheet name="Zahnstangenlä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C10" i="3" s="1"/>
  <c r="B16" i="1"/>
  <c r="B17" i="1" s="1"/>
  <c r="B18" i="1" l="1"/>
  <c r="B20" i="1" s="1"/>
  <c r="B23" i="1" s="1"/>
  <c r="B26" i="1" s="1"/>
  <c r="B19" i="1"/>
  <c r="B22" i="1" s="1"/>
  <c r="B25" i="1" s="1"/>
  <c r="B6" i="2" l="1"/>
  <c r="C15" i="3" l="1"/>
  <c r="C20" i="3" s="1"/>
  <c r="C21" i="3"/>
</calcChain>
</file>

<file path=xl/sharedStrings.xml><?xml version="1.0" encoding="utf-8"?>
<sst xmlns="http://schemas.openxmlformats.org/spreadsheetml/2006/main" count="66" uniqueCount="40">
  <si>
    <t>Eingaben in mm</t>
  </si>
  <si>
    <t>gesLänge der Fahrzeuges:</t>
  </si>
  <si>
    <t>mm</t>
  </si>
  <si>
    <t>Breite des Fahrzeuges:</t>
  </si>
  <si>
    <t>Raddurchmesser:</t>
  </si>
  <si>
    <t>Radbreite:</t>
  </si>
  <si>
    <t>Achsabstand L :</t>
  </si>
  <si>
    <t>Minimaler Kurvenradius rk min:</t>
  </si>
  <si>
    <t>Resultierende Werte:</t>
  </si>
  <si>
    <t>S Lenk:</t>
  </si>
  <si>
    <t>r Hi:</t>
  </si>
  <si>
    <t>r Ha:</t>
  </si>
  <si>
    <t>r Vi :</t>
  </si>
  <si>
    <t>r Va:</t>
  </si>
  <si>
    <t>δi:</t>
  </si>
  <si>
    <t>°</t>
  </si>
  <si>
    <t>δa:</t>
  </si>
  <si>
    <t>Alpha Winkel:</t>
  </si>
  <si>
    <t>Beta Winkel:</t>
  </si>
  <si>
    <t>Front Chassi zu aussenkante Rad:</t>
  </si>
  <si>
    <t>Ende Chassi zu aussenkante Rad:</t>
  </si>
  <si>
    <t xml:space="preserve">Höhe </t>
  </si>
  <si>
    <t>h</t>
  </si>
  <si>
    <t>d</t>
  </si>
  <si>
    <t xml:space="preserve">Läng zwisch Lenkköpfen Radauf. </t>
  </si>
  <si>
    <t>a</t>
  </si>
  <si>
    <t>Gegeben</t>
  </si>
  <si>
    <t>Winkel Alpha</t>
  </si>
  <si>
    <t>α</t>
  </si>
  <si>
    <t>Ergennisse</t>
  </si>
  <si>
    <t>Zahnstangenlänge</t>
  </si>
  <si>
    <t>c</t>
  </si>
  <si>
    <t>Zwischenresultat</t>
  </si>
  <si>
    <t>delta AD in x-Richtung</t>
  </si>
  <si>
    <t>AD</t>
  </si>
  <si>
    <t>Lenkstangenlänge</t>
  </si>
  <si>
    <t xml:space="preserve">Min xi: </t>
  </si>
  <si>
    <t>Min xa:</t>
  </si>
  <si>
    <t>Echtes x:</t>
  </si>
  <si>
    <t>Delta Fah. Breite zu Lenkstange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</si>
</sst>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23092</xdr:colOff>
      <xdr:row>1</xdr:row>
      <xdr:rowOff>173921</xdr:rowOff>
    </xdr:from>
    <xdr:to>
      <xdr:col>9</xdr:col>
      <xdr:colOff>392547</xdr:colOff>
      <xdr:row>20</xdr:row>
      <xdr:rowOff>62398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10700B7-6FDA-430E-8F8F-C5AD3C26D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3092" y="358648"/>
          <a:ext cx="4179455" cy="3398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63501</xdr:colOff>
      <xdr:row>2</xdr:row>
      <xdr:rowOff>11204</xdr:rowOff>
    </xdr:from>
    <xdr:to>
      <xdr:col>6</xdr:col>
      <xdr:colOff>673100</xdr:colOff>
      <xdr:row>23</xdr:row>
      <xdr:rowOff>155108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D02E9A1-5775-45F8-AB81-1D2F7AF2B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9501" y="379504"/>
          <a:ext cx="2895599" cy="4023754"/>
        </a:xfrm>
        <a:prstGeom prst="rect">
          <a:avLst/>
        </a:prstGeom>
      </xdr:spPr>
    </xdr:pic>
    <xdr:clientData/>
  </xdr:twoCellAnchor>
  <xdr:twoCellAnchor editAs="oneCell">
    <xdr:from>
      <xdr:col>6</xdr:col>
      <xdr:colOff>18630</xdr:colOff>
      <xdr:row>3</xdr:row>
      <xdr:rowOff>24990</xdr:rowOff>
    </xdr:from>
    <xdr:to>
      <xdr:col>6</xdr:col>
      <xdr:colOff>369630</xdr:colOff>
      <xdr:row>4</xdr:row>
      <xdr:rowOff>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2" name="Freihand 1">
              <a:extLst>
                <a:ext uri="{FF2B5EF4-FFF2-40B4-BE49-F238E27FC236}">
                  <a16:creationId xmlns:a16="http://schemas.microsoft.com/office/drawing/2014/main" id="{1CF72B88-9027-4698-A41F-25C065747655}"/>
                </a:ext>
              </a:extLst>
            </xdr14:cNvPr>
            <xdr14:cNvContentPartPr/>
          </xdr14:nvContentPartPr>
          <xdr14:nvPr macro=""/>
          <xdr14:xfrm>
            <a:off x="4990680" y="577440"/>
            <a:ext cx="351000" cy="162360"/>
          </xdr14:xfrm>
        </xdr:contentPart>
      </mc:Choice>
      <mc:Fallback xmlns="">
        <xdr:pic>
          <xdr:nvPicPr>
            <xdr:cNvPr id="2" name="Freihand 1">
              <a:extLst>
                <a:ext uri="{FF2B5EF4-FFF2-40B4-BE49-F238E27FC236}">
                  <a16:creationId xmlns:a16="http://schemas.microsoft.com/office/drawing/2014/main" id="{1CF72B88-9027-4698-A41F-25C0657476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982040" y="568440"/>
              <a:ext cx="368640" cy="180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748073</xdr:colOff>
      <xdr:row>2</xdr:row>
      <xdr:rowOff>19050</xdr:rowOff>
    </xdr:from>
    <xdr:to>
      <xdr:col>10</xdr:col>
      <xdr:colOff>694369</xdr:colOff>
      <xdr:row>11</xdr:row>
      <xdr:rowOff>167893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0AA978-6A90-4414-9FC9-F9EEB7D15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97823" y="387350"/>
          <a:ext cx="4518296" cy="180619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8T16:25:32.8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389 159 24575,'7'0'0,"0"0"0,-1 0 0,1 1 0,-1 0 0,1 0 0,-1 0 0,1 1 0,-1 0 0,0 0 0,0 1 0,0 0 0,0 0 0,0 0 0,-1 1 0,1-1 0,6 7 0,54 52 0,68 57 0,-107-98 0,-11-7 0,29 17 0,-45-30 0,1-1 0,-1 1 0,1-1 0,-1 0 0,1 1 0,0-1 0,-1 0 0,1 1 0,-1-1 0,1 0 0,0 0 0,-1 0 0,1 1 0,0-1 0,-1 0 0,1 0 0,-1 0 0,1 0 0,0 0 0,-1 0 0,1-1 0,0 1 0,-1 0 0,1 0 0,0 0 0,-1 0 0,1-1 0,0 1 0,0-1 0,-1 0 0,1 0 0,-1 0 0,0 0 0,1 0 0,-1 1 0,0-1 0,1 0 0,-1 0 0,0 0 0,0 0 0,0 0 0,0 0 0,0 0 0,0 0 0,0-1 0,-1-4 0,1 0 0,-2 1 0,1-1 0,0 1 0,-4-8 0,-2 0 0,-1 0 0,0 1 0,-1 0 0,-15-17 0,-48-41 0,37 38 0,7 4 0,-2 2 0,-40-27 0,57 44 0,-1 1 0,0 0 0,-1 1 0,0 0 0,0 2 0,0 0 0,-1 0 0,-22-2 0,-6 2 0,-1 2 0,-63 4 0,221 0 0,-36 0 0,-1-1 0,0-5 0,130-22 0,-203 26 0,0 0 0,0 0 0,1 1 0,-1-1 0,0 1 0,0 0 0,0 0 0,0 0 0,4 1 0,-6 0 0,0-1 0,0 1 0,0 0 0,0-1 0,-1 1 0,1 0 0,0 0 0,0 0 0,-1-1 0,1 1 0,-1 0 0,1 0 0,-1 0 0,1 0 0,-1 0 0,1 0 0,-1 0 0,0 0 0,1 0 0,-1 0 0,0 0 0,0 1 0,0-1 0,0 0 0,0 0 0,0 0 0,0 0 0,-1 1 0,0 11 0,0-1 0,-2 1 0,1-1 0,-1 0 0,-1 1 0,-1-2 0,1 1 0,-2 0 0,1-1 0,-2 0 0,0-1 0,0 1 0,-9 9 0,-3 3 0,-2-1 0,-1-1 0,0-1 0,-34 23 0,32-26 0,0-2 0,0-1 0,-45 19 0,57-29 0,1 0 0,-1 0 0,0-1 0,0-1 0,-1 0 0,1 0 0,0-1 0,-1-1 0,1 0 0,-25-4 0,37 4 0,0 0 0,-1 0 0,1 0 0,-1 0 0,1 0 0,-1 0 0,1 0 0,0 0 0,-1 0 0,1 0 0,-1 0 0,1-1 0,0 1 0,-1 0 0,1 0 0,-1 0 0,1-1 0,0 1 0,-1 0 0,1 0 0,0-1 0,-1 1 0,1 0 0,0-1 0,0 1 0,-1 0 0,1-1 0,0 1 0,0 0 0,0-1 0,-1 1 0,1-1 0,0 1 0,0 0 0,0-1 0,0 1 0,0-1 0,0 1 0,0 0 0,0-1 0,0 1 0,0-1 0,0 1 0,0-1 0,0 1 0,0 0 0,0-2 0,16-16 0,35-27 0,3 3 0,106-64 0,-12 8 0,-146 97 0,1-1 0,-1 0 0,1 0 0,-1 0 0,0 0 0,0 0 0,3-4 0,-11 5 0,-15 9 0,-161 86 0,42-20 0,61-35 0,-158 83 0,221-110 0,16-12 0,0 0 0,0 0 0,0 0 0,0 0 0,0 0 0,0 1 0,0-1 0,0 0 0,0 0 0,0 0 0,0 0 0,0 0 0,0 0 0,0 0 0,0 1 0,0-1 0,0 0 0,0 0 0,0 0 0,0 0 0,0 0 0,1 0 0,-1 0 0,0 0 0,0 0 0,0 1 0,0-1 0,0 0 0,0 0 0,0 0 0,0 0 0,0 0 0,1 0 0,-1 0 0,0 0 0,0 0 0,0 0 0,0 0 0,0 0 0,0 0 0,0 0 0,1 0 0,-1 0 0,0 0 0,0 0 0,0 0 0,0 0 0,0 0 0,0 0 0,0 0 0,1 0 0,-1 0 0,0 0 0,0 0 0,0 0 0,0 0 0,0 0 0,0 0 0,0-1 0,0 1 0,0 0 0,1 0 0,36-9 0,-25 6 0,592-141 0,-428 104 0,-167 37 0,105-27 0,-113 29 0,0 1 0,1 0 0,-1-1 0,0 1 0,0-1 0,0 0 0,1 1 0,-1-1 0,0 0 0,0 1 0,0-1 0,0 0 0,1-1 0,-2 2 0,0-1 0,0 1 0,-1 0 0,1-1 0,0 1 0,0 0 0,0 0 0,0-1 0,-1 1 0,1 0 0,0 0 0,0 0 0,-1-1 0,1 1 0,0 0 0,0 0 0,-1 0 0,1 0 0,0-1 0,0 1 0,-1 0 0,1 0 0,0 0 0,-1 0 0,1 0 0,0 0 0,-1 0 0,1 0 0,0 0 0,-1 0 0,1 0 0,-38-2 0,-22 5 0,0 2 0,-84 19 0,142-24 15,-29 4 307,31-4-361,-1 0-1,1 1 1,-1-1-1,1 0 1,-1 0-1,1 0 0,-1 0 1,0 0-1,1 0 1,-1 0-1,1 0 0,-1 0 1,1 0-1,-1-1 1,0 1-1,1 0 0,-1 0 1,1 0-1,-1-1 1,1 1-1,-1 0 0,1-1 1,-1 1-1,1 0 1,0-1-1,-1 1 0,1-1 1,-1 1-1,1 0 1,0-1-1,-1 1 1,1-1-1,0 1 0,0-1 1,-1 1-1,1-1 1,0 0-1,0 1 0,0-1 1,0 1-1,0-1 1,-1 0-1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0555-C18A-46DD-8684-6C3D20D075A2}">
  <dimension ref="A3:C28"/>
  <sheetViews>
    <sheetView tabSelected="1" topLeftCell="A13" zoomScaleNormal="100" workbookViewId="0">
      <selection activeCell="C13" sqref="C13"/>
    </sheetView>
  </sheetViews>
  <sheetFormatPr baseColWidth="10" defaultColWidth="11.453125" defaultRowHeight="14.5" x14ac:dyDescent="0.35"/>
  <cols>
    <col min="1" max="1" width="33.1796875" customWidth="1"/>
    <col min="2" max="2" width="10.81640625" style="3"/>
    <col min="3" max="3" width="10.81640625" style="4"/>
  </cols>
  <sheetData>
    <row r="3" spans="1:3" x14ac:dyDescent="0.35">
      <c r="A3" s="1" t="s">
        <v>0</v>
      </c>
    </row>
    <row r="4" spans="1:3" x14ac:dyDescent="0.35">
      <c r="A4" t="s">
        <v>1</v>
      </c>
      <c r="B4" s="11">
        <v>500</v>
      </c>
      <c r="C4" s="4" t="s">
        <v>2</v>
      </c>
    </row>
    <row r="5" spans="1:3" x14ac:dyDescent="0.35">
      <c r="A5" t="s">
        <v>3</v>
      </c>
      <c r="B5" s="11">
        <v>358</v>
      </c>
      <c r="C5" s="4" t="s">
        <v>2</v>
      </c>
    </row>
    <row r="6" spans="1:3" x14ac:dyDescent="0.35">
      <c r="A6" t="s">
        <v>19</v>
      </c>
      <c r="B6" s="11">
        <v>50</v>
      </c>
      <c r="C6" s="4" t="s">
        <v>2</v>
      </c>
    </row>
    <row r="7" spans="1:3" x14ac:dyDescent="0.35">
      <c r="A7" t="s">
        <v>20</v>
      </c>
      <c r="B7" s="11">
        <v>50</v>
      </c>
      <c r="C7" s="4" t="s">
        <v>2</v>
      </c>
    </row>
    <row r="8" spans="1:3" x14ac:dyDescent="0.35">
      <c r="A8" t="s">
        <v>4</v>
      </c>
      <c r="B8" s="11">
        <v>128</v>
      </c>
      <c r="C8" s="4" t="s">
        <v>2</v>
      </c>
    </row>
    <row r="9" spans="1:3" x14ac:dyDescent="0.35">
      <c r="A9" t="s">
        <v>5</v>
      </c>
      <c r="B9" s="11">
        <v>57</v>
      </c>
      <c r="C9" s="4" t="s">
        <v>2</v>
      </c>
    </row>
    <row r="11" spans="1:3" x14ac:dyDescent="0.35">
      <c r="A11" t="s">
        <v>6</v>
      </c>
      <c r="B11" s="11">
        <v>300</v>
      </c>
      <c r="C11" s="4" t="s">
        <v>2</v>
      </c>
    </row>
    <row r="13" spans="1:3" x14ac:dyDescent="0.35">
      <c r="A13" t="s">
        <v>7</v>
      </c>
      <c r="B13" s="11">
        <v>400</v>
      </c>
      <c r="C13" s="4" t="s">
        <v>2</v>
      </c>
    </row>
    <row r="15" spans="1:3" x14ac:dyDescent="0.35">
      <c r="A15" s="1" t="s">
        <v>8</v>
      </c>
    </row>
    <row r="16" spans="1:3" x14ac:dyDescent="0.35">
      <c r="A16" t="s">
        <v>9</v>
      </c>
      <c r="B16" s="3">
        <f>B5-B9</f>
        <v>301</v>
      </c>
      <c r="C16" s="4" t="s">
        <v>2</v>
      </c>
    </row>
    <row r="17" spans="1:3" x14ac:dyDescent="0.35">
      <c r="A17" t="s">
        <v>10</v>
      </c>
      <c r="B17" s="3">
        <f>B13-(0.5*B16)</f>
        <v>249.5</v>
      </c>
      <c r="C17" s="4" t="s">
        <v>2</v>
      </c>
    </row>
    <row r="18" spans="1:3" x14ac:dyDescent="0.35">
      <c r="A18" t="s">
        <v>11</v>
      </c>
      <c r="B18" s="3">
        <f>B13+(0.5*B16)</f>
        <v>550.5</v>
      </c>
      <c r="C18" s="4" t="s">
        <v>2</v>
      </c>
    </row>
    <row r="19" spans="1:3" x14ac:dyDescent="0.35">
      <c r="A19" t="s">
        <v>12</v>
      </c>
      <c r="B19" s="3">
        <f>SQRT(B17^2+B11^2)</f>
        <v>390.19258065729542</v>
      </c>
      <c r="C19" s="4" t="s">
        <v>2</v>
      </c>
    </row>
    <row r="20" spans="1:3" x14ac:dyDescent="0.35">
      <c r="A20" t="s">
        <v>13</v>
      </c>
      <c r="B20" s="3">
        <f>SQRT(B18^2+B11^2)</f>
        <v>626.93719781171069</v>
      </c>
      <c r="C20" s="4" t="s">
        <v>2</v>
      </c>
    </row>
    <row r="22" spans="1:3" x14ac:dyDescent="0.35">
      <c r="A22" s="2" t="s">
        <v>14</v>
      </c>
      <c r="B22" s="10">
        <f>ACOS(B17/B19)*(180/PI())</f>
        <v>50.250831625705494</v>
      </c>
      <c r="C22" s="4" t="s">
        <v>15</v>
      </c>
    </row>
    <row r="23" spans="1:3" x14ac:dyDescent="0.35">
      <c r="A23" t="s">
        <v>16</v>
      </c>
      <c r="B23" s="10">
        <f>ACOS(B18/B20)*(180/PI())</f>
        <v>28.588578521520834</v>
      </c>
      <c r="C23" s="4" t="s">
        <v>15</v>
      </c>
    </row>
    <row r="25" spans="1:3" x14ac:dyDescent="0.35">
      <c r="A25" t="s">
        <v>36</v>
      </c>
      <c r="B25" s="10">
        <f>0.5*B8*SIN(B22*(PI()/180))</f>
        <v>49.206471244678234</v>
      </c>
      <c r="C25" s="4" t="s">
        <v>2</v>
      </c>
    </row>
    <row r="26" spans="1:3" x14ac:dyDescent="0.35">
      <c r="A26" t="s">
        <v>37</v>
      </c>
      <c r="B26" s="10">
        <f>0.5*B8*SIN(B23*(PI()/180))</f>
        <v>30.625077068351555</v>
      </c>
      <c r="C26" s="4" t="s">
        <v>2</v>
      </c>
    </row>
    <row r="28" spans="1:3" x14ac:dyDescent="0.35">
      <c r="A28" t="s">
        <v>38</v>
      </c>
      <c r="B28" s="11">
        <v>100</v>
      </c>
      <c r="C28" s="4" t="s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5D37-C05E-4748-8BC4-47D35B509A23}">
  <dimension ref="A3:C6"/>
  <sheetViews>
    <sheetView workbookViewId="0">
      <selection activeCell="B11" sqref="B11"/>
    </sheetView>
  </sheetViews>
  <sheetFormatPr baseColWidth="10" defaultColWidth="11.453125" defaultRowHeight="14.5" x14ac:dyDescent="0.35"/>
  <cols>
    <col min="1" max="1" width="28" customWidth="1"/>
    <col min="2" max="2" width="10.81640625" style="3"/>
    <col min="3" max="3" width="10.81640625" style="4"/>
  </cols>
  <sheetData>
    <row r="3" spans="1:3" x14ac:dyDescent="0.35">
      <c r="A3" t="s">
        <v>39</v>
      </c>
      <c r="B3" s="11">
        <v>71.5</v>
      </c>
      <c r="C3" s="4" t="s">
        <v>2</v>
      </c>
    </row>
    <row r="5" spans="1:3" ht="15.5" x14ac:dyDescent="0.35">
      <c r="A5" t="s">
        <v>17</v>
      </c>
      <c r="B5" s="10">
        <f>ATAN(Einschlagwinkel!B11/(0.5*(Einschlagwinkel!B5-2*B3)))*(180/PI())</f>
        <v>70.28570548470195</v>
      </c>
      <c r="C5" s="5" t="s">
        <v>15</v>
      </c>
    </row>
    <row r="6" spans="1:3" x14ac:dyDescent="0.35">
      <c r="A6" t="s">
        <v>18</v>
      </c>
      <c r="B6" s="10">
        <f>90-B5</f>
        <v>19.71429451529805</v>
      </c>
      <c r="C6" s="4" t="s">
        <v>15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F820-E045-4908-9FAD-299CB021A364}">
  <dimension ref="A3:D21"/>
  <sheetViews>
    <sheetView topLeftCell="A7" workbookViewId="0">
      <selection activeCell="C4" sqref="C4"/>
    </sheetView>
  </sheetViews>
  <sheetFormatPr baseColWidth="10" defaultRowHeight="14.5" x14ac:dyDescent="0.35"/>
  <cols>
    <col min="1" max="1" width="33.453125" customWidth="1"/>
    <col min="2" max="2" width="7.1796875" style="7" customWidth="1"/>
    <col min="3" max="3" width="10.81640625" style="3"/>
  </cols>
  <sheetData>
    <row r="3" spans="1:4" x14ac:dyDescent="0.35">
      <c r="A3" s="1" t="s">
        <v>0</v>
      </c>
      <c r="B3" s="6"/>
      <c r="C3" s="9"/>
    </row>
    <row r="4" spans="1:4" x14ac:dyDescent="0.35">
      <c r="A4" t="s">
        <v>21</v>
      </c>
      <c r="B4" s="7" t="s">
        <v>22</v>
      </c>
      <c r="C4" s="11">
        <v>70</v>
      </c>
      <c r="D4" s="4" t="s">
        <v>2</v>
      </c>
    </row>
    <row r="5" spans="1:4" x14ac:dyDescent="0.35">
      <c r="A5" t="s">
        <v>24</v>
      </c>
      <c r="B5" s="7" t="s">
        <v>25</v>
      </c>
      <c r="C5" s="11">
        <v>215</v>
      </c>
      <c r="D5" s="4" t="s">
        <v>2</v>
      </c>
    </row>
    <row r="6" spans="1:4" x14ac:dyDescent="0.35">
      <c r="D6" s="4"/>
    </row>
    <row r="7" spans="1:4" x14ac:dyDescent="0.35">
      <c r="D7" s="4"/>
    </row>
    <row r="8" spans="1:4" x14ac:dyDescent="0.35">
      <c r="D8" s="4"/>
    </row>
    <row r="9" spans="1:4" x14ac:dyDescent="0.35">
      <c r="A9" s="1" t="s">
        <v>26</v>
      </c>
      <c r="B9" s="6"/>
      <c r="C9" s="9"/>
    </row>
    <row r="10" spans="1:4" x14ac:dyDescent="0.35">
      <c r="A10" t="s">
        <v>27</v>
      </c>
      <c r="B10" s="8" t="s">
        <v>28</v>
      </c>
      <c r="C10" s="3">
        <f>ROUNDUP(Lenkwinkelausrichtung!B5,0)</f>
        <v>71</v>
      </c>
      <c r="D10" s="4" t="s">
        <v>15</v>
      </c>
    </row>
    <row r="11" spans="1:4" x14ac:dyDescent="0.35">
      <c r="D11" s="4"/>
    </row>
    <row r="14" spans="1:4" x14ac:dyDescent="0.35">
      <c r="A14" s="1" t="s">
        <v>32</v>
      </c>
      <c r="B14" s="6"/>
      <c r="C14" s="9"/>
    </row>
    <row r="15" spans="1:4" x14ac:dyDescent="0.35">
      <c r="A15" t="s">
        <v>33</v>
      </c>
      <c r="B15" s="8" t="s">
        <v>34</v>
      </c>
      <c r="C15" s="3">
        <f>C4/TAN(C10*PI()/180)</f>
        <v>24.102932930276573</v>
      </c>
      <c r="D15" s="4" t="s">
        <v>2</v>
      </c>
    </row>
    <row r="19" spans="1:4" x14ac:dyDescent="0.35">
      <c r="A19" s="1" t="s">
        <v>29</v>
      </c>
    </row>
    <row r="20" spans="1:4" x14ac:dyDescent="0.35">
      <c r="A20" t="s">
        <v>30</v>
      </c>
      <c r="B20" s="7" t="s">
        <v>31</v>
      </c>
      <c r="C20" s="10">
        <f>C5-2*C15</f>
        <v>166.79413413944684</v>
      </c>
      <c r="D20" t="s">
        <v>2</v>
      </c>
    </row>
    <row r="21" spans="1:4" x14ac:dyDescent="0.35">
      <c r="A21" t="s">
        <v>35</v>
      </c>
      <c r="B21" s="7" t="s">
        <v>23</v>
      </c>
      <c r="C21" s="10">
        <f>C4/SIN(C10*(PI()/180))</f>
        <v>74.033447683066953</v>
      </c>
      <c r="D21" t="s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09B787EF347B4F9B76BC4960196EA8" ma:contentTypeVersion="9" ma:contentTypeDescription="Ein neues Dokument erstellen." ma:contentTypeScope="" ma:versionID="d716620cc7b2bce87bbe9ebb207ca309">
  <xsd:schema xmlns:xsd="http://www.w3.org/2001/XMLSchema" xmlns:xs="http://www.w3.org/2001/XMLSchema" xmlns:p="http://schemas.microsoft.com/office/2006/metadata/properties" xmlns:ns2="d6cddaae-7a7b-4988-8752-6bbb429ee5d9" targetNamespace="http://schemas.microsoft.com/office/2006/metadata/properties" ma:root="true" ma:fieldsID="040534bd916f7471a5ad6e51245698a2" ns2:_="">
    <xsd:import namespace="d6cddaae-7a7b-4988-8752-6bbb429ee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daae-7a7b-4988-8752-6bbb429ee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78451A-4E73-408E-A649-A0B899141D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A903F-2CD7-4C12-AD07-A6AE471D48F3}"/>
</file>

<file path=customXml/itemProps3.xml><?xml version="1.0" encoding="utf-8"?>
<ds:datastoreItem xmlns:ds="http://schemas.openxmlformats.org/officeDocument/2006/customXml" ds:itemID="{E2E95775-1BD6-4DEB-9F4D-D647BB181081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6cddaae-7a7b-4988-8752-6bbb429ee5d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Einschlagwinkel</vt:lpstr>
      <vt:lpstr>Lenkwinkelausrichtung</vt:lpstr>
      <vt:lpstr>Zahnstangenlänge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Meuli</dc:creator>
  <cp:keywords/>
  <dc:description/>
  <cp:lastModifiedBy>Giulio Meuli</cp:lastModifiedBy>
  <cp:revision/>
  <dcterms:created xsi:type="dcterms:W3CDTF">2021-11-07T14:56:52Z</dcterms:created>
  <dcterms:modified xsi:type="dcterms:W3CDTF">2021-12-16T17:35:51Z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0x010100E309B787EF347B4F9B76BC4960196EA8</vt:lpwstr>
  </property>
</Properties>
</file>