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ILAGR~1\AppData\Local\Temp\Rar$DIa2196.36897\"/>
    </mc:Choice>
  </mc:AlternateContent>
  <xr:revisionPtr revIDLastSave="0" documentId="13_ncr:1_{1448B523-6EBE-43CE-ADF9-37323017B60A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4°A" sheetId="1" r:id="rId1"/>
    <sheet name="4°B" sheetId="2" r:id="rId2"/>
    <sheet name="4°C" sheetId="3" r:id="rId3"/>
    <sheet name="Hoja1" sheetId="7" r:id="rId4"/>
    <sheet name="BOLETA 4°A" sheetId="4" r:id="rId5"/>
    <sheet name="BOLETA 4°B" sheetId="5" r:id="rId6"/>
    <sheet name="BOLETA 4°C" sheetId="6" r:id="rId7"/>
  </sheets>
  <definedNames>
    <definedName name="bloquear_conf">#REF!</definedName>
    <definedName name="feb">#REF!</definedName>
    <definedName name="febrero">#REF!</definedName>
    <definedName name="lista_c">#REF!</definedName>
    <definedName name="locked">#REF!</definedName>
    <definedName name="materias">#REF!</definedName>
    <definedName name="NOTAS">#REF!</definedName>
    <definedName name="promedio">#REF!</definedName>
    <definedName name="qwe">#REF!</definedName>
  </definedNames>
  <calcPr calcId="191029"/>
  <extLst>
    <ext uri="GoogleSheetsCustomDataVersion2">
      <go:sheetsCustomData xmlns:go="http://customooxmlschemas.google.com/" r:id="rId11" roundtripDataChecksum="KCdnrYWcgR5EWC/4/uLBsN1NNvJQPMp61CCEuqJxxdM="/>
    </ext>
  </extLst>
</workbook>
</file>

<file path=xl/calcChain.xml><?xml version="1.0" encoding="utf-8"?>
<calcChain xmlns="http://schemas.openxmlformats.org/spreadsheetml/2006/main">
  <c r="E71" i="7" l="1"/>
  <c r="E70" i="7"/>
  <c r="E69" i="7"/>
  <c r="N61" i="7"/>
  <c r="N60" i="7"/>
  <c r="N59" i="7"/>
  <c r="E61" i="7"/>
  <c r="E60" i="7"/>
  <c r="E59" i="7"/>
  <c r="N51" i="7"/>
  <c r="N50" i="7"/>
  <c r="N49" i="7"/>
  <c r="E51" i="7"/>
  <c r="E50" i="7"/>
  <c r="E49" i="7"/>
  <c r="N41" i="7"/>
  <c r="N40" i="7"/>
  <c r="N39" i="7"/>
  <c r="E41" i="7"/>
  <c r="E40" i="7"/>
  <c r="E39" i="7"/>
  <c r="N31" i="7"/>
  <c r="N30" i="7"/>
  <c r="N29" i="7"/>
  <c r="E31" i="7"/>
  <c r="E30" i="7"/>
  <c r="E29" i="7"/>
  <c r="N21" i="7"/>
  <c r="N20" i="7"/>
  <c r="N19" i="7"/>
  <c r="N11" i="7"/>
  <c r="N10" i="7"/>
  <c r="N9" i="7"/>
  <c r="E21" i="7"/>
  <c r="E20" i="7"/>
  <c r="E19" i="7"/>
  <c r="E11" i="7"/>
  <c r="E10" i="7"/>
  <c r="E68" i="7"/>
  <c r="E67" i="7"/>
  <c r="E66" i="7"/>
  <c r="E65" i="7"/>
  <c r="N58" i="7"/>
  <c r="N57" i="7"/>
  <c r="N56" i="7"/>
  <c r="N55" i="7"/>
  <c r="E58" i="7"/>
  <c r="E57" i="7"/>
  <c r="E56" i="7"/>
  <c r="E55" i="7"/>
  <c r="E48" i="7"/>
  <c r="E47" i="7"/>
  <c r="E46" i="7"/>
  <c r="E45" i="7"/>
  <c r="N48" i="7"/>
  <c r="N47" i="7"/>
  <c r="N46" i="7"/>
  <c r="N45" i="7"/>
  <c r="N38" i="7"/>
  <c r="N37" i="7"/>
  <c r="N36" i="7"/>
  <c r="N35" i="7"/>
  <c r="E38" i="7"/>
  <c r="E37" i="7"/>
  <c r="E36" i="7"/>
  <c r="E35" i="7"/>
  <c r="N28" i="7"/>
  <c r="N27" i="7"/>
  <c r="N26" i="7"/>
  <c r="N25" i="7"/>
  <c r="E28" i="7"/>
  <c r="E27" i="7"/>
  <c r="E26" i="7"/>
  <c r="E25" i="7"/>
  <c r="N18" i="7"/>
  <c r="N17" i="7"/>
  <c r="N16" i="7"/>
  <c r="N15" i="7"/>
  <c r="E18" i="7"/>
  <c r="E17" i="7"/>
  <c r="E16" i="7"/>
  <c r="E15" i="7"/>
  <c r="N8" i="7"/>
  <c r="N7" i="7"/>
  <c r="N6" i="7"/>
  <c r="N5" i="7"/>
  <c r="BM57" i="1"/>
  <c r="BM53" i="1"/>
  <c r="AX59" i="1"/>
  <c r="E9" i="7"/>
  <c r="E8" i="7"/>
  <c r="E7" i="7"/>
  <c r="E6" i="7"/>
  <c r="E5" i="7"/>
  <c r="P54" i="6"/>
  <c r="N54" i="6"/>
  <c r="L54" i="6"/>
  <c r="J54" i="6"/>
  <c r="G54" i="6"/>
  <c r="Q47" i="6"/>
  <c r="P47" i="6"/>
  <c r="H47" i="6"/>
  <c r="G47" i="6"/>
  <c r="Q46" i="6"/>
  <c r="P46" i="6"/>
  <c r="H46" i="6"/>
  <c r="G46" i="6"/>
  <c r="Q42" i="6"/>
  <c r="P42" i="6"/>
  <c r="H42" i="6"/>
  <c r="G42" i="6"/>
  <c r="Q41" i="6"/>
  <c r="P41" i="6"/>
  <c r="H41" i="6"/>
  <c r="G41" i="6"/>
  <c r="Q40" i="6"/>
  <c r="P40" i="6"/>
  <c r="H40" i="6"/>
  <c r="G40" i="6"/>
  <c r="Q39" i="6"/>
  <c r="P39" i="6"/>
  <c r="H39" i="6"/>
  <c r="G39" i="6"/>
  <c r="Q38" i="6"/>
  <c r="P38" i="6"/>
  <c r="H38" i="6"/>
  <c r="G38" i="6"/>
  <c r="Q37" i="6"/>
  <c r="P37" i="6"/>
  <c r="H37" i="6"/>
  <c r="G37" i="6"/>
  <c r="Q36" i="6"/>
  <c r="P36" i="6"/>
  <c r="H36" i="6"/>
  <c r="G36" i="6"/>
  <c r="Q35" i="6"/>
  <c r="P35" i="6"/>
  <c r="H35" i="6"/>
  <c r="G35" i="6"/>
  <c r="Q34" i="6"/>
  <c r="P34" i="6"/>
  <c r="H34" i="6"/>
  <c r="G34" i="6"/>
  <c r="Q33" i="6"/>
  <c r="P33" i="6"/>
  <c r="H33" i="6"/>
  <c r="G33" i="6"/>
  <c r="Q32" i="6"/>
  <c r="P32" i="6"/>
  <c r="H32" i="6"/>
  <c r="G32" i="6"/>
  <c r="Q31" i="6"/>
  <c r="P31" i="6"/>
  <c r="H31" i="6"/>
  <c r="G31" i="6"/>
  <c r="Q30" i="6"/>
  <c r="P30" i="6"/>
  <c r="H30" i="6"/>
  <c r="G30" i="6"/>
  <c r="Q29" i="6"/>
  <c r="P29" i="6"/>
  <c r="H29" i="6"/>
  <c r="G29" i="6"/>
  <c r="Q28" i="6"/>
  <c r="P28" i="6"/>
  <c r="H28" i="6"/>
  <c r="G28" i="6"/>
  <c r="Q27" i="6"/>
  <c r="P27" i="6"/>
  <c r="H27" i="6"/>
  <c r="G27" i="6"/>
  <c r="Q26" i="6"/>
  <c r="P26" i="6"/>
  <c r="H26" i="6"/>
  <c r="G26" i="6"/>
  <c r="Q25" i="6"/>
  <c r="P25" i="6"/>
  <c r="H25" i="6"/>
  <c r="G25" i="6"/>
  <c r="Q24" i="6"/>
  <c r="P24" i="6"/>
  <c r="H24" i="6"/>
  <c r="G24" i="6"/>
  <c r="Q23" i="6"/>
  <c r="P23" i="6"/>
  <c r="H23" i="6"/>
  <c r="G23" i="6"/>
  <c r="Q22" i="6"/>
  <c r="P22" i="6"/>
  <c r="H22" i="6"/>
  <c r="G22" i="6"/>
  <c r="Q21" i="6"/>
  <c r="P21" i="6"/>
  <c r="H21" i="6"/>
  <c r="G21" i="6"/>
  <c r="Q20" i="6"/>
  <c r="P20" i="6"/>
  <c r="H20" i="6"/>
  <c r="G20" i="6"/>
  <c r="Q19" i="6"/>
  <c r="P19" i="6"/>
  <c r="H19" i="6"/>
  <c r="G19" i="6"/>
  <c r="Q18" i="6"/>
  <c r="P18" i="6"/>
  <c r="H18" i="6"/>
  <c r="G18" i="6"/>
  <c r="P17" i="6"/>
  <c r="H17" i="6"/>
  <c r="G17" i="6"/>
  <c r="G13" i="6"/>
  <c r="K12" i="6"/>
  <c r="I12" i="6"/>
  <c r="G12" i="6"/>
  <c r="O10" i="6"/>
  <c r="G10" i="6"/>
  <c r="P54" i="5"/>
  <c r="N54" i="5"/>
  <c r="L54" i="5"/>
  <c r="J54" i="5"/>
  <c r="G54" i="5"/>
  <c r="Q47" i="5"/>
  <c r="P47" i="5"/>
  <c r="H47" i="5"/>
  <c r="G47" i="5"/>
  <c r="Q46" i="5"/>
  <c r="P46" i="5"/>
  <c r="H46" i="5"/>
  <c r="G46" i="5"/>
  <c r="Q42" i="5"/>
  <c r="P42" i="5"/>
  <c r="L42" i="5"/>
  <c r="H42" i="5"/>
  <c r="G42" i="5"/>
  <c r="Q41" i="5"/>
  <c r="P41" i="5"/>
  <c r="L41" i="5"/>
  <c r="H41" i="5"/>
  <c r="G41" i="5"/>
  <c r="Q40" i="5"/>
  <c r="P40" i="5"/>
  <c r="L40" i="5"/>
  <c r="H40" i="5"/>
  <c r="G40" i="5"/>
  <c r="Q39" i="5"/>
  <c r="P39" i="5"/>
  <c r="L39" i="5"/>
  <c r="H39" i="5"/>
  <c r="G39" i="5"/>
  <c r="Q38" i="5"/>
  <c r="P38" i="5"/>
  <c r="L38" i="5"/>
  <c r="H38" i="5"/>
  <c r="G38" i="5"/>
  <c r="Q37" i="5"/>
  <c r="P37" i="5"/>
  <c r="L37" i="5"/>
  <c r="H37" i="5"/>
  <c r="G37" i="5"/>
  <c r="Q36" i="5"/>
  <c r="P36" i="5"/>
  <c r="L36" i="5"/>
  <c r="H36" i="5"/>
  <c r="G36" i="5"/>
  <c r="Q35" i="5"/>
  <c r="P35" i="5"/>
  <c r="L35" i="5"/>
  <c r="H35" i="5"/>
  <c r="G35" i="5"/>
  <c r="Q34" i="5"/>
  <c r="P34" i="5"/>
  <c r="L34" i="5"/>
  <c r="H34" i="5"/>
  <c r="G34" i="5"/>
  <c r="Q33" i="5"/>
  <c r="P33" i="5"/>
  <c r="L33" i="5"/>
  <c r="H33" i="5"/>
  <c r="G33" i="5"/>
  <c r="Q32" i="5"/>
  <c r="P32" i="5"/>
  <c r="L32" i="5"/>
  <c r="H32" i="5"/>
  <c r="G32" i="5"/>
  <c r="Q31" i="5"/>
  <c r="P31" i="5"/>
  <c r="L31" i="5"/>
  <c r="H31" i="5"/>
  <c r="G31" i="5"/>
  <c r="Q30" i="5"/>
  <c r="P30" i="5"/>
  <c r="L30" i="5"/>
  <c r="H30" i="5"/>
  <c r="G30" i="5"/>
  <c r="Q29" i="5"/>
  <c r="P29" i="5"/>
  <c r="L29" i="5"/>
  <c r="H29" i="5"/>
  <c r="G29" i="5"/>
  <c r="Q28" i="5"/>
  <c r="P28" i="5"/>
  <c r="L28" i="5"/>
  <c r="H28" i="5"/>
  <c r="G28" i="5"/>
  <c r="Q27" i="5"/>
  <c r="P27" i="5"/>
  <c r="L27" i="5"/>
  <c r="H27" i="5"/>
  <c r="G27" i="5"/>
  <c r="Q26" i="5"/>
  <c r="P26" i="5"/>
  <c r="L26" i="5"/>
  <c r="H26" i="5"/>
  <c r="G26" i="5"/>
  <c r="Q25" i="5"/>
  <c r="P25" i="5"/>
  <c r="L25" i="5"/>
  <c r="H25" i="5"/>
  <c r="G25" i="5"/>
  <c r="Q24" i="5"/>
  <c r="P24" i="5"/>
  <c r="L24" i="5"/>
  <c r="H24" i="5"/>
  <c r="G24" i="5"/>
  <c r="Q23" i="5"/>
  <c r="P23" i="5"/>
  <c r="L23" i="5"/>
  <c r="H23" i="5"/>
  <c r="G23" i="5"/>
  <c r="Q22" i="5"/>
  <c r="P22" i="5"/>
  <c r="L22" i="5"/>
  <c r="H22" i="5"/>
  <c r="G22" i="5"/>
  <c r="Q21" i="5"/>
  <c r="P21" i="5"/>
  <c r="L21" i="5"/>
  <c r="H21" i="5"/>
  <c r="G21" i="5"/>
  <c r="Q20" i="5"/>
  <c r="P20" i="5"/>
  <c r="L20" i="5"/>
  <c r="H20" i="5"/>
  <c r="G20" i="5"/>
  <c r="Q19" i="5"/>
  <c r="P19" i="5"/>
  <c r="L19" i="5"/>
  <c r="H19" i="5"/>
  <c r="G19" i="5"/>
  <c r="Q18" i="5"/>
  <c r="P18" i="5"/>
  <c r="L18" i="5"/>
  <c r="H18" i="5"/>
  <c r="G18" i="5"/>
  <c r="Q17" i="5"/>
  <c r="P17" i="5"/>
  <c r="L17" i="5"/>
  <c r="H17" i="5"/>
  <c r="G17" i="5"/>
  <c r="G13" i="5"/>
  <c r="K12" i="5"/>
  <c r="I12" i="5"/>
  <c r="G12" i="5"/>
  <c r="O10" i="5"/>
  <c r="G10" i="5"/>
  <c r="N56" i="4"/>
  <c r="L56" i="4"/>
  <c r="J56" i="4"/>
  <c r="G56" i="4"/>
  <c r="N55" i="4"/>
  <c r="L55" i="4"/>
  <c r="J55" i="4"/>
  <c r="G55" i="4"/>
  <c r="P54" i="4"/>
  <c r="N54" i="4"/>
  <c r="L54" i="4"/>
  <c r="J54" i="4"/>
  <c r="G54" i="4"/>
  <c r="Q47" i="4"/>
  <c r="P47" i="4"/>
  <c r="M47" i="4"/>
  <c r="L47" i="4"/>
  <c r="H47" i="4"/>
  <c r="G47" i="4"/>
  <c r="Q46" i="4"/>
  <c r="P46" i="4"/>
  <c r="M46" i="4"/>
  <c r="L46" i="4"/>
  <c r="H46" i="4"/>
  <c r="G46" i="4"/>
  <c r="Q42" i="4"/>
  <c r="P42" i="4"/>
  <c r="M42" i="4"/>
  <c r="L42" i="4"/>
  <c r="H42" i="4"/>
  <c r="G42" i="4"/>
  <c r="Q41" i="4"/>
  <c r="P41" i="4"/>
  <c r="M41" i="4"/>
  <c r="L41" i="4"/>
  <c r="H41" i="4"/>
  <c r="G41" i="4"/>
  <c r="Q40" i="4"/>
  <c r="P40" i="4"/>
  <c r="M40" i="4"/>
  <c r="L40" i="4"/>
  <c r="H40" i="4"/>
  <c r="G40" i="4"/>
  <c r="Q39" i="4"/>
  <c r="P39" i="4"/>
  <c r="M39" i="4"/>
  <c r="L39" i="4"/>
  <c r="H39" i="4"/>
  <c r="G39" i="4"/>
  <c r="Q38" i="4"/>
  <c r="P38" i="4"/>
  <c r="M38" i="4"/>
  <c r="L38" i="4"/>
  <c r="H38" i="4"/>
  <c r="G38" i="4"/>
  <c r="Q37" i="4"/>
  <c r="P37" i="4"/>
  <c r="M37" i="4"/>
  <c r="L37" i="4"/>
  <c r="H37" i="4"/>
  <c r="G37" i="4"/>
  <c r="Q36" i="4"/>
  <c r="P36" i="4"/>
  <c r="M36" i="4"/>
  <c r="L36" i="4"/>
  <c r="H36" i="4"/>
  <c r="G36" i="4"/>
  <c r="Q35" i="4"/>
  <c r="P35" i="4"/>
  <c r="M35" i="4"/>
  <c r="L35" i="4"/>
  <c r="H35" i="4"/>
  <c r="G35" i="4"/>
  <c r="Q34" i="4"/>
  <c r="P34" i="4"/>
  <c r="M34" i="4"/>
  <c r="L34" i="4"/>
  <c r="H34" i="4"/>
  <c r="G34" i="4"/>
  <c r="Q33" i="4"/>
  <c r="P33" i="4"/>
  <c r="M33" i="4"/>
  <c r="L33" i="4"/>
  <c r="H33" i="4"/>
  <c r="G33" i="4"/>
  <c r="Q32" i="4"/>
  <c r="P32" i="4"/>
  <c r="M32" i="4"/>
  <c r="L32" i="4"/>
  <c r="H32" i="4"/>
  <c r="G32" i="4"/>
  <c r="Q31" i="4"/>
  <c r="P31" i="4"/>
  <c r="M31" i="4"/>
  <c r="L31" i="4"/>
  <c r="H31" i="4"/>
  <c r="G31" i="4"/>
  <c r="Q30" i="4"/>
  <c r="P30" i="4"/>
  <c r="M30" i="4"/>
  <c r="L30" i="4"/>
  <c r="H30" i="4"/>
  <c r="G30" i="4"/>
  <c r="Q29" i="4"/>
  <c r="P29" i="4"/>
  <c r="M29" i="4"/>
  <c r="L29" i="4"/>
  <c r="H29" i="4"/>
  <c r="G29" i="4"/>
  <c r="Q28" i="4"/>
  <c r="P28" i="4"/>
  <c r="M28" i="4"/>
  <c r="L28" i="4"/>
  <c r="H28" i="4"/>
  <c r="G28" i="4"/>
  <c r="Q27" i="4"/>
  <c r="P27" i="4"/>
  <c r="M27" i="4"/>
  <c r="L27" i="4"/>
  <c r="H27" i="4"/>
  <c r="G27" i="4"/>
  <c r="Q26" i="4"/>
  <c r="P26" i="4"/>
  <c r="M26" i="4"/>
  <c r="L26" i="4"/>
  <c r="H26" i="4"/>
  <c r="G26" i="4"/>
  <c r="Q25" i="4"/>
  <c r="P25" i="4"/>
  <c r="M25" i="4"/>
  <c r="L25" i="4"/>
  <c r="H25" i="4"/>
  <c r="G25" i="4"/>
  <c r="Q24" i="4"/>
  <c r="P24" i="4"/>
  <c r="M24" i="4"/>
  <c r="L24" i="4"/>
  <c r="H24" i="4"/>
  <c r="G24" i="4"/>
  <c r="Q23" i="4"/>
  <c r="P23" i="4"/>
  <c r="M23" i="4"/>
  <c r="L23" i="4"/>
  <c r="H23" i="4"/>
  <c r="G23" i="4"/>
  <c r="Q22" i="4"/>
  <c r="P22" i="4"/>
  <c r="M22" i="4"/>
  <c r="L22" i="4"/>
  <c r="H22" i="4"/>
  <c r="G22" i="4"/>
  <c r="Q21" i="4"/>
  <c r="P21" i="4"/>
  <c r="M21" i="4"/>
  <c r="L21" i="4"/>
  <c r="H21" i="4"/>
  <c r="G21" i="4"/>
  <c r="Q20" i="4"/>
  <c r="P20" i="4"/>
  <c r="M20" i="4"/>
  <c r="L20" i="4"/>
  <c r="H20" i="4"/>
  <c r="G20" i="4"/>
  <c r="Q19" i="4"/>
  <c r="P19" i="4"/>
  <c r="M19" i="4"/>
  <c r="L19" i="4"/>
  <c r="H19" i="4"/>
  <c r="G19" i="4"/>
  <c r="Q18" i="4"/>
  <c r="P18" i="4"/>
  <c r="M18" i="4"/>
  <c r="L18" i="4"/>
  <c r="H18" i="4"/>
  <c r="G18" i="4"/>
  <c r="P17" i="4"/>
  <c r="M17" i="4"/>
  <c r="L17" i="4"/>
  <c r="H17" i="4"/>
  <c r="G17" i="4"/>
  <c r="G13" i="4"/>
  <c r="K12" i="4"/>
  <c r="I12" i="4"/>
  <c r="G12" i="4"/>
  <c r="O10" i="4"/>
  <c r="G10" i="4"/>
  <c r="CA59" i="3"/>
  <c r="BR59" i="3"/>
  <c r="BP59" i="3"/>
  <c r="BM59" i="3"/>
  <c r="BJ59" i="3"/>
  <c r="BE59" i="3"/>
  <c r="AX59" i="3"/>
  <c r="AO59" i="3"/>
  <c r="AH59" i="3"/>
  <c r="AA59" i="3"/>
  <c r="V59" i="3"/>
  <c r="O59" i="3"/>
  <c r="H59" i="3"/>
  <c r="CA58" i="3"/>
  <c r="BR58" i="3"/>
  <c r="BP58" i="3"/>
  <c r="BM58" i="3"/>
  <c r="BJ58" i="3"/>
  <c r="BE58" i="3"/>
  <c r="AX58" i="3"/>
  <c r="AO58" i="3"/>
  <c r="AH58" i="3"/>
  <c r="AA58" i="3"/>
  <c r="V58" i="3"/>
  <c r="O58" i="3"/>
  <c r="H58" i="3"/>
  <c r="CA57" i="3"/>
  <c r="BR57" i="3"/>
  <c r="BP57" i="3"/>
  <c r="BM57" i="3"/>
  <c r="BJ57" i="3"/>
  <c r="BE57" i="3"/>
  <c r="AX57" i="3"/>
  <c r="AO57" i="3"/>
  <c r="AH57" i="3"/>
  <c r="AA57" i="3"/>
  <c r="V57" i="3"/>
  <c r="O57" i="3"/>
  <c r="H57" i="3"/>
  <c r="CA56" i="3"/>
  <c r="BR56" i="3"/>
  <c r="BP56" i="3"/>
  <c r="BM56" i="3"/>
  <c r="BJ56" i="3"/>
  <c r="BE56" i="3"/>
  <c r="AX56" i="3"/>
  <c r="AO56" i="3"/>
  <c r="AH56" i="3"/>
  <c r="AA56" i="3"/>
  <c r="V56" i="3"/>
  <c r="O56" i="3"/>
  <c r="H56" i="3"/>
  <c r="CA55" i="3"/>
  <c r="BR55" i="3"/>
  <c r="BP55" i="3"/>
  <c r="BM55" i="3"/>
  <c r="BJ55" i="3"/>
  <c r="BE55" i="3"/>
  <c r="AX55" i="3"/>
  <c r="AO55" i="3"/>
  <c r="AH55" i="3"/>
  <c r="AA55" i="3"/>
  <c r="V55" i="3"/>
  <c r="O55" i="3"/>
  <c r="H55" i="3"/>
  <c r="CA54" i="3"/>
  <c r="BR54" i="3"/>
  <c r="BP54" i="3"/>
  <c r="BM54" i="3"/>
  <c r="BJ54" i="3"/>
  <c r="BE54" i="3"/>
  <c r="BE60" i="3" s="1"/>
  <c r="AX54" i="3"/>
  <c r="AO54" i="3"/>
  <c r="AH54" i="3"/>
  <c r="AA54" i="3"/>
  <c r="AA60" i="3" s="1"/>
  <c r="V54" i="3"/>
  <c r="O54" i="3"/>
  <c r="H54" i="3"/>
  <c r="CA55" i="2"/>
  <c r="BR55" i="2"/>
  <c r="BP55" i="2"/>
  <c r="BM55" i="2"/>
  <c r="BJ55" i="2"/>
  <c r="BE55" i="2"/>
  <c r="AX55" i="2"/>
  <c r="AO55" i="2"/>
  <c r="AH55" i="2"/>
  <c r="AA55" i="2"/>
  <c r="V55" i="2"/>
  <c r="O55" i="2"/>
  <c r="H55" i="2"/>
  <c r="CA54" i="2"/>
  <c r="BR54" i="2"/>
  <c r="BP54" i="2"/>
  <c r="BM54" i="2"/>
  <c r="BJ54" i="2"/>
  <c r="BE54" i="2"/>
  <c r="AX54" i="2"/>
  <c r="AO54" i="2"/>
  <c r="AH54" i="2"/>
  <c r="AA54" i="2"/>
  <c r="V54" i="2"/>
  <c r="O54" i="2"/>
  <c r="H54" i="2"/>
  <c r="CA53" i="2"/>
  <c r="BR53" i="2"/>
  <c r="BP53" i="2"/>
  <c r="BM53" i="2"/>
  <c r="BJ53" i="2"/>
  <c r="BE53" i="2"/>
  <c r="AX53" i="2"/>
  <c r="AO53" i="2"/>
  <c r="AH53" i="2"/>
  <c r="AA53" i="2"/>
  <c r="V53" i="2"/>
  <c r="O53" i="2"/>
  <c r="H53" i="2"/>
  <c r="CA52" i="2"/>
  <c r="BR52" i="2"/>
  <c r="BP52" i="2"/>
  <c r="BM52" i="2"/>
  <c r="BJ52" i="2"/>
  <c r="BE52" i="2"/>
  <c r="AX52" i="2"/>
  <c r="AO52" i="2"/>
  <c r="AH52" i="2"/>
  <c r="AA52" i="2"/>
  <c r="V52" i="2"/>
  <c r="O52" i="2"/>
  <c r="H52" i="2"/>
  <c r="CA51" i="2"/>
  <c r="BR51" i="2"/>
  <c r="BP51" i="2"/>
  <c r="BM51" i="2"/>
  <c r="BJ51" i="2"/>
  <c r="BE51" i="2"/>
  <c r="AX51" i="2"/>
  <c r="AO51" i="2"/>
  <c r="AH51" i="2"/>
  <c r="AA51" i="2"/>
  <c r="V51" i="2"/>
  <c r="O51" i="2"/>
  <c r="H51" i="2"/>
  <c r="CA50" i="2"/>
  <c r="BR50" i="2"/>
  <c r="BP50" i="2"/>
  <c r="BM50" i="2"/>
  <c r="BJ50" i="2"/>
  <c r="BE50" i="2"/>
  <c r="AX50" i="2"/>
  <c r="AO50" i="2"/>
  <c r="AH50" i="2"/>
  <c r="AA50" i="2"/>
  <c r="V50" i="2"/>
  <c r="O50" i="2"/>
  <c r="H50" i="2"/>
  <c r="CA58" i="1"/>
  <c r="BR58" i="1"/>
  <c r="BP58" i="1"/>
  <c r="BJ58" i="1"/>
  <c r="BE58" i="1"/>
  <c r="AX58" i="1"/>
  <c r="AO58" i="1"/>
  <c r="AH58" i="1"/>
  <c r="AA58" i="1"/>
  <c r="V58" i="1"/>
  <c r="O58" i="1"/>
  <c r="H58" i="1"/>
  <c r="CA57" i="1"/>
  <c r="BR57" i="1"/>
  <c r="BP57" i="1"/>
  <c r="BJ57" i="1"/>
  <c r="BE57" i="1"/>
  <c r="AX57" i="1"/>
  <c r="AO57" i="1"/>
  <c r="AH57" i="1"/>
  <c r="AA57" i="1"/>
  <c r="V57" i="1"/>
  <c r="O57" i="1"/>
  <c r="H57" i="1"/>
  <c r="CA56" i="1"/>
  <c r="BR56" i="1"/>
  <c r="BP56" i="1"/>
  <c r="BJ56" i="1"/>
  <c r="BE56" i="1"/>
  <c r="AO56" i="1"/>
  <c r="AH56" i="1"/>
  <c r="AA56" i="1"/>
  <c r="V56" i="1"/>
  <c r="O56" i="1"/>
  <c r="H56" i="1"/>
  <c r="BR55" i="1"/>
  <c r="BP55" i="1"/>
  <c r="BJ55" i="1"/>
  <c r="BE55" i="1"/>
  <c r="AO55" i="1"/>
  <c r="AH55" i="1"/>
  <c r="AA55" i="1"/>
  <c r="V55" i="1"/>
  <c r="O55" i="1"/>
  <c r="H55" i="1"/>
  <c r="BR54" i="1"/>
  <c r="BJ54" i="1"/>
  <c r="BE54" i="1"/>
  <c r="AX54" i="1"/>
  <c r="AO54" i="1"/>
  <c r="AH54" i="1"/>
  <c r="AA54" i="1"/>
  <c r="V54" i="1"/>
  <c r="O54" i="1"/>
  <c r="H54" i="1"/>
  <c r="CA53" i="1"/>
  <c r="BR53" i="1"/>
  <c r="BP53" i="1"/>
  <c r="BJ53" i="1"/>
  <c r="BE53" i="1"/>
  <c r="AX53" i="1"/>
  <c r="AO53" i="1"/>
  <c r="AH53" i="1"/>
  <c r="AA53" i="1"/>
  <c r="V53" i="1"/>
  <c r="O53" i="1"/>
  <c r="H53" i="1"/>
  <c r="BR60" i="3" l="1"/>
  <c r="BP60" i="3"/>
  <c r="AX60" i="3"/>
  <c r="V60" i="3"/>
  <c r="BM59" i="1"/>
  <c r="O59" i="1"/>
  <c r="AH59" i="1"/>
  <c r="AA59" i="1"/>
  <c r="BR59" i="1"/>
  <c r="AA56" i="2"/>
  <c r="BE56" i="2"/>
  <c r="BR56" i="2"/>
  <c r="O60" i="3"/>
  <c r="AO60" i="3"/>
  <c r="BM60" i="3"/>
  <c r="AO59" i="1"/>
  <c r="H59" i="1"/>
  <c r="BJ59" i="1"/>
  <c r="CA59" i="1"/>
  <c r="BE59" i="1"/>
  <c r="V59" i="1"/>
  <c r="BP59" i="1"/>
  <c r="V56" i="2"/>
  <c r="AX56" i="2"/>
  <c r="BP56" i="2"/>
  <c r="O56" i="2"/>
  <c r="AO56" i="2"/>
  <c r="BM56" i="2"/>
  <c r="H56" i="2"/>
  <c r="AH56" i="2"/>
  <c r="BJ56" i="2"/>
  <c r="CA56" i="2"/>
  <c r="H60" i="3"/>
  <c r="AH60" i="3"/>
  <c r="BJ60" i="3"/>
  <c r="CA60" i="3"/>
</calcChain>
</file>

<file path=xl/sharedStrings.xml><?xml version="1.0" encoding="utf-8"?>
<sst xmlns="http://schemas.openxmlformats.org/spreadsheetml/2006/main" count="7335" uniqueCount="556">
  <si>
    <t>LISTA DE ESTUDIANTES I TRIMESTRE</t>
  </si>
  <si>
    <t>CURSOS</t>
  </si>
  <si>
    <t>DPCC</t>
  </si>
  <si>
    <t>CIENCIAS SOCIALES</t>
  </si>
  <si>
    <t>EDUCACION FISICA</t>
  </si>
  <si>
    <t>ARTE Y CULTURA</t>
  </si>
  <si>
    <t>COMUNICACIÓN</t>
  </si>
  <si>
    <t>INGLES</t>
  </si>
  <si>
    <t>MATEMATICA</t>
  </si>
  <si>
    <t>CIENCIA Y TECNOLOGIA</t>
  </si>
  <si>
    <t>EDUCACION RELIGIOSA</t>
  </si>
  <si>
    <t>EDUCACION POR EL TRABAJO</t>
  </si>
  <si>
    <t>COMPETENCIAS TRANSVERSALES</t>
  </si>
  <si>
    <t>INASISTENCIA</t>
  </si>
  <si>
    <t>TARDANZAS</t>
  </si>
  <si>
    <t>COMPORTAMIENTO</t>
  </si>
  <si>
    <t>GRADO</t>
  </si>
  <si>
    <t>4°</t>
  </si>
  <si>
    <t>NOTA</t>
  </si>
  <si>
    <t>COMPETENCIA</t>
  </si>
  <si>
    <t>SECCIÓN</t>
  </si>
  <si>
    <t>A</t>
  </si>
  <si>
    <t>NIVEL DE LOGRO    (NL)</t>
  </si>
  <si>
    <t>CONSTRUYE SU 
IDENTIDAD</t>
  </si>
  <si>
    <t>CONVIVE Y PARTICIPA 
DEMOCRÁTICAMENTE EN LA BÚSQUEDA DEL BIEN COMÚN</t>
  </si>
  <si>
    <t>CONSTRUYE INTERPRETACIONES HISTÓRICAS.</t>
  </si>
  <si>
    <t>GESTIONA RESPONSABLEMENTE EL ESPACIO Y EL AMBIENTE</t>
  </si>
  <si>
    <t>GESTIONA RESPONSABLEMENTE LOS RECURSOS ECONÓMICOS</t>
  </si>
  <si>
    <t>SE DESENVUELVE DE MANERA AUTÓNOMA A TRAVÉS DE SU MOTRICIDAD</t>
  </si>
  <si>
    <t>INTERACTÚA A TRAVÉS DE SUS HABILIDADES SOCIOMOTRICES</t>
  </si>
  <si>
    <t>ASUME UNA VIDA SALUDABLE.</t>
  </si>
  <si>
    <t>APRECIA DE MANERA CRÍTICA MANIFESTACIONES ARTÍSTICO-CULTURALES</t>
  </si>
  <si>
    <t>CREA PROYECTOS DESDE LOS LENGUAJES ARTÍSTICOS</t>
  </si>
  <si>
    <t>SE COMUNICA ORALMENTE EN SU LENGUA MATERNA.</t>
  </si>
  <si>
    <t>LEE DIVERSOS TIPOS DE TEXTOS ESCRITOS EN LENGUA MATERNA.</t>
  </si>
  <si>
    <t>ESCRIBE DIVERSOS TIPOS DE TEXTOS EN LENGUA MATERNA</t>
  </si>
  <si>
    <t>SE COMUNICA ORALMENTE EN INGLÉS COMO LENGUA EXTRANJERO</t>
  </si>
  <si>
    <t>LEE DIVERSOS TIPOS DE TEXTOS ESCRITOS EN INGLÉS COMO LENGUA EXTRANJERA</t>
  </si>
  <si>
    <t>ESCRIBE DIVERSOS TIPOS DE TEXTOS EN INGLÉS COMO LENGUA EXTRANJERA</t>
  </si>
  <si>
    <t>RESUELVE PROBLEMAS DE CANTIDAD</t>
  </si>
  <si>
    <t>RESUELVE PROBLEMAS DE REGULARIDAD, EQUIVALENCIA Y CAMBIO</t>
  </si>
  <si>
    <t>RESUELVE PROBLEMAS DE FORMA, MOVIMIENTO Y LOCALIZACIÓN</t>
  </si>
  <si>
    <t>RESUELVE PROBLEMAS DE GESTIÓN DE DATOS E INCERTIDUMBRE</t>
  </si>
  <si>
    <t>INDAGA MEDIANTE MÉTODOS CIENTÍFICOS PARA CONSTRUIR CONOCIMIENTOS.</t>
  </si>
  <si>
    <t>EXPLICA EL MUNDO FÍSICO BASÁNDOSE EN CONOCIMIENTOS SOBRE LOS SERES VIVOS, MATERIA Y ENERGÍA, BIODIVERSIDAD, TIERRA Y UNIVERSO</t>
  </si>
  <si>
    <t>DISEÑA Y CONSTRUYE SOLUCIONES TECNOLÓGICAS PARA RESOLVER PROBLEMAS DE SU ENTORNO.</t>
  </si>
  <si>
    <t>CONSTRUYE SU IDENTIDAD COMO PERSONA HUMANA, AMADA POR DIOS, DIGNA, LIBRE Y TRASCENDENTE, COMPRENDIENDO LA DOCTRINA DE SU PROPIA RELIGIÓN, ABIERTO AL DIÁLOGO CON LAS QUE LE SON CERCANAS</t>
  </si>
  <si>
    <t>ASUME LA EXPERIENCIA DEL ENCUENTRO PERSONAL Y COMUNITARIO CON DIOS EN SU PROYECTO DE VIDA EN COHERENCIA CON SU CREENCIA RELIGIOSA</t>
  </si>
  <si>
    <t>GESTIONA PROYECTOS DE EMPRENDIMIENTO ECONÓMICO O SOCIAL</t>
  </si>
  <si>
    <t>SE DESENVUELVE EN ENTORNOS VIRTUALES GENERADOS POR LAS TICS</t>
  </si>
  <si>
    <t>GESTIONA SU APRENDIZAJE DE FORMA AUTÓNOMA</t>
  </si>
  <si>
    <t>JUSTIFICADAS</t>
  </si>
  <si>
    <t>INJUSTIFICADAS</t>
  </si>
  <si>
    <t>AÑO ESCOLAR</t>
  </si>
  <si>
    <t>TUTOR</t>
  </si>
  <si>
    <t>PROF. JUAN CARLOS HUAICAMA CÁRDENAS</t>
  </si>
  <si>
    <t>Nº</t>
  </si>
  <si>
    <t>Apellidos y Nombres</t>
  </si>
  <si>
    <t>COLOCAR CONCLUSIÓN DESCRIPTIVA</t>
  </si>
  <si>
    <t>COLOCAR CONCLUSION DESCRIPTIVA</t>
  </si>
  <si>
    <t>COLOCAR 
INASISTENCIA</t>
  </si>
  <si>
    <t>COLOCAR 
TARDANZAS</t>
  </si>
  <si>
    <t>ACHO</t>
  </si>
  <si>
    <t>TAPAYURI</t>
  </si>
  <si>
    <t>JUAN ADEMIR</t>
  </si>
  <si>
    <t>B</t>
  </si>
  <si>
    <t xml:space="preserve">Ha logrado identificar y explicar la importancia del binestar emocional. te suegiero ser más reflexivo y poner en practica la habilidad de exponer las ideas. </t>
  </si>
  <si>
    <t>C</t>
  </si>
  <si>
    <t xml:space="preserve">Por diversos motivos solo participó en algunas sesiones del proceso de aprendizaje. Es necesario superar estas dificultades y para ello te sugiero ser más participativo de las sesiones. </t>
  </si>
  <si>
    <t>Ha logrado analizar, identificar y explicar la relevancia de los procesos históricos y actuales. Es necesario que cuestiones los hechos históricos. Sugerimos que insistas en alcanzar un pensamiento más crítico y reflexivo.</t>
  </si>
  <si>
    <t>Ha logrado identificar causas y consecuencias de la pérdida de biodiversidad; pero es necesario desarrollar el análisis y evaluación de dicha problemática. Te sugiero analizar diversas fuentes de información que te permitan una mejor comprensión y proponer alternativas de solución sostenibles.</t>
  </si>
  <si>
    <t>Ha logrado explicar y proponer acciones que promueven el consumo responsable a partir de la formulación de presupuestos. Necesitas analizar, comprender y evaluar los fenómenos económicos. Te sugiero profundizar el análisis de los temas económicos, para una mejor toma de decisiones.</t>
  </si>
  <si>
    <t>Te desenvuelve de manera autónoma en la práctica de la carrera de velocidad y la técnica de entrega del testimonio en la carrera de relevos.</t>
  </si>
  <si>
    <t>Estableces soluciones en los juegos predeportivas aplicados al fútbol, poniendo en práctica al equipo.</t>
  </si>
  <si>
    <t>Promueves prácticas para el cuidado de tu salud, al demostrar tus habilidades motrices en el salto alto, demostrando la técnica Fosbury Flop.</t>
  </si>
  <si>
    <t>APRECIA  LAS DIVERSAS FUNCIONES QUE A CUMPLIDO EL ARTE</t>
  </si>
  <si>
    <t>Crea proyectos artísticos que comunican de manera efectiva.</t>
  </si>
  <si>
    <t>Se comunica oralmente, pero presenta algunos inconvenientes para inferir el tema y el propósito.</t>
  </si>
  <si>
    <t>Lee textos continuos y discontinuos, pero tiene dificultades en comprender e identificar información relevante.</t>
  </si>
  <si>
    <t>Escribe textos continuos y discontinuos, pero tiene dificultades al elegir las palabras adecuadas que facilite la interpretación del autor.</t>
  </si>
  <si>
    <t>El estudiante se comunica en inglés con vocabulario apropiado. El volumen y la entonación son adecuados en la pronunciación de los vocabularios.</t>
  </si>
  <si>
    <t xml:space="preserve">El estudiante comprende los textos que lee en inglés, reconociendo relaciones lógicas (Clarroom language, All about me, my body) en la información entregada. </t>
  </si>
  <si>
    <t xml:space="preserve">El estudiante escribe oraciones en inglés, relacionando sus ideas con vocabulario cotidiano y construcciones gramaticales simples. </t>
  </si>
  <si>
    <t>El estudiante, tuvo un desempeño regular al desarrollar los ejercicios propuestos, vinculados a la competencia.</t>
  </si>
  <si>
    <t>El estudiante, tuvo un desempeño regular al desarrollar los ejercicios propuestos vinculados a la competencia; sin embargo esta cerca de lograr la competencia esperada.</t>
  </si>
  <si>
    <t>El estudiante en esta competencia está en proceso, porque puede problematizar y platear hipótesis, pero presenta dificultad para diseñar estrategias para la indagación de una situación</t>
  </si>
  <si>
    <t>muestra un progreso minimo del  nivel esperado</t>
  </si>
  <si>
    <t>El estudiante demuestra un nivel superior, porque evidencia capacidades para determinar, diseñar, implementar, evaluar el funcionamiento de la alternativa de solución tecnológica y su impacto en la sociedad</t>
  </si>
  <si>
    <t xml:space="preserve">Logra reconocer la importancia de los sacramentos asumiendo su compromiso de vivirla. </t>
  </si>
  <si>
    <t xml:space="preserve">Logra asumir compromisos actuando coherentemente en razón de su fe, según los principios de su conciencia. </t>
  </si>
  <si>
    <t>falto implemetar tus ideas para crear una propuesta de valor a prtir de una necesidad, utilizaste algunas habilidades tecnicas, sin embargo, no se evidencia el trabajo cooperativo y evaluacion de resultados, te animo a mejorar, tu uedes</t>
  </si>
  <si>
    <t>Demuestra conocer la tecnologia a traves de la práctica y utilizacion de los aparatos electronicos en diferentes entornos virtuales y de aprendizaje academica.</t>
  </si>
  <si>
    <t>Actua  y busca informacion adicional de manera autonoma a la hora realizar las actividades propuestas en clase.</t>
  </si>
  <si>
    <t>ALVAREZ</t>
  </si>
  <si>
    <t>ARBILDO</t>
  </si>
  <si>
    <t>DALI DALILA</t>
  </si>
  <si>
    <t xml:space="preserve">A partir de trabajos de casos ha logrado plantear acciones para alcanzar el bienestar emcional. Te sugiero continuar fomentando la practica de los valores. </t>
  </si>
  <si>
    <t xml:space="preserve">A partir de estudios de casos ah logardo reconocer y deliberarasuntos publicos relacionados con la violencia con tra la mujer. Proponiendo algunas soluciones. Te sugiero replantear tus propuestas de solución. </t>
  </si>
  <si>
    <t>AD</t>
  </si>
  <si>
    <t>Ha logrado analizar, reconocer, evaluar, comparar y argumentar críticamente que la realidad actual es consecuencia las acciones complejas del pasado; así mismo determina la importancia de la práctica de valores como eje fundamental para lograr una sociedad más justa. Debes continuar analizando e investigando para consolidar y enriquecer tus aprendizajes.</t>
  </si>
  <si>
    <t>A partir del análisis de diversas fuentes de información ha logrado comprender, evaluar y proponer diversas acciones sostenibles que contribuyen a la solución de problemáticas ambientales y territoriales. Debe continuar investigando para consolidar y enriquecer tus aprendizajes.</t>
  </si>
  <si>
    <t>Ha logrado analizar, comprender, explicar y proponer acciones de consumo responsable teniendo en cuenta el contexto globalizado a partir de la formulación de presupuestos individuales y familiares. Es necesario incidir en la interpretación y manejo de gráficos de contenido económico relacionados con los ingresos y gastos del Estado. Te sugiero que efectúes un efecto multiplicador sobre lo aprendido a tus familiares y amistades para la mejor toma de decisiones económicas</t>
  </si>
  <si>
    <t>Se comunica de manera eficaz mediante diversos tipos de discursos, infiere el tema, propósito, hechos y conclusiones.</t>
  </si>
  <si>
    <t>Lee comprendiendo la información de textos discontinuos y continuos con estructuras complejas y vocabulario variado.</t>
  </si>
  <si>
    <t>El estudiante, demostro lograr la competencia a traves del desarrollo total de todas las actividades propuestas en clase.</t>
  </si>
  <si>
    <t>El estudiante logró este nivel en esta competencia, ya que es capaz de problematizar, plantear hipótesis, diseñar estrategias para una indagación.</t>
  </si>
  <si>
    <t>El estudiante logró este nivel ya que puede comprender y usar conocimientos y evaluar las implicancias del saber y del quehacer científico y tecnológico</t>
  </si>
  <si>
    <t>muy bien, has logrado la competencia de gestionar un proyecto de emprendimiento economico o social, por que has creado una propuesta de valor a partir de una necesidad o problema, ademas utilizaste habiliadades tecnicas trabajando cooperativamente en todas las etapas del proyecto.</t>
  </si>
  <si>
    <t>AMASIFUEN</t>
  </si>
  <si>
    <t>LAULATE</t>
  </si>
  <si>
    <t>CESAR</t>
  </si>
  <si>
    <t>NA</t>
  </si>
  <si>
    <t>TRASL.</t>
  </si>
  <si>
    <t>Tiene dificultades para desarrollar la Apreciación de manera critica</t>
  </si>
  <si>
    <t>Tiene dificultades al crear proyectos  artísticos</t>
  </si>
  <si>
    <t>ANGULO</t>
  </si>
  <si>
    <t>TAMABI</t>
  </si>
  <si>
    <t>JUAN LUIS</t>
  </si>
  <si>
    <t>A partir del uso de información ha logrado elaborar y explicar propuestas que promueven la sostenibilidad del ambiente y mitigación ante el cambio climático. Es necesario desarrollar habilidades que te permitan una mejor comprensión y evaluación de tus propuestas. Te sugiero tener continuidad en la investigación a fin de enriquecer tus aprendizajes.</t>
  </si>
  <si>
    <t>Ha logrado identificar y describir información genérica sobre el consumo responsable; pero debes analizar, evaluar y comprender los fenómenos económicos. Te sugiero poner en juego diversas técnicas de estudios para superar dichas dificultades</t>
  </si>
  <si>
    <t xml:space="preserve">El estudiante  muestra necesidad en comunicarse en inglés. El volumen y la entonación en la pronunciación de las palabras requieren más tiempo de práctica. </t>
  </si>
  <si>
    <t>El estudiante muestra necesidad en comprender los textos que lee en inglés, aún necesita reconocer relaciones lógicas (classroom language, all about me, my body) para comprenderlas.</t>
  </si>
  <si>
    <t xml:space="preserve">El estudiante muestra necesidad en escribir oraciones en inglés, sus ideas, vocabulario cotidiano y construcciones gramaticales son limitadas. </t>
  </si>
  <si>
    <t>El estudiante está en proceso en esta competencia, ya que puede comprender y usar conocimientos para explicar fenómenos, pero dificulta en evaluar las implicancias del saber y del quehacer científico y tecnológico</t>
  </si>
  <si>
    <t>APAGÜEÑO</t>
  </si>
  <si>
    <t>PINCHI</t>
  </si>
  <si>
    <t>JOSEFINA CELESTE</t>
  </si>
  <si>
    <t>EL ESTUDIANTE ESTA EN PROCESO EN ESTA CAPACIDAD</t>
  </si>
  <si>
    <t>Tiene dificultad en crear propuesta de valor al  recopilar y analizar la información sobre generalidades del cerdo y formular una racioón balanceada-</t>
  </si>
  <si>
    <t>Tiene poca participacion de manera autonoma en el proceso de su aprendizaje, sin embargo expresa sus ideas cuando se le solicita.</t>
  </si>
  <si>
    <t>AREVALO</t>
  </si>
  <si>
    <t>MONTERO</t>
  </si>
  <si>
    <t>ABRAHAN ANDERSON</t>
  </si>
  <si>
    <t>Ha logrado identificar y mencionar asuntos publicos relacionados como la violencia contra la mujer. Te sugiero participar de forma más activa en las sesiones de aprendizaje.</t>
  </si>
  <si>
    <t>Crea propuesta de valor al recopilar y analizar la información sobre generalidades del cerdo y formular una racioón balanceada-</t>
  </si>
  <si>
    <t xml:space="preserve">ARÉVALO </t>
  </si>
  <si>
    <t>ANTHONY LEVID</t>
  </si>
  <si>
    <t>ARIRAMA</t>
  </si>
  <si>
    <t>CURITIMA</t>
  </si>
  <si>
    <t>LEISY</t>
  </si>
  <si>
    <t>Adecúa su texto al destinatario, propósito y el registro a partir de su experiencia previa y de fuentes de información complementaria.</t>
  </si>
  <si>
    <t>DURAND</t>
  </si>
  <si>
    <t>MARCIAL</t>
  </si>
  <si>
    <t>LINARES</t>
  </si>
  <si>
    <t>PATRICIA VICTORIA</t>
  </si>
  <si>
    <t>El estudiante está en situación  proceso en esta competencia, porque evidencia capacidades para determinar, diseñar, implementar, pero no logra evaluar el funcionamiento de la alternativa de solución tecnológica a un problema</t>
  </si>
  <si>
    <t>Aún le falta valorar las situaciones concretas de la vida según los principios de Jesucristo.</t>
  </si>
  <si>
    <t>Tiene dificultad en crear propuesta de valor al recopilar y analizar la información sobre generalidades del cerdo y formular una ración balanceada.</t>
  </si>
  <si>
    <t>CACHIQUE</t>
  </si>
  <si>
    <t>IZQUIERDO</t>
  </si>
  <si>
    <t>MICHELI</t>
  </si>
  <si>
    <t>Ha logrado identificar y explicar cambios y permanencias de los procesos históricos; sin embargo debes establecer tus propios puntos de vista. Te sugiero recurrir a diversas fuentes de la historia y poner en juego diversas técnicas de estudio.</t>
  </si>
  <si>
    <t>Se comunica oralmente a través de diversos tipos de textos con mucha dificultad y evidencia inconvenientes al inferir e interpretar información.</t>
  </si>
  <si>
    <t>Presenta inconvenientes en la interpretación del texto considerando la información relevante y complementaria.</t>
  </si>
  <si>
    <t>Aún le falta identificar los elementos de la fe cristiana.</t>
  </si>
  <si>
    <t>CACHAY</t>
  </si>
  <si>
    <t>NUÑEZ</t>
  </si>
  <si>
    <t>ELSA LLERMETH</t>
  </si>
  <si>
    <t>CAHUAZA</t>
  </si>
  <si>
    <t>YAICATE</t>
  </si>
  <si>
    <t>CLARIBETH</t>
  </si>
  <si>
    <t>Tiene inconvenientes en definir el temacentral y su desarrollo con un orden lógico en las ideas principales y secundarias.</t>
  </si>
  <si>
    <t>No logra valorar la presencia de los sacramentos en sí mismo ni en el prójimo.</t>
  </si>
  <si>
    <t>YAYCATE</t>
  </si>
  <si>
    <t>DARLIZ ESTEFANY</t>
  </si>
  <si>
    <t>CARRION</t>
  </si>
  <si>
    <t>HUANSI</t>
  </si>
  <si>
    <t>NICOLL</t>
  </si>
  <si>
    <t>CORDOVA</t>
  </si>
  <si>
    <t>MOZOMBITE</t>
  </si>
  <si>
    <t>SARITA</t>
  </si>
  <si>
    <t>DAVILA</t>
  </si>
  <si>
    <t>NAVARRO</t>
  </si>
  <si>
    <t>KAREN TATIANA</t>
  </si>
  <si>
    <t>PASHANASI</t>
  </si>
  <si>
    <t>LEONARDO DAVID</t>
  </si>
  <si>
    <t>El estudiante no cuenta con evidencias en escribir oraciones en inglés.</t>
  </si>
  <si>
    <t>El estudiante , presento dificultades al desarrollar las actividades propuestas en clase, por lo que no puedo lograr la competencia al nivel esperado.</t>
  </si>
  <si>
    <t>DEL AGUILA</t>
  </si>
  <si>
    <t>RENLLER CISTER</t>
  </si>
  <si>
    <t>DIAZ</t>
  </si>
  <si>
    <t>EFFI</t>
  </si>
  <si>
    <t xml:space="preserve">muestra un progreso minimo del nivel esperado </t>
  </si>
  <si>
    <t>FACHIN</t>
  </si>
  <si>
    <t>PISCO</t>
  </si>
  <si>
    <t>WILLY</t>
  </si>
  <si>
    <t xml:space="preserve">El estudiante no cuenta con evidencias en comunicarse en inglés. </t>
  </si>
  <si>
    <t>El estudiante no cuenta con evidencias en comprender los textos que lee en inglés.</t>
  </si>
  <si>
    <t>No logró la competencia esperada</t>
  </si>
  <si>
    <t>FLORES</t>
  </si>
  <si>
    <t>NATALIA</t>
  </si>
  <si>
    <t>CHIGUALA</t>
  </si>
  <si>
    <t>FRANCE ADRIAN</t>
  </si>
  <si>
    <t>GOMEZ</t>
  </si>
  <si>
    <t>OLORTEGUI</t>
  </si>
  <si>
    <t>NAITH ARIANA</t>
  </si>
  <si>
    <t>GONGORA</t>
  </si>
  <si>
    <t>PUA</t>
  </si>
  <si>
    <t>JUAN MANUEL</t>
  </si>
  <si>
    <t>HIDALGO</t>
  </si>
  <si>
    <t>VALLES</t>
  </si>
  <si>
    <t>KELVIN MEYER</t>
  </si>
  <si>
    <t>HIPUSHIMA</t>
  </si>
  <si>
    <t>ASIPALI</t>
  </si>
  <si>
    <t>SUSAN VALERIA</t>
  </si>
  <si>
    <t xml:space="preserve">El estudiante escribe oraciones en inglés considerando el propósito del tema, relacionando sus ideas con vocabulario cotidiano y construcciones gramaticales simples. </t>
  </si>
  <si>
    <t>LOZANO</t>
  </si>
  <si>
    <t>RINABI</t>
  </si>
  <si>
    <t>HUGO HENRRY</t>
  </si>
  <si>
    <t>NAPUCHI</t>
  </si>
  <si>
    <t>CRISTIAN MIKI</t>
  </si>
  <si>
    <t>GEYLI ROXANA</t>
  </si>
  <si>
    <t>Emite un juicio crítico sobre el contenido y la estructura del texto leído, sustentando su posición con fundamentos sólidos.</t>
  </si>
  <si>
    <t>PAIMA</t>
  </si>
  <si>
    <t>CRISTIAN</t>
  </si>
  <si>
    <t>PANAIFO</t>
  </si>
  <si>
    <t>RENGIFO</t>
  </si>
  <si>
    <t>LENIS</t>
  </si>
  <si>
    <t>PEREZ</t>
  </si>
  <si>
    <t>ESCOBILLA</t>
  </si>
  <si>
    <t>BING LADEN</t>
  </si>
  <si>
    <t>Aún le falta identificar los elementos de la fe cristiana</t>
  </si>
  <si>
    <t>PILCO</t>
  </si>
  <si>
    <t>MELENDEZ</t>
  </si>
  <si>
    <t>EMERSON FABIAN</t>
  </si>
  <si>
    <t>PINEDO</t>
  </si>
  <si>
    <t>SALAS</t>
  </si>
  <si>
    <t>LESLY STEFANI</t>
  </si>
  <si>
    <t>INUMA</t>
  </si>
  <si>
    <t>MARCOS LENIN</t>
  </si>
  <si>
    <t xml:space="preserve">TAPULLIMA  </t>
  </si>
  <si>
    <t>CHOTA</t>
  </si>
  <si>
    <t>CARLOS</t>
  </si>
  <si>
    <t>muestra un progreso minimo del nivel esperado</t>
  </si>
  <si>
    <t>VASQUEZ</t>
  </si>
  <si>
    <t>SHUPINGAHUA</t>
  </si>
  <si>
    <t>EDWIN FERNANDO</t>
  </si>
  <si>
    <t>YUMBATO</t>
  </si>
  <si>
    <t>CARIHUASAIRO</t>
  </si>
  <si>
    <t>LUZ LIGEIA</t>
  </si>
  <si>
    <t>El estudiante se comunica en inglés en torno al tema presentado con coherencia y fluidez. El volumen y la entonación son adecuados en la pronunciación de los vocabularios.</t>
  </si>
  <si>
    <t>NIVEL DE LOGRO</t>
  </si>
  <si>
    <t>TOTAL</t>
  </si>
  <si>
    <t>PROF. HIMBLER ALADINO MOZOMBITE NAVARRO</t>
  </si>
  <si>
    <t>AMASIFUENTES</t>
  </si>
  <si>
    <t>NELIDA HAYLIN</t>
  </si>
  <si>
    <t>APRECIA LAS DIVERSAS FUNCIONES QUE A CUMPLIDO EL ARTE</t>
  </si>
  <si>
    <t>Se comunica oralmente  en ingles, pero presenta algunos inconvenientes para inferir el tema y el propósito.</t>
  </si>
  <si>
    <t>Lee  los diversos dialogos cortos , ña gramatica y los textos escritos en el ingles</t>
  </si>
  <si>
    <t>El estudiante diferencia entre un texto en ingles y la ewscritura.</t>
  </si>
  <si>
    <t>Tiene dificultad en resolver problemas con números racionales y notación científica. No comprende propiedades y operaciones</t>
  </si>
  <si>
    <t>Tiene dificultad en resolver problemas sobre progresiones geométricas. No logra determinar el término desconocido</t>
  </si>
  <si>
    <t>Resuelve problemas de relaciones entre la medida de sus lados de un triángulo rectángulo. tiene dificultad en calcular longitudes y ángulos</t>
  </si>
  <si>
    <t>Resuelve problemas sobre población y muestra, identifica variables. Tiene dificutad en interpretar la información contenida</t>
  </si>
  <si>
    <t>Muy bien, has logrado la competencia de gestionar su proyecto de emprendimiento economico y social por que has creado una propuesta de valor a partir de una necesidad o problema, ademas utilizaste habiliadades tecnicas trabajando cooperativamente en todas las etapas del proyecto.</t>
  </si>
  <si>
    <t>Se desenvuelve en entornos virtuales al interactuar en redes sociales de manera consciente con sus pares</t>
  </si>
  <si>
    <t>Gestiona su aprendizaje de manera autónoma al priorizar la realización de su tarea. Se organiza y autoevalúa</t>
  </si>
  <si>
    <t>BURGA</t>
  </si>
  <si>
    <t>BERRIOS</t>
  </si>
  <si>
    <t>ELIAS</t>
  </si>
  <si>
    <t>NO DESARROLLO LA COMPETENCIA EN MENCION .</t>
  </si>
  <si>
    <t>ee  los diversos dialogos cortos , La gramatica y los textos escritos en el ingles</t>
  </si>
  <si>
    <t>Tiene dificultad en utilizar estrategias para resolver problemas de triángulos . No logra determinar longitudes y ángulos</t>
  </si>
  <si>
    <t>CARRERO</t>
  </si>
  <si>
    <t>CARRASCO</t>
  </si>
  <si>
    <t>DIEGO ALEXANDER</t>
  </si>
  <si>
    <t>EL ESTUDIANTE LEE COHERENTEMENTE TODO TIPO DE TEXTO DADO EN INGLES</t>
  </si>
  <si>
    <t>El estudiante diferencia entre un texto en ingles y la esscritura.</t>
  </si>
  <si>
    <t>Resuelve problemas sobre progresiones geométricas. Tiene dificultad en traducir enunciados a expresiones algebraicas</t>
  </si>
  <si>
    <t xml:space="preserve">CHUQUIPIONDO </t>
  </si>
  <si>
    <t>SHARLY MIGUEL</t>
  </si>
  <si>
    <t>NO LOGRO EL PROPOSITO DE LA COMPETENCIA</t>
  </si>
  <si>
    <t>NO SE LOGRO EL PROPOSITO DE  LA COMPETENCIA</t>
  </si>
  <si>
    <t>Se encuentra en inicio de aprendizaje</t>
  </si>
  <si>
    <t>EMILY NICOL</t>
  </si>
  <si>
    <t>ESCRIBE DE MANERA COHERENTE LOS DIVERSOS TEMAS DE EL 1 PERIODO EN INGLES.</t>
  </si>
  <si>
    <t>GEMAN</t>
  </si>
  <si>
    <t>ARMAS</t>
  </si>
  <si>
    <t>HENDRICK LARSON</t>
  </si>
  <si>
    <t>GONZALES</t>
  </si>
  <si>
    <t>OLIVA</t>
  </si>
  <si>
    <t>LIZ KARLA</t>
  </si>
  <si>
    <t>Demuestras interés en la práctica de la carrera de velocidad, pero tienes que practicar la técnica de la entrega del testimonio en la carrera de relevos.</t>
  </si>
  <si>
    <t>Tiene dificultad en resolver problemas sobre población, muestra y variable. No interpreta la información contenida</t>
  </si>
  <si>
    <t>ELINTON ISAIAS</t>
  </si>
  <si>
    <t>JULCA</t>
  </si>
  <si>
    <t>BRAYAN</t>
  </si>
  <si>
    <t>LANCHA</t>
  </si>
  <si>
    <t>CANAQUIRI</t>
  </si>
  <si>
    <t>GIANELA VERONICA</t>
  </si>
  <si>
    <t>LLAMO</t>
  </si>
  <si>
    <t>HUAMAN</t>
  </si>
  <si>
    <t>THALIA RUBI</t>
  </si>
  <si>
    <t>LOPEZ</t>
  </si>
  <si>
    <t>RUIZ</t>
  </si>
  <si>
    <t>ERICK</t>
  </si>
  <si>
    <t>MARICHI</t>
  </si>
  <si>
    <t>SAURIN</t>
  </si>
  <si>
    <t>PEDRO MARTIN</t>
  </si>
  <si>
    <t>MARICHIN</t>
  </si>
  <si>
    <t>ASTURU</t>
  </si>
  <si>
    <t>ALEXANDER</t>
  </si>
  <si>
    <t>RONY HENRY</t>
  </si>
  <si>
    <t>MARIN</t>
  </si>
  <si>
    <t>ORTIZ</t>
  </si>
  <si>
    <t>IVES FERNANDO AMADOY</t>
  </si>
  <si>
    <t>Lee los diversos dialogos cortos , ña gramatica y los textos escritos en el ingles</t>
  </si>
  <si>
    <t>No logró la competencia esperada.</t>
  </si>
  <si>
    <t>BARDALES</t>
  </si>
  <si>
    <t>PANDURO</t>
  </si>
  <si>
    <t>PEZO</t>
  </si>
  <si>
    <t>LIORELI</t>
  </si>
  <si>
    <t xml:space="preserve"> NO SE LOGRO EL PROPOSITO DE  LA COMPETENCIA</t>
  </si>
  <si>
    <t>SILVA</t>
  </si>
  <si>
    <t>JHON HARRY</t>
  </si>
  <si>
    <t>SE comunica oralmente  en ingles, pero presenta algunos inconvenientes para inferir el tema y el propósito.</t>
  </si>
  <si>
    <t>PIZANGO</t>
  </si>
  <si>
    <t>FABABA</t>
  </si>
  <si>
    <t>ARIANA NALLELY</t>
  </si>
  <si>
    <t>LEe los diversos dialogos cortos , ña gramatica y los textos escritos en el ingles</t>
  </si>
  <si>
    <t>SAJAMI</t>
  </si>
  <si>
    <t>ANGEL FERNANDO</t>
  </si>
  <si>
    <t>RAMIREZ</t>
  </si>
  <si>
    <t>MURAYARI</t>
  </si>
  <si>
    <t>ANGELY ANDREA</t>
  </si>
  <si>
    <t>RODRIGUEZ</t>
  </si>
  <si>
    <t>HUAICAMA</t>
  </si>
  <si>
    <t>JANDY DANITZA</t>
  </si>
  <si>
    <t>lee los diversos dialogos cortos , ña gramatica y los textos escritos en el ingles</t>
  </si>
  <si>
    <t>ROJAS</t>
  </si>
  <si>
    <t>HEYDI IBETH</t>
  </si>
  <si>
    <t>MANIHUARI</t>
  </si>
  <si>
    <t>MILAGROS</t>
  </si>
  <si>
    <t>Tiene dificultad  en utilizar estrategias para resolver problemas de triángulos . No logra determinar longitudes y   ángulos</t>
  </si>
  <si>
    <t>SANCHEZ</t>
  </si>
  <si>
    <t>IVETH</t>
  </si>
  <si>
    <t>ZATALAYA</t>
  </si>
  <si>
    <t>GINA PAOLA</t>
  </si>
  <si>
    <t>SANDOVAL</t>
  </si>
  <si>
    <t>FASANANDO</t>
  </si>
  <si>
    <t>DARALIZ ALEJANDRA</t>
  </si>
  <si>
    <t>KENEDY MAYCOL</t>
  </si>
  <si>
    <t>TELLO</t>
  </si>
  <si>
    <t>CELIA JOSEFINA</t>
  </si>
  <si>
    <t>TUESTA</t>
  </si>
  <si>
    <t>COLAN</t>
  </si>
  <si>
    <t>JAN LEVY</t>
  </si>
  <si>
    <t>SE COMUNICA DE MANERA COHERENTE DE FORMA ORLA</t>
  </si>
  <si>
    <t>LEE DIVERSOSTIPOS DE TEXTOS EN INGLES COMO LENGUA EXTANJERA</t>
  </si>
  <si>
    <t>ESCRIBE DIVERSOS TIPOS DE TEXTOS EN INGLES COMO LENGUA  EXTRANJERA</t>
  </si>
  <si>
    <t>MACA</t>
  </si>
  <si>
    <t>FABIANA MARINA</t>
  </si>
  <si>
    <t>SE COMUNICA DE MANERA COHERENTE DE FORMA ORAL</t>
  </si>
  <si>
    <t>VELA</t>
  </si>
  <si>
    <t>JACQUELIN</t>
  </si>
  <si>
    <t xml:space="preserve">NO DESARROLLO LA COMPETENCIA </t>
  </si>
  <si>
    <t>JIMMY JESUS</t>
  </si>
  <si>
    <t>SE COMUNICA ORALMENTE EN INGLES COMO LENGUA EXTRANJERA</t>
  </si>
  <si>
    <t>YAHUARCANI</t>
  </si>
  <si>
    <t>TERCERO</t>
  </si>
  <si>
    <t>EDER MARCELO</t>
  </si>
  <si>
    <t>SE COMUNICA ASERTIVAMENTE EN FORMA ORAL EN LALENGUA EXTRANJERA</t>
  </si>
  <si>
    <t>LEE EN DIVERSOS TIPOS DE TEXTOS EN INGLES COMO LENGU extrajera</t>
  </si>
  <si>
    <t>ESCRIBE DIVERSOS TIPOS DE TEXTOS EN INGLES LENGUA MATERNA.</t>
  </si>
  <si>
    <t>PROF. KETY CASTERNOQUE RAMÍREZ</t>
  </si>
  <si>
    <t>TORRES</t>
  </si>
  <si>
    <t>CRESY ESTELI</t>
  </si>
  <si>
    <t xml:space="preserve">ARBAÑIL </t>
  </si>
  <si>
    <t>LÓPEZ</t>
  </si>
  <si>
    <t>RAÚL ALFONSO</t>
  </si>
  <si>
    <t>Resuelve problemas sobre población y muestra, identifica variables. Tiene dificutad en interpretar  la información contenida</t>
  </si>
  <si>
    <t>Logra reconocer la importancia de los sacramentos asumiendo su compromiso de vivirla.</t>
  </si>
  <si>
    <t>Lograste los aprendizajes esperados al interactuar dentro de los espacios virtuales.</t>
  </si>
  <si>
    <t>Lograste alcanzar los aprendizajes esperados de manera autónoma.</t>
  </si>
  <si>
    <t>BARTRA</t>
  </si>
  <si>
    <t>TANGOA</t>
  </si>
  <si>
    <t>MIGUEL ANGEL</t>
  </si>
  <si>
    <t xml:space="preserve">Estas presentes, pero no tienes interés por realizar las actividades para demostrar tus habilidades motrices. </t>
  </si>
  <si>
    <t xml:space="preserve">Estas presentes en la hora de educación física, pero no participas de ella. </t>
  </si>
  <si>
    <t>Participas de las actividades del salto alto, pero tienes que poner más interés, y lograr la técnica Fosbury Flop en el salto alto.</t>
  </si>
  <si>
    <t xml:space="preserve">No logra actuar coherentemente en razón de su fe según los principios de Jesucristo. </t>
  </si>
  <si>
    <t>Te sugiero que te involucres más en los espacios virtuales, ya que es uno de los mejores medios que intervienen en tu aprendizaje.</t>
  </si>
  <si>
    <t>No muestra empeño en desarrollar de manera autónoma sus actividades.</t>
  </si>
  <si>
    <t>CARMEN</t>
  </si>
  <si>
    <t>CANCINO</t>
  </si>
  <si>
    <t>CARMEN ELISA</t>
  </si>
  <si>
    <t>CEOPA</t>
  </si>
  <si>
    <t>SEGUNDO REGNER</t>
  </si>
  <si>
    <t>GESTIONA PROYECTOS DE EMPRENDIMIENTO ECONÓMICA O SOCIAL, SIN EMBARGO, TIENE DIFICULTADES AL MOMENTO DE EVALUAR LOS LOGROS Y REALIZAR MEJORAS A SUS PROPUESTAS DE PROYECTO.</t>
  </si>
  <si>
    <t>MARÍA DEL PILAR</t>
  </si>
  <si>
    <t>DOMINGUEZ</t>
  </si>
  <si>
    <t>EDGAR</t>
  </si>
  <si>
    <t>Se expresa de manera reflexiva y crítica intercambiando ideas con respecto a la postura de los interlocutores.</t>
  </si>
  <si>
    <t>DUEÑAS</t>
  </si>
  <si>
    <t>ALEGRE</t>
  </si>
  <si>
    <t>ALEJANDRO ANTONIO</t>
  </si>
  <si>
    <t>GALO</t>
  </si>
  <si>
    <t>MALDONADO</t>
  </si>
  <si>
    <t>RONALDO</t>
  </si>
  <si>
    <t>Necesitas de ayuda para desarrollar con eficiencia  las actividades de manera autónoma.</t>
  </si>
  <si>
    <t>OJANAMA</t>
  </si>
  <si>
    <t>ARTEMIO ALFREDO</t>
  </si>
  <si>
    <t>Resuelve problemas sobre notación científica y números racionales. Tiene dificultad en operaciones y propiedades</t>
  </si>
  <si>
    <t>ERICK DANIEL</t>
  </si>
  <si>
    <t>EL ESTUDIANTE NO HA DESARROLLADO LAS ACCIONES NECESARIAS PARA EL LOGRO DE LA COMPETENCIA.</t>
  </si>
  <si>
    <t>INSAPILLO</t>
  </si>
  <si>
    <t>ANA MARIA</t>
  </si>
  <si>
    <t>ISHUIZA</t>
  </si>
  <si>
    <t>ALDAIR JAIR</t>
  </si>
  <si>
    <t>ISUIZA</t>
  </si>
  <si>
    <t>LEITO</t>
  </si>
  <si>
    <t xml:space="preserve">LÓPEZ </t>
  </si>
  <si>
    <t>KATERIN</t>
  </si>
  <si>
    <t xml:space="preserve">Practicas los juegos predeportivos aplicados al futbol, pero tienes que involucrarte dando ideas para mejorar las estrategias de juego. </t>
  </si>
  <si>
    <t>INDAMA</t>
  </si>
  <si>
    <t>JACKSON</t>
  </si>
  <si>
    <t>MEGO</t>
  </si>
  <si>
    <t>DIANA ARACELI</t>
  </si>
  <si>
    <t>MUCUSHUA</t>
  </si>
  <si>
    <t>NOLORBE</t>
  </si>
  <si>
    <t>NELSON ESTEBAN</t>
  </si>
  <si>
    <t>TERBIO MANUEL</t>
  </si>
  <si>
    <t>OLÓRTEGUI</t>
  </si>
  <si>
    <t>VICTOR MANUEL</t>
  </si>
  <si>
    <t>SORIA</t>
  </si>
  <si>
    <t>ANNIE ELOISA</t>
  </si>
  <si>
    <t>PAREDES</t>
  </si>
  <si>
    <t>CHÁVEZ</t>
  </si>
  <si>
    <t>TARCILA</t>
  </si>
  <si>
    <t xml:space="preserve">GRANDEZ </t>
  </si>
  <si>
    <t>PAMELA</t>
  </si>
  <si>
    <t>PADILLA</t>
  </si>
  <si>
    <t>KAREN MARBOLITH</t>
  </si>
  <si>
    <t>JIMENEZ</t>
  </si>
  <si>
    <t>GUSTAVO JULIAN</t>
  </si>
  <si>
    <t>Resuelve problemas sobre progresiones geométricas. Tiene dificultad en traducir enunciados  a expresiones algebraicas</t>
  </si>
  <si>
    <t>GESTIONA PROYECTOS DE EMPRENDIMIENTO ECONÓMICO O SOCIAL COMO UNA ALTERNATIVA DE SOLUCIÓN FRENTE A LA PROBLEMÁTICA QUE AFECTA A UN GRUPO DE USUARIO, EVALÚA EL LOGRO DE RESULTADO PARCIALES RELACIONADO AL PROYECTO, Y REALIZA MEJORAS CONSIDERANDO LAS OPCIONES APRENDIDAS.</t>
  </si>
  <si>
    <t xml:space="preserve">PIZANGO </t>
  </si>
  <si>
    <t>TANIA GIOXANA</t>
  </si>
  <si>
    <t>TAPULLIMA</t>
  </si>
  <si>
    <t>MARIANA YESABEL</t>
  </si>
  <si>
    <t xml:space="preserve">SAAVEDRA </t>
  </si>
  <si>
    <t>JUAN RUBÉN</t>
  </si>
  <si>
    <t xml:space="preserve">SALAS </t>
  </si>
  <si>
    <t>RUBI</t>
  </si>
  <si>
    <t>SÁNCHEZ</t>
  </si>
  <si>
    <t>QUINTERO</t>
  </si>
  <si>
    <t>Establece soluciones en los juegos predeportivas aplicados al fútbol, poniendo en práctica   estrategia de juego que le permiten mayor eficacia al equipo.</t>
  </si>
  <si>
    <t>Resuelve problemas sobre progresiones geométricas. Tiene difilcutad en traducir enunciados a expresiones algebraicas</t>
  </si>
  <si>
    <t>Resuelve problemas sobre las características de objetos con formas geométricas. Selecciona estrategias sin dificultad</t>
  </si>
  <si>
    <t>Resuelve problemas sobre población,  muestra y  variables. Además interpreta la información contenida sin dificultad</t>
  </si>
  <si>
    <t>GESTIONA PROYECTOS DE EMPRENDIMIENTO ECONÓMICO O SOCIAL COMO UNA ALTERNATIVA DE SOLUCIÓN FRENTE A LA PROBLEMÁTICA QUE AFECTA A UN GRUPO DE USUARIO, EVALÚA EL LOGRO DE RESULTADO PARCIALES RELACIONADO AL PROYECTO, Y REALIZA MEJORAS CONSIDERANDO LAS OPCIONES APRENDIDAS</t>
  </si>
  <si>
    <t>SANGAMA</t>
  </si>
  <si>
    <t>MIJAHUANCA</t>
  </si>
  <si>
    <t>IRIS JANETH</t>
  </si>
  <si>
    <t>SHUÑA</t>
  </si>
  <si>
    <t>RAQUEL</t>
  </si>
  <si>
    <t>CARBALO</t>
  </si>
  <si>
    <t>AGALIZ ELIZABETH</t>
  </si>
  <si>
    <t>TRIGOSO</t>
  </si>
  <si>
    <t>GABRIEL DE JESÚS</t>
  </si>
  <si>
    <t>PACAYA</t>
  </si>
  <si>
    <t>SELENE</t>
  </si>
  <si>
    <t xml:space="preserve">VERA </t>
  </si>
  <si>
    <t>ROBER ANTONY</t>
  </si>
  <si>
    <t>YSMIÑO</t>
  </si>
  <si>
    <t>DARLIN MANUEL</t>
  </si>
  <si>
    <t>CARBAJAL</t>
  </si>
  <si>
    <t>CHRIS ALEJANDRA</t>
  </si>
  <si>
    <t>ZEGARRA</t>
  </si>
  <si>
    <t>SINARAHUA</t>
  </si>
  <si>
    <t>CARLOS ALEXANDER</t>
  </si>
  <si>
    <t>baja</t>
  </si>
  <si>
    <t>INFORME DE PROGRESO DE LAS COMPETENCIAS DEL ESTUDIANTE - 2023</t>
  </si>
  <si>
    <t>DRE:</t>
  </si>
  <si>
    <t>LORETO</t>
  </si>
  <si>
    <t>UGEL:</t>
  </si>
  <si>
    <t>ALTO AMAZONAS</t>
  </si>
  <si>
    <t>NIVEL:</t>
  </si>
  <si>
    <t>SECUNDARIA</t>
  </si>
  <si>
    <t>INSTITUCIÓN EDUCATIVA:</t>
  </si>
  <si>
    <t>AGROPECUARIO N° 110</t>
  </si>
  <si>
    <t>CÓDIGO MODULAR:</t>
  </si>
  <si>
    <t>0579086</t>
  </si>
  <si>
    <t>GRADO:</t>
  </si>
  <si>
    <t>SECCIÓN:</t>
  </si>
  <si>
    <t>CÓDIGO DEL ESTUDIANTE:</t>
  </si>
  <si>
    <t>DNI:</t>
  </si>
  <si>
    <t>APELLIDOS Y NOMBRES 
DEL ESTUDIANTE:</t>
  </si>
  <si>
    <t>APELLIDOS Y NOMBRES 
DEL DOCENTE TUTOR:</t>
  </si>
  <si>
    <t>COLOCAR NUMERO DE ORDEN</t>
  </si>
  <si>
    <t>ÁREA CURRICULAR</t>
  </si>
  <si>
    <t>COMPETENCIAS</t>
  </si>
  <si>
    <t>I TRIMESTRE</t>
  </si>
  <si>
    <t>II TRIMESTRE</t>
  </si>
  <si>
    <t>III TRIMESTRE</t>
  </si>
  <si>
    <t>Nivel de logro</t>
  </si>
  <si>
    <t>Conclusiones descriptivas</t>
  </si>
  <si>
    <t>DESARROLLO PERSONAL CIUDADANÍA Y CÍVICA</t>
  </si>
  <si>
    <t>Construye su 
identidad</t>
  </si>
  <si>
    <t>Convive y participa democráticamente en la búsqueda del bien común</t>
  </si>
  <si>
    <t>Construye interpretaciones históricas.</t>
  </si>
  <si>
    <t xml:space="preserve"> Gestiona responsablemente el espacio y el ambiente</t>
  </si>
  <si>
    <t xml:space="preserve"> Gestiona responsablemente los recursos económicos</t>
  </si>
  <si>
    <t>EDUCACIÓN FÍSICA</t>
  </si>
  <si>
    <t>Se desenvuelve de manera autónoma a través de su motricidad</t>
  </si>
  <si>
    <t xml:space="preserve"> Interactúa a través de sus habilidades sociomotrices</t>
  </si>
  <si>
    <t>Asume una vida saludable.</t>
  </si>
  <si>
    <t>Aprecia de manera crítica manifestaciones artístico-culturales</t>
  </si>
  <si>
    <t xml:space="preserve"> Crea proyectos desde los lenguajes artísticos</t>
  </si>
  <si>
    <t xml:space="preserve"> Se comunica oralmente en su lengua materna.</t>
  </si>
  <si>
    <t>Lee diversos tipos de textos escritos en lengua materna.</t>
  </si>
  <si>
    <t>Escribe diversos tipos de textos en lengua materna</t>
  </si>
  <si>
    <t>INGLÉS</t>
  </si>
  <si>
    <t>Se   comunica oralmente en inglés como lengua extranjer</t>
  </si>
  <si>
    <t xml:space="preserve">   Lee diversos tipos de textos escritos en inglés como lengua extranjera </t>
  </si>
  <si>
    <t>Escribe diversos tipos de textos en inglés como lengua extranjera</t>
  </si>
  <si>
    <t>MATEMÁTICA</t>
  </si>
  <si>
    <t>Resuelve problemas de cantidad</t>
  </si>
  <si>
    <t>Resuelve problemas de regularidad, equivalencia y cambio</t>
  </si>
  <si>
    <t>Resuelve problemas de forma, movimiento y localización</t>
  </si>
  <si>
    <t>Resuelve problemas de gestión de datos e incertidumbre</t>
  </si>
  <si>
    <t>CIENCIA y TECNOLOGÍA</t>
  </si>
  <si>
    <t>Indaga mediante métodos científicos para construir conocimientos.</t>
  </si>
  <si>
    <t>Explica el mundo físico basándose en conocimientos sobre los seres vivos, materia y energía, biodiversidad, Tierra y universo</t>
  </si>
  <si>
    <t>Diseña y construye soluciones tecnológicas para resolver problemas de su entorno.</t>
  </si>
  <si>
    <t>EDUC. RELIGIOSA</t>
  </si>
  <si>
    <t>Asume la experiencia del encuentro personal y comunitario con Dios en su proyecto de vida en coherencia con su creencia religiosa</t>
  </si>
  <si>
    <t xml:space="preserve">Construye su identidad como persona humana, amada por Dios, digna,libre y trascendente, comprendiendo la doctrina de su propia religión, abierto al diálogo con las que le son cercanas </t>
  </si>
  <si>
    <t>ED. PARA EL TRABAJO</t>
  </si>
  <si>
    <t>Gestiona proyectos de emprendimiento económico o social</t>
  </si>
  <si>
    <t>Se desenvuelve en entornos virtuales generados por las  TIC.</t>
  </si>
  <si>
    <t>Gestiona su aprendizaje de forma autónoma</t>
  </si>
  <si>
    <t>RESUMEN DE ASISTENCIA DEL ESTUDIANTE</t>
  </si>
  <si>
    <t>PERIODOS</t>
  </si>
  <si>
    <t>SITUACIÓN AL FINALIZAR EL PERIODO LECTIVO</t>
  </si>
  <si>
    <t>PRO (para promovido de grado), PER (para permanece en el grado) o RR (para requiere recuperación)</t>
  </si>
  <si>
    <t xml:space="preserve"> COLOCAR NUMERO DE ORDEN</t>
  </si>
  <si>
    <t>ESTADÍSTICA - LOGROS DE APRENDIZAJE - I TRIMESTRE 2023</t>
  </si>
  <si>
    <t>ÁREA: DPCC</t>
  </si>
  <si>
    <t>ÁREA: INGLÉS</t>
  </si>
  <si>
    <t>NL</t>
  </si>
  <si>
    <t>4°A</t>
  </si>
  <si>
    <t>4°B</t>
  </si>
  <si>
    <t>4°C</t>
  </si>
  <si>
    <t>ÁREA: CIENCIAS SOCIALES (CCSS)</t>
  </si>
  <si>
    <t>ÁREA: MATEMÁATICA</t>
  </si>
  <si>
    <t>ÁREA: ED. FÍSICA</t>
  </si>
  <si>
    <t>ÁREA: CIENCIA Y TECNOLOGÍA</t>
  </si>
  <si>
    <t>ÁREA: ARTE Y CULTURA</t>
  </si>
  <si>
    <t>ÁREA: ED. RELIGIOSA</t>
  </si>
  <si>
    <t>ÁREA: COMUNICACIÓN</t>
  </si>
  <si>
    <t>ÁREA: EPT</t>
  </si>
  <si>
    <t>COMPETENCIA TRANSVERSAL: SE DESENV. EN TICs</t>
  </si>
  <si>
    <t>COMPETENCIA TRANSVERSAL: GESTION. SU APREND. AUTONOM.</t>
  </si>
  <si>
    <t>TRASL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</si>
</sst>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2">
    <font>
      <sz val="11"/>
      <color theme="1"/>
      <name val="Arial"/>
      <scheme val="minor"/>
    </font>
    <font>
      <sz val="31"/>
      <color theme="1"/>
      <name val="Arial Black"/>
    </font>
    <font>
      <sz val="36"/>
      <color theme="1"/>
      <name val="Arial Black"/>
    </font>
    <font>
      <sz val="28"/>
      <color theme="1"/>
      <name val="Arial Black"/>
    </font>
    <font>
      <sz val="11"/>
      <name val="Arial"/>
    </font>
    <font>
      <sz val="37"/>
      <color theme="1"/>
      <name val="Arial Black"/>
    </font>
    <font>
      <sz val="36"/>
      <color theme="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1"/>
      <color theme="1"/>
      <name val="Arial Narrow"/>
    </font>
    <font>
      <b/>
      <sz val="20"/>
      <color theme="1"/>
      <name val="Arial Narrow"/>
    </font>
    <font>
      <b/>
      <sz val="18"/>
      <color theme="1"/>
      <name val="Calibri"/>
    </font>
    <font>
      <sz val="12"/>
      <color theme="1"/>
      <name val="Quattrocento Sans"/>
    </font>
    <font>
      <b/>
      <sz val="12"/>
      <color theme="1"/>
      <name val="Calibri"/>
    </font>
    <font>
      <sz val="11"/>
      <color theme="1"/>
      <name val="Arial"/>
    </font>
    <font>
      <sz val="10"/>
      <color theme="1"/>
      <name val="Calibri"/>
    </font>
    <font>
      <b/>
      <sz val="12"/>
      <color theme="1"/>
      <name val="Quattrocento Sans"/>
    </font>
    <font>
      <b/>
      <sz val="14"/>
      <color theme="1"/>
      <name val="Arial"/>
    </font>
    <font>
      <b/>
      <sz val="10"/>
      <color theme="0"/>
      <name val="Calibri"/>
    </font>
    <font>
      <sz val="12"/>
      <color theme="1"/>
      <name val="Arial"/>
    </font>
    <font>
      <sz val="16"/>
      <color rgb="FF000000"/>
      <name val="Arial"/>
    </font>
    <font>
      <b/>
      <sz val="11"/>
      <color rgb="FF000000"/>
      <name val="Calibri"/>
    </font>
    <font>
      <b/>
      <sz val="12"/>
      <color rgb="FF000000"/>
      <name val="Calibri"/>
    </font>
    <font>
      <sz val="11"/>
      <color rgb="FF000000"/>
      <name val="Calibri"/>
    </font>
    <font>
      <sz val="12"/>
      <color theme="1"/>
      <name val="Calibri"/>
    </font>
    <font>
      <b/>
      <sz val="13"/>
      <color theme="1"/>
      <name val="Calibri"/>
    </font>
    <font>
      <sz val="14"/>
      <color rgb="FF000000"/>
      <name val="Calibri"/>
    </font>
    <font>
      <sz val="12"/>
      <color rgb="FF000000"/>
      <name val="Calibri"/>
    </font>
    <font>
      <sz val="11"/>
      <color rgb="FF000000"/>
      <name val="Docs-Calibri"/>
    </font>
    <font>
      <sz val="11"/>
      <color rgb="FF000000"/>
      <name val="Roboto"/>
    </font>
    <font>
      <b/>
      <sz val="8"/>
      <color rgb="FF000000"/>
      <name val="Calibri"/>
    </font>
    <font>
      <sz val="16"/>
      <color theme="1"/>
      <name val="Arial"/>
    </font>
    <font>
      <sz val="35"/>
      <color theme="1"/>
      <name val="Arial Black"/>
    </font>
    <font>
      <sz val="16"/>
      <color rgb="FF000000"/>
      <name val="Trebuchet MS"/>
    </font>
    <font>
      <b/>
      <sz val="11"/>
      <color rgb="FF000000"/>
      <name val="Docs-Calibri"/>
    </font>
    <font>
      <b/>
      <sz val="8"/>
      <color rgb="FF000000"/>
      <name val="Docs-Calibri"/>
    </font>
    <font>
      <sz val="16"/>
      <color theme="1"/>
      <name val="Trebuchet MS"/>
    </font>
    <font>
      <b/>
      <sz val="11"/>
      <color rgb="FF000000"/>
      <name val="Arial Narrow"/>
    </font>
    <font>
      <sz val="11"/>
      <color rgb="FF000000"/>
      <name val="Arial"/>
    </font>
    <font>
      <sz val="9"/>
      <color theme="1"/>
      <name val="Calibri"/>
    </font>
    <font>
      <b/>
      <sz val="24"/>
      <color theme="1"/>
      <name val="Calibri"/>
    </font>
    <font>
      <b/>
      <sz val="71"/>
      <color rgb="FFFF5050"/>
      <name val="Cambria"/>
    </font>
    <font>
      <sz val="14"/>
      <color theme="1"/>
      <name val="Calibri"/>
    </font>
    <font>
      <sz val="16"/>
      <color theme="1"/>
      <name val="Calibri"/>
    </font>
    <font>
      <b/>
      <sz val="22"/>
      <color theme="1"/>
      <name val="Calibri"/>
    </font>
    <font>
      <b/>
      <sz val="18"/>
      <color theme="1"/>
      <name val="Arial"/>
    </font>
    <font>
      <b/>
      <sz val="16"/>
      <color theme="1"/>
      <name val="Calibri"/>
    </font>
    <font>
      <b/>
      <sz val="11"/>
      <color theme="1"/>
      <name val="Arial"/>
    </font>
    <font>
      <b/>
      <sz val="72"/>
      <color rgb="FFFF5050"/>
      <name val="Cambria"/>
    </font>
    <font>
      <sz val="14"/>
      <color theme="1"/>
      <name val="Arial"/>
    </font>
    <font>
      <b/>
      <sz val="10"/>
      <color theme="1"/>
      <name val="Arial"/>
    </font>
  </fonts>
  <fills count="15">
    <fill>
      <patternFill patternType="none"/>
    </fill>
    <fill>
      <patternFill patternType="gray125"/>
    </fill>
    <fill>
      <patternFill patternType="solid">
        <fgColor rgb="FF95B3D7"/>
        <bgColor rgb="FF95B3D7"/>
      </patternFill>
    </fill>
    <fill>
      <patternFill patternType="solid">
        <fgColor rgb="FFE5B8B7"/>
        <bgColor rgb="FFE5B8B7"/>
      </patternFill>
    </fill>
    <fill>
      <patternFill patternType="solid">
        <fgColor rgb="FF993300"/>
        <bgColor rgb="FF993300"/>
      </patternFill>
    </fill>
    <fill>
      <patternFill patternType="solid">
        <fgColor rgb="FF92D050"/>
        <bgColor rgb="FF92D050"/>
      </patternFill>
    </fill>
    <fill>
      <patternFill patternType="solid">
        <fgColor rgb="FF953734"/>
        <bgColor rgb="FF953734"/>
      </patternFill>
    </fill>
    <fill>
      <patternFill patternType="solid">
        <fgColor rgb="FFDBE5F1"/>
        <bgColor rgb="FFDBE5F1"/>
      </patternFill>
    </fill>
    <fill>
      <patternFill patternType="solid">
        <fgColor rgb="FFFFFF99"/>
        <bgColor rgb="FFFFFF99"/>
      </patternFill>
    </fill>
    <fill>
      <patternFill patternType="solid">
        <fgColor rgb="FF0000FF"/>
        <bgColor rgb="FF0000FF"/>
      </patternFill>
    </fill>
    <fill>
      <patternFill patternType="solid">
        <fgColor theme="0"/>
        <bgColor theme="0"/>
      </patternFill>
    </fill>
    <fill>
      <patternFill patternType="solid">
        <fgColor rgb="FF66FF66"/>
        <bgColor rgb="FF66FF66"/>
      </patternFill>
    </fill>
    <fill>
      <patternFill patternType="solid">
        <fgColor rgb="FF99FFCC"/>
        <bgColor rgb="FF99FF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9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0" xfId="0" applyFont="1"/>
    <xf numFmtId="0" fontId="8" fillId="0" borderId="0" xfId="0" applyFont="1"/>
    <xf numFmtId="0" fontId="10" fillId="4" borderId="10" xfId="0" applyFont="1" applyFill="1" applyBorder="1"/>
    <xf numFmtId="0" fontId="10" fillId="4" borderId="12" xfId="0" applyFont="1" applyFill="1" applyBorder="1"/>
    <xf numFmtId="0" fontId="10" fillId="6" borderId="13" xfId="0" applyFont="1" applyFill="1" applyBorder="1"/>
    <xf numFmtId="0" fontId="13" fillId="7" borderId="15" xfId="0" applyFont="1" applyFill="1" applyBorder="1" applyAlignment="1">
      <alignment horizontal="center" vertical="center"/>
    </xf>
    <xf numFmtId="0" fontId="14" fillId="8" borderId="16" xfId="0" applyFont="1" applyFill="1" applyBorder="1" applyAlignment="1">
      <alignment horizontal="center" vertical="center" wrapText="1"/>
    </xf>
    <xf numFmtId="0" fontId="15" fillId="6" borderId="19" xfId="0" applyFont="1" applyFill="1" applyBorder="1"/>
    <xf numFmtId="0" fontId="13" fillId="7" borderId="16" xfId="0" applyFont="1" applyFill="1" applyBorder="1" applyAlignment="1">
      <alignment horizontal="center" vertical="center"/>
    </xf>
    <xf numFmtId="0" fontId="8" fillId="4" borderId="10" xfId="0" applyFont="1" applyFill="1" applyBorder="1"/>
    <xf numFmtId="0" fontId="19" fillId="9" borderId="25" xfId="0" applyFont="1" applyFill="1" applyBorder="1" applyAlignment="1">
      <alignment horizontal="center" vertical="center" wrapText="1"/>
    </xf>
    <xf numFmtId="0" fontId="19" fillId="9" borderId="16" xfId="0" applyFont="1" applyFill="1" applyBorder="1" applyAlignment="1">
      <alignment horizontal="center" vertical="center" wrapText="1"/>
    </xf>
    <xf numFmtId="0" fontId="19" fillId="9" borderId="12" xfId="0" applyFont="1" applyFill="1" applyBorder="1" applyAlignment="1">
      <alignment horizontal="center" vertical="center" wrapText="1"/>
    </xf>
    <xf numFmtId="0" fontId="19" fillId="9" borderId="15" xfId="0" applyFont="1" applyFill="1" applyBorder="1" applyAlignment="1">
      <alignment horizontal="center" vertical="center" wrapText="1"/>
    </xf>
    <xf numFmtId="0" fontId="19" fillId="9" borderId="26" xfId="0" applyFont="1" applyFill="1" applyBorder="1" applyAlignment="1">
      <alignment horizontal="center" vertical="center" wrapText="1"/>
    </xf>
    <xf numFmtId="0" fontId="19" fillId="9" borderId="27" xfId="0" applyFont="1" applyFill="1" applyBorder="1" applyAlignment="1">
      <alignment horizontal="center" vertical="center" wrapText="1"/>
    </xf>
    <xf numFmtId="0" fontId="19" fillId="9" borderId="28" xfId="0" applyFont="1" applyFill="1" applyBorder="1" applyAlignment="1">
      <alignment horizontal="center" vertical="center" wrapText="1"/>
    </xf>
    <xf numFmtId="0" fontId="20" fillId="3" borderId="16" xfId="0" applyFont="1" applyFill="1" applyBorder="1" applyAlignment="1">
      <alignment horizontal="center" vertical="center"/>
    </xf>
    <xf numFmtId="0" fontId="21" fillId="10" borderId="16" xfId="0" applyFont="1" applyFill="1" applyBorder="1" applyAlignment="1">
      <alignment horizontal="left" vertical="center" wrapText="1" readingOrder="1"/>
    </xf>
    <xf numFmtId="0" fontId="21" fillId="0" borderId="16" xfId="0" applyFont="1" applyBorder="1" applyAlignment="1">
      <alignment horizontal="left" vertical="center" wrapText="1" readingOrder="1"/>
    </xf>
    <xf numFmtId="0" fontId="7" fillId="11" borderId="29" xfId="0" applyFont="1" applyFill="1" applyBorder="1" applyAlignment="1">
      <alignment horizontal="center" vertical="center" wrapText="1"/>
    </xf>
    <xf numFmtId="1" fontId="7" fillId="12" borderId="16" xfId="0" applyNumberFormat="1" applyFont="1" applyFill="1" applyBorder="1" applyAlignment="1">
      <alignment horizontal="center" vertical="center" wrapText="1"/>
    </xf>
    <xf numFmtId="0" fontId="8" fillId="11" borderId="29" xfId="0" applyFont="1" applyFill="1" applyBorder="1" applyAlignment="1">
      <alignment horizontal="center" vertical="center" wrapText="1"/>
    </xf>
    <xf numFmtId="1" fontId="22" fillId="12" borderId="16" xfId="0" applyNumberFormat="1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23" fillId="11" borderId="29" xfId="0" applyFont="1" applyFill="1" applyBorder="1" applyAlignment="1">
      <alignment horizontal="center"/>
    </xf>
    <xf numFmtId="1" fontId="24" fillId="12" borderId="25" xfId="0" applyNumberFormat="1" applyFont="1" applyFill="1" applyBorder="1" applyAlignment="1">
      <alignment horizontal="left" vertical="center" wrapText="1"/>
    </xf>
    <xf numFmtId="0" fontId="23" fillId="11" borderId="30" xfId="0" applyFont="1" applyFill="1" applyBorder="1" applyAlignment="1">
      <alignment horizontal="center"/>
    </xf>
    <xf numFmtId="0" fontId="8" fillId="11" borderId="16" xfId="0" applyFont="1" applyFill="1" applyBorder="1" applyAlignment="1">
      <alignment horizontal="center" vertical="center" wrapText="1"/>
    </xf>
    <xf numFmtId="1" fontId="8" fillId="0" borderId="16" xfId="0" applyNumberFormat="1" applyFont="1" applyBorder="1" applyAlignment="1"/>
    <xf numFmtId="1" fontId="22" fillId="12" borderId="16" xfId="0" applyNumberFormat="1" applyFont="1" applyFill="1" applyBorder="1" applyAlignment="1">
      <alignment horizontal="center" vertical="center"/>
    </xf>
    <xf numFmtId="1" fontId="22" fillId="12" borderId="16" xfId="0" applyNumberFormat="1" applyFont="1" applyFill="1" applyBorder="1" applyAlignment="1">
      <alignment horizontal="center"/>
    </xf>
    <xf numFmtId="0" fontId="25" fillId="11" borderId="29" xfId="0" applyFont="1" applyFill="1" applyBorder="1" applyAlignment="1">
      <alignment horizontal="center" vertical="center" wrapText="1"/>
    </xf>
    <xf numFmtId="1" fontId="26" fillId="12" borderId="16" xfId="0" applyNumberFormat="1" applyFont="1" applyFill="1" applyBorder="1" applyAlignment="1">
      <alignment horizontal="center" vertical="center" wrapText="1"/>
    </xf>
    <xf numFmtId="0" fontId="27" fillId="0" borderId="16" xfId="0" applyFont="1" applyBorder="1" applyAlignment="1">
      <alignment horizontal="center"/>
    </xf>
    <xf numFmtId="0" fontId="28" fillId="11" borderId="29" xfId="0" applyFont="1" applyFill="1" applyBorder="1" applyAlignment="1">
      <alignment horizontal="center" vertical="center"/>
    </xf>
    <xf numFmtId="1" fontId="8" fillId="0" borderId="0" xfId="0" applyNumberFormat="1" applyFont="1" applyAlignment="1"/>
    <xf numFmtId="0" fontId="28" fillId="11" borderId="30" xfId="0" applyFont="1" applyFill="1" applyBorder="1" applyAlignment="1">
      <alignment horizontal="center" vertical="center"/>
    </xf>
    <xf numFmtId="0" fontId="25" fillId="11" borderId="16" xfId="0" applyFont="1" applyFill="1" applyBorder="1" applyAlignment="1">
      <alignment horizontal="center" vertical="center" wrapText="1"/>
    </xf>
    <xf numFmtId="1" fontId="7" fillId="12" borderId="16" xfId="0" applyNumberFormat="1" applyFont="1" applyFill="1" applyBorder="1" applyAlignment="1">
      <alignment horizontal="left" vertical="center" wrapText="1"/>
    </xf>
    <xf numFmtId="0" fontId="8" fillId="4" borderId="10" xfId="0" applyFont="1" applyFill="1" applyBorder="1" applyAlignment="1">
      <alignment vertical="center" wrapText="1"/>
    </xf>
    <xf numFmtId="1" fontId="7" fillId="12" borderId="16" xfId="0" applyNumberFormat="1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vertical="center" wrapText="1"/>
    </xf>
    <xf numFmtId="0" fontId="15" fillId="12" borderId="16" xfId="0" applyFont="1" applyFill="1" applyBorder="1" applyAlignment="1">
      <alignment horizontal="center" vertical="center"/>
    </xf>
    <xf numFmtId="0" fontId="23" fillId="11" borderId="26" xfId="0" applyFont="1" applyFill="1" applyBorder="1" applyAlignment="1">
      <alignment horizontal="center"/>
    </xf>
    <xf numFmtId="0" fontId="23" fillId="11" borderId="27" xfId="0" applyFont="1" applyFill="1" applyBorder="1" applyAlignment="1">
      <alignment horizontal="center"/>
    </xf>
    <xf numFmtId="1" fontId="14" fillId="12" borderId="16" xfId="0" applyNumberFormat="1" applyFont="1" applyFill="1" applyBorder="1" applyAlignment="1">
      <alignment horizontal="center" vertical="center" wrapText="1"/>
    </xf>
    <xf numFmtId="0" fontId="27" fillId="0" borderId="23" xfId="0" applyFont="1" applyBorder="1" applyAlignment="1">
      <alignment horizontal="center"/>
    </xf>
    <xf numFmtId="0" fontId="28" fillId="11" borderId="26" xfId="0" applyFont="1" applyFill="1" applyBorder="1" applyAlignment="1">
      <alignment horizontal="center" vertical="center"/>
    </xf>
    <xf numFmtId="1" fontId="8" fillId="0" borderId="16" xfId="0" applyNumberFormat="1" applyFont="1" applyBorder="1" applyAlignment="1">
      <alignment vertical="top"/>
    </xf>
    <xf numFmtId="0" fontId="28" fillId="11" borderId="27" xfId="0" applyFont="1" applyFill="1" applyBorder="1" applyAlignment="1">
      <alignment horizontal="center" vertical="center"/>
    </xf>
    <xf numFmtId="1" fontId="29" fillId="13" borderId="0" xfId="0" applyNumberFormat="1" applyFont="1" applyFill="1" applyAlignment="1">
      <alignment horizontal="left"/>
    </xf>
    <xf numFmtId="0" fontId="15" fillId="0" borderId="0" xfId="0" applyFont="1" applyAlignment="1"/>
    <xf numFmtId="1" fontId="30" fillId="12" borderId="16" xfId="0" applyNumberFormat="1" applyFont="1" applyFill="1" applyBorder="1" applyAlignment="1"/>
    <xf numFmtId="0" fontId="21" fillId="14" borderId="16" xfId="0" applyFont="1" applyFill="1" applyBorder="1" applyAlignment="1">
      <alignment horizontal="left" vertical="center" wrapText="1" readingOrder="1"/>
    </xf>
    <xf numFmtId="1" fontId="24" fillId="12" borderId="25" xfId="0" applyNumberFormat="1" applyFont="1" applyFill="1" applyBorder="1" applyAlignment="1">
      <alignment horizontal="left" vertical="center" wrapText="1"/>
    </xf>
    <xf numFmtId="1" fontId="24" fillId="12" borderId="16" xfId="0" applyNumberFormat="1" applyFont="1" applyFill="1" applyBorder="1" applyAlignment="1">
      <alignment horizontal="left" vertical="center" wrapText="1"/>
    </xf>
    <xf numFmtId="0" fontId="8" fillId="11" borderId="16" xfId="0" applyFont="1" applyFill="1" applyBorder="1" applyAlignment="1">
      <alignment horizontal="center" vertical="center" wrapText="1"/>
    </xf>
    <xf numFmtId="1" fontId="8" fillId="0" borderId="16" xfId="0" applyNumberFormat="1" applyFont="1" applyBorder="1"/>
    <xf numFmtId="0" fontId="8" fillId="11" borderId="29" xfId="0" applyFont="1" applyFill="1" applyBorder="1" applyAlignment="1">
      <alignment horizontal="center" vertical="center" wrapText="1"/>
    </xf>
    <xf numFmtId="1" fontId="14" fillId="12" borderId="16" xfId="0" applyNumberFormat="1" applyFont="1" applyFill="1" applyBorder="1" applyAlignment="1">
      <alignment horizontal="center" vertical="center" wrapText="1"/>
    </xf>
    <xf numFmtId="1" fontId="31" fillId="12" borderId="16" xfId="0" applyNumberFormat="1" applyFont="1" applyFill="1" applyBorder="1" applyAlignment="1">
      <alignment horizontal="center"/>
    </xf>
    <xf numFmtId="1" fontId="22" fillId="12" borderId="25" xfId="0" applyNumberFormat="1" applyFont="1" applyFill="1" applyBorder="1" applyAlignment="1">
      <alignment horizontal="center"/>
    </xf>
    <xf numFmtId="0" fontId="25" fillId="11" borderId="16" xfId="0" applyFont="1" applyFill="1" applyBorder="1" applyAlignment="1">
      <alignment horizontal="center" vertical="center" wrapText="1"/>
    </xf>
    <xf numFmtId="1" fontId="30" fillId="12" borderId="16" xfId="0" applyNumberFormat="1" applyFont="1" applyFill="1" applyBorder="1"/>
    <xf numFmtId="1" fontId="31" fillId="12" borderId="16" xfId="0" applyNumberFormat="1" applyFont="1" applyFill="1" applyBorder="1" applyAlignment="1">
      <alignment horizontal="left"/>
    </xf>
    <xf numFmtId="1" fontId="22" fillId="12" borderId="16" xfId="0" applyNumberFormat="1" applyFont="1" applyFill="1" applyBorder="1" applyAlignment="1">
      <alignment horizontal="left" wrapText="1"/>
    </xf>
    <xf numFmtId="0" fontId="15" fillId="12" borderId="16" xfId="0" applyFont="1" applyFill="1" applyBorder="1" applyAlignment="1">
      <alignment horizontal="center" vertical="center"/>
    </xf>
    <xf numFmtId="1" fontId="22" fillId="12" borderId="16" xfId="0" applyNumberFormat="1" applyFont="1" applyFill="1" applyBorder="1" applyAlignment="1">
      <alignment horizontal="left" wrapText="1"/>
    </xf>
    <xf numFmtId="0" fontId="32" fillId="10" borderId="16" xfId="0" applyFont="1" applyFill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32" fillId="0" borderId="16" xfId="0" applyFont="1" applyBorder="1" applyAlignment="1">
      <alignment vertical="center" wrapText="1"/>
    </xf>
    <xf numFmtId="1" fontId="22" fillId="12" borderId="25" xfId="0" applyNumberFormat="1" applyFont="1" applyFill="1" applyBorder="1" applyAlignment="1">
      <alignment horizontal="center"/>
    </xf>
    <xf numFmtId="1" fontId="22" fillId="12" borderId="16" xfId="0" applyNumberFormat="1" applyFont="1" applyFill="1" applyBorder="1" applyAlignment="1">
      <alignment horizontal="center" vertical="center" wrapText="1"/>
    </xf>
    <xf numFmtId="1" fontId="22" fillId="12" borderId="25" xfId="0" applyNumberFormat="1" applyFont="1" applyFill="1" applyBorder="1" applyAlignment="1">
      <alignment horizontal="center" wrapText="1"/>
    </xf>
    <xf numFmtId="1" fontId="22" fillId="12" borderId="25" xfId="0" applyNumberFormat="1" applyFont="1" applyFill="1" applyBorder="1" applyAlignment="1">
      <alignment horizontal="center" wrapText="1"/>
    </xf>
    <xf numFmtId="0" fontId="25" fillId="11" borderId="29" xfId="0" applyFont="1" applyFill="1" applyBorder="1" applyAlignment="1">
      <alignment horizontal="center" vertical="center" wrapText="1"/>
    </xf>
    <xf numFmtId="0" fontId="23" fillId="11" borderId="19" xfId="0" applyFont="1" applyFill="1" applyBorder="1" applyAlignment="1">
      <alignment horizontal="center"/>
    </xf>
    <xf numFmtId="1" fontId="24" fillId="12" borderId="12" xfId="0" applyNumberFormat="1" applyFont="1" applyFill="1" applyBorder="1" applyAlignment="1">
      <alignment horizontal="left" vertical="center" wrapText="1"/>
    </xf>
    <xf numFmtId="0" fontId="28" fillId="11" borderId="19" xfId="0" applyFont="1" applyFill="1" applyBorder="1" applyAlignment="1">
      <alignment horizontal="center" vertical="center"/>
    </xf>
    <xf numFmtId="1" fontId="22" fillId="12" borderId="12" xfId="0" applyNumberFormat="1" applyFont="1" applyFill="1" applyBorder="1" applyAlignment="1">
      <alignment horizontal="center" wrapText="1"/>
    </xf>
    <xf numFmtId="0" fontId="28" fillId="11" borderId="10" xfId="0" applyFont="1" applyFill="1" applyBorder="1" applyAlignment="1">
      <alignment horizontal="center" vertical="center"/>
    </xf>
    <xf numFmtId="0" fontId="20" fillId="3" borderId="15" xfId="0" applyFont="1" applyFill="1" applyBorder="1" applyAlignment="1">
      <alignment horizontal="center" vertical="center"/>
    </xf>
    <xf numFmtId="0" fontId="8" fillId="11" borderId="13" xfId="0" applyFont="1" applyFill="1" applyBorder="1" applyAlignment="1">
      <alignment horizontal="center" vertical="center" wrapText="1"/>
    </xf>
    <xf numFmtId="1" fontId="7" fillId="12" borderId="15" xfId="0" applyNumberFormat="1" applyFont="1" applyFill="1" applyBorder="1" applyAlignment="1">
      <alignment horizontal="center" vertical="center" wrapText="1"/>
    </xf>
    <xf numFmtId="0" fontId="23" fillId="11" borderId="16" xfId="0" applyFont="1" applyFill="1" applyBorder="1" applyAlignment="1">
      <alignment horizontal="center"/>
    </xf>
    <xf numFmtId="0" fontId="8" fillId="11" borderId="13" xfId="0" applyFont="1" applyFill="1" applyBorder="1" applyAlignment="1">
      <alignment horizontal="center" vertical="center" wrapText="1"/>
    </xf>
    <xf numFmtId="1" fontId="7" fillId="12" borderId="15" xfId="0" applyNumberFormat="1" applyFont="1" applyFill="1" applyBorder="1" applyAlignment="1">
      <alignment horizontal="left" vertical="center" wrapText="1"/>
    </xf>
    <xf numFmtId="1" fontId="14" fillId="12" borderId="15" xfId="0" applyNumberFormat="1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28" fillId="11" borderId="16" xfId="0" applyFont="1" applyFill="1" applyBorder="1" applyAlignment="1">
      <alignment horizontal="center" vertical="center"/>
    </xf>
    <xf numFmtId="1" fontId="22" fillId="12" borderId="16" xfId="0" applyNumberFormat="1" applyFont="1" applyFill="1" applyBorder="1" applyAlignment="1">
      <alignment horizontal="center"/>
    </xf>
    <xf numFmtId="0" fontId="25" fillId="11" borderId="13" xfId="0" applyFont="1" applyFill="1" applyBorder="1" applyAlignment="1">
      <alignment horizontal="center" vertical="center" wrapText="1"/>
    </xf>
    <xf numFmtId="0" fontId="15" fillId="12" borderId="15" xfId="0" applyFont="1" applyFill="1" applyBorder="1" applyAlignment="1">
      <alignment horizontal="center" vertical="center"/>
    </xf>
    <xf numFmtId="0" fontId="15" fillId="0" borderId="0" xfId="0" applyFont="1"/>
    <xf numFmtId="1" fontId="7" fillId="12" borderId="15" xfId="0" applyNumberFormat="1" applyFont="1" applyFill="1" applyBorder="1" applyAlignment="1">
      <alignment horizontal="left" vertical="center" wrapText="1"/>
    </xf>
    <xf numFmtId="1" fontId="14" fillId="12" borderId="15" xfId="0" applyNumberFormat="1" applyFont="1" applyFill="1" applyBorder="1" applyAlignment="1">
      <alignment horizontal="center" vertical="center" wrapText="1"/>
    </xf>
    <xf numFmtId="1" fontId="7" fillId="12" borderId="15" xfId="0" applyNumberFormat="1" applyFont="1" applyFill="1" applyBorder="1" applyAlignment="1">
      <alignment horizontal="center" vertical="center" wrapText="1"/>
    </xf>
    <xf numFmtId="0" fontId="15" fillId="12" borderId="15" xfId="0" applyFont="1" applyFill="1" applyBorder="1" applyAlignment="1">
      <alignment horizontal="center" vertical="center"/>
    </xf>
    <xf numFmtId="0" fontId="27" fillId="0" borderId="23" xfId="0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16" xfId="0" applyFont="1" applyBorder="1" applyAlignment="1">
      <alignment horizontal="center" wrapText="1"/>
    </xf>
    <xf numFmtId="49" fontId="8" fillId="0" borderId="16" xfId="0" applyNumberFormat="1" applyFont="1" applyBorder="1" applyAlignment="1">
      <alignment horizontal="center" wrapText="1"/>
    </xf>
    <xf numFmtId="0" fontId="33" fillId="0" borderId="0" xfId="0" applyFont="1" applyAlignment="1">
      <alignment vertical="center"/>
    </xf>
    <xf numFmtId="0" fontId="19" fillId="9" borderId="36" xfId="0" applyFont="1" applyFill="1" applyBorder="1" applyAlignment="1">
      <alignment horizontal="center" vertical="center" wrapText="1"/>
    </xf>
    <xf numFmtId="0" fontId="34" fillId="10" borderId="16" xfId="0" applyFont="1" applyFill="1" applyBorder="1" applyAlignment="1">
      <alignment horizontal="left" vertical="center" wrapText="1" readingOrder="1"/>
    </xf>
    <xf numFmtId="0" fontId="34" fillId="0" borderId="16" xfId="0" applyFont="1" applyBorder="1" applyAlignment="1">
      <alignment horizontal="left" vertical="center" wrapText="1" readingOrder="1"/>
    </xf>
    <xf numFmtId="0" fontId="34" fillId="0" borderId="7" xfId="0" applyFont="1" applyBorder="1" applyAlignment="1">
      <alignment horizontal="left" vertical="center" wrapText="1" readingOrder="1"/>
    </xf>
    <xf numFmtId="1" fontId="22" fillId="12" borderId="25" xfId="0" applyNumberFormat="1" applyFont="1" applyFill="1" applyBorder="1" applyAlignment="1">
      <alignment horizontal="left" vertical="center" wrapText="1"/>
    </xf>
    <xf numFmtId="1" fontId="35" fillId="12" borderId="0" xfId="0" applyNumberFormat="1" applyFont="1" applyFill="1" applyAlignment="1">
      <alignment horizontal="center"/>
    </xf>
    <xf numFmtId="1" fontId="36" fillId="12" borderId="0" xfId="0" applyNumberFormat="1" applyFont="1" applyFill="1" applyAlignment="1">
      <alignment horizontal="center"/>
    </xf>
    <xf numFmtId="1" fontId="31" fillId="12" borderId="16" xfId="0" applyNumberFormat="1" applyFont="1" applyFill="1" applyBorder="1" applyAlignment="1">
      <alignment horizontal="center"/>
    </xf>
    <xf numFmtId="1" fontId="22" fillId="12" borderId="16" xfId="0" applyNumberFormat="1" applyFont="1" applyFill="1" applyBorder="1" applyAlignment="1">
      <alignment horizontal="left" vertical="center" wrapText="1"/>
    </xf>
    <xf numFmtId="0" fontId="8" fillId="4" borderId="37" xfId="0" applyFont="1" applyFill="1" applyBorder="1" applyAlignment="1">
      <alignment vertical="center" wrapText="1"/>
    </xf>
    <xf numFmtId="1" fontId="8" fillId="12" borderId="0" xfId="0" applyNumberFormat="1" applyFont="1" applyFill="1"/>
    <xf numFmtId="1" fontId="35" fillId="12" borderId="16" xfId="0" applyNumberFormat="1" applyFont="1" applyFill="1" applyBorder="1" applyAlignment="1">
      <alignment horizontal="left" vertical="center" wrapText="1"/>
    </xf>
    <xf numFmtId="0" fontId="28" fillId="11" borderId="16" xfId="0" applyFont="1" applyFill="1" applyBorder="1" applyAlignment="1">
      <alignment horizontal="center"/>
    </xf>
    <xf numFmtId="1" fontId="22" fillId="12" borderId="10" xfId="0" applyNumberFormat="1" applyFont="1" applyFill="1" applyBorder="1" applyAlignment="1">
      <alignment horizontal="center"/>
    </xf>
    <xf numFmtId="0" fontId="34" fillId="10" borderId="29" xfId="0" applyFont="1" applyFill="1" applyBorder="1" applyAlignment="1">
      <alignment horizontal="left" vertical="center" wrapText="1" readingOrder="1"/>
    </xf>
    <xf numFmtId="1" fontId="31" fillId="12" borderId="0" xfId="0" applyNumberFormat="1" applyFont="1" applyFill="1" applyAlignment="1">
      <alignment horizontal="center"/>
    </xf>
    <xf numFmtId="0" fontId="34" fillId="14" borderId="16" xfId="0" applyFont="1" applyFill="1" applyBorder="1" applyAlignment="1">
      <alignment horizontal="left" vertical="center" wrapText="1" readingOrder="1"/>
    </xf>
    <xf numFmtId="0" fontId="34" fillId="14" borderId="29" xfId="0" applyFont="1" applyFill="1" applyBorder="1" applyAlignment="1">
      <alignment horizontal="left" vertical="center" wrapText="1" readingOrder="1"/>
    </xf>
    <xf numFmtId="1" fontId="22" fillId="12" borderId="25" xfId="0" applyNumberFormat="1" applyFont="1" applyFill="1" applyBorder="1" applyAlignment="1">
      <alignment horizontal="left" vertical="center" wrapText="1"/>
    </xf>
    <xf numFmtId="1" fontId="7" fillId="12" borderId="16" xfId="0" applyNumberFormat="1" applyFont="1" applyFill="1" applyBorder="1" applyAlignment="1">
      <alignment horizontal="left" vertical="center" wrapText="1"/>
    </xf>
    <xf numFmtId="1" fontId="22" fillId="12" borderId="16" xfId="0" applyNumberFormat="1" applyFont="1" applyFill="1" applyBorder="1" applyAlignment="1">
      <alignment horizontal="left" vertical="center" wrapText="1"/>
    </xf>
    <xf numFmtId="0" fontId="34" fillId="14" borderId="7" xfId="0" applyFont="1" applyFill="1" applyBorder="1" applyAlignment="1">
      <alignment horizontal="left" vertical="center" wrapText="1" readingOrder="1"/>
    </xf>
    <xf numFmtId="1" fontId="22" fillId="12" borderId="10" xfId="0" applyNumberFormat="1" applyFont="1" applyFill="1" applyBorder="1" applyAlignment="1">
      <alignment horizontal="center"/>
    </xf>
    <xf numFmtId="0" fontId="37" fillId="10" borderId="16" xfId="0" applyFont="1" applyFill="1" applyBorder="1" applyAlignment="1">
      <alignment vertical="center"/>
    </xf>
    <xf numFmtId="0" fontId="37" fillId="0" borderId="7" xfId="0" applyFont="1" applyBorder="1" applyAlignment="1">
      <alignment vertical="center"/>
    </xf>
    <xf numFmtId="0" fontId="34" fillId="14" borderId="19" xfId="0" applyFont="1" applyFill="1" applyBorder="1" applyAlignment="1">
      <alignment horizontal="left" vertical="center" wrapText="1" readingOrder="1"/>
    </xf>
    <xf numFmtId="0" fontId="34" fillId="10" borderId="15" xfId="0" applyFont="1" applyFill="1" applyBorder="1" applyAlignment="1">
      <alignment horizontal="left" vertical="center" wrapText="1" readingOrder="1"/>
    </xf>
    <xf numFmtId="0" fontId="34" fillId="0" borderId="1" xfId="0" applyFont="1" applyBorder="1" applyAlignment="1">
      <alignment horizontal="left" vertical="center" wrapText="1" readingOrder="1"/>
    </xf>
    <xf numFmtId="1" fontId="22" fillId="12" borderId="15" xfId="0" applyNumberFormat="1" applyFont="1" applyFill="1" applyBorder="1" applyAlignment="1">
      <alignment horizontal="center" vertical="center" wrapText="1"/>
    </xf>
    <xf numFmtId="1" fontId="24" fillId="12" borderId="16" xfId="0" applyNumberFormat="1" applyFont="1" applyFill="1" applyBorder="1" applyAlignment="1">
      <alignment horizontal="left"/>
    </xf>
    <xf numFmtId="1" fontId="24" fillId="12" borderId="25" xfId="0" applyNumberFormat="1" applyFont="1" applyFill="1" applyBorder="1" applyAlignment="1">
      <alignment horizontal="left"/>
    </xf>
    <xf numFmtId="0" fontId="28" fillId="11" borderId="16" xfId="0" applyFont="1" applyFill="1" applyBorder="1" applyAlignment="1">
      <alignment horizontal="center" vertical="center"/>
    </xf>
    <xf numFmtId="1" fontId="22" fillId="12" borderId="39" xfId="0" applyNumberFormat="1" applyFont="1" applyFill="1" applyBorder="1" applyAlignment="1">
      <alignment horizontal="center"/>
    </xf>
    <xf numFmtId="0" fontId="38" fillId="4" borderId="40" xfId="0" applyFont="1" applyFill="1" applyBorder="1"/>
    <xf numFmtId="0" fontId="39" fillId="6" borderId="10" xfId="0" applyFont="1" applyFill="1" applyBorder="1"/>
    <xf numFmtId="0" fontId="39" fillId="12" borderId="16" xfId="0" applyFont="1" applyFill="1" applyBorder="1" applyAlignment="1">
      <alignment horizontal="center"/>
    </xf>
    <xf numFmtId="1" fontId="22" fillId="12" borderId="28" xfId="0" applyNumberFormat="1" applyFont="1" applyFill="1" applyBorder="1" applyAlignment="1">
      <alignment horizontal="center"/>
    </xf>
    <xf numFmtId="1" fontId="22" fillId="12" borderId="28" xfId="0" applyNumberFormat="1" applyFont="1" applyFill="1" applyBorder="1" applyAlignment="1">
      <alignment horizontal="center"/>
    </xf>
    <xf numFmtId="0" fontId="39" fillId="12" borderId="25" xfId="0" applyFont="1" applyFill="1" applyBorder="1" applyAlignment="1">
      <alignment horizontal="center"/>
    </xf>
    <xf numFmtId="0" fontId="39" fillId="12" borderId="25" xfId="0" applyFont="1" applyFill="1" applyBorder="1" applyAlignment="1">
      <alignment horizontal="center"/>
    </xf>
    <xf numFmtId="1" fontId="31" fillId="12" borderId="16" xfId="0" applyNumberFormat="1" applyFont="1" applyFill="1" applyBorder="1" applyAlignment="1">
      <alignment horizontal="center" wrapText="1"/>
    </xf>
    <xf numFmtId="1" fontId="22" fillId="12" borderId="16" xfId="0" applyNumberFormat="1" applyFont="1" applyFill="1" applyBorder="1" applyAlignment="1">
      <alignment horizontal="center" wrapText="1"/>
    </xf>
    <xf numFmtId="1" fontId="40" fillId="0" borderId="0" xfId="0" applyNumberFormat="1" applyFont="1" applyAlignment="1"/>
    <xf numFmtId="0" fontId="21" fillId="13" borderId="16" xfId="0" applyFont="1" applyFill="1" applyBorder="1" applyAlignment="1">
      <alignment horizontal="left" vertical="center" wrapText="1" readingOrder="1"/>
    </xf>
    <xf numFmtId="0" fontId="32" fillId="0" borderId="16" xfId="0" applyFont="1" applyBorder="1" applyAlignment="1">
      <alignment vertical="center"/>
    </xf>
    <xf numFmtId="0" fontId="32" fillId="14" borderId="16" xfId="0" applyFont="1" applyFill="1" applyBorder="1" applyAlignment="1">
      <alignment vertical="center"/>
    </xf>
    <xf numFmtId="1" fontId="31" fillId="12" borderId="16" xfId="0" applyNumberFormat="1" applyFont="1" applyFill="1" applyBorder="1" applyAlignment="1">
      <alignment horizontal="center" wrapText="1"/>
    </xf>
    <xf numFmtId="0" fontId="41" fillId="0" borderId="0" xfId="0" applyFont="1" applyAlignment="1">
      <alignment vertical="center"/>
    </xf>
    <xf numFmtId="0" fontId="14" fillId="0" borderId="16" xfId="0" applyFont="1" applyBorder="1" applyAlignment="1">
      <alignment horizontal="left" vertical="center"/>
    </xf>
    <xf numFmtId="0" fontId="44" fillId="0" borderId="1" xfId="0" applyFont="1" applyBorder="1" applyAlignment="1">
      <alignment vertical="center"/>
    </xf>
    <xf numFmtId="0" fontId="44" fillId="0" borderId="2" xfId="0" applyFont="1" applyBorder="1" applyAlignment="1">
      <alignment vertical="center"/>
    </xf>
    <xf numFmtId="0" fontId="44" fillId="0" borderId="11" xfId="0" applyFont="1" applyBorder="1" applyAlignment="1">
      <alignment vertical="center"/>
    </xf>
    <xf numFmtId="0" fontId="14" fillId="0" borderId="1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45" fillId="0" borderId="0" xfId="0" applyFont="1" applyAlignment="1">
      <alignment vertical="center" wrapText="1"/>
    </xf>
    <xf numFmtId="0" fontId="25" fillId="0" borderId="16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textRotation="90"/>
    </xf>
    <xf numFmtId="0" fontId="7" fillId="0" borderId="16" xfId="0" applyFont="1" applyBorder="1" applyAlignment="1">
      <alignment horizontal="center" vertical="center" wrapText="1"/>
    </xf>
    <xf numFmtId="0" fontId="7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20" fillId="0" borderId="16" xfId="0" applyFont="1" applyBorder="1" applyAlignment="1">
      <alignment horizontal="center" vertical="center"/>
    </xf>
    <xf numFmtId="0" fontId="15" fillId="0" borderId="16" xfId="0" applyFont="1" applyBorder="1"/>
    <xf numFmtId="0" fontId="8" fillId="0" borderId="0" xfId="0" applyFont="1" applyAlignment="1">
      <alignment horizontal="center"/>
    </xf>
    <xf numFmtId="0" fontId="50" fillId="0" borderId="0" xfId="0" applyFont="1"/>
    <xf numFmtId="0" fontId="48" fillId="0" borderId="16" xfId="0" applyFont="1" applyBorder="1" applyAlignment="1">
      <alignment horizontal="center"/>
    </xf>
    <xf numFmtId="0" fontId="0" fillId="0" borderId="0" xfId="0" applyFont="1" applyAlignment="1"/>
    <xf numFmtId="0" fontId="15" fillId="0" borderId="15" xfId="0" applyFont="1" applyBorder="1"/>
    <xf numFmtId="0" fontId="8" fillId="0" borderId="15" xfId="0" applyFont="1" applyBorder="1" applyAlignment="1">
      <alignment horizontal="center" wrapText="1"/>
    </xf>
    <xf numFmtId="0" fontId="15" fillId="0" borderId="41" xfId="0" applyFont="1" applyBorder="1"/>
    <xf numFmtId="0" fontId="8" fillId="0" borderId="41" xfId="0" applyFont="1" applyBorder="1" applyAlignment="1">
      <alignment horizontal="center" wrapText="1"/>
    </xf>
    <xf numFmtId="0" fontId="15" fillId="0" borderId="41" xfId="0" applyFont="1" applyFill="1" applyBorder="1"/>
    <xf numFmtId="0" fontId="15" fillId="0" borderId="37" xfId="0" applyFont="1" applyBorder="1"/>
    <xf numFmtId="0" fontId="15" fillId="0" borderId="41" xfId="0" applyFont="1" applyBorder="1" applyAlignment="1">
      <alignment horizontal="center"/>
    </xf>
    <xf numFmtId="0" fontId="8" fillId="0" borderId="16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5" fillId="0" borderId="0" xfId="0" applyFont="1" applyAlignment="1">
      <alignment horizontal="center" vertical="center"/>
    </xf>
    <xf numFmtId="0" fontId="0" fillId="0" borderId="0" xfId="0" applyFont="1" applyAlignment="1"/>
    <xf numFmtId="0" fontId="7" fillId="0" borderId="14" xfId="0" applyFont="1" applyBorder="1" applyAlignment="1">
      <alignment horizontal="center" vertical="center" wrapText="1"/>
    </xf>
    <xf numFmtId="0" fontId="4" fillId="0" borderId="20" xfId="0" applyFont="1" applyBorder="1"/>
    <xf numFmtId="0" fontId="4" fillId="0" borderId="23" xfId="0" applyFont="1" applyBorder="1"/>
    <xf numFmtId="0" fontId="16" fillId="0" borderId="14" xfId="0" applyFont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  <xf numFmtId="0" fontId="11" fillId="5" borderId="7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4" fillId="0" borderId="11" xfId="0" applyFont="1" applyBorder="1"/>
    <xf numFmtId="0" fontId="4" fillId="0" borderId="17" xfId="0" applyFont="1" applyBorder="1"/>
    <xf numFmtId="0" fontId="4" fillId="0" borderId="18" xfId="0" applyFont="1" applyBorder="1"/>
    <xf numFmtId="0" fontId="13" fillId="3" borderId="7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4" fillId="0" borderId="21" xfId="0" applyFont="1" applyBorder="1"/>
    <xf numFmtId="0" fontId="7" fillId="0" borderId="11" xfId="0" applyFont="1" applyBorder="1" applyAlignment="1">
      <alignment horizontal="center" vertical="center" wrapText="1"/>
    </xf>
    <xf numFmtId="0" fontId="4" fillId="0" borderId="22" xfId="0" applyFont="1" applyBorder="1"/>
    <xf numFmtId="0" fontId="17" fillId="3" borderId="7" xfId="0" applyFont="1" applyFill="1" applyBorder="1" applyAlignment="1">
      <alignment horizontal="left" vertical="center"/>
    </xf>
    <xf numFmtId="0" fontId="17" fillId="3" borderId="7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4" fillId="0" borderId="24" xfId="0" applyFont="1" applyBorder="1"/>
    <xf numFmtId="0" fontId="3" fillId="2" borderId="31" xfId="0" applyFont="1" applyFill="1" applyBorder="1" applyAlignment="1">
      <alignment horizontal="center" vertical="center"/>
    </xf>
    <xf numFmtId="0" fontId="4" fillId="0" borderId="32" xfId="0" applyFont="1" applyBorder="1"/>
    <xf numFmtId="0" fontId="4" fillId="0" borderId="33" xfId="0" applyFont="1" applyBorder="1"/>
    <xf numFmtId="0" fontId="2" fillId="0" borderId="0" xfId="0" applyFont="1" applyAlignment="1">
      <alignment horizontal="center" vertical="center"/>
    </xf>
    <xf numFmtId="0" fontId="10" fillId="4" borderId="34" xfId="0" applyFont="1" applyFill="1" applyBorder="1" applyAlignment="1">
      <alignment horizontal="center"/>
    </xf>
    <xf numFmtId="0" fontId="4" fillId="0" borderId="35" xfId="0" applyFont="1" applyBorder="1"/>
    <xf numFmtId="0" fontId="4" fillId="0" borderId="38" xfId="0" applyFont="1" applyBorder="1"/>
    <xf numFmtId="0" fontId="51" fillId="0" borderId="24" xfId="0" applyFont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25" fillId="0" borderId="7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45" fillId="14" borderId="1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  <xf numFmtId="0" fontId="48" fillId="0" borderId="1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41" fillId="0" borderId="0" xfId="0" applyFont="1" applyAlignment="1">
      <alignment horizontal="center" vertical="center"/>
    </xf>
    <xf numFmtId="0" fontId="14" fillId="0" borderId="7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/>
    </xf>
    <xf numFmtId="0" fontId="43" fillId="0" borderId="7" xfId="0" applyFont="1" applyBorder="1" applyAlignment="1">
      <alignment horizontal="center" vertical="center" textRotation="90" wrapText="1"/>
    </xf>
    <xf numFmtId="0" fontId="12" fillId="0" borderId="14" xfId="0" applyFont="1" applyBorder="1" applyAlignment="1">
      <alignment horizontal="center" vertical="center" textRotation="90"/>
    </xf>
    <xf numFmtId="0" fontId="47" fillId="0" borderId="7" xfId="0" applyFont="1" applyBorder="1" applyAlignment="1">
      <alignment horizontal="center" vertical="center"/>
    </xf>
    <xf numFmtId="0" fontId="43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25" fillId="0" borderId="0" xfId="0" applyFont="1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0" fontId="9" fillId="0" borderId="0" xfId="0" applyFont="1"/>
    <xf numFmtId="0" fontId="14" fillId="0" borderId="1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46" fillId="0" borderId="14" xfId="0" applyFont="1" applyBorder="1" applyAlignment="1">
      <alignment horizontal="center" vertical="center" textRotation="90"/>
    </xf>
    <xf numFmtId="0" fontId="25" fillId="0" borderId="7" xfId="0" applyFont="1" applyBorder="1" applyAlignment="1">
      <alignment horizontal="left" vertical="center"/>
    </xf>
    <xf numFmtId="0" fontId="25" fillId="0" borderId="7" xfId="0" applyFont="1" applyBorder="1" applyAlignment="1">
      <alignment horizontal="center"/>
    </xf>
    <xf numFmtId="0" fontId="25" fillId="0" borderId="7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center" vertical="center" textRotation="90" wrapText="1"/>
    </xf>
    <xf numFmtId="0" fontId="14" fillId="0" borderId="1" xfId="0" applyFont="1" applyBorder="1" applyAlignment="1">
      <alignment horizontal="center" vertical="center" textRotation="90"/>
    </xf>
    <xf numFmtId="0" fontId="12" fillId="0" borderId="14" xfId="0" applyFont="1" applyBorder="1" applyAlignment="1">
      <alignment horizontal="center" vertical="center" textRotation="90" wrapText="1"/>
    </xf>
    <xf numFmtId="0" fontId="14" fillId="0" borderId="7" xfId="0" applyFont="1" applyBorder="1" applyAlignment="1">
      <alignment horizontal="left"/>
    </xf>
    <xf numFmtId="49" fontId="14" fillId="0" borderId="7" xfId="0" applyNumberFormat="1" applyFont="1" applyBorder="1" applyAlignment="1">
      <alignment horizontal="center" vertical="center"/>
    </xf>
    <xf numFmtId="0" fontId="43" fillId="0" borderId="7" xfId="0" applyFont="1" applyBorder="1" applyAlignment="1">
      <alignment horizontal="center"/>
    </xf>
    <xf numFmtId="0" fontId="25" fillId="0" borderId="7" xfId="0" applyFont="1" applyBorder="1" applyAlignment="1">
      <alignment horizontal="left"/>
    </xf>
    <xf numFmtId="0" fontId="49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5" Type="http://schemas.microsoft.com/office/2007/relationships/hdphoto" Target="../media/hdphoto1.wdp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5" Type="http://schemas.microsoft.com/office/2007/relationships/hdphoto" Target="../media/hdphoto1.wdp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133350</xdr:colOff>
      <xdr:row>6</xdr:row>
      <xdr:rowOff>190500</xdr:rowOff>
    </xdr:from>
    <xdr:ext cx="1047750" cy="1304925"/>
    <xdr:pic>
      <xdr:nvPicPr>
        <xdr:cNvPr id="2" name="image2.jpg" descr="C:\Users\SECRETARIA\Desktop\Sin título-1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514350</xdr:colOff>
      <xdr:row>2</xdr:row>
      <xdr:rowOff>95250</xdr:rowOff>
    </xdr:from>
    <xdr:ext cx="2343150" cy="561975"/>
    <xdr:pic>
      <xdr:nvPicPr>
        <xdr:cNvPr id="3" name="image3.png" descr="Funciones | Minedu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16</xdr:col>
      <xdr:colOff>692781</xdr:colOff>
      <xdr:row>16</xdr:row>
      <xdr:rowOff>39637</xdr:rowOff>
    </xdr:from>
    <xdr:to>
      <xdr:col>18</xdr:col>
      <xdr:colOff>108857</xdr:colOff>
      <xdr:row>16</xdr:row>
      <xdr:rowOff>1986643</xdr:rowOff>
    </xdr:to>
    <xdr:pic>
      <xdr:nvPicPr>
        <xdr:cNvPr id="5" name="Imagen 4" descr="C:\Users\Usuario\Downloads\WhatsApp Image 2023-06-22 at 08.34.35.jpe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/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  <a14:imgEffect>
                    <a14:colorTemperature colorTemp="4700"/>
                  </a14:imgEffect>
                  <a14:imgEffect>
                    <a14:brightnessContrast bright="31000" contrast="3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8524" t="29950" r="22028" b="44426"/>
        <a:stretch/>
      </xdr:blipFill>
      <xdr:spPr bwMode="auto">
        <a:xfrm>
          <a:off x="13156924" y="4421137"/>
          <a:ext cx="1974219" cy="1947006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oneCellAnchor>
    <xdr:from>
      <xdr:col>16</xdr:col>
      <xdr:colOff>1028700</xdr:colOff>
      <xdr:row>2</xdr:row>
      <xdr:rowOff>66675</xdr:rowOff>
    </xdr:from>
    <xdr:ext cx="2343150" cy="647700"/>
    <xdr:pic>
      <xdr:nvPicPr>
        <xdr:cNvPr id="4" name="image1.png" descr="UGELAA - INICI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16</xdr:col>
      <xdr:colOff>144945</xdr:colOff>
      <xdr:row>55</xdr:row>
      <xdr:rowOff>20707</xdr:rowOff>
    </xdr:from>
    <xdr:to>
      <xdr:col>17</xdr:col>
      <xdr:colOff>1387337</xdr:colOff>
      <xdr:row>64</xdr:row>
      <xdr:rowOff>186359</xdr:rowOff>
    </xdr:to>
    <xdr:pic>
      <xdr:nvPicPr>
        <xdr:cNvPr id="6" name="Imagen 5" descr="C:\Users\Usuario\Downloads\WhatsApp Image 2023-06-22 at 08.34.35.jpe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/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  <a14:imgEffect>
                    <a14:colorTemperature colorTemp="4700"/>
                  </a14:imgEffect>
                  <a14:imgEffect>
                    <a14:brightnessContrast bright="31000" contrast="3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8524" t="29950" r="22028" b="44426"/>
        <a:stretch/>
      </xdr:blipFill>
      <xdr:spPr bwMode="auto">
        <a:xfrm>
          <a:off x="12154728" y="67544674"/>
          <a:ext cx="2298424" cy="2194892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133350</xdr:colOff>
      <xdr:row>6</xdr:row>
      <xdr:rowOff>190500</xdr:rowOff>
    </xdr:from>
    <xdr:ext cx="1047750" cy="1304925"/>
    <xdr:pic>
      <xdr:nvPicPr>
        <xdr:cNvPr id="2" name="image2.jpg" descr="C:\Users\SECRETARIA\Desktop\Sin título-1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314325</xdr:colOff>
      <xdr:row>2</xdr:row>
      <xdr:rowOff>76200</xdr:rowOff>
    </xdr:from>
    <xdr:ext cx="2343150" cy="561975"/>
    <xdr:pic>
      <xdr:nvPicPr>
        <xdr:cNvPr id="3" name="image3.png" descr="Funciones | Minedu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400050</xdr:colOff>
      <xdr:row>2</xdr:row>
      <xdr:rowOff>47625</xdr:rowOff>
    </xdr:from>
    <xdr:ext cx="2324100" cy="647700"/>
    <xdr:pic>
      <xdr:nvPicPr>
        <xdr:cNvPr id="4" name="image1.png" descr="UGELAA - INICI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16</xdr:col>
      <xdr:colOff>173182</xdr:colOff>
      <xdr:row>17</xdr:row>
      <xdr:rowOff>2013238</xdr:rowOff>
    </xdr:from>
    <xdr:to>
      <xdr:col>18</xdr:col>
      <xdr:colOff>52617</xdr:colOff>
      <xdr:row>19</xdr:row>
      <xdr:rowOff>299358</xdr:rowOff>
    </xdr:to>
    <xdr:pic>
      <xdr:nvPicPr>
        <xdr:cNvPr id="5" name="Imagen 4" descr="C:\Users\Usuario\Downloads\WhatsApp Image 2023-06-22 at 08.34.35.jpe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 rotWithShape="1"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harpenSoften amount="50000"/>
                  </a14:imgEffect>
                  <a14:imgEffect>
                    <a14:colorTemperature colorTemp="4700"/>
                  </a14:imgEffect>
                  <a14:imgEffect>
                    <a14:brightnessContrast bright="31000" contrast="3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8524" t="29950" r="22028" b="44426"/>
        <a:stretch/>
      </xdr:blipFill>
      <xdr:spPr bwMode="auto">
        <a:xfrm>
          <a:off x="12166023" y="8420965"/>
          <a:ext cx="2325628" cy="218271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15</xdr:col>
      <xdr:colOff>822614</xdr:colOff>
      <xdr:row>56</xdr:row>
      <xdr:rowOff>129886</xdr:rowOff>
    </xdr:from>
    <xdr:to>
      <xdr:col>17</xdr:col>
      <xdr:colOff>247446</xdr:colOff>
      <xdr:row>67</xdr:row>
      <xdr:rowOff>169472</xdr:rowOff>
    </xdr:to>
    <xdr:pic>
      <xdr:nvPicPr>
        <xdr:cNvPr id="6" name="Imagen 5" descr="C:\Users\Usuario\Downloads\WhatsApp Image 2023-06-22 at 08.34.35.jpeg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/>
      </xdr:nvPicPr>
      <xdr:blipFill rotWithShape="1"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harpenSoften amount="50000"/>
                  </a14:imgEffect>
                  <a14:imgEffect>
                    <a14:colorTemperature colorTemp="4700"/>
                  </a14:imgEffect>
                  <a14:imgEffect>
                    <a14:brightnessContrast bright="31000" contrast="3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8524" t="29950" r="22028" b="44426"/>
        <a:stretch/>
      </xdr:blipFill>
      <xdr:spPr bwMode="auto">
        <a:xfrm>
          <a:off x="10953750" y="68082102"/>
          <a:ext cx="2325628" cy="218271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133350</xdr:colOff>
      <xdr:row>6</xdr:row>
      <xdr:rowOff>190500</xdr:rowOff>
    </xdr:from>
    <xdr:ext cx="1047750" cy="1304925"/>
    <xdr:pic>
      <xdr:nvPicPr>
        <xdr:cNvPr id="2" name="image2.jpg" descr="C:\Users\SECRETARIA\Desktop\Sin título-1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333375</xdr:colOff>
      <xdr:row>2</xdr:row>
      <xdr:rowOff>47625</xdr:rowOff>
    </xdr:from>
    <xdr:ext cx="2352675" cy="600075"/>
    <xdr:pic>
      <xdr:nvPicPr>
        <xdr:cNvPr id="3" name="image3.png" descr="Funciones | Minedu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</xdr:row>
      <xdr:rowOff>28575</xdr:rowOff>
    </xdr:from>
    <xdr:ext cx="2314575" cy="685800"/>
    <xdr:pic>
      <xdr:nvPicPr>
        <xdr:cNvPr id="4" name="image1.png" descr="UGELAA - INICI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16</xdr:col>
      <xdr:colOff>0</xdr:colOff>
      <xdr:row>17</xdr:row>
      <xdr:rowOff>0</xdr:rowOff>
    </xdr:from>
    <xdr:to>
      <xdr:col>17</xdr:col>
      <xdr:colOff>1374008</xdr:colOff>
      <xdr:row>18</xdr:row>
      <xdr:rowOff>119212</xdr:rowOff>
    </xdr:to>
    <xdr:pic>
      <xdr:nvPicPr>
        <xdr:cNvPr id="5" name="Imagen 4" descr="C:\Users\Usuario\Downloads\WhatsApp Image 2023-06-22 at 08.34.35.jpeg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/>
      </xdr:nvPicPr>
      <xdr:blipFill rotWithShape="1"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harpenSoften amount="50000"/>
                  </a14:imgEffect>
                  <a14:imgEffect>
                    <a14:colorTemperature colorTemp="4700"/>
                  </a14:imgEffect>
                  <a14:imgEffect>
                    <a14:brightnessContrast bright="31000" contrast="3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8524" t="29950" r="22028" b="44426"/>
        <a:stretch/>
      </xdr:blipFill>
      <xdr:spPr bwMode="auto">
        <a:xfrm>
          <a:off x="11964329" y="6435183"/>
          <a:ext cx="2419435" cy="2186834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16</xdr:col>
      <xdr:colOff>511098</xdr:colOff>
      <xdr:row>51</xdr:row>
      <xdr:rowOff>209085</xdr:rowOff>
    </xdr:from>
    <xdr:to>
      <xdr:col>18</xdr:col>
      <xdr:colOff>467972</xdr:colOff>
      <xdr:row>59</xdr:row>
      <xdr:rowOff>142444</xdr:rowOff>
    </xdr:to>
    <xdr:pic>
      <xdr:nvPicPr>
        <xdr:cNvPr id="6" name="Imagen 5" descr="C:\Users\Usuario\Downloads\WhatsApp Image 2023-06-22 at 08.34.35.jpeg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/>
      </xdr:nvPicPr>
      <xdr:blipFill rotWithShape="1"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harpenSoften amount="50000"/>
                  </a14:imgEffect>
                  <a14:imgEffect>
                    <a14:colorTemperature colorTemp="4700"/>
                  </a14:imgEffect>
                  <a14:imgEffect>
                    <a14:brightnessContrast bright="31000" contrast="3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8524" t="29950" r="22028" b="44426"/>
        <a:stretch/>
      </xdr:blipFill>
      <xdr:spPr bwMode="auto">
        <a:xfrm>
          <a:off x="12475427" y="66605305"/>
          <a:ext cx="2419435" cy="2186834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1000"/>
  <sheetViews>
    <sheetView showGridLines="0" zoomScale="51" zoomScaleNormal="51" workbookViewId="0">
      <pane xSplit="5" ySplit="12" topLeftCell="BV49" activePane="bottomRight" state="frozen"/>
      <selection pane="topRight" activeCell="F1" sqref="F1"/>
      <selection pane="bottomLeft" activeCell="A13" sqref="A13"/>
      <selection pane="bottomRight" activeCell="CA53" sqref="CA53:CA59"/>
    </sheetView>
  </sheetViews>
  <sheetFormatPr baseColWidth="10" defaultColWidth="12.625" defaultRowHeight="15" customHeight="1"/>
  <cols>
    <col min="1" max="1" width="5" customWidth="1"/>
    <col min="2" max="3" width="31.25" customWidth="1"/>
    <col min="4" max="4" width="33" customWidth="1"/>
    <col min="5" max="5" width="2.125" customWidth="1"/>
    <col min="6" max="6" width="20.625" customWidth="1"/>
    <col min="7" max="7" width="44.125" customWidth="1"/>
    <col min="8" max="8" width="20.625" customWidth="1"/>
    <col min="9" max="9" width="45.125" customWidth="1"/>
    <col min="10" max="10" width="3.625" customWidth="1"/>
    <col min="11" max="11" width="20.625" customWidth="1"/>
    <col min="12" max="12" width="36" customWidth="1"/>
    <col min="13" max="13" width="20.625" customWidth="1"/>
    <col min="14" max="14" width="38.625" customWidth="1"/>
    <col min="15" max="15" width="20.625" customWidth="1"/>
    <col min="16" max="16" width="44.5" customWidth="1"/>
    <col min="17" max="17" width="3.625" customWidth="1"/>
    <col min="18" max="18" width="20.625" customWidth="1"/>
    <col min="19" max="19" width="40.75" customWidth="1"/>
    <col min="20" max="20" width="20.625" customWidth="1"/>
    <col min="21" max="21" width="41" customWidth="1"/>
    <col min="22" max="22" width="20.625" customWidth="1"/>
    <col min="23" max="23" width="45.375" customWidth="1"/>
    <col min="24" max="24" width="3.625" customWidth="1"/>
    <col min="25" max="25" width="20.625" customWidth="1"/>
    <col min="26" max="26" width="46.875" customWidth="1"/>
    <col min="27" max="27" width="20.625" customWidth="1"/>
    <col min="28" max="28" width="52.375" customWidth="1"/>
    <col min="29" max="29" width="2.75" customWidth="1"/>
    <col min="30" max="30" width="10.625" customWidth="1"/>
    <col min="31" max="31" width="44.375" customWidth="1"/>
    <col min="32" max="32" width="16.375" customWidth="1"/>
    <col min="33" max="33" width="44.375" customWidth="1"/>
    <col min="34" max="34" width="16.375" customWidth="1"/>
    <col min="35" max="35" width="44.375" customWidth="1"/>
    <col min="36" max="36" width="1.5" customWidth="1"/>
    <col min="37" max="37" width="16.375" customWidth="1"/>
    <col min="38" max="38" width="44.375" customWidth="1"/>
    <col min="39" max="39" width="16.375" customWidth="1"/>
    <col min="40" max="40" width="44.375" customWidth="1"/>
    <col min="41" max="41" width="16.375" customWidth="1"/>
    <col min="42" max="42" width="44.375" customWidth="1"/>
    <col min="43" max="43" width="1.5" customWidth="1"/>
    <col min="44" max="44" width="16.375" customWidth="1"/>
    <col min="45" max="45" width="44.375" customWidth="1"/>
    <col min="46" max="46" width="16.375" customWidth="1"/>
    <col min="47" max="47" width="44.375" customWidth="1"/>
    <col min="48" max="48" width="16.375" customWidth="1"/>
    <col min="49" max="49" width="44.375" customWidth="1"/>
    <col min="50" max="50" width="16.375" customWidth="1"/>
    <col min="51" max="51" width="44.375" customWidth="1"/>
    <col min="52" max="52" width="1.5" customWidth="1"/>
    <col min="53" max="53" width="16.375" customWidth="1"/>
    <col min="54" max="54" width="44.375" customWidth="1"/>
    <col min="55" max="55" width="16.375" customWidth="1"/>
    <col min="56" max="56" width="44.375" customWidth="1"/>
    <col min="57" max="57" width="16.375" customWidth="1"/>
    <col min="58" max="58" width="44.375" customWidth="1"/>
    <col min="59" max="59" width="1.5" customWidth="1"/>
    <col min="60" max="60" width="16.375" customWidth="1"/>
    <col min="61" max="61" width="44.375" customWidth="1"/>
    <col min="62" max="62" width="16.375" customWidth="1"/>
    <col min="63" max="63" width="44.375" customWidth="1"/>
    <col min="64" max="64" width="1.5" customWidth="1"/>
    <col min="65" max="65" width="16.375" customWidth="1"/>
    <col min="66" max="66" width="44.375" customWidth="1"/>
    <col min="67" max="67" width="1.5" customWidth="1"/>
    <col min="68" max="68" width="16.375" customWidth="1"/>
    <col min="69" max="69" width="44.375" customWidth="1"/>
    <col min="70" max="70" width="16.375" customWidth="1"/>
    <col min="71" max="71" width="44.375" customWidth="1"/>
    <col min="72" max="72" width="1.5" customWidth="1"/>
    <col min="73" max="73" width="16.75" customWidth="1"/>
    <col min="74" max="74" width="18.75" customWidth="1"/>
    <col min="75" max="75" width="1.5" customWidth="1"/>
    <col min="76" max="76" width="16.75" customWidth="1"/>
    <col min="77" max="77" width="18.75" customWidth="1"/>
    <col min="78" max="78" width="1.5" customWidth="1"/>
    <col min="79" max="79" width="29" customWidth="1"/>
    <col min="80" max="80" width="19.25" customWidth="1"/>
    <col min="81" max="94" width="9.375" customWidth="1"/>
  </cols>
  <sheetData>
    <row r="1" spans="1:94" ht="49.5" customHeight="1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94" ht="19.5" customHeight="1">
      <c r="A2" s="192" t="s">
        <v>0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  <c r="AI2" s="193"/>
      <c r="AJ2" s="193"/>
      <c r="AK2" s="193"/>
      <c r="AL2" s="193"/>
      <c r="AM2" s="193"/>
      <c r="AN2" s="193"/>
      <c r="AO2" s="193"/>
      <c r="AP2" s="193"/>
      <c r="AQ2" s="193"/>
      <c r="AR2" s="193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/>
      <c r="BD2" s="193"/>
      <c r="BE2" s="193"/>
      <c r="BF2" s="193"/>
      <c r="BG2" s="193"/>
      <c r="BH2" s="193"/>
      <c r="BI2" s="193"/>
      <c r="BJ2" s="193"/>
      <c r="BK2" s="193"/>
      <c r="BL2" s="193"/>
      <c r="BM2" s="193"/>
      <c r="BN2" s="193"/>
      <c r="BO2" s="193"/>
      <c r="BP2" s="193"/>
      <c r="BQ2" s="193"/>
      <c r="BR2" s="193"/>
      <c r="BS2" s="193"/>
      <c r="BT2" s="193"/>
      <c r="BU2" s="193"/>
      <c r="BV2" s="193"/>
      <c r="BW2" s="193"/>
      <c r="BX2" s="193"/>
      <c r="BY2" s="193"/>
      <c r="BZ2" s="193"/>
      <c r="CA2" s="194"/>
    </row>
    <row r="3" spans="1:94" ht="19.5" customHeight="1">
      <c r="A3" s="195"/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  <c r="AU3" s="196"/>
      <c r="AV3" s="196"/>
      <c r="AW3" s="196"/>
      <c r="AX3" s="196"/>
      <c r="AY3" s="196"/>
      <c r="AZ3" s="196"/>
      <c r="BA3" s="196"/>
      <c r="BB3" s="196"/>
      <c r="BC3" s="196"/>
      <c r="BD3" s="196"/>
      <c r="BE3" s="196"/>
      <c r="BF3" s="196"/>
      <c r="BG3" s="196"/>
      <c r="BH3" s="196"/>
      <c r="BI3" s="196"/>
      <c r="BJ3" s="196"/>
      <c r="BK3" s="196"/>
      <c r="BL3" s="196"/>
      <c r="BM3" s="196"/>
      <c r="BN3" s="196"/>
      <c r="BO3" s="196"/>
      <c r="BP3" s="196"/>
      <c r="BQ3" s="196"/>
      <c r="BR3" s="196"/>
      <c r="BS3" s="196"/>
      <c r="BT3" s="196"/>
      <c r="BU3" s="196"/>
      <c r="BV3" s="196"/>
      <c r="BW3" s="196"/>
      <c r="BX3" s="196"/>
      <c r="BY3" s="196"/>
      <c r="BZ3" s="196"/>
      <c r="CA3" s="197"/>
    </row>
    <row r="4" spans="1:94" ht="19.5" customHeight="1">
      <c r="A4" s="198"/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  <c r="AT4" s="199"/>
      <c r="AU4" s="199"/>
      <c r="AV4" s="199"/>
      <c r="AW4" s="199"/>
      <c r="AX4" s="199"/>
      <c r="AY4" s="199"/>
      <c r="AZ4" s="199"/>
      <c r="BA4" s="199"/>
      <c r="BB4" s="199"/>
      <c r="BC4" s="199"/>
      <c r="BD4" s="199"/>
      <c r="BE4" s="199"/>
      <c r="BF4" s="199"/>
      <c r="BG4" s="199"/>
      <c r="BH4" s="199"/>
      <c r="BI4" s="199"/>
      <c r="BJ4" s="199"/>
      <c r="BK4" s="199"/>
      <c r="BL4" s="199"/>
      <c r="BM4" s="199"/>
      <c r="BN4" s="199"/>
      <c r="BO4" s="199"/>
      <c r="BP4" s="199"/>
      <c r="BQ4" s="199"/>
      <c r="BR4" s="199"/>
      <c r="BS4" s="199"/>
      <c r="BT4" s="199"/>
      <c r="BU4" s="199"/>
      <c r="BV4" s="199"/>
      <c r="BW4" s="199"/>
    </row>
    <row r="5" spans="1:94" ht="19.5" customHeight="1">
      <c r="A5" s="199"/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  <c r="AH5" s="199"/>
      <c r="AI5" s="199"/>
      <c r="AJ5" s="199"/>
      <c r="AK5" s="199"/>
      <c r="AL5" s="199"/>
      <c r="AM5" s="199"/>
      <c r="AN5" s="199"/>
      <c r="AO5" s="199"/>
      <c r="AP5" s="199"/>
      <c r="AQ5" s="199"/>
      <c r="AR5" s="199"/>
      <c r="AS5" s="199"/>
      <c r="AT5" s="199"/>
      <c r="AU5" s="199"/>
      <c r="AV5" s="199"/>
      <c r="AW5" s="199"/>
      <c r="AX5" s="199"/>
      <c r="AY5" s="199"/>
      <c r="AZ5" s="199"/>
      <c r="BA5" s="199"/>
      <c r="BB5" s="199"/>
      <c r="BC5" s="199"/>
      <c r="BD5" s="199"/>
      <c r="BE5" s="199"/>
      <c r="BF5" s="199"/>
      <c r="BG5" s="199"/>
      <c r="BH5" s="199"/>
      <c r="BI5" s="199"/>
      <c r="BJ5" s="199"/>
      <c r="BK5" s="199"/>
      <c r="BL5" s="199"/>
      <c r="BM5" s="199"/>
      <c r="BN5" s="199"/>
      <c r="BO5" s="199"/>
      <c r="BP5" s="199"/>
      <c r="BQ5" s="199"/>
      <c r="BR5" s="199"/>
      <c r="BS5" s="199"/>
      <c r="BT5" s="199"/>
      <c r="BU5" s="199"/>
      <c r="BV5" s="199"/>
      <c r="BW5" s="199"/>
      <c r="BX5" s="4"/>
      <c r="BY5" s="5"/>
      <c r="BZ5" s="5"/>
      <c r="CA5" s="5"/>
      <c r="CB5" s="6"/>
      <c r="CC5" s="7"/>
      <c r="CD5" s="6"/>
      <c r="CE5" s="6"/>
      <c r="CF5" s="6"/>
      <c r="CG5" s="7"/>
      <c r="CH5" s="6"/>
      <c r="CI5" s="6"/>
      <c r="CJ5" s="6"/>
      <c r="CK5" s="6"/>
      <c r="CL5" s="7"/>
      <c r="CM5" s="6"/>
      <c r="CN5" s="6"/>
      <c r="CO5" s="6"/>
      <c r="CP5" s="6"/>
    </row>
    <row r="6" spans="1:94" ht="19.5" customHeight="1">
      <c r="A6" s="204" t="s">
        <v>1</v>
      </c>
      <c r="B6" s="205"/>
      <c r="C6" s="205"/>
      <c r="D6" s="206"/>
      <c r="E6" s="8"/>
      <c r="F6" s="207" t="s">
        <v>2</v>
      </c>
      <c r="G6" s="205"/>
      <c r="H6" s="205"/>
      <c r="I6" s="206"/>
      <c r="J6" s="8"/>
      <c r="K6" s="207" t="s">
        <v>3</v>
      </c>
      <c r="L6" s="205"/>
      <c r="M6" s="205"/>
      <c r="N6" s="205"/>
      <c r="O6" s="205"/>
      <c r="P6" s="206"/>
      <c r="Q6" s="8"/>
      <c r="R6" s="207" t="s">
        <v>4</v>
      </c>
      <c r="S6" s="205"/>
      <c r="T6" s="205"/>
      <c r="U6" s="205"/>
      <c r="V6" s="205"/>
      <c r="W6" s="206"/>
      <c r="X6" s="8"/>
      <c r="Y6" s="207" t="s">
        <v>5</v>
      </c>
      <c r="Z6" s="205"/>
      <c r="AA6" s="205"/>
      <c r="AB6" s="206"/>
      <c r="AC6" s="8"/>
      <c r="AD6" s="207" t="s">
        <v>6</v>
      </c>
      <c r="AE6" s="205"/>
      <c r="AF6" s="205"/>
      <c r="AG6" s="205"/>
      <c r="AH6" s="205"/>
      <c r="AI6" s="206"/>
      <c r="AJ6" s="8"/>
      <c r="AK6" s="207" t="s">
        <v>7</v>
      </c>
      <c r="AL6" s="205"/>
      <c r="AM6" s="205"/>
      <c r="AN6" s="205"/>
      <c r="AO6" s="205"/>
      <c r="AP6" s="206"/>
      <c r="AQ6" s="8"/>
      <c r="AR6" s="207" t="s">
        <v>8</v>
      </c>
      <c r="AS6" s="205"/>
      <c r="AT6" s="205"/>
      <c r="AU6" s="205"/>
      <c r="AV6" s="205"/>
      <c r="AW6" s="205"/>
      <c r="AX6" s="205"/>
      <c r="AY6" s="206"/>
      <c r="AZ6" s="8"/>
      <c r="BA6" s="207" t="s">
        <v>9</v>
      </c>
      <c r="BB6" s="205"/>
      <c r="BC6" s="205"/>
      <c r="BD6" s="205"/>
      <c r="BE6" s="205"/>
      <c r="BF6" s="206"/>
      <c r="BG6" s="8"/>
      <c r="BH6" s="207" t="s">
        <v>10</v>
      </c>
      <c r="BI6" s="205"/>
      <c r="BJ6" s="205"/>
      <c r="BK6" s="206"/>
      <c r="BL6" s="8"/>
      <c r="BM6" s="207" t="s">
        <v>11</v>
      </c>
      <c r="BN6" s="206"/>
      <c r="BO6" s="8"/>
      <c r="BP6" s="207" t="s">
        <v>12</v>
      </c>
      <c r="BQ6" s="205"/>
      <c r="BR6" s="205"/>
      <c r="BS6" s="206"/>
      <c r="BT6" s="8"/>
      <c r="BU6" s="210" t="s">
        <v>13</v>
      </c>
      <c r="BV6" s="211"/>
      <c r="BW6" s="9"/>
      <c r="BX6" s="210" t="s">
        <v>14</v>
      </c>
      <c r="BY6" s="211"/>
      <c r="BZ6" s="10"/>
      <c r="CA6" s="208" t="s">
        <v>15</v>
      </c>
    </row>
    <row r="7" spans="1:94" ht="19.5" customHeight="1">
      <c r="A7" s="214" t="s">
        <v>16</v>
      </c>
      <c r="B7" s="205"/>
      <c r="C7" s="206"/>
      <c r="D7" s="11" t="s">
        <v>17</v>
      </c>
      <c r="E7" s="8"/>
      <c r="F7" s="12" t="s">
        <v>18</v>
      </c>
      <c r="G7" s="12" t="s">
        <v>19</v>
      </c>
      <c r="H7" s="12" t="s">
        <v>18</v>
      </c>
      <c r="I7" s="12" t="s">
        <v>19</v>
      </c>
      <c r="J7" s="8"/>
      <c r="K7" s="12" t="s">
        <v>18</v>
      </c>
      <c r="L7" s="12" t="s">
        <v>19</v>
      </c>
      <c r="M7" s="12" t="s">
        <v>18</v>
      </c>
      <c r="N7" s="12" t="s">
        <v>19</v>
      </c>
      <c r="O7" s="12" t="s">
        <v>18</v>
      </c>
      <c r="P7" s="12" t="s">
        <v>19</v>
      </c>
      <c r="Q7" s="8"/>
      <c r="R7" s="12" t="s">
        <v>18</v>
      </c>
      <c r="S7" s="12" t="s">
        <v>19</v>
      </c>
      <c r="T7" s="12" t="s">
        <v>18</v>
      </c>
      <c r="U7" s="12" t="s">
        <v>19</v>
      </c>
      <c r="V7" s="12" t="s">
        <v>18</v>
      </c>
      <c r="W7" s="12" t="s">
        <v>19</v>
      </c>
      <c r="X7" s="8"/>
      <c r="Y7" s="12" t="s">
        <v>18</v>
      </c>
      <c r="Z7" s="12" t="s">
        <v>19</v>
      </c>
      <c r="AA7" s="12" t="s">
        <v>18</v>
      </c>
      <c r="AB7" s="12" t="s">
        <v>19</v>
      </c>
      <c r="AC7" s="8"/>
      <c r="AD7" s="12" t="s">
        <v>18</v>
      </c>
      <c r="AE7" s="12" t="s">
        <v>19</v>
      </c>
      <c r="AF7" s="12" t="s">
        <v>18</v>
      </c>
      <c r="AG7" s="12" t="s">
        <v>19</v>
      </c>
      <c r="AH7" s="12" t="s">
        <v>18</v>
      </c>
      <c r="AI7" s="12" t="s">
        <v>19</v>
      </c>
      <c r="AJ7" s="8"/>
      <c r="AK7" s="12" t="s">
        <v>18</v>
      </c>
      <c r="AL7" s="12" t="s">
        <v>19</v>
      </c>
      <c r="AM7" s="12" t="s">
        <v>18</v>
      </c>
      <c r="AN7" s="12" t="s">
        <v>19</v>
      </c>
      <c r="AO7" s="12" t="s">
        <v>18</v>
      </c>
      <c r="AP7" s="12" t="s">
        <v>19</v>
      </c>
      <c r="AQ7" s="8"/>
      <c r="AR7" s="12" t="s">
        <v>18</v>
      </c>
      <c r="AS7" s="12" t="s">
        <v>19</v>
      </c>
      <c r="AT7" s="12" t="s">
        <v>18</v>
      </c>
      <c r="AU7" s="12" t="s">
        <v>19</v>
      </c>
      <c r="AV7" s="12" t="s">
        <v>18</v>
      </c>
      <c r="AW7" s="12" t="s">
        <v>19</v>
      </c>
      <c r="AX7" s="12" t="s">
        <v>18</v>
      </c>
      <c r="AY7" s="12" t="s">
        <v>19</v>
      </c>
      <c r="AZ7" s="8"/>
      <c r="BA7" s="12" t="s">
        <v>18</v>
      </c>
      <c r="BB7" s="12" t="s">
        <v>19</v>
      </c>
      <c r="BC7" s="12" t="s">
        <v>18</v>
      </c>
      <c r="BD7" s="12" t="s">
        <v>19</v>
      </c>
      <c r="BE7" s="12" t="s">
        <v>18</v>
      </c>
      <c r="BF7" s="12" t="s">
        <v>19</v>
      </c>
      <c r="BG7" s="8"/>
      <c r="BH7" s="12" t="s">
        <v>18</v>
      </c>
      <c r="BI7" s="12" t="s">
        <v>19</v>
      </c>
      <c r="BJ7" s="12" t="s">
        <v>18</v>
      </c>
      <c r="BK7" s="12" t="s">
        <v>19</v>
      </c>
      <c r="BL7" s="8"/>
      <c r="BM7" s="12" t="s">
        <v>18</v>
      </c>
      <c r="BN7" s="12" t="s">
        <v>19</v>
      </c>
      <c r="BO7" s="8"/>
      <c r="BP7" s="12" t="s">
        <v>18</v>
      </c>
      <c r="BQ7" s="12" t="s">
        <v>19</v>
      </c>
      <c r="BR7" s="12" t="s">
        <v>18</v>
      </c>
      <c r="BS7" s="12" t="s">
        <v>19</v>
      </c>
      <c r="BT7" s="8"/>
      <c r="BU7" s="212"/>
      <c r="BV7" s="213"/>
      <c r="BW7" s="9"/>
      <c r="BX7" s="212"/>
      <c r="BY7" s="213"/>
      <c r="BZ7" s="13"/>
      <c r="CA7" s="201"/>
    </row>
    <row r="8" spans="1:94" ht="19.5" customHeight="1">
      <c r="A8" s="214" t="s">
        <v>20</v>
      </c>
      <c r="B8" s="205"/>
      <c r="C8" s="206"/>
      <c r="D8" s="14" t="s">
        <v>21</v>
      </c>
      <c r="E8" s="8"/>
      <c r="F8" s="203" t="s">
        <v>22</v>
      </c>
      <c r="G8" s="200" t="s">
        <v>23</v>
      </c>
      <c r="H8" s="203" t="s">
        <v>22</v>
      </c>
      <c r="I8" s="200" t="s">
        <v>24</v>
      </c>
      <c r="J8" s="8"/>
      <c r="K8" s="203" t="s">
        <v>22</v>
      </c>
      <c r="L8" s="200" t="s">
        <v>25</v>
      </c>
      <c r="M8" s="203" t="s">
        <v>22</v>
      </c>
      <c r="N8" s="200" t="s">
        <v>26</v>
      </c>
      <c r="O8" s="203" t="s">
        <v>22</v>
      </c>
      <c r="P8" s="200" t="s">
        <v>27</v>
      </c>
      <c r="Q8" s="8"/>
      <c r="R8" s="203" t="s">
        <v>22</v>
      </c>
      <c r="S8" s="200" t="s">
        <v>28</v>
      </c>
      <c r="T8" s="203" t="s">
        <v>22</v>
      </c>
      <c r="U8" s="200" t="s">
        <v>29</v>
      </c>
      <c r="V8" s="203" t="s">
        <v>22</v>
      </c>
      <c r="W8" s="200" t="s">
        <v>30</v>
      </c>
      <c r="X8" s="8"/>
      <c r="Y8" s="203" t="s">
        <v>22</v>
      </c>
      <c r="Z8" s="215" t="s">
        <v>31</v>
      </c>
      <c r="AA8" s="203" t="s">
        <v>22</v>
      </c>
      <c r="AB8" s="217" t="s">
        <v>32</v>
      </c>
      <c r="AC8" s="8"/>
      <c r="AD8" s="203" t="s">
        <v>22</v>
      </c>
      <c r="AE8" s="200" t="s">
        <v>33</v>
      </c>
      <c r="AF8" s="203" t="s">
        <v>22</v>
      </c>
      <c r="AG8" s="200" t="s">
        <v>34</v>
      </c>
      <c r="AH8" s="203" t="s">
        <v>22</v>
      </c>
      <c r="AI8" s="200" t="s">
        <v>35</v>
      </c>
      <c r="AJ8" s="8"/>
      <c r="AK8" s="203" t="s">
        <v>22</v>
      </c>
      <c r="AL8" s="200" t="s">
        <v>36</v>
      </c>
      <c r="AM8" s="203" t="s">
        <v>22</v>
      </c>
      <c r="AN8" s="200" t="s">
        <v>37</v>
      </c>
      <c r="AO8" s="203" t="s">
        <v>22</v>
      </c>
      <c r="AP8" s="200" t="s">
        <v>38</v>
      </c>
      <c r="AQ8" s="8"/>
      <c r="AR8" s="203" t="s">
        <v>22</v>
      </c>
      <c r="AS8" s="200" t="s">
        <v>39</v>
      </c>
      <c r="AT8" s="203" t="s">
        <v>22</v>
      </c>
      <c r="AU8" s="200" t="s">
        <v>40</v>
      </c>
      <c r="AV8" s="203" t="s">
        <v>22</v>
      </c>
      <c r="AW8" s="200" t="s">
        <v>41</v>
      </c>
      <c r="AX8" s="203" t="s">
        <v>22</v>
      </c>
      <c r="AY8" s="200" t="s">
        <v>42</v>
      </c>
      <c r="AZ8" s="8"/>
      <c r="BA8" s="203" t="s">
        <v>22</v>
      </c>
      <c r="BB8" s="200" t="s">
        <v>43</v>
      </c>
      <c r="BC8" s="203" t="s">
        <v>22</v>
      </c>
      <c r="BD8" s="200" t="s">
        <v>44</v>
      </c>
      <c r="BE8" s="203" t="s">
        <v>22</v>
      </c>
      <c r="BF8" s="200" t="s">
        <v>45</v>
      </c>
      <c r="BG8" s="8"/>
      <c r="BH8" s="203" t="s">
        <v>22</v>
      </c>
      <c r="BI8" s="200" t="s">
        <v>46</v>
      </c>
      <c r="BJ8" s="203" t="s">
        <v>22</v>
      </c>
      <c r="BK8" s="200" t="s">
        <v>47</v>
      </c>
      <c r="BL8" s="8"/>
      <c r="BM8" s="203" t="s">
        <v>22</v>
      </c>
      <c r="BN8" s="200" t="s">
        <v>48</v>
      </c>
      <c r="BO8" s="8"/>
      <c r="BP8" s="203" t="s">
        <v>22</v>
      </c>
      <c r="BQ8" s="200" t="s">
        <v>49</v>
      </c>
      <c r="BR8" s="203" t="s">
        <v>22</v>
      </c>
      <c r="BS8" s="200" t="s">
        <v>50</v>
      </c>
      <c r="BT8" s="8"/>
      <c r="BU8" s="209" t="s">
        <v>51</v>
      </c>
      <c r="BV8" s="209" t="s">
        <v>52</v>
      </c>
      <c r="BW8" s="9"/>
      <c r="BX8" s="209" t="s">
        <v>51</v>
      </c>
      <c r="BY8" s="209" t="s">
        <v>52</v>
      </c>
      <c r="BZ8" s="13"/>
      <c r="CA8" s="201"/>
    </row>
    <row r="9" spans="1:94" ht="19.5" customHeight="1">
      <c r="A9" s="214" t="s">
        <v>53</v>
      </c>
      <c r="B9" s="205"/>
      <c r="C9" s="206"/>
      <c r="D9" s="14">
        <v>2023</v>
      </c>
      <c r="E9" s="8"/>
      <c r="F9" s="201"/>
      <c r="G9" s="201"/>
      <c r="H9" s="201"/>
      <c r="I9" s="201"/>
      <c r="J9" s="8"/>
      <c r="K9" s="201"/>
      <c r="L9" s="201"/>
      <c r="M9" s="201"/>
      <c r="N9" s="201"/>
      <c r="O9" s="201"/>
      <c r="P9" s="201"/>
      <c r="Q9" s="8"/>
      <c r="R9" s="201"/>
      <c r="S9" s="201"/>
      <c r="T9" s="201"/>
      <c r="U9" s="201"/>
      <c r="V9" s="201"/>
      <c r="W9" s="201"/>
      <c r="X9" s="8"/>
      <c r="Y9" s="201"/>
      <c r="Z9" s="216"/>
      <c r="AA9" s="201"/>
      <c r="AB9" s="218"/>
      <c r="AC9" s="8"/>
      <c r="AD9" s="201"/>
      <c r="AE9" s="201"/>
      <c r="AF9" s="201"/>
      <c r="AG9" s="201"/>
      <c r="AH9" s="201"/>
      <c r="AI9" s="201"/>
      <c r="AJ9" s="8"/>
      <c r="AK9" s="201"/>
      <c r="AL9" s="201"/>
      <c r="AM9" s="201"/>
      <c r="AN9" s="201"/>
      <c r="AO9" s="201"/>
      <c r="AP9" s="201"/>
      <c r="AQ9" s="8"/>
      <c r="AR9" s="201"/>
      <c r="AS9" s="201"/>
      <c r="AT9" s="201"/>
      <c r="AU9" s="201"/>
      <c r="AV9" s="201"/>
      <c r="AW9" s="201"/>
      <c r="AX9" s="201"/>
      <c r="AY9" s="201"/>
      <c r="AZ9" s="8"/>
      <c r="BA9" s="201"/>
      <c r="BB9" s="201"/>
      <c r="BC9" s="201"/>
      <c r="BD9" s="201"/>
      <c r="BE9" s="201"/>
      <c r="BF9" s="201"/>
      <c r="BG9" s="8"/>
      <c r="BH9" s="201"/>
      <c r="BI9" s="201"/>
      <c r="BJ9" s="201"/>
      <c r="BK9" s="201"/>
      <c r="BL9" s="8"/>
      <c r="BM9" s="201"/>
      <c r="BN9" s="201"/>
      <c r="BO9" s="8"/>
      <c r="BP9" s="201"/>
      <c r="BQ9" s="201"/>
      <c r="BR9" s="201"/>
      <c r="BS9" s="201"/>
      <c r="BT9" s="8"/>
      <c r="BU9" s="201"/>
      <c r="BV9" s="201"/>
      <c r="BW9" s="9"/>
      <c r="BX9" s="201"/>
      <c r="BY9" s="201"/>
      <c r="BZ9" s="13"/>
      <c r="CA9" s="201"/>
    </row>
    <row r="10" spans="1:94" ht="19.5" customHeight="1">
      <c r="A10" s="219" t="s">
        <v>54</v>
      </c>
      <c r="B10" s="206"/>
      <c r="C10" s="220" t="s">
        <v>55</v>
      </c>
      <c r="D10" s="206"/>
      <c r="E10" s="8"/>
      <c r="F10" s="201"/>
      <c r="G10" s="201"/>
      <c r="H10" s="201"/>
      <c r="I10" s="201"/>
      <c r="J10" s="8"/>
      <c r="K10" s="201"/>
      <c r="L10" s="201"/>
      <c r="M10" s="201"/>
      <c r="N10" s="201"/>
      <c r="O10" s="201"/>
      <c r="P10" s="201"/>
      <c r="Q10" s="8"/>
      <c r="R10" s="201"/>
      <c r="S10" s="201"/>
      <c r="T10" s="201"/>
      <c r="U10" s="201"/>
      <c r="V10" s="201"/>
      <c r="W10" s="201"/>
      <c r="X10" s="8"/>
      <c r="Y10" s="201"/>
      <c r="Z10" s="216"/>
      <c r="AA10" s="201"/>
      <c r="AB10" s="218"/>
      <c r="AC10" s="8"/>
      <c r="AD10" s="201"/>
      <c r="AE10" s="201"/>
      <c r="AF10" s="201"/>
      <c r="AG10" s="201"/>
      <c r="AH10" s="201"/>
      <c r="AI10" s="201"/>
      <c r="AJ10" s="8"/>
      <c r="AK10" s="201"/>
      <c r="AL10" s="201"/>
      <c r="AM10" s="201"/>
      <c r="AN10" s="201"/>
      <c r="AO10" s="201"/>
      <c r="AP10" s="201"/>
      <c r="AQ10" s="8"/>
      <c r="AR10" s="201"/>
      <c r="AS10" s="201"/>
      <c r="AT10" s="201"/>
      <c r="AU10" s="201"/>
      <c r="AV10" s="201"/>
      <c r="AW10" s="201"/>
      <c r="AX10" s="201"/>
      <c r="AY10" s="201"/>
      <c r="AZ10" s="8"/>
      <c r="BA10" s="201"/>
      <c r="BB10" s="201"/>
      <c r="BC10" s="201"/>
      <c r="BD10" s="201"/>
      <c r="BE10" s="201"/>
      <c r="BF10" s="201"/>
      <c r="BG10" s="8"/>
      <c r="BH10" s="201"/>
      <c r="BI10" s="201"/>
      <c r="BJ10" s="201"/>
      <c r="BK10" s="201"/>
      <c r="BL10" s="8"/>
      <c r="BM10" s="201"/>
      <c r="BN10" s="201"/>
      <c r="BO10" s="8"/>
      <c r="BP10" s="201"/>
      <c r="BQ10" s="201"/>
      <c r="BR10" s="201"/>
      <c r="BS10" s="201"/>
      <c r="BT10" s="8"/>
      <c r="BU10" s="201"/>
      <c r="BV10" s="201"/>
      <c r="BW10" s="9"/>
      <c r="BX10" s="201"/>
      <c r="BY10" s="201"/>
      <c r="BZ10" s="13"/>
      <c r="CA10" s="201"/>
    </row>
    <row r="11" spans="1:94" ht="19.5" customHeight="1">
      <c r="A11" s="221" t="s">
        <v>56</v>
      </c>
      <c r="B11" s="222" t="s">
        <v>57</v>
      </c>
      <c r="C11" s="193"/>
      <c r="D11" s="211"/>
      <c r="E11" s="15"/>
      <c r="F11" s="201"/>
      <c r="G11" s="202"/>
      <c r="H11" s="201"/>
      <c r="I11" s="202"/>
      <c r="J11" s="15"/>
      <c r="K11" s="201"/>
      <c r="L11" s="202"/>
      <c r="M11" s="201"/>
      <c r="N11" s="202"/>
      <c r="O11" s="201"/>
      <c r="P11" s="202"/>
      <c r="Q11" s="15"/>
      <c r="R11" s="201"/>
      <c r="S11" s="202"/>
      <c r="T11" s="201"/>
      <c r="U11" s="202"/>
      <c r="V11" s="201"/>
      <c r="W11" s="202"/>
      <c r="X11" s="15"/>
      <c r="Y11" s="201"/>
      <c r="Z11" s="216"/>
      <c r="AA11" s="201"/>
      <c r="AB11" s="218"/>
      <c r="AC11" s="15"/>
      <c r="AD11" s="201"/>
      <c r="AE11" s="202"/>
      <c r="AF11" s="201"/>
      <c r="AG11" s="202"/>
      <c r="AH11" s="201"/>
      <c r="AI11" s="202"/>
      <c r="AJ11" s="15"/>
      <c r="AK11" s="201"/>
      <c r="AL11" s="202"/>
      <c r="AM11" s="201"/>
      <c r="AN11" s="202"/>
      <c r="AO11" s="201"/>
      <c r="AP11" s="202"/>
      <c r="AQ11" s="15"/>
      <c r="AR11" s="201"/>
      <c r="AS11" s="202"/>
      <c r="AT11" s="201"/>
      <c r="AU11" s="202"/>
      <c r="AV11" s="201"/>
      <c r="AW11" s="202"/>
      <c r="AX11" s="201"/>
      <c r="AY11" s="202"/>
      <c r="AZ11" s="15"/>
      <c r="BA11" s="201"/>
      <c r="BB11" s="202"/>
      <c r="BC11" s="201"/>
      <c r="BD11" s="202"/>
      <c r="BE11" s="201"/>
      <c r="BF11" s="202"/>
      <c r="BG11" s="15"/>
      <c r="BH11" s="201"/>
      <c r="BI11" s="202"/>
      <c r="BJ11" s="201"/>
      <c r="BK11" s="202"/>
      <c r="BL11" s="15"/>
      <c r="BM11" s="201"/>
      <c r="BN11" s="202"/>
      <c r="BO11" s="15"/>
      <c r="BP11" s="201"/>
      <c r="BQ11" s="202"/>
      <c r="BR11" s="201"/>
      <c r="BS11" s="202"/>
      <c r="BT11" s="15"/>
      <c r="BU11" s="202"/>
      <c r="BV11" s="202"/>
      <c r="BW11" s="9"/>
      <c r="BX11" s="202"/>
      <c r="BY11" s="202"/>
      <c r="BZ11" s="13"/>
      <c r="CA11" s="201"/>
    </row>
    <row r="12" spans="1:94" ht="27" customHeight="1">
      <c r="A12" s="202"/>
      <c r="B12" s="212"/>
      <c r="C12" s="223"/>
      <c r="D12" s="213"/>
      <c r="E12" s="15"/>
      <c r="F12" s="202"/>
      <c r="G12" s="16" t="s">
        <v>58</v>
      </c>
      <c r="H12" s="202"/>
      <c r="I12" s="17" t="s">
        <v>58</v>
      </c>
      <c r="J12" s="15"/>
      <c r="K12" s="202"/>
      <c r="L12" s="16" t="s">
        <v>58</v>
      </c>
      <c r="M12" s="202"/>
      <c r="N12" s="16" t="s">
        <v>58</v>
      </c>
      <c r="O12" s="202"/>
      <c r="P12" s="16" t="s">
        <v>58</v>
      </c>
      <c r="Q12" s="15"/>
      <c r="R12" s="201"/>
      <c r="S12" s="18" t="s">
        <v>58</v>
      </c>
      <c r="T12" s="201"/>
      <c r="U12" s="18" t="s">
        <v>58</v>
      </c>
      <c r="V12" s="201"/>
      <c r="W12" s="18" t="s">
        <v>58</v>
      </c>
      <c r="X12" s="15"/>
      <c r="Y12" s="201"/>
      <c r="Z12" s="19" t="s">
        <v>58</v>
      </c>
      <c r="AA12" s="201"/>
      <c r="AB12" s="19" t="s">
        <v>59</v>
      </c>
      <c r="AC12" s="15"/>
      <c r="AD12" s="202"/>
      <c r="AE12" s="20" t="s">
        <v>59</v>
      </c>
      <c r="AF12" s="202"/>
      <c r="AG12" s="21" t="s">
        <v>59</v>
      </c>
      <c r="AH12" s="202"/>
      <c r="AI12" s="22" t="s">
        <v>59</v>
      </c>
      <c r="AJ12" s="15"/>
      <c r="AK12" s="202"/>
      <c r="AL12" s="17" t="s">
        <v>59</v>
      </c>
      <c r="AM12" s="202"/>
      <c r="AN12" s="17" t="s">
        <v>59</v>
      </c>
      <c r="AO12" s="202"/>
      <c r="AP12" s="17" t="s">
        <v>59</v>
      </c>
      <c r="AQ12" s="15"/>
      <c r="AR12" s="201"/>
      <c r="AS12" s="18" t="s">
        <v>58</v>
      </c>
      <c r="AT12" s="201"/>
      <c r="AU12" s="18" t="s">
        <v>58</v>
      </c>
      <c r="AV12" s="201"/>
      <c r="AW12" s="18" t="s">
        <v>58</v>
      </c>
      <c r="AX12" s="201"/>
      <c r="AY12" s="18" t="s">
        <v>58</v>
      </c>
      <c r="AZ12" s="15"/>
      <c r="BA12" s="202"/>
      <c r="BB12" s="16" t="s">
        <v>58</v>
      </c>
      <c r="BC12" s="202"/>
      <c r="BD12" s="16" t="s">
        <v>58</v>
      </c>
      <c r="BE12" s="202"/>
      <c r="BF12" s="16" t="s">
        <v>58</v>
      </c>
      <c r="BG12" s="15"/>
      <c r="BH12" s="202"/>
      <c r="BI12" s="16" t="s">
        <v>58</v>
      </c>
      <c r="BJ12" s="202"/>
      <c r="BK12" s="16" t="s">
        <v>58</v>
      </c>
      <c r="BL12" s="15"/>
      <c r="BM12" s="201"/>
      <c r="BN12" s="18" t="s">
        <v>58</v>
      </c>
      <c r="BO12" s="15"/>
      <c r="BP12" s="201"/>
      <c r="BQ12" s="18" t="s">
        <v>58</v>
      </c>
      <c r="BR12" s="201"/>
      <c r="BS12" s="18" t="s">
        <v>58</v>
      </c>
      <c r="BT12" s="15"/>
      <c r="BU12" s="16" t="s">
        <v>60</v>
      </c>
      <c r="BV12" s="16" t="s">
        <v>60</v>
      </c>
      <c r="BW12" s="9"/>
      <c r="BX12" s="16" t="s">
        <v>61</v>
      </c>
      <c r="BY12" s="16" t="s">
        <v>61</v>
      </c>
      <c r="BZ12" s="13"/>
      <c r="CA12" s="202"/>
    </row>
    <row r="13" spans="1:94" ht="44.25" customHeight="1">
      <c r="A13" s="23">
        <v>1</v>
      </c>
      <c r="B13" s="24" t="s">
        <v>62</v>
      </c>
      <c r="C13" s="25" t="s">
        <v>63</v>
      </c>
      <c r="D13" s="25" t="s">
        <v>64</v>
      </c>
      <c r="E13" s="15"/>
      <c r="F13" s="26" t="s">
        <v>65</v>
      </c>
      <c r="G13" s="27" t="s">
        <v>66</v>
      </c>
      <c r="H13" s="28" t="s">
        <v>67</v>
      </c>
      <c r="I13" s="29" t="s">
        <v>68</v>
      </c>
      <c r="J13" s="30"/>
      <c r="K13" s="31" t="s">
        <v>21</v>
      </c>
      <c r="L13" s="32" t="s">
        <v>69</v>
      </c>
      <c r="M13" s="33" t="s">
        <v>65</v>
      </c>
      <c r="N13" s="32" t="s">
        <v>70</v>
      </c>
      <c r="O13" s="33" t="s">
        <v>21</v>
      </c>
      <c r="P13" s="32" t="s">
        <v>71</v>
      </c>
      <c r="Q13" s="30"/>
      <c r="R13" s="34" t="s">
        <v>21</v>
      </c>
      <c r="S13" s="27" t="s">
        <v>72</v>
      </c>
      <c r="T13" s="34" t="s">
        <v>21</v>
      </c>
      <c r="U13" s="27" t="s">
        <v>73</v>
      </c>
      <c r="V13" s="34" t="s">
        <v>21</v>
      </c>
      <c r="W13" s="35" t="s">
        <v>74</v>
      </c>
      <c r="X13" s="30"/>
      <c r="Y13" s="34" t="s">
        <v>21</v>
      </c>
      <c r="Z13" s="36" t="s">
        <v>75</v>
      </c>
      <c r="AA13" s="34" t="s">
        <v>21</v>
      </c>
      <c r="AB13" s="37" t="s">
        <v>76</v>
      </c>
      <c r="AC13" s="30"/>
      <c r="AD13" s="38" t="s">
        <v>65</v>
      </c>
      <c r="AE13" s="27" t="s">
        <v>77</v>
      </c>
      <c r="AF13" s="38" t="s">
        <v>65</v>
      </c>
      <c r="AG13" s="27" t="s">
        <v>78</v>
      </c>
      <c r="AH13" s="38" t="s">
        <v>65</v>
      </c>
      <c r="AI13" s="27" t="s">
        <v>79</v>
      </c>
      <c r="AJ13" s="30"/>
      <c r="AK13" s="28" t="s">
        <v>21</v>
      </c>
      <c r="AL13" s="27" t="s">
        <v>80</v>
      </c>
      <c r="AM13" s="28" t="s">
        <v>21</v>
      </c>
      <c r="AN13" s="39" t="s">
        <v>81</v>
      </c>
      <c r="AO13" s="28" t="s">
        <v>21</v>
      </c>
      <c r="AP13" s="27" t="s">
        <v>82</v>
      </c>
      <c r="AQ13" s="30"/>
      <c r="AR13" s="40" t="s">
        <v>65</v>
      </c>
      <c r="AS13" s="27" t="s">
        <v>83</v>
      </c>
      <c r="AT13" s="40" t="s">
        <v>65</v>
      </c>
      <c r="AU13" s="27" t="s">
        <v>84</v>
      </c>
      <c r="AV13" s="40" t="s">
        <v>65</v>
      </c>
      <c r="AW13" s="27" t="s">
        <v>84</v>
      </c>
      <c r="AX13" s="40" t="s">
        <v>65</v>
      </c>
      <c r="AY13" s="27" t="s">
        <v>84</v>
      </c>
      <c r="AZ13" s="30"/>
      <c r="BA13" s="41" t="s">
        <v>65</v>
      </c>
      <c r="BB13" s="42" t="s">
        <v>85</v>
      </c>
      <c r="BC13" s="43" t="s">
        <v>67</v>
      </c>
      <c r="BD13" s="37" t="s">
        <v>86</v>
      </c>
      <c r="BE13" s="43" t="s">
        <v>21</v>
      </c>
      <c r="BF13" s="42" t="s">
        <v>87</v>
      </c>
      <c r="BG13" s="30"/>
      <c r="BH13" s="38" t="s">
        <v>21</v>
      </c>
      <c r="BI13" s="27" t="s">
        <v>88</v>
      </c>
      <c r="BJ13" s="38" t="s">
        <v>21</v>
      </c>
      <c r="BK13" s="27" t="s">
        <v>89</v>
      </c>
      <c r="BL13" s="30"/>
      <c r="BM13" s="44" t="s">
        <v>65</v>
      </c>
      <c r="BN13" s="27" t="s">
        <v>90</v>
      </c>
      <c r="BO13" s="30"/>
      <c r="BP13" s="44" t="s">
        <v>21</v>
      </c>
      <c r="BQ13" s="45" t="s">
        <v>91</v>
      </c>
      <c r="BR13" s="44" t="s">
        <v>21</v>
      </c>
      <c r="BS13" s="45" t="s">
        <v>92</v>
      </c>
      <c r="BT13" s="46"/>
      <c r="BU13" s="47"/>
      <c r="BV13" s="27">
        <v>1</v>
      </c>
      <c r="BW13" s="48"/>
      <c r="BX13" s="47"/>
      <c r="BY13" s="27">
        <v>4</v>
      </c>
      <c r="BZ13" s="13"/>
      <c r="CA13" s="49" t="s">
        <v>21</v>
      </c>
    </row>
    <row r="14" spans="1:94" ht="44.25" customHeight="1">
      <c r="A14" s="23">
        <v>2</v>
      </c>
      <c r="B14" s="24" t="s">
        <v>93</v>
      </c>
      <c r="C14" s="25" t="s">
        <v>94</v>
      </c>
      <c r="D14" s="25" t="s">
        <v>95</v>
      </c>
      <c r="E14" s="15"/>
      <c r="F14" s="28" t="s">
        <v>21</v>
      </c>
      <c r="G14" s="27" t="s">
        <v>96</v>
      </c>
      <c r="H14" s="28" t="s">
        <v>21</v>
      </c>
      <c r="I14" s="27" t="s">
        <v>97</v>
      </c>
      <c r="J14" s="30"/>
      <c r="K14" s="50" t="s">
        <v>98</v>
      </c>
      <c r="L14" s="32" t="s">
        <v>99</v>
      </c>
      <c r="M14" s="51" t="s">
        <v>98</v>
      </c>
      <c r="N14" s="32" t="s">
        <v>100</v>
      </c>
      <c r="O14" s="51" t="s">
        <v>98</v>
      </c>
      <c r="P14" s="32" t="s">
        <v>101</v>
      </c>
      <c r="Q14" s="30"/>
      <c r="R14" s="34" t="s">
        <v>21</v>
      </c>
      <c r="S14" s="27" t="s">
        <v>72</v>
      </c>
      <c r="T14" s="34" t="s">
        <v>21</v>
      </c>
      <c r="U14" s="27" t="s">
        <v>73</v>
      </c>
      <c r="V14" s="34" t="s">
        <v>21</v>
      </c>
      <c r="W14" s="35" t="s">
        <v>74</v>
      </c>
      <c r="X14" s="30"/>
      <c r="Y14" s="34" t="s">
        <v>98</v>
      </c>
      <c r="Z14" s="29" t="s">
        <v>75</v>
      </c>
      <c r="AA14" s="34" t="s">
        <v>98</v>
      </c>
      <c r="AB14" s="37" t="s">
        <v>76</v>
      </c>
      <c r="AC14" s="30"/>
      <c r="AD14" s="38" t="s">
        <v>21</v>
      </c>
      <c r="AE14" s="27" t="s">
        <v>102</v>
      </c>
      <c r="AF14" s="38" t="s">
        <v>21</v>
      </c>
      <c r="AG14" s="27" t="s">
        <v>103</v>
      </c>
      <c r="AH14" s="38" t="s">
        <v>65</v>
      </c>
      <c r="AI14" s="27" t="s">
        <v>79</v>
      </c>
      <c r="AJ14" s="30"/>
      <c r="AK14" s="28" t="s">
        <v>21</v>
      </c>
      <c r="AL14" s="45" t="s">
        <v>80</v>
      </c>
      <c r="AM14" s="28" t="s">
        <v>21</v>
      </c>
      <c r="AN14" s="52" t="s">
        <v>81</v>
      </c>
      <c r="AO14" s="28" t="s">
        <v>21</v>
      </c>
      <c r="AP14" s="27" t="s">
        <v>82</v>
      </c>
      <c r="AQ14" s="30"/>
      <c r="AR14" s="53" t="s">
        <v>21</v>
      </c>
      <c r="AS14" s="27" t="s">
        <v>104</v>
      </c>
      <c r="AT14" s="53" t="s">
        <v>21</v>
      </c>
      <c r="AU14" s="27" t="s">
        <v>104</v>
      </c>
      <c r="AV14" s="40" t="s">
        <v>21</v>
      </c>
      <c r="AW14" s="27" t="s">
        <v>104</v>
      </c>
      <c r="AX14" s="53" t="s">
        <v>21</v>
      </c>
      <c r="AY14" s="27" t="s">
        <v>104</v>
      </c>
      <c r="AZ14" s="30"/>
      <c r="BA14" s="54" t="s">
        <v>21</v>
      </c>
      <c r="BB14" s="55" t="s">
        <v>105</v>
      </c>
      <c r="BC14" s="56" t="s">
        <v>21</v>
      </c>
      <c r="BD14" s="57" t="s">
        <v>106</v>
      </c>
      <c r="BE14" s="56" t="s">
        <v>21</v>
      </c>
      <c r="BF14" s="42" t="s">
        <v>87</v>
      </c>
      <c r="BG14" s="30"/>
      <c r="BH14" s="38" t="s">
        <v>21</v>
      </c>
      <c r="BI14" s="27" t="s">
        <v>88</v>
      </c>
      <c r="BJ14" s="38" t="s">
        <v>21</v>
      </c>
      <c r="BK14" s="58" t="s">
        <v>89</v>
      </c>
      <c r="BL14" s="30"/>
      <c r="BM14" s="44" t="s">
        <v>21</v>
      </c>
      <c r="BN14" s="59" t="s">
        <v>107</v>
      </c>
      <c r="BO14" s="30"/>
      <c r="BP14" s="44" t="s">
        <v>21</v>
      </c>
      <c r="BQ14" s="45" t="s">
        <v>91</v>
      </c>
      <c r="BR14" s="44" t="s">
        <v>21</v>
      </c>
      <c r="BS14" s="45" t="s">
        <v>92</v>
      </c>
      <c r="BT14" s="46"/>
      <c r="BU14" s="27">
        <v>2</v>
      </c>
      <c r="BV14" s="27">
        <v>1</v>
      </c>
      <c r="BW14" s="48"/>
      <c r="BX14" s="47"/>
      <c r="BY14" s="47"/>
      <c r="BZ14" s="13"/>
      <c r="CA14" s="49" t="s">
        <v>21</v>
      </c>
    </row>
    <row r="15" spans="1:94" ht="44.25" customHeight="1">
      <c r="A15" s="23">
        <v>3</v>
      </c>
      <c r="B15" s="60" t="s">
        <v>108</v>
      </c>
      <c r="C15" s="60" t="s">
        <v>109</v>
      </c>
      <c r="D15" s="60" t="s">
        <v>110</v>
      </c>
      <c r="E15" s="15"/>
      <c r="F15" s="28" t="s">
        <v>111</v>
      </c>
      <c r="G15" s="47"/>
      <c r="H15" s="28" t="s">
        <v>112</v>
      </c>
      <c r="I15" s="47"/>
      <c r="J15" s="30"/>
      <c r="K15" s="50" t="s">
        <v>111</v>
      </c>
      <c r="L15" s="61"/>
      <c r="M15" s="51" t="s">
        <v>111</v>
      </c>
      <c r="N15" s="62"/>
      <c r="O15" s="51" t="s">
        <v>111</v>
      </c>
      <c r="P15" s="61"/>
      <c r="Q15" s="30"/>
      <c r="R15" s="63"/>
      <c r="S15" s="47"/>
      <c r="T15" s="63"/>
      <c r="U15" s="47"/>
      <c r="V15" s="63" t="s">
        <v>111</v>
      </c>
      <c r="W15" s="64"/>
      <c r="X15" s="30"/>
      <c r="Y15" s="34" t="s">
        <v>67</v>
      </c>
      <c r="Z15" s="29" t="s">
        <v>113</v>
      </c>
      <c r="AA15" s="34" t="s">
        <v>67</v>
      </c>
      <c r="AB15" s="37" t="s">
        <v>114</v>
      </c>
      <c r="AC15" s="30"/>
      <c r="AD15" s="65"/>
      <c r="AE15" s="47"/>
      <c r="AF15" s="65"/>
      <c r="AG15" s="47"/>
      <c r="AH15" s="65" t="s">
        <v>111</v>
      </c>
      <c r="AI15" s="47"/>
      <c r="AJ15" s="30"/>
      <c r="AK15" s="28" t="s">
        <v>111</v>
      </c>
      <c r="AL15" s="66"/>
      <c r="AM15" s="28" t="s">
        <v>111</v>
      </c>
      <c r="AN15" s="66"/>
      <c r="AO15" s="28" t="s">
        <v>111</v>
      </c>
      <c r="AP15" s="66"/>
      <c r="AQ15" s="30"/>
      <c r="AR15" s="53" t="s">
        <v>111</v>
      </c>
      <c r="AS15" s="67"/>
      <c r="AT15" s="53" t="s">
        <v>111</v>
      </c>
      <c r="AU15" s="67"/>
      <c r="AV15" s="40" t="s">
        <v>111</v>
      </c>
      <c r="AW15" s="67"/>
      <c r="AX15" s="53" t="s">
        <v>111</v>
      </c>
      <c r="AY15" s="67"/>
      <c r="AZ15" s="30"/>
      <c r="BA15" s="54" t="s">
        <v>111</v>
      </c>
      <c r="BB15" s="68"/>
      <c r="BC15" s="56" t="s">
        <v>111</v>
      </c>
      <c r="BD15" s="68"/>
      <c r="BE15" s="56" t="s">
        <v>111</v>
      </c>
      <c r="BF15" s="68"/>
      <c r="BG15" s="30"/>
      <c r="BH15" s="38" t="s">
        <v>111</v>
      </c>
      <c r="BI15" s="47"/>
      <c r="BJ15" s="38" t="s">
        <v>111</v>
      </c>
      <c r="BK15" s="47"/>
      <c r="BL15" s="30"/>
      <c r="BM15" s="69" t="s">
        <v>111</v>
      </c>
      <c r="BN15" s="70"/>
      <c r="BO15" s="30"/>
      <c r="BP15" s="44" t="s">
        <v>111</v>
      </c>
      <c r="BQ15" s="71"/>
      <c r="BR15" s="44" t="s">
        <v>111</v>
      </c>
      <c r="BS15" s="72"/>
      <c r="BT15" s="46"/>
      <c r="BU15" s="47"/>
      <c r="BV15" s="47"/>
      <c r="BW15" s="48"/>
      <c r="BX15" s="47"/>
      <c r="BY15" s="47"/>
      <c r="BZ15" s="13"/>
      <c r="CA15" s="73" t="s">
        <v>111</v>
      </c>
    </row>
    <row r="16" spans="1:94" ht="44.25" customHeight="1">
      <c r="A16" s="23">
        <v>4</v>
      </c>
      <c r="B16" s="24" t="s">
        <v>115</v>
      </c>
      <c r="C16" s="25" t="s">
        <v>116</v>
      </c>
      <c r="D16" s="25" t="s">
        <v>117</v>
      </c>
      <c r="E16" s="15"/>
      <c r="F16" s="28" t="s">
        <v>65</v>
      </c>
      <c r="G16" s="27" t="s">
        <v>66</v>
      </c>
      <c r="H16" s="28" t="s">
        <v>21</v>
      </c>
      <c r="I16" s="27" t="s">
        <v>97</v>
      </c>
      <c r="J16" s="30"/>
      <c r="K16" s="50" t="s">
        <v>21</v>
      </c>
      <c r="L16" s="32" t="s">
        <v>69</v>
      </c>
      <c r="M16" s="51" t="s">
        <v>21</v>
      </c>
      <c r="N16" s="32" t="s">
        <v>118</v>
      </c>
      <c r="O16" s="51" t="s">
        <v>65</v>
      </c>
      <c r="P16" s="32" t="s">
        <v>119</v>
      </c>
      <c r="Q16" s="30"/>
      <c r="R16" s="34" t="s">
        <v>21</v>
      </c>
      <c r="S16" s="27" t="s">
        <v>72</v>
      </c>
      <c r="T16" s="34" t="s">
        <v>21</v>
      </c>
      <c r="U16" s="27" t="s">
        <v>73</v>
      </c>
      <c r="V16" s="34" t="s">
        <v>21</v>
      </c>
      <c r="W16" s="27" t="s">
        <v>74</v>
      </c>
      <c r="X16" s="30"/>
      <c r="Y16" s="34" t="s">
        <v>98</v>
      </c>
      <c r="Z16" s="29" t="s">
        <v>75</v>
      </c>
      <c r="AA16" s="34" t="s">
        <v>98</v>
      </c>
      <c r="AB16" s="37" t="s">
        <v>76</v>
      </c>
      <c r="AC16" s="30"/>
      <c r="AD16" s="38" t="s">
        <v>21</v>
      </c>
      <c r="AE16" s="27" t="s">
        <v>102</v>
      </c>
      <c r="AF16" s="38" t="s">
        <v>21</v>
      </c>
      <c r="AG16" s="27" t="s">
        <v>103</v>
      </c>
      <c r="AH16" s="38" t="s">
        <v>65</v>
      </c>
      <c r="AI16" s="27" t="s">
        <v>79</v>
      </c>
      <c r="AJ16" s="30"/>
      <c r="AK16" s="28" t="s">
        <v>65</v>
      </c>
      <c r="AL16" s="27" t="s">
        <v>120</v>
      </c>
      <c r="AM16" s="28" t="s">
        <v>65</v>
      </c>
      <c r="AN16" s="27" t="s">
        <v>121</v>
      </c>
      <c r="AO16" s="28" t="s">
        <v>65</v>
      </c>
      <c r="AP16" s="27" t="s">
        <v>122</v>
      </c>
      <c r="AQ16" s="30"/>
      <c r="AR16" s="53" t="s">
        <v>65</v>
      </c>
      <c r="AS16" s="27" t="s">
        <v>83</v>
      </c>
      <c r="AT16" s="53" t="s">
        <v>21</v>
      </c>
      <c r="AU16" s="27" t="s">
        <v>104</v>
      </c>
      <c r="AV16" s="40" t="s">
        <v>65</v>
      </c>
      <c r="AW16" s="27" t="s">
        <v>84</v>
      </c>
      <c r="AX16" s="53" t="s">
        <v>65</v>
      </c>
      <c r="AY16" s="27" t="s">
        <v>84</v>
      </c>
      <c r="AZ16" s="30"/>
      <c r="BA16" s="54" t="s">
        <v>21</v>
      </c>
      <c r="BB16" s="55" t="s">
        <v>105</v>
      </c>
      <c r="BC16" s="56" t="s">
        <v>65</v>
      </c>
      <c r="BD16" s="42" t="s">
        <v>123</v>
      </c>
      <c r="BE16" s="56" t="s">
        <v>21</v>
      </c>
      <c r="BF16" s="42" t="s">
        <v>87</v>
      </c>
      <c r="BG16" s="30"/>
      <c r="BH16" s="38" t="s">
        <v>21</v>
      </c>
      <c r="BI16" s="27" t="s">
        <v>88</v>
      </c>
      <c r="BJ16" s="38" t="s">
        <v>21</v>
      </c>
      <c r="BK16" s="27" t="s">
        <v>89</v>
      </c>
      <c r="BL16" s="30"/>
      <c r="BM16" s="44" t="s">
        <v>65</v>
      </c>
      <c r="BN16" s="27" t="s">
        <v>90</v>
      </c>
      <c r="BO16" s="30"/>
      <c r="BP16" s="44" t="s">
        <v>21</v>
      </c>
      <c r="BQ16" s="45" t="s">
        <v>91</v>
      </c>
      <c r="BR16" s="44" t="s">
        <v>21</v>
      </c>
      <c r="BS16" s="45" t="s">
        <v>92</v>
      </c>
      <c r="BT16" s="46"/>
      <c r="BU16" s="47"/>
      <c r="BV16" s="27">
        <v>1</v>
      </c>
      <c r="BW16" s="48"/>
      <c r="BX16" s="47"/>
      <c r="BY16" s="27">
        <v>1</v>
      </c>
      <c r="BZ16" s="13"/>
      <c r="CA16" s="49" t="s">
        <v>21</v>
      </c>
    </row>
    <row r="17" spans="1:79" ht="44.25" customHeight="1">
      <c r="A17" s="23">
        <v>5</v>
      </c>
      <c r="B17" s="24" t="s">
        <v>124</v>
      </c>
      <c r="C17" s="25" t="s">
        <v>125</v>
      </c>
      <c r="D17" s="25" t="s">
        <v>126</v>
      </c>
      <c r="E17" s="15"/>
      <c r="F17" s="28" t="s">
        <v>65</v>
      </c>
      <c r="G17" s="27" t="s">
        <v>66</v>
      </c>
      <c r="H17" s="28" t="s">
        <v>67</v>
      </c>
      <c r="I17" s="29" t="s">
        <v>68</v>
      </c>
      <c r="J17" s="30"/>
      <c r="K17" s="50" t="s">
        <v>21</v>
      </c>
      <c r="L17" s="32" t="s">
        <v>69</v>
      </c>
      <c r="M17" s="51" t="s">
        <v>21</v>
      </c>
      <c r="N17" s="32" t="s">
        <v>118</v>
      </c>
      <c r="O17" s="51" t="s">
        <v>65</v>
      </c>
      <c r="P17" s="32" t="s">
        <v>119</v>
      </c>
      <c r="Q17" s="30"/>
      <c r="R17" s="34" t="s">
        <v>21</v>
      </c>
      <c r="S17" s="27" t="s">
        <v>72</v>
      </c>
      <c r="T17" s="34" t="s">
        <v>21</v>
      </c>
      <c r="U17" s="27" t="s">
        <v>73</v>
      </c>
      <c r="V17" s="34" t="s">
        <v>21</v>
      </c>
      <c r="W17" s="27" t="s">
        <v>74</v>
      </c>
      <c r="X17" s="30"/>
      <c r="Y17" s="34" t="s">
        <v>21</v>
      </c>
      <c r="Z17" s="29" t="s">
        <v>75</v>
      </c>
      <c r="AA17" s="34" t="s">
        <v>65</v>
      </c>
      <c r="AB17" s="37" t="s">
        <v>127</v>
      </c>
      <c r="AC17" s="30"/>
      <c r="AD17" s="38" t="s">
        <v>21</v>
      </c>
      <c r="AE17" s="27" t="s">
        <v>102</v>
      </c>
      <c r="AF17" s="38" t="s">
        <v>21</v>
      </c>
      <c r="AG17" s="27" t="s">
        <v>103</v>
      </c>
      <c r="AH17" s="38" t="s">
        <v>65</v>
      </c>
      <c r="AI17" s="27" t="s">
        <v>79</v>
      </c>
      <c r="AJ17" s="30"/>
      <c r="AK17" s="28" t="s">
        <v>21</v>
      </c>
      <c r="AL17" s="52" t="s">
        <v>80</v>
      </c>
      <c r="AM17" s="28" t="s">
        <v>21</v>
      </c>
      <c r="AN17" s="52" t="s">
        <v>81</v>
      </c>
      <c r="AO17" s="28" t="s">
        <v>21</v>
      </c>
      <c r="AP17" s="52" t="s">
        <v>82</v>
      </c>
      <c r="AQ17" s="30"/>
      <c r="AR17" s="53" t="s">
        <v>65</v>
      </c>
      <c r="AS17" s="27" t="s">
        <v>83</v>
      </c>
      <c r="AT17" s="53" t="s">
        <v>65</v>
      </c>
      <c r="AU17" s="27" t="s">
        <v>84</v>
      </c>
      <c r="AV17" s="40" t="s">
        <v>65</v>
      </c>
      <c r="AW17" s="27" t="s">
        <v>84</v>
      </c>
      <c r="AX17" s="53" t="s">
        <v>65</v>
      </c>
      <c r="AY17" s="27" t="s">
        <v>84</v>
      </c>
      <c r="AZ17" s="30"/>
      <c r="BA17" s="54" t="s">
        <v>21</v>
      </c>
      <c r="BB17" s="55" t="s">
        <v>105</v>
      </c>
      <c r="BC17" s="56" t="s">
        <v>65</v>
      </c>
      <c r="BD17" s="42" t="s">
        <v>123</v>
      </c>
      <c r="BE17" s="56" t="s">
        <v>21</v>
      </c>
      <c r="BF17" s="42" t="s">
        <v>87</v>
      </c>
      <c r="BG17" s="30"/>
      <c r="BH17" s="38" t="s">
        <v>21</v>
      </c>
      <c r="BI17" s="27" t="s">
        <v>88</v>
      </c>
      <c r="BJ17" s="38" t="s">
        <v>21</v>
      </c>
      <c r="BK17" s="27" t="s">
        <v>89</v>
      </c>
      <c r="BL17" s="30"/>
      <c r="BM17" s="44" t="s">
        <v>65</v>
      </c>
      <c r="BN17" s="27" t="s">
        <v>128</v>
      </c>
      <c r="BO17" s="30"/>
      <c r="BP17" s="44" t="s">
        <v>21</v>
      </c>
      <c r="BQ17" s="45" t="s">
        <v>91</v>
      </c>
      <c r="BR17" s="44" t="s">
        <v>65</v>
      </c>
      <c r="BS17" s="74" t="s">
        <v>129</v>
      </c>
      <c r="BT17" s="46"/>
      <c r="BU17" s="47"/>
      <c r="BV17" s="27">
        <v>8</v>
      </c>
      <c r="BW17" s="48"/>
      <c r="BX17" s="47"/>
      <c r="BY17" s="27">
        <v>9</v>
      </c>
      <c r="BZ17" s="13"/>
      <c r="CA17" s="49" t="s">
        <v>65</v>
      </c>
    </row>
    <row r="18" spans="1:79" ht="44.25" customHeight="1">
      <c r="A18" s="23">
        <v>6</v>
      </c>
      <c r="B18" s="24" t="s">
        <v>130</v>
      </c>
      <c r="C18" s="25" t="s">
        <v>131</v>
      </c>
      <c r="D18" s="25" t="s">
        <v>132</v>
      </c>
      <c r="E18" s="15"/>
      <c r="F18" s="28" t="s">
        <v>21</v>
      </c>
      <c r="G18" s="27" t="s">
        <v>96</v>
      </c>
      <c r="H18" s="28" t="s">
        <v>65</v>
      </c>
      <c r="I18" s="29" t="s">
        <v>133</v>
      </c>
      <c r="J18" s="30"/>
      <c r="K18" s="50" t="s">
        <v>21</v>
      </c>
      <c r="L18" s="32" t="s">
        <v>69</v>
      </c>
      <c r="M18" s="51" t="s">
        <v>21</v>
      </c>
      <c r="N18" s="32" t="s">
        <v>118</v>
      </c>
      <c r="O18" s="51" t="s">
        <v>21</v>
      </c>
      <c r="P18" s="32" t="s">
        <v>71</v>
      </c>
      <c r="Q18" s="30"/>
      <c r="R18" s="34" t="s">
        <v>21</v>
      </c>
      <c r="S18" s="27" t="s">
        <v>72</v>
      </c>
      <c r="T18" s="34" t="s">
        <v>21</v>
      </c>
      <c r="U18" s="27" t="s">
        <v>73</v>
      </c>
      <c r="V18" s="34" t="s">
        <v>21</v>
      </c>
      <c r="W18" s="35" t="s">
        <v>74</v>
      </c>
      <c r="X18" s="30"/>
      <c r="Y18" s="34" t="s">
        <v>98</v>
      </c>
      <c r="Z18" s="29" t="s">
        <v>75</v>
      </c>
      <c r="AA18" s="34" t="s">
        <v>65</v>
      </c>
      <c r="AB18" s="37" t="s">
        <v>127</v>
      </c>
      <c r="AC18" s="30"/>
      <c r="AD18" s="38" t="s">
        <v>21</v>
      </c>
      <c r="AE18" s="27" t="s">
        <v>102</v>
      </c>
      <c r="AF18" s="38" t="s">
        <v>21</v>
      </c>
      <c r="AG18" s="27" t="s">
        <v>103</v>
      </c>
      <c r="AH18" s="38" t="s">
        <v>65</v>
      </c>
      <c r="AI18" s="27" t="s">
        <v>79</v>
      </c>
      <c r="AJ18" s="30"/>
      <c r="AK18" s="28" t="s">
        <v>21</v>
      </c>
      <c r="AL18" s="45" t="s">
        <v>80</v>
      </c>
      <c r="AM18" s="28" t="s">
        <v>21</v>
      </c>
      <c r="AN18" s="27" t="s">
        <v>81</v>
      </c>
      <c r="AO18" s="28" t="s">
        <v>21</v>
      </c>
      <c r="AP18" s="27" t="s">
        <v>82</v>
      </c>
      <c r="AQ18" s="30"/>
      <c r="AR18" s="53" t="s">
        <v>21</v>
      </c>
      <c r="AS18" s="27" t="s">
        <v>104</v>
      </c>
      <c r="AT18" s="53" t="s">
        <v>21</v>
      </c>
      <c r="AU18" s="27" t="s">
        <v>104</v>
      </c>
      <c r="AV18" s="40" t="s">
        <v>21</v>
      </c>
      <c r="AW18" s="27" t="s">
        <v>104</v>
      </c>
      <c r="AX18" s="53" t="s">
        <v>21</v>
      </c>
      <c r="AY18" s="27" t="s">
        <v>104</v>
      </c>
      <c r="AZ18" s="30"/>
      <c r="BA18" s="54" t="s">
        <v>21</v>
      </c>
      <c r="BB18" s="55" t="s">
        <v>105</v>
      </c>
      <c r="BC18" s="56" t="s">
        <v>65</v>
      </c>
      <c r="BD18" s="42" t="s">
        <v>123</v>
      </c>
      <c r="BE18" s="56" t="s">
        <v>21</v>
      </c>
      <c r="BF18" s="42" t="s">
        <v>87</v>
      </c>
      <c r="BG18" s="30"/>
      <c r="BH18" s="38" t="s">
        <v>21</v>
      </c>
      <c r="BI18" s="27" t="s">
        <v>88</v>
      </c>
      <c r="BJ18" s="38" t="s">
        <v>21</v>
      </c>
      <c r="BK18" s="27" t="s">
        <v>89</v>
      </c>
      <c r="BL18" s="30"/>
      <c r="BM18" s="44" t="s">
        <v>21</v>
      </c>
      <c r="BN18" s="27" t="s">
        <v>134</v>
      </c>
      <c r="BO18" s="30"/>
      <c r="BP18" s="44" t="s">
        <v>21</v>
      </c>
      <c r="BQ18" s="45" t="s">
        <v>91</v>
      </c>
      <c r="BR18" s="44" t="s">
        <v>21</v>
      </c>
      <c r="BS18" s="45" t="s">
        <v>92</v>
      </c>
      <c r="BT18" s="46"/>
      <c r="BU18" s="27">
        <v>2</v>
      </c>
      <c r="BV18" s="27">
        <v>5</v>
      </c>
      <c r="BW18" s="48"/>
      <c r="BX18" s="27">
        <v>1</v>
      </c>
      <c r="BY18" s="27">
        <v>5</v>
      </c>
      <c r="BZ18" s="13"/>
      <c r="CA18" s="49" t="s">
        <v>21</v>
      </c>
    </row>
    <row r="19" spans="1:79" ht="44.25" customHeight="1">
      <c r="A19" s="23">
        <v>7</v>
      </c>
      <c r="B19" s="75" t="s">
        <v>135</v>
      </c>
      <c r="C19" s="76" t="s">
        <v>131</v>
      </c>
      <c r="D19" s="77" t="s">
        <v>136</v>
      </c>
      <c r="E19" s="15"/>
      <c r="F19" s="28" t="s">
        <v>21</v>
      </c>
      <c r="G19" s="27" t="s">
        <v>96</v>
      </c>
      <c r="H19" s="28" t="s">
        <v>65</v>
      </c>
      <c r="I19" s="29" t="s">
        <v>133</v>
      </c>
      <c r="J19" s="30"/>
      <c r="K19" s="50" t="s">
        <v>21</v>
      </c>
      <c r="L19" s="32" t="s">
        <v>69</v>
      </c>
      <c r="M19" s="51" t="s">
        <v>65</v>
      </c>
      <c r="N19" s="32" t="s">
        <v>70</v>
      </c>
      <c r="O19" s="51" t="s">
        <v>98</v>
      </c>
      <c r="P19" s="32" t="s">
        <v>101</v>
      </c>
      <c r="Q19" s="30"/>
      <c r="R19" s="34" t="s">
        <v>21</v>
      </c>
      <c r="S19" s="27" t="s">
        <v>72</v>
      </c>
      <c r="T19" s="34" t="s">
        <v>21</v>
      </c>
      <c r="U19" s="27" t="s">
        <v>73</v>
      </c>
      <c r="V19" s="34" t="s">
        <v>21</v>
      </c>
      <c r="W19" s="35" t="s">
        <v>74</v>
      </c>
      <c r="X19" s="30"/>
      <c r="Y19" s="34" t="s">
        <v>98</v>
      </c>
      <c r="Z19" s="29" t="s">
        <v>75</v>
      </c>
      <c r="AA19" s="34" t="s">
        <v>21</v>
      </c>
      <c r="AB19" s="37" t="s">
        <v>76</v>
      </c>
      <c r="AC19" s="30"/>
      <c r="AD19" s="38" t="s">
        <v>21</v>
      </c>
      <c r="AE19" s="27" t="s">
        <v>102</v>
      </c>
      <c r="AF19" s="38" t="s">
        <v>21</v>
      </c>
      <c r="AG19" s="27" t="s">
        <v>103</v>
      </c>
      <c r="AH19" s="38" t="s">
        <v>65</v>
      </c>
      <c r="AI19" s="27" t="s">
        <v>79</v>
      </c>
      <c r="AJ19" s="30"/>
      <c r="AK19" s="28" t="s">
        <v>21</v>
      </c>
      <c r="AL19" s="52" t="s">
        <v>80</v>
      </c>
      <c r="AM19" s="28" t="s">
        <v>21</v>
      </c>
      <c r="AN19" s="27" t="s">
        <v>81</v>
      </c>
      <c r="AO19" s="28" t="s">
        <v>21</v>
      </c>
      <c r="AP19" s="27" t="s">
        <v>82</v>
      </c>
      <c r="AQ19" s="30"/>
      <c r="AR19" s="53" t="s">
        <v>21</v>
      </c>
      <c r="AS19" s="27" t="s">
        <v>104</v>
      </c>
      <c r="AT19" s="53" t="s">
        <v>21</v>
      </c>
      <c r="AU19" s="27" t="s">
        <v>104</v>
      </c>
      <c r="AV19" s="40" t="s">
        <v>21</v>
      </c>
      <c r="AW19" s="27" t="s">
        <v>104</v>
      </c>
      <c r="AX19" s="53" t="s">
        <v>21</v>
      </c>
      <c r="AY19" s="27" t="s">
        <v>104</v>
      </c>
      <c r="AZ19" s="30"/>
      <c r="BA19" s="54" t="s">
        <v>65</v>
      </c>
      <c r="BB19" s="78" t="s">
        <v>85</v>
      </c>
      <c r="BC19" s="56" t="s">
        <v>65</v>
      </c>
      <c r="BD19" s="42" t="s">
        <v>123</v>
      </c>
      <c r="BE19" s="56" t="s">
        <v>21</v>
      </c>
      <c r="BF19" s="42" t="s">
        <v>87</v>
      </c>
      <c r="BG19" s="30"/>
      <c r="BH19" s="38" t="s">
        <v>21</v>
      </c>
      <c r="BI19" s="27" t="s">
        <v>88</v>
      </c>
      <c r="BJ19" s="38" t="s">
        <v>21</v>
      </c>
      <c r="BK19" s="27" t="s">
        <v>89</v>
      </c>
      <c r="BL19" s="30"/>
      <c r="BM19" s="44" t="s">
        <v>21</v>
      </c>
      <c r="BN19" s="27" t="s">
        <v>134</v>
      </c>
      <c r="BO19" s="30"/>
      <c r="BP19" s="44" t="s">
        <v>21</v>
      </c>
      <c r="BQ19" s="45" t="s">
        <v>91</v>
      </c>
      <c r="BR19" s="44" t="s">
        <v>21</v>
      </c>
      <c r="BS19" s="45" t="s">
        <v>92</v>
      </c>
      <c r="BT19" s="46"/>
      <c r="BU19" s="47"/>
      <c r="BV19" s="27">
        <v>3</v>
      </c>
      <c r="BW19" s="48"/>
      <c r="BX19" s="27">
        <v>1</v>
      </c>
      <c r="BY19" s="27">
        <v>6</v>
      </c>
      <c r="BZ19" s="13"/>
      <c r="CA19" s="49" t="s">
        <v>65</v>
      </c>
    </row>
    <row r="20" spans="1:79" ht="44.25" customHeight="1">
      <c r="A20" s="23">
        <v>8</v>
      </c>
      <c r="B20" s="24" t="s">
        <v>137</v>
      </c>
      <c r="C20" s="25" t="s">
        <v>138</v>
      </c>
      <c r="D20" s="25" t="s">
        <v>139</v>
      </c>
      <c r="E20" s="15"/>
      <c r="F20" s="28" t="s">
        <v>65</v>
      </c>
      <c r="G20" s="27" t="s">
        <v>66</v>
      </c>
      <c r="H20" s="28" t="s">
        <v>21</v>
      </c>
      <c r="I20" s="27" t="s">
        <v>97</v>
      </c>
      <c r="J20" s="30"/>
      <c r="K20" s="50" t="s">
        <v>21</v>
      </c>
      <c r="L20" s="32" t="s">
        <v>69</v>
      </c>
      <c r="M20" s="51" t="s">
        <v>65</v>
      </c>
      <c r="N20" s="32" t="s">
        <v>70</v>
      </c>
      <c r="O20" s="51" t="s">
        <v>21</v>
      </c>
      <c r="P20" s="32" t="s">
        <v>71</v>
      </c>
      <c r="Q20" s="30"/>
      <c r="R20" s="34" t="s">
        <v>21</v>
      </c>
      <c r="S20" s="27" t="s">
        <v>72</v>
      </c>
      <c r="T20" s="34" t="s">
        <v>21</v>
      </c>
      <c r="U20" s="27" t="s">
        <v>73</v>
      </c>
      <c r="V20" s="34" t="s">
        <v>21</v>
      </c>
      <c r="W20" s="27" t="s">
        <v>74</v>
      </c>
      <c r="X20" s="30"/>
      <c r="Y20" s="34" t="s">
        <v>98</v>
      </c>
      <c r="Z20" s="29" t="s">
        <v>75</v>
      </c>
      <c r="AA20" s="34" t="s">
        <v>21</v>
      </c>
      <c r="AB20" s="37" t="s">
        <v>76</v>
      </c>
      <c r="AC20" s="30"/>
      <c r="AD20" s="38" t="s">
        <v>21</v>
      </c>
      <c r="AE20" s="27" t="s">
        <v>102</v>
      </c>
      <c r="AF20" s="38" t="s">
        <v>21</v>
      </c>
      <c r="AG20" s="27" t="s">
        <v>103</v>
      </c>
      <c r="AH20" s="38" t="s">
        <v>21</v>
      </c>
      <c r="AI20" s="27" t="s">
        <v>140</v>
      </c>
      <c r="AJ20" s="30"/>
      <c r="AK20" s="28" t="s">
        <v>21</v>
      </c>
      <c r="AL20" s="52" t="s">
        <v>80</v>
      </c>
      <c r="AM20" s="28" t="s">
        <v>21</v>
      </c>
      <c r="AN20" s="27" t="s">
        <v>81</v>
      </c>
      <c r="AO20" s="28" t="s">
        <v>21</v>
      </c>
      <c r="AP20" s="27" t="s">
        <v>82</v>
      </c>
      <c r="AQ20" s="30"/>
      <c r="AR20" s="53" t="s">
        <v>21</v>
      </c>
      <c r="AS20" s="27" t="s">
        <v>104</v>
      </c>
      <c r="AT20" s="53" t="s">
        <v>21</v>
      </c>
      <c r="AU20" s="27" t="s">
        <v>104</v>
      </c>
      <c r="AV20" s="40" t="s">
        <v>65</v>
      </c>
      <c r="AW20" s="27" t="s">
        <v>84</v>
      </c>
      <c r="AX20" s="53" t="s">
        <v>21</v>
      </c>
      <c r="AY20" s="27" t="s">
        <v>104</v>
      </c>
      <c r="AZ20" s="30"/>
      <c r="BA20" s="54" t="s">
        <v>65</v>
      </c>
      <c r="BB20" s="42" t="s">
        <v>85</v>
      </c>
      <c r="BC20" s="56" t="s">
        <v>65</v>
      </c>
      <c r="BD20" s="42" t="s">
        <v>123</v>
      </c>
      <c r="BE20" s="56" t="s">
        <v>21</v>
      </c>
      <c r="BF20" s="42" t="s">
        <v>87</v>
      </c>
      <c r="BG20" s="30"/>
      <c r="BH20" s="38" t="s">
        <v>21</v>
      </c>
      <c r="BI20" s="27" t="s">
        <v>88</v>
      </c>
      <c r="BJ20" s="38" t="s">
        <v>21</v>
      </c>
      <c r="BK20" s="27" t="s">
        <v>89</v>
      </c>
      <c r="BL20" s="30"/>
      <c r="BM20" s="44" t="s">
        <v>65</v>
      </c>
      <c r="BN20" s="27" t="s">
        <v>90</v>
      </c>
      <c r="BO20" s="30"/>
      <c r="BP20" s="44" t="s">
        <v>21</v>
      </c>
      <c r="BQ20" s="45" t="s">
        <v>91</v>
      </c>
      <c r="BR20" s="44" t="s">
        <v>65</v>
      </c>
      <c r="BS20" s="74" t="s">
        <v>129</v>
      </c>
      <c r="BT20" s="46"/>
      <c r="BU20" s="47"/>
      <c r="BV20" s="27">
        <v>13</v>
      </c>
      <c r="BW20" s="48"/>
      <c r="BX20" s="47"/>
      <c r="BY20" s="47"/>
      <c r="BZ20" s="13"/>
      <c r="CA20" s="49" t="s">
        <v>21</v>
      </c>
    </row>
    <row r="21" spans="1:79" ht="44.25" customHeight="1">
      <c r="A21" s="23">
        <v>9</v>
      </c>
      <c r="B21" s="60" t="s">
        <v>137</v>
      </c>
      <c r="C21" s="60" t="s">
        <v>141</v>
      </c>
      <c r="D21" s="60" t="s">
        <v>142</v>
      </c>
      <c r="E21" s="15"/>
      <c r="F21" s="28" t="s">
        <v>112</v>
      </c>
      <c r="G21" s="79"/>
      <c r="H21" s="28" t="s">
        <v>112</v>
      </c>
      <c r="I21" s="79"/>
      <c r="J21" s="30"/>
      <c r="K21" s="50" t="s">
        <v>111</v>
      </c>
      <c r="L21" s="62"/>
      <c r="M21" s="51" t="s">
        <v>111</v>
      </c>
      <c r="N21" s="61"/>
      <c r="O21" s="51" t="s">
        <v>111</v>
      </c>
      <c r="P21" s="61"/>
      <c r="Q21" s="30"/>
      <c r="R21" s="63"/>
      <c r="S21" s="47"/>
      <c r="T21" s="63"/>
      <c r="U21" s="47"/>
      <c r="V21" s="63" t="s">
        <v>111</v>
      </c>
      <c r="W21" s="47"/>
      <c r="X21" s="30"/>
      <c r="Y21" s="34" t="s">
        <v>67</v>
      </c>
      <c r="Z21" s="37" t="s">
        <v>113</v>
      </c>
      <c r="AA21" s="34" t="s">
        <v>67</v>
      </c>
      <c r="AB21" s="29" t="s">
        <v>114</v>
      </c>
      <c r="AC21" s="30"/>
      <c r="AD21" s="65"/>
      <c r="AE21" s="47"/>
      <c r="AF21" s="65"/>
      <c r="AG21" s="47"/>
      <c r="AH21" s="65" t="s">
        <v>111</v>
      </c>
      <c r="AI21" s="47"/>
      <c r="AJ21" s="30"/>
      <c r="AK21" s="28" t="s">
        <v>111</v>
      </c>
      <c r="AL21" s="47"/>
      <c r="AM21" s="28" t="s">
        <v>111</v>
      </c>
      <c r="AN21" s="66"/>
      <c r="AO21" s="28" t="s">
        <v>111</v>
      </c>
      <c r="AP21" s="66"/>
      <c r="AQ21" s="30"/>
      <c r="AR21" s="53" t="s">
        <v>111</v>
      </c>
      <c r="AS21" s="67"/>
      <c r="AT21" s="53" t="s">
        <v>111</v>
      </c>
      <c r="AU21" s="67"/>
      <c r="AV21" s="40" t="s">
        <v>111</v>
      </c>
      <c r="AW21" s="67"/>
      <c r="AX21" s="53" t="s">
        <v>111</v>
      </c>
      <c r="AY21" s="67"/>
      <c r="AZ21" s="30"/>
      <c r="BA21" s="54" t="s">
        <v>111</v>
      </c>
      <c r="BB21" s="80"/>
      <c r="BC21" s="56" t="s">
        <v>111</v>
      </c>
      <c r="BD21" s="80"/>
      <c r="BE21" s="56" t="s">
        <v>111</v>
      </c>
      <c r="BF21" s="80"/>
      <c r="BG21" s="30"/>
      <c r="BH21" s="38" t="s">
        <v>111</v>
      </c>
      <c r="BI21" s="47"/>
      <c r="BJ21" s="38" t="s">
        <v>111</v>
      </c>
      <c r="BK21" s="47"/>
      <c r="BL21" s="30"/>
      <c r="BM21" s="69" t="s">
        <v>111</v>
      </c>
      <c r="BN21" s="70"/>
      <c r="BO21" s="30"/>
      <c r="BP21" s="44" t="s">
        <v>111</v>
      </c>
      <c r="BQ21" s="45" t="s">
        <v>91</v>
      </c>
      <c r="BR21" s="44" t="s">
        <v>111</v>
      </c>
      <c r="BS21" s="72"/>
      <c r="BT21" s="46"/>
      <c r="BU21" s="47"/>
      <c r="BV21" s="47"/>
      <c r="BW21" s="48"/>
      <c r="BX21" s="47"/>
      <c r="BY21" s="47"/>
      <c r="BZ21" s="13"/>
      <c r="CA21" s="73" t="s">
        <v>111</v>
      </c>
    </row>
    <row r="22" spans="1:79" ht="44.25" customHeight="1">
      <c r="A22" s="23">
        <v>10</v>
      </c>
      <c r="B22" s="24" t="s">
        <v>137</v>
      </c>
      <c r="C22" s="25" t="s">
        <v>143</v>
      </c>
      <c r="D22" s="25" t="s">
        <v>144</v>
      </c>
      <c r="E22" s="15"/>
      <c r="F22" s="28" t="s">
        <v>65</v>
      </c>
      <c r="G22" s="27" t="s">
        <v>66</v>
      </c>
      <c r="H22" s="28" t="s">
        <v>65</v>
      </c>
      <c r="I22" s="29" t="s">
        <v>133</v>
      </c>
      <c r="J22" s="30"/>
      <c r="K22" s="50" t="s">
        <v>21</v>
      </c>
      <c r="L22" s="32" t="s">
        <v>69</v>
      </c>
      <c r="M22" s="51" t="s">
        <v>21</v>
      </c>
      <c r="N22" s="32" t="s">
        <v>118</v>
      </c>
      <c r="O22" s="51" t="s">
        <v>21</v>
      </c>
      <c r="P22" s="32" t="s">
        <v>71</v>
      </c>
      <c r="Q22" s="30"/>
      <c r="R22" s="34" t="s">
        <v>21</v>
      </c>
      <c r="S22" s="27" t="s">
        <v>72</v>
      </c>
      <c r="T22" s="34" t="s">
        <v>21</v>
      </c>
      <c r="U22" s="27" t="s">
        <v>73</v>
      </c>
      <c r="V22" s="34" t="s">
        <v>21</v>
      </c>
      <c r="W22" s="27" t="s">
        <v>74</v>
      </c>
      <c r="X22" s="30"/>
      <c r="Y22" s="34" t="s">
        <v>65</v>
      </c>
      <c r="Z22" s="37" t="s">
        <v>127</v>
      </c>
      <c r="AA22" s="34" t="s">
        <v>21</v>
      </c>
      <c r="AB22" s="37" t="s">
        <v>76</v>
      </c>
      <c r="AC22" s="30"/>
      <c r="AD22" s="38" t="s">
        <v>65</v>
      </c>
      <c r="AE22" s="27" t="s">
        <v>77</v>
      </c>
      <c r="AF22" s="38" t="s">
        <v>65</v>
      </c>
      <c r="AG22" s="27" t="s">
        <v>78</v>
      </c>
      <c r="AH22" s="38" t="s">
        <v>21</v>
      </c>
      <c r="AI22" s="27" t="s">
        <v>140</v>
      </c>
      <c r="AJ22" s="30"/>
      <c r="AK22" s="28" t="s">
        <v>65</v>
      </c>
      <c r="AL22" s="27" t="s">
        <v>120</v>
      </c>
      <c r="AM22" s="28" t="s">
        <v>65</v>
      </c>
      <c r="AN22" s="27" t="s">
        <v>121</v>
      </c>
      <c r="AO22" s="28" t="s">
        <v>65</v>
      </c>
      <c r="AP22" s="27" t="s">
        <v>122</v>
      </c>
      <c r="AQ22" s="30"/>
      <c r="AR22" s="53" t="s">
        <v>65</v>
      </c>
      <c r="AS22" s="27" t="s">
        <v>84</v>
      </c>
      <c r="AT22" s="53" t="s">
        <v>65</v>
      </c>
      <c r="AU22" s="27" t="s">
        <v>84</v>
      </c>
      <c r="AV22" s="40" t="s">
        <v>65</v>
      </c>
      <c r="AW22" s="27" t="s">
        <v>84</v>
      </c>
      <c r="AX22" s="53" t="s">
        <v>65</v>
      </c>
      <c r="AY22" s="27" t="s">
        <v>84</v>
      </c>
      <c r="AZ22" s="30"/>
      <c r="BA22" s="54" t="s">
        <v>21</v>
      </c>
      <c r="BB22" s="55" t="s">
        <v>105</v>
      </c>
      <c r="BC22" s="56" t="s">
        <v>65</v>
      </c>
      <c r="BD22" s="42" t="s">
        <v>123</v>
      </c>
      <c r="BE22" s="56" t="s">
        <v>65</v>
      </c>
      <c r="BF22" s="42" t="s">
        <v>145</v>
      </c>
      <c r="BG22" s="30"/>
      <c r="BH22" s="38" t="s">
        <v>21</v>
      </c>
      <c r="BI22" s="27" t="s">
        <v>88</v>
      </c>
      <c r="BJ22" s="38" t="s">
        <v>65</v>
      </c>
      <c r="BK22" s="27" t="s">
        <v>146</v>
      </c>
      <c r="BL22" s="30"/>
      <c r="BM22" s="44" t="s">
        <v>65</v>
      </c>
      <c r="BN22" s="27" t="s">
        <v>147</v>
      </c>
      <c r="BO22" s="30"/>
      <c r="BP22" s="44" t="s">
        <v>21</v>
      </c>
      <c r="BQ22" s="45" t="s">
        <v>91</v>
      </c>
      <c r="BR22" s="44" t="s">
        <v>65</v>
      </c>
      <c r="BS22" s="74" t="s">
        <v>129</v>
      </c>
      <c r="BT22" s="46"/>
      <c r="BU22" s="47"/>
      <c r="BV22" s="47"/>
      <c r="BW22" s="48"/>
      <c r="BX22" s="47"/>
      <c r="BY22" s="27">
        <v>1</v>
      </c>
      <c r="BZ22" s="13"/>
      <c r="CA22" s="49" t="s">
        <v>21</v>
      </c>
    </row>
    <row r="23" spans="1:79" ht="44.25" customHeight="1">
      <c r="A23" s="23">
        <v>11</v>
      </c>
      <c r="B23" s="24" t="s">
        <v>148</v>
      </c>
      <c r="C23" s="24" t="s">
        <v>149</v>
      </c>
      <c r="D23" s="24" t="s">
        <v>150</v>
      </c>
      <c r="E23" s="15"/>
      <c r="F23" s="28" t="s">
        <v>65</v>
      </c>
      <c r="G23" s="27" t="s">
        <v>66</v>
      </c>
      <c r="H23" s="28" t="s">
        <v>65</v>
      </c>
      <c r="I23" s="29" t="s">
        <v>133</v>
      </c>
      <c r="J23" s="30"/>
      <c r="K23" s="50" t="s">
        <v>65</v>
      </c>
      <c r="L23" s="32" t="s">
        <v>151</v>
      </c>
      <c r="M23" s="50" t="s">
        <v>65</v>
      </c>
      <c r="N23" s="32" t="s">
        <v>70</v>
      </c>
      <c r="O23" s="50" t="s">
        <v>65</v>
      </c>
      <c r="P23" s="32" t="s">
        <v>119</v>
      </c>
      <c r="Q23" s="30"/>
      <c r="R23" s="34" t="s">
        <v>21</v>
      </c>
      <c r="S23" s="52" t="s">
        <v>72</v>
      </c>
      <c r="T23" s="34" t="s">
        <v>21</v>
      </c>
      <c r="U23" s="52" t="s">
        <v>73</v>
      </c>
      <c r="V23" s="34" t="s">
        <v>21</v>
      </c>
      <c r="W23" s="52" t="s">
        <v>74</v>
      </c>
      <c r="X23" s="30"/>
      <c r="Y23" s="34" t="s">
        <v>21</v>
      </c>
      <c r="Z23" s="29" t="s">
        <v>75</v>
      </c>
      <c r="AA23" s="34" t="s">
        <v>21</v>
      </c>
      <c r="AB23" s="29" t="s">
        <v>76</v>
      </c>
      <c r="AC23" s="30"/>
      <c r="AD23" s="28" t="s">
        <v>67</v>
      </c>
      <c r="AE23" s="27" t="s">
        <v>152</v>
      </c>
      <c r="AF23" s="28" t="s">
        <v>67</v>
      </c>
      <c r="AG23" s="27" t="s">
        <v>153</v>
      </c>
      <c r="AH23" s="28" t="s">
        <v>21</v>
      </c>
      <c r="AI23" s="27" t="s">
        <v>140</v>
      </c>
      <c r="AJ23" s="30"/>
      <c r="AK23" s="28" t="s">
        <v>65</v>
      </c>
      <c r="AL23" s="45" t="s">
        <v>120</v>
      </c>
      <c r="AM23" s="28" t="s">
        <v>65</v>
      </c>
      <c r="AN23" s="27" t="s">
        <v>121</v>
      </c>
      <c r="AO23" s="28" t="s">
        <v>65</v>
      </c>
      <c r="AP23" s="27" t="s">
        <v>122</v>
      </c>
      <c r="AQ23" s="30"/>
      <c r="AR23" s="53" t="s">
        <v>65</v>
      </c>
      <c r="AS23" s="27" t="s">
        <v>84</v>
      </c>
      <c r="AT23" s="53" t="s">
        <v>65</v>
      </c>
      <c r="AU23" s="27" t="s">
        <v>84</v>
      </c>
      <c r="AV23" s="40" t="s">
        <v>65</v>
      </c>
      <c r="AW23" s="27" t="s">
        <v>84</v>
      </c>
      <c r="AX23" s="53" t="s">
        <v>65</v>
      </c>
      <c r="AY23" s="27" t="s">
        <v>84</v>
      </c>
      <c r="AZ23" s="30"/>
      <c r="BA23" s="54" t="s">
        <v>21</v>
      </c>
      <c r="BB23" s="55" t="s">
        <v>105</v>
      </c>
      <c r="BC23" s="56" t="s">
        <v>65</v>
      </c>
      <c r="BD23" s="42" t="s">
        <v>123</v>
      </c>
      <c r="BE23" s="56" t="s">
        <v>21</v>
      </c>
      <c r="BF23" s="42" t="s">
        <v>87</v>
      </c>
      <c r="BG23" s="30"/>
      <c r="BH23" s="38" t="s">
        <v>65</v>
      </c>
      <c r="BI23" s="27" t="s">
        <v>154</v>
      </c>
      <c r="BJ23" s="38" t="s">
        <v>21</v>
      </c>
      <c r="BK23" s="27" t="s">
        <v>89</v>
      </c>
      <c r="BL23" s="30"/>
      <c r="BM23" s="44" t="s">
        <v>65</v>
      </c>
      <c r="BN23" s="27" t="s">
        <v>147</v>
      </c>
      <c r="BO23" s="30"/>
      <c r="BP23" s="44" t="s">
        <v>21</v>
      </c>
      <c r="BQ23" s="45" t="s">
        <v>91</v>
      </c>
      <c r="BR23" s="44" t="s">
        <v>65</v>
      </c>
      <c r="BS23" s="74" t="s">
        <v>129</v>
      </c>
      <c r="BT23" s="46"/>
      <c r="BU23" s="47"/>
      <c r="BV23" s="27">
        <v>5</v>
      </c>
      <c r="BW23" s="48"/>
      <c r="BX23" s="47"/>
      <c r="BY23" s="27">
        <v>6</v>
      </c>
      <c r="BZ23" s="13"/>
      <c r="CA23" s="49" t="s">
        <v>21</v>
      </c>
    </row>
    <row r="24" spans="1:79" ht="44.25" customHeight="1">
      <c r="A24" s="23">
        <v>12</v>
      </c>
      <c r="B24" s="24" t="s">
        <v>155</v>
      </c>
      <c r="C24" s="25" t="s">
        <v>156</v>
      </c>
      <c r="D24" s="25" t="s">
        <v>157</v>
      </c>
      <c r="E24" s="15"/>
      <c r="F24" s="28" t="s">
        <v>65</v>
      </c>
      <c r="G24" s="27" t="s">
        <v>66</v>
      </c>
      <c r="H24" s="28" t="s">
        <v>65</v>
      </c>
      <c r="I24" s="29" t="s">
        <v>133</v>
      </c>
      <c r="J24" s="30"/>
      <c r="K24" s="50" t="s">
        <v>98</v>
      </c>
      <c r="L24" s="32" t="s">
        <v>99</v>
      </c>
      <c r="M24" s="51" t="s">
        <v>98</v>
      </c>
      <c r="N24" s="32" t="s">
        <v>100</v>
      </c>
      <c r="O24" s="51" t="s">
        <v>98</v>
      </c>
      <c r="P24" s="32" t="s">
        <v>101</v>
      </c>
      <c r="Q24" s="30"/>
      <c r="R24" s="34" t="s">
        <v>21</v>
      </c>
      <c r="S24" s="27" t="s">
        <v>72</v>
      </c>
      <c r="T24" s="34" t="s">
        <v>21</v>
      </c>
      <c r="U24" s="27" t="s">
        <v>73</v>
      </c>
      <c r="V24" s="34" t="s">
        <v>21</v>
      </c>
      <c r="W24" s="27" t="s">
        <v>74</v>
      </c>
      <c r="X24" s="30"/>
      <c r="Y24" s="34" t="s">
        <v>21</v>
      </c>
      <c r="Z24" s="37" t="s">
        <v>75</v>
      </c>
      <c r="AA24" s="34" t="s">
        <v>98</v>
      </c>
      <c r="AB24" s="29" t="s">
        <v>76</v>
      </c>
      <c r="AC24" s="30"/>
      <c r="AD24" s="28" t="s">
        <v>67</v>
      </c>
      <c r="AE24" s="27" t="s">
        <v>152</v>
      </c>
      <c r="AF24" s="28" t="s">
        <v>65</v>
      </c>
      <c r="AG24" s="27" t="s">
        <v>78</v>
      </c>
      <c r="AH24" s="28" t="s">
        <v>21</v>
      </c>
      <c r="AI24" s="27" t="s">
        <v>140</v>
      </c>
      <c r="AJ24" s="30"/>
      <c r="AK24" s="28" t="s">
        <v>21</v>
      </c>
      <c r="AL24" s="27" t="s">
        <v>80</v>
      </c>
      <c r="AM24" s="28" t="s">
        <v>21</v>
      </c>
      <c r="AN24" s="52" t="s">
        <v>81</v>
      </c>
      <c r="AO24" s="28" t="s">
        <v>21</v>
      </c>
      <c r="AP24" s="52" t="s">
        <v>82</v>
      </c>
      <c r="AQ24" s="30"/>
      <c r="AR24" s="53" t="s">
        <v>65</v>
      </c>
      <c r="AS24" s="27" t="s">
        <v>84</v>
      </c>
      <c r="AT24" s="53" t="s">
        <v>65</v>
      </c>
      <c r="AU24" s="27" t="s">
        <v>84</v>
      </c>
      <c r="AV24" s="40" t="s">
        <v>65</v>
      </c>
      <c r="AW24" s="27" t="s">
        <v>84</v>
      </c>
      <c r="AX24" s="53" t="s">
        <v>65</v>
      </c>
      <c r="AY24" s="27" t="s">
        <v>84</v>
      </c>
      <c r="AZ24" s="30"/>
      <c r="BA24" s="54" t="s">
        <v>21</v>
      </c>
      <c r="BB24" s="55" t="s">
        <v>105</v>
      </c>
      <c r="BC24" s="56" t="s">
        <v>21</v>
      </c>
      <c r="BD24" s="42" t="s">
        <v>106</v>
      </c>
      <c r="BE24" s="56" t="s">
        <v>21</v>
      </c>
      <c r="BF24" s="42" t="s">
        <v>87</v>
      </c>
      <c r="BG24" s="30"/>
      <c r="BH24" s="38" t="s">
        <v>21</v>
      </c>
      <c r="BI24" s="27" t="s">
        <v>88</v>
      </c>
      <c r="BJ24" s="38" t="s">
        <v>21</v>
      </c>
      <c r="BK24" s="27" t="s">
        <v>89</v>
      </c>
      <c r="BL24" s="30"/>
      <c r="BM24" s="44" t="s">
        <v>21</v>
      </c>
      <c r="BN24" s="59" t="s">
        <v>107</v>
      </c>
      <c r="BO24" s="30"/>
      <c r="BP24" s="44" t="s">
        <v>21</v>
      </c>
      <c r="BQ24" s="45" t="s">
        <v>91</v>
      </c>
      <c r="BR24" s="44" t="s">
        <v>65</v>
      </c>
      <c r="BS24" s="74" t="s">
        <v>129</v>
      </c>
      <c r="BT24" s="46"/>
      <c r="BU24" s="27">
        <v>1</v>
      </c>
      <c r="BV24" s="27">
        <v>1</v>
      </c>
      <c r="BW24" s="48"/>
      <c r="BX24" s="47"/>
      <c r="BY24" s="27">
        <v>10</v>
      </c>
      <c r="BZ24" s="13"/>
      <c r="CA24" s="49" t="s">
        <v>21</v>
      </c>
    </row>
    <row r="25" spans="1:79" ht="44.25" customHeight="1">
      <c r="A25" s="23">
        <v>13</v>
      </c>
      <c r="B25" s="24" t="s">
        <v>158</v>
      </c>
      <c r="C25" s="25" t="s">
        <v>159</v>
      </c>
      <c r="D25" s="25" t="s">
        <v>160</v>
      </c>
      <c r="E25" s="15"/>
      <c r="F25" s="28" t="s">
        <v>67</v>
      </c>
      <c r="G25" s="29" t="s">
        <v>68</v>
      </c>
      <c r="H25" s="28" t="s">
        <v>67</v>
      </c>
      <c r="I25" s="29" t="s">
        <v>68</v>
      </c>
      <c r="J25" s="30"/>
      <c r="K25" s="50" t="s">
        <v>98</v>
      </c>
      <c r="L25" s="32" t="s">
        <v>99</v>
      </c>
      <c r="M25" s="51" t="s">
        <v>21</v>
      </c>
      <c r="N25" s="32" t="s">
        <v>118</v>
      </c>
      <c r="O25" s="51" t="s">
        <v>21</v>
      </c>
      <c r="P25" s="32" t="s">
        <v>71</v>
      </c>
      <c r="Q25" s="30"/>
      <c r="R25" s="34" t="s">
        <v>21</v>
      </c>
      <c r="S25" s="27" t="s">
        <v>72</v>
      </c>
      <c r="T25" s="34" t="s">
        <v>21</v>
      </c>
      <c r="U25" s="27" t="s">
        <v>73</v>
      </c>
      <c r="V25" s="34" t="s">
        <v>21</v>
      </c>
      <c r="W25" s="27" t="s">
        <v>74</v>
      </c>
      <c r="X25" s="30"/>
      <c r="Y25" s="34" t="s">
        <v>98</v>
      </c>
      <c r="Z25" s="29" t="s">
        <v>75</v>
      </c>
      <c r="AA25" s="34" t="s">
        <v>98</v>
      </c>
      <c r="AB25" s="37" t="s">
        <v>76</v>
      </c>
      <c r="AC25" s="30"/>
      <c r="AD25" s="38" t="s">
        <v>65</v>
      </c>
      <c r="AE25" s="27" t="s">
        <v>77</v>
      </c>
      <c r="AF25" s="38" t="s">
        <v>21</v>
      </c>
      <c r="AG25" s="27" t="s">
        <v>103</v>
      </c>
      <c r="AH25" s="38" t="s">
        <v>67</v>
      </c>
      <c r="AI25" s="27" t="s">
        <v>161</v>
      </c>
      <c r="AJ25" s="30"/>
      <c r="AK25" s="28" t="s">
        <v>21</v>
      </c>
      <c r="AL25" s="52" t="s">
        <v>80</v>
      </c>
      <c r="AM25" s="28" t="s">
        <v>21</v>
      </c>
      <c r="AN25" s="52" t="s">
        <v>81</v>
      </c>
      <c r="AO25" s="28" t="s">
        <v>65</v>
      </c>
      <c r="AP25" s="52" t="s">
        <v>122</v>
      </c>
      <c r="AQ25" s="30"/>
      <c r="AR25" s="53" t="s">
        <v>65</v>
      </c>
      <c r="AS25" s="27" t="s">
        <v>84</v>
      </c>
      <c r="AT25" s="53" t="s">
        <v>65</v>
      </c>
      <c r="AU25" s="27" t="s">
        <v>84</v>
      </c>
      <c r="AV25" s="40" t="s">
        <v>65</v>
      </c>
      <c r="AW25" s="27" t="s">
        <v>84</v>
      </c>
      <c r="AX25" s="53" t="s">
        <v>65</v>
      </c>
      <c r="AY25" s="27" t="s">
        <v>84</v>
      </c>
      <c r="AZ25" s="30"/>
      <c r="BA25" s="54" t="s">
        <v>65</v>
      </c>
      <c r="BB25" s="42" t="s">
        <v>85</v>
      </c>
      <c r="BC25" s="56" t="s">
        <v>65</v>
      </c>
      <c r="BD25" s="42" t="s">
        <v>123</v>
      </c>
      <c r="BE25" s="56" t="s">
        <v>65</v>
      </c>
      <c r="BF25" s="42" t="s">
        <v>145</v>
      </c>
      <c r="BG25" s="30"/>
      <c r="BH25" s="38" t="s">
        <v>67</v>
      </c>
      <c r="BI25" s="27" t="s">
        <v>162</v>
      </c>
      <c r="BJ25" s="38" t="s">
        <v>21</v>
      </c>
      <c r="BK25" s="27" t="s">
        <v>89</v>
      </c>
      <c r="BL25" s="30"/>
      <c r="BM25" s="44" t="s">
        <v>65</v>
      </c>
      <c r="BN25" s="27" t="s">
        <v>147</v>
      </c>
      <c r="BO25" s="30"/>
      <c r="BP25" s="44" t="s">
        <v>21</v>
      </c>
      <c r="BQ25" s="45" t="s">
        <v>91</v>
      </c>
      <c r="BR25" s="44" t="s">
        <v>65</v>
      </c>
      <c r="BS25" s="74" t="s">
        <v>129</v>
      </c>
      <c r="BT25" s="46"/>
      <c r="BU25" s="47"/>
      <c r="BV25" s="27">
        <v>6</v>
      </c>
      <c r="BW25" s="48"/>
      <c r="BX25" s="47"/>
      <c r="BY25" s="27">
        <v>6</v>
      </c>
      <c r="BZ25" s="13"/>
      <c r="CA25" s="49" t="s">
        <v>21</v>
      </c>
    </row>
    <row r="26" spans="1:79" ht="44.25" customHeight="1">
      <c r="A26" s="23">
        <v>14</v>
      </c>
      <c r="B26" s="24" t="s">
        <v>158</v>
      </c>
      <c r="C26" s="24" t="s">
        <v>163</v>
      </c>
      <c r="D26" s="24" t="s">
        <v>164</v>
      </c>
      <c r="E26" s="15"/>
      <c r="F26" s="28" t="s">
        <v>111</v>
      </c>
      <c r="G26" s="47"/>
      <c r="H26" s="28" t="s">
        <v>112</v>
      </c>
      <c r="I26" s="47"/>
      <c r="J26" s="30"/>
      <c r="K26" s="50" t="s">
        <v>21</v>
      </c>
      <c r="L26" s="32" t="s">
        <v>69</v>
      </c>
      <c r="M26" s="51" t="s">
        <v>21</v>
      </c>
      <c r="N26" s="32" t="s">
        <v>118</v>
      </c>
      <c r="O26" s="51" t="s">
        <v>21</v>
      </c>
      <c r="P26" s="32" t="s">
        <v>71</v>
      </c>
      <c r="Q26" s="30"/>
      <c r="R26" s="34" t="s">
        <v>21</v>
      </c>
      <c r="S26" s="27" t="s">
        <v>72</v>
      </c>
      <c r="T26" s="34" t="s">
        <v>21</v>
      </c>
      <c r="U26" s="27" t="s">
        <v>73</v>
      </c>
      <c r="V26" s="34" t="s">
        <v>21</v>
      </c>
      <c r="W26" s="27" t="s">
        <v>74</v>
      </c>
      <c r="X26" s="30"/>
      <c r="Y26" s="34" t="s">
        <v>21</v>
      </c>
      <c r="Z26" s="37" t="s">
        <v>75</v>
      </c>
      <c r="AA26" s="34" t="s">
        <v>98</v>
      </c>
      <c r="AB26" s="37" t="s">
        <v>76</v>
      </c>
      <c r="AC26" s="30"/>
      <c r="AD26" s="38" t="s">
        <v>21</v>
      </c>
      <c r="AE26" s="27" t="s">
        <v>102</v>
      </c>
      <c r="AF26" s="38" t="s">
        <v>65</v>
      </c>
      <c r="AG26" s="27" t="s">
        <v>78</v>
      </c>
      <c r="AH26" s="38" t="s">
        <v>21</v>
      </c>
      <c r="AI26" s="27" t="s">
        <v>140</v>
      </c>
      <c r="AJ26" s="30"/>
      <c r="AK26" s="28" t="s">
        <v>21</v>
      </c>
      <c r="AL26" s="27" t="s">
        <v>80</v>
      </c>
      <c r="AM26" s="28" t="s">
        <v>21</v>
      </c>
      <c r="AN26" s="52" t="s">
        <v>81</v>
      </c>
      <c r="AO26" s="28" t="s">
        <v>65</v>
      </c>
      <c r="AP26" s="52" t="s">
        <v>122</v>
      </c>
      <c r="AQ26" s="30"/>
      <c r="AR26" s="53" t="s">
        <v>65</v>
      </c>
      <c r="AS26" s="27" t="s">
        <v>84</v>
      </c>
      <c r="AT26" s="53" t="s">
        <v>65</v>
      </c>
      <c r="AU26" s="27" t="s">
        <v>84</v>
      </c>
      <c r="AV26" s="40" t="s">
        <v>65</v>
      </c>
      <c r="AW26" s="27" t="s">
        <v>84</v>
      </c>
      <c r="AX26" s="53" t="s">
        <v>65</v>
      </c>
      <c r="AY26" s="27" t="s">
        <v>84</v>
      </c>
      <c r="AZ26" s="30"/>
      <c r="BA26" s="54" t="s">
        <v>21</v>
      </c>
      <c r="BB26" s="55" t="s">
        <v>105</v>
      </c>
      <c r="BC26" s="56" t="s">
        <v>65</v>
      </c>
      <c r="BD26" s="42" t="s">
        <v>123</v>
      </c>
      <c r="BE26" s="56" t="s">
        <v>65</v>
      </c>
      <c r="BF26" s="42" t="s">
        <v>145</v>
      </c>
      <c r="BG26" s="30"/>
      <c r="BH26" s="38" t="s">
        <v>21</v>
      </c>
      <c r="BI26" s="27" t="s">
        <v>88</v>
      </c>
      <c r="BJ26" s="38" t="s">
        <v>21</v>
      </c>
      <c r="BK26" s="27" t="s">
        <v>89</v>
      </c>
      <c r="BL26" s="30"/>
      <c r="BM26" s="44" t="s">
        <v>65</v>
      </c>
      <c r="BN26" s="27" t="s">
        <v>147</v>
      </c>
      <c r="BO26" s="30"/>
      <c r="BP26" s="44" t="s">
        <v>21</v>
      </c>
      <c r="BQ26" s="45" t="s">
        <v>91</v>
      </c>
      <c r="BR26" s="44" t="s">
        <v>65</v>
      </c>
      <c r="BS26" s="74" t="s">
        <v>129</v>
      </c>
      <c r="BT26" s="46"/>
      <c r="BU26" s="47"/>
      <c r="BV26" s="27">
        <v>9</v>
      </c>
      <c r="BW26" s="48"/>
      <c r="BX26" s="47"/>
      <c r="BY26" s="27">
        <v>2</v>
      </c>
      <c r="BZ26" s="13"/>
      <c r="CA26" s="49" t="s">
        <v>21</v>
      </c>
    </row>
    <row r="27" spans="1:79" ht="44.25" customHeight="1">
      <c r="A27" s="23">
        <v>15</v>
      </c>
      <c r="B27" s="24" t="s">
        <v>165</v>
      </c>
      <c r="C27" s="25" t="s">
        <v>166</v>
      </c>
      <c r="D27" s="25" t="s">
        <v>167</v>
      </c>
      <c r="E27" s="15"/>
      <c r="F27" s="28" t="s">
        <v>21</v>
      </c>
      <c r="G27" s="27" t="s">
        <v>96</v>
      </c>
      <c r="H27" s="28" t="s">
        <v>21</v>
      </c>
      <c r="I27" s="27" t="s">
        <v>97</v>
      </c>
      <c r="J27" s="30"/>
      <c r="K27" s="50" t="s">
        <v>98</v>
      </c>
      <c r="L27" s="32" t="s">
        <v>99</v>
      </c>
      <c r="M27" s="51" t="s">
        <v>98</v>
      </c>
      <c r="N27" s="32" t="s">
        <v>100</v>
      </c>
      <c r="O27" s="51" t="s">
        <v>98</v>
      </c>
      <c r="P27" s="32" t="s">
        <v>101</v>
      </c>
      <c r="Q27" s="30"/>
      <c r="R27" s="34" t="s">
        <v>21</v>
      </c>
      <c r="S27" s="27" t="s">
        <v>72</v>
      </c>
      <c r="T27" s="34" t="s">
        <v>21</v>
      </c>
      <c r="U27" s="27" t="s">
        <v>73</v>
      </c>
      <c r="V27" s="34" t="s">
        <v>21</v>
      </c>
      <c r="W27" s="27" t="s">
        <v>74</v>
      </c>
      <c r="X27" s="30"/>
      <c r="Y27" s="34" t="s">
        <v>98</v>
      </c>
      <c r="Z27" s="37" t="s">
        <v>75</v>
      </c>
      <c r="AA27" s="34" t="s">
        <v>21</v>
      </c>
      <c r="AB27" s="37" t="s">
        <v>76</v>
      </c>
      <c r="AC27" s="30"/>
      <c r="AD27" s="38" t="s">
        <v>21</v>
      </c>
      <c r="AE27" s="27" t="s">
        <v>102</v>
      </c>
      <c r="AF27" s="38" t="s">
        <v>21</v>
      </c>
      <c r="AG27" s="27" t="s">
        <v>103</v>
      </c>
      <c r="AH27" s="38" t="s">
        <v>21</v>
      </c>
      <c r="AI27" s="27" t="s">
        <v>140</v>
      </c>
      <c r="AJ27" s="30"/>
      <c r="AK27" s="28" t="s">
        <v>21</v>
      </c>
      <c r="AL27" s="27" t="s">
        <v>80</v>
      </c>
      <c r="AM27" s="28" t="s">
        <v>21</v>
      </c>
      <c r="AN27" s="27" t="s">
        <v>81</v>
      </c>
      <c r="AO27" s="28" t="s">
        <v>21</v>
      </c>
      <c r="AP27" s="27" t="s">
        <v>82</v>
      </c>
      <c r="AQ27" s="30"/>
      <c r="AR27" s="53" t="s">
        <v>21</v>
      </c>
      <c r="AS27" s="27" t="s">
        <v>104</v>
      </c>
      <c r="AT27" s="53" t="s">
        <v>21</v>
      </c>
      <c r="AU27" s="27" t="s">
        <v>104</v>
      </c>
      <c r="AV27" s="40" t="s">
        <v>21</v>
      </c>
      <c r="AW27" s="27" t="s">
        <v>104</v>
      </c>
      <c r="AX27" s="53" t="s">
        <v>21</v>
      </c>
      <c r="AY27" s="27" t="s">
        <v>104</v>
      </c>
      <c r="AZ27" s="30"/>
      <c r="BA27" s="54" t="s">
        <v>65</v>
      </c>
      <c r="BB27" s="42" t="s">
        <v>85</v>
      </c>
      <c r="BC27" s="56" t="s">
        <v>65</v>
      </c>
      <c r="BD27" s="42" t="s">
        <v>123</v>
      </c>
      <c r="BE27" s="56" t="s">
        <v>21</v>
      </c>
      <c r="BF27" s="42" t="s">
        <v>87</v>
      </c>
      <c r="BG27" s="30"/>
      <c r="BH27" s="38" t="s">
        <v>21</v>
      </c>
      <c r="BI27" s="27" t="s">
        <v>88</v>
      </c>
      <c r="BJ27" s="38" t="s">
        <v>21</v>
      </c>
      <c r="BK27" s="27" t="s">
        <v>89</v>
      </c>
      <c r="BL27" s="30"/>
      <c r="BM27" s="44" t="s">
        <v>21</v>
      </c>
      <c r="BN27" s="59" t="s">
        <v>107</v>
      </c>
      <c r="BO27" s="30"/>
      <c r="BP27" s="44" t="s">
        <v>21</v>
      </c>
      <c r="BQ27" s="45" t="s">
        <v>91</v>
      </c>
      <c r="BR27" s="44" t="s">
        <v>21</v>
      </c>
      <c r="BS27" s="45" t="s">
        <v>92</v>
      </c>
      <c r="BT27" s="46"/>
      <c r="BU27" s="47"/>
      <c r="BV27" s="47"/>
      <c r="BW27" s="48"/>
      <c r="BX27" s="47"/>
      <c r="BY27" s="27">
        <v>1</v>
      </c>
      <c r="BZ27" s="13"/>
      <c r="CA27" s="49" t="s">
        <v>21</v>
      </c>
    </row>
    <row r="28" spans="1:79" ht="44.25" customHeight="1">
      <c r="A28" s="23">
        <v>16</v>
      </c>
      <c r="B28" s="24" t="s">
        <v>168</v>
      </c>
      <c r="C28" s="25" t="s">
        <v>169</v>
      </c>
      <c r="D28" s="25" t="s">
        <v>170</v>
      </c>
      <c r="E28" s="15"/>
      <c r="F28" s="28" t="s">
        <v>21</v>
      </c>
      <c r="G28" s="27" t="s">
        <v>96</v>
      </c>
      <c r="H28" s="28" t="s">
        <v>21</v>
      </c>
      <c r="I28" s="27" t="s">
        <v>97</v>
      </c>
      <c r="J28" s="30"/>
      <c r="K28" s="50" t="s">
        <v>21</v>
      </c>
      <c r="L28" s="32" t="s">
        <v>69</v>
      </c>
      <c r="M28" s="50" t="s">
        <v>65</v>
      </c>
      <c r="N28" s="32" t="s">
        <v>70</v>
      </c>
      <c r="O28" s="50" t="s">
        <v>21</v>
      </c>
      <c r="P28" s="32" t="s">
        <v>71</v>
      </c>
      <c r="Q28" s="30"/>
      <c r="R28" s="34" t="s">
        <v>21</v>
      </c>
      <c r="S28" s="52" t="s">
        <v>72</v>
      </c>
      <c r="T28" s="34" t="s">
        <v>21</v>
      </c>
      <c r="U28" s="52" t="s">
        <v>73</v>
      </c>
      <c r="V28" s="34" t="s">
        <v>21</v>
      </c>
      <c r="W28" s="52" t="s">
        <v>74</v>
      </c>
      <c r="X28" s="30"/>
      <c r="Y28" s="34" t="s">
        <v>98</v>
      </c>
      <c r="Z28" s="36" t="s">
        <v>75</v>
      </c>
      <c r="AA28" s="34" t="s">
        <v>98</v>
      </c>
      <c r="AB28" s="29" t="s">
        <v>76</v>
      </c>
      <c r="AC28" s="30"/>
      <c r="AD28" s="38" t="s">
        <v>65</v>
      </c>
      <c r="AE28" s="27" t="s">
        <v>77</v>
      </c>
      <c r="AF28" s="38" t="s">
        <v>21</v>
      </c>
      <c r="AG28" s="27" t="s">
        <v>103</v>
      </c>
      <c r="AH28" s="38" t="s">
        <v>21</v>
      </c>
      <c r="AI28" s="27" t="s">
        <v>140</v>
      </c>
      <c r="AJ28" s="30"/>
      <c r="AK28" s="28" t="s">
        <v>21</v>
      </c>
      <c r="AL28" s="45" t="s">
        <v>80</v>
      </c>
      <c r="AM28" s="28" t="s">
        <v>21</v>
      </c>
      <c r="AN28" s="52" t="s">
        <v>81</v>
      </c>
      <c r="AO28" s="28" t="s">
        <v>21</v>
      </c>
      <c r="AP28" s="52" t="s">
        <v>82</v>
      </c>
      <c r="AQ28" s="30"/>
      <c r="AR28" s="53" t="s">
        <v>65</v>
      </c>
      <c r="AS28" s="27" t="s">
        <v>84</v>
      </c>
      <c r="AT28" s="53" t="s">
        <v>65</v>
      </c>
      <c r="AU28" s="27" t="s">
        <v>84</v>
      </c>
      <c r="AV28" s="40" t="s">
        <v>65</v>
      </c>
      <c r="AW28" s="27" t="s">
        <v>84</v>
      </c>
      <c r="AX28" s="53" t="s">
        <v>65</v>
      </c>
      <c r="AY28" s="27" t="s">
        <v>84</v>
      </c>
      <c r="AZ28" s="30"/>
      <c r="BA28" s="54" t="s">
        <v>65</v>
      </c>
      <c r="BB28" s="42" t="s">
        <v>85</v>
      </c>
      <c r="BC28" s="56" t="s">
        <v>65</v>
      </c>
      <c r="BD28" s="42" t="s">
        <v>123</v>
      </c>
      <c r="BE28" s="56" t="s">
        <v>21</v>
      </c>
      <c r="BF28" s="42" t="s">
        <v>87</v>
      </c>
      <c r="BG28" s="30"/>
      <c r="BH28" s="38" t="s">
        <v>21</v>
      </c>
      <c r="BI28" s="27" t="s">
        <v>88</v>
      </c>
      <c r="BJ28" s="38" t="s">
        <v>21</v>
      </c>
      <c r="BK28" s="27" t="s">
        <v>89</v>
      </c>
      <c r="BL28" s="30"/>
      <c r="BM28" s="44" t="s">
        <v>21</v>
      </c>
      <c r="BN28" s="59" t="s">
        <v>107</v>
      </c>
      <c r="BO28" s="30"/>
      <c r="BP28" s="44" t="s">
        <v>21</v>
      </c>
      <c r="BQ28" s="45" t="s">
        <v>91</v>
      </c>
      <c r="BR28" s="44" t="s">
        <v>65</v>
      </c>
      <c r="BS28" s="74" t="s">
        <v>129</v>
      </c>
      <c r="BT28" s="46"/>
      <c r="BU28" s="27">
        <v>4</v>
      </c>
      <c r="BV28" s="27">
        <v>5</v>
      </c>
      <c r="BW28" s="48"/>
      <c r="BX28" s="47"/>
      <c r="BY28" s="27">
        <v>1</v>
      </c>
      <c r="BZ28" s="13"/>
      <c r="CA28" s="49" t="s">
        <v>21</v>
      </c>
    </row>
    <row r="29" spans="1:79" ht="44.25" customHeight="1">
      <c r="A29" s="23">
        <v>17</v>
      </c>
      <c r="B29" s="24" t="s">
        <v>171</v>
      </c>
      <c r="C29" s="25" t="s">
        <v>172</v>
      </c>
      <c r="D29" s="25" t="s">
        <v>173</v>
      </c>
      <c r="E29" s="15"/>
      <c r="F29" s="28" t="s">
        <v>21</v>
      </c>
      <c r="G29" s="27" t="s">
        <v>96</v>
      </c>
      <c r="H29" s="28" t="s">
        <v>65</v>
      </c>
      <c r="I29" s="29" t="s">
        <v>133</v>
      </c>
      <c r="J29" s="30"/>
      <c r="K29" s="50" t="s">
        <v>98</v>
      </c>
      <c r="L29" s="32" t="s">
        <v>99</v>
      </c>
      <c r="M29" s="51" t="s">
        <v>98</v>
      </c>
      <c r="N29" s="32" t="s">
        <v>100</v>
      </c>
      <c r="O29" s="51" t="s">
        <v>21</v>
      </c>
      <c r="P29" s="32" t="s">
        <v>71</v>
      </c>
      <c r="Q29" s="30"/>
      <c r="R29" s="34" t="s">
        <v>21</v>
      </c>
      <c r="S29" s="27" t="s">
        <v>72</v>
      </c>
      <c r="T29" s="34" t="s">
        <v>21</v>
      </c>
      <c r="U29" s="27" t="s">
        <v>73</v>
      </c>
      <c r="V29" s="34" t="s">
        <v>21</v>
      </c>
      <c r="W29" s="27" t="s">
        <v>74</v>
      </c>
      <c r="X29" s="30"/>
      <c r="Y29" s="34" t="s">
        <v>98</v>
      </c>
      <c r="Z29" s="37" t="s">
        <v>75</v>
      </c>
      <c r="AA29" s="34" t="s">
        <v>98</v>
      </c>
      <c r="AB29" s="37" t="s">
        <v>76</v>
      </c>
      <c r="AC29" s="30"/>
      <c r="AD29" s="38" t="s">
        <v>21</v>
      </c>
      <c r="AE29" s="27" t="s">
        <v>102</v>
      </c>
      <c r="AF29" s="38" t="s">
        <v>21</v>
      </c>
      <c r="AG29" s="27" t="s">
        <v>103</v>
      </c>
      <c r="AH29" s="38" t="s">
        <v>21</v>
      </c>
      <c r="AI29" s="27" t="s">
        <v>140</v>
      </c>
      <c r="AJ29" s="30"/>
      <c r="AK29" s="28" t="s">
        <v>21</v>
      </c>
      <c r="AL29" s="45" t="s">
        <v>80</v>
      </c>
      <c r="AM29" s="28" t="s">
        <v>21</v>
      </c>
      <c r="AN29" s="52" t="s">
        <v>81</v>
      </c>
      <c r="AO29" s="28" t="s">
        <v>21</v>
      </c>
      <c r="AP29" s="52" t="s">
        <v>82</v>
      </c>
      <c r="AQ29" s="30"/>
      <c r="AR29" s="53" t="s">
        <v>21</v>
      </c>
      <c r="AS29" s="27" t="s">
        <v>104</v>
      </c>
      <c r="AT29" s="53" t="s">
        <v>21</v>
      </c>
      <c r="AU29" s="27" t="s">
        <v>104</v>
      </c>
      <c r="AV29" s="40" t="s">
        <v>21</v>
      </c>
      <c r="AW29" s="27" t="s">
        <v>104</v>
      </c>
      <c r="AX29" s="53" t="s">
        <v>21</v>
      </c>
      <c r="AY29" s="27" t="s">
        <v>104</v>
      </c>
      <c r="AZ29" s="30"/>
      <c r="BA29" s="54" t="s">
        <v>21</v>
      </c>
      <c r="BB29" s="55" t="s">
        <v>105</v>
      </c>
      <c r="BC29" s="56" t="s">
        <v>21</v>
      </c>
      <c r="BD29" s="42" t="s">
        <v>106</v>
      </c>
      <c r="BE29" s="56" t="s">
        <v>21</v>
      </c>
      <c r="BF29" s="42" t="s">
        <v>87</v>
      </c>
      <c r="BG29" s="30"/>
      <c r="BH29" s="38" t="s">
        <v>21</v>
      </c>
      <c r="BI29" s="27" t="s">
        <v>88</v>
      </c>
      <c r="BJ29" s="38" t="s">
        <v>21</v>
      </c>
      <c r="BK29" s="27" t="s">
        <v>89</v>
      </c>
      <c r="BL29" s="30"/>
      <c r="BM29" s="44" t="s">
        <v>21</v>
      </c>
      <c r="BN29" s="59" t="s">
        <v>107</v>
      </c>
      <c r="BO29" s="30"/>
      <c r="BP29" s="44" t="s">
        <v>21</v>
      </c>
      <c r="BQ29" s="45" t="s">
        <v>91</v>
      </c>
      <c r="BR29" s="44" t="s">
        <v>21</v>
      </c>
      <c r="BS29" s="45" t="s">
        <v>92</v>
      </c>
      <c r="BT29" s="46"/>
      <c r="BU29" s="27">
        <v>2</v>
      </c>
      <c r="BV29" s="27">
        <v>6</v>
      </c>
      <c r="BW29" s="48"/>
      <c r="BX29" s="47"/>
      <c r="BY29" s="47"/>
      <c r="BZ29" s="13"/>
      <c r="CA29" s="49" t="s">
        <v>21</v>
      </c>
    </row>
    <row r="30" spans="1:79" ht="44.25" customHeight="1">
      <c r="A30" s="23">
        <v>18</v>
      </c>
      <c r="B30" s="24" t="s">
        <v>171</v>
      </c>
      <c r="C30" s="25" t="s">
        <v>174</v>
      </c>
      <c r="D30" s="25" t="s">
        <v>175</v>
      </c>
      <c r="E30" s="15"/>
      <c r="F30" s="28" t="s">
        <v>67</v>
      </c>
      <c r="G30" s="29" t="s">
        <v>68</v>
      </c>
      <c r="H30" s="28" t="s">
        <v>67</v>
      </c>
      <c r="I30" s="29" t="s">
        <v>68</v>
      </c>
      <c r="J30" s="30"/>
      <c r="K30" s="50" t="s">
        <v>65</v>
      </c>
      <c r="L30" s="32" t="s">
        <v>151</v>
      </c>
      <c r="M30" s="51" t="s">
        <v>65</v>
      </c>
      <c r="N30" s="32" t="s">
        <v>70</v>
      </c>
      <c r="O30" s="51" t="s">
        <v>65</v>
      </c>
      <c r="P30" s="32" t="s">
        <v>119</v>
      </c>
      <c r="Q30" s="30"/>
      <c r="R30" s="34" t="s">
        <v>21</v>
      </c>
      <c r="S30" s="27" t="s">
        <v>72</v>
      </c>
      <c r="T30" s="34" t="s">
        <v>21</v>
      </c>
      <c r="U30" s="27" t="s">
        <v>73</v>
      </c>
      <c r="V30" s="34" t="s">
        <v>21</v>
      </c>
      <c r="W30" s="27" t="s">
        <v>74</v>
      </c>
      <c r="X30" s="30"/>
      <c r="Y30" s="34" t="s">
        <v>67</v>
      </c>
      <c r="Z30" s="37" t="s">
        <v>113</v>
      </c>
      <c r="AA30" s="34" t="s">
        <v>67</v>
      </c>
      <c r="AB30" s="29" t="s">
        <v>114</v>
      </c>
      <c r="AC30" s="30"/>
      <c r="AD30" s="38" t="s">
        <v>67</v>
      </c>
      <c r="AE30" s="27" t="s">
        <v>152</v>
      </c>
      <c r="AF30" s="38" t="s">
        <v>67</v>
      </c>
      <c r="AG30" s="27" t="s">
        <v>153</v>
      </c>
      <c r="AH30" s="38" t="s">
        <v>67</v>
      </c>
      <c r="AI30" s="27" t="s">
        <v>161</v>
      </c>
      <c r="AJ30" s="30"/>
      <c r="AK30" s="28" t="s">
        <v>65</v>
      </c>
      <c r="AL30" s="52" t="s">
        <v>120</v>
      </c>
      <c r="AM30" s="28" t="s">
        <v>65</v>
      </c>
      <c r="AN30" s="27" t="s">
        <v>121</v>
      </c>
      <c r="AO30" s="28" t="s">
        <v>67</v>
      </c>
      <c r="AP30" s="27" t="s">
        <v>176</v>
      </c>
      <c r="AQ30" s="30"/>
      <c r="AR30" s="53" t="s">
        <v>65</v>
      </c>
      <c r="AS30" s="27" t="s">
        <v>84</v>
      </c>
      <c r="AT30" s="53" t="s">
        <v>67</v>
      </c>
      <c r="AU30" s="37" t="s">
        <v>177</v>
      </c>
      <c r="AV30" s="40" t="s">
        <v>65</v>
      </c>
      <c r="AW30" s="27" t="s">
        <v>84</v>
      </c>
      <c r="AX30" s="53" t="s">
        <v>67</v>
      </c>
      <c r="AY30" s="37" t="s">
        <v>177</v>
      </c>
      <c r="AZ30" s="30"/>
      <c r="BA30" s="54" t="s">
        <v>65</v>
      </c>
      <c r="BB30" s="78" t="s">
        <v>85</v>
      </c>
      <c r="BC30" s="56" t="s">
        <v>65</v>
      </c>
      <c r="BD30" s="42" t="s">
        <v>123</v>
      </c>
      <c r="BE30" s="56" t="s">
        <v>65</v>
      </c>
      <c r="BF30" s="42" t="s">
        <v>145</v>
      </c>
      <c r="BG30" s="30"/>
      <c r="BH30" s="38" t="s">
        <v>67</v>
      </c>
      <c r="BI30" s="27" t="s">
        <v>162</v>
      </c>
      <c r="BJ30" s="38" t="s">
        <v>65</v>
      </c>
      <c r="BK30" s="27" t="s">
        <v>146</v>
      </c>
      <c r="BL30" s="30"/>
      <c r="BM30" s="44" t="s">
        <v>65</v>
      </c>
      <c r="BN30" s="27" t="s">
        <v>147</v>
      </c>
      <c r="BO30" s="30"/>
      <c r="BP30" s="44" t="s">
        <v>21</v>
      </c>
      <c r="BQ30" s="45" t="s">
        <v>91</v>
      </c>
      <c r="BR30" s="44" t="s">
        <v>65</v>
      </c>
      <c r="BS30" s="74" t="s">
        <v>129</v>
      </c>
      <c r="BT30" s="46"/>
      <c r="BU30" s="27">
        <v>2</v>
      </c>
      <c r="BV30" s="27">
        <v>12</v>
      </c>
      <c r="BW30" s="48"/>
      <c r="BX30" s="47"/>
      <c r="BY30" s="27">
        <v>2</v>
      </c>
      <c r="BZ30" s="13"/>
      <c r="CA30" s="49" t="s">
        <v>65</v>
      </c>
    </row>
    <row r="31" spans="1:79" ht="44.25" customHeight="1">
      <c r="A31" s="23">
        <v>19</v>
      </c>
      <c r="B31" s="24" t="s">
        <v>178</v>
      </c>
      <c r="C31" s="25" t="s">
        <v>63</v>
      </c>
      <c r="D31" s="25" t="s">
        <v>179</v>
      </c>
      <c r="E31" s="15"/>
      <c r="F31" s="28" t="s">
        <v>67</v>
      </c>
      <c r="G31" s="29" t="s">
        <v>68</v>
      </c>
      <c r="H31" s="28" t="s">
        <v>65</v>
      </c>
      <c r="I31" s="29" t="s">
        <v>133</v>
      </c>
      <c r="J31" s="30"/>
      <c r="K31" s="50" t="s">
        <v>21</v>
      </c>
      <c r="L31" s="32" t="s">
        <v>69</v>
      </c>
      <c r="M31" s="51" t="s">
        <v>65</v>
      </c>
      <c r="N31" s="32" t="s">
        <v>70</v>
      </c>
      <c r="O31" s="51" t="s">
        <v>21</v>
      </c>
      <c r="P31" s="32" t="s">
        <v>71</v>
      </c>
      <c r="Q31" s="30"/>
      <c r="R31" s="34" t="s">
        <v>21</v>
      </c>
      <c r="S31" s="27" t="s">
        <v>72</v>
      </c>
      <c r="T31" s="34" t="s">
        <v>21</v>
      </c>
      <c r="U31" s="27" t="s">
        <v>73</v>
      </c>
      <c r="V31" s="34" t="s">
        <v>21</v>
      </c>
      <c r="W31" s="27" t="s">
        <v>74</v>
      </c>
      <c r="X31" s="30"/>
      <c r="Y31" s="34" t="s">
        <v>21</v>
      </c>
      <c r="Z31" s="37" t="s">
        <v>75</v>
      </c>
      <c r="AA31" s="34" t="s">
        <v>65</v>
      </c>
      <c r="AB31" s="37" t="s">
        <v>127</v>
      </c>
      <c r="AC31" s="30"/>
      <c r="AD31" s="38" t="s">
        <v>65</v>
      </c>
      <c r="AE31" s="27" t="s">
        <v>77</v>
      </c>
      <c r="AF31" s="38" t="s">
        <v>65</v>
      </c>
      <c r="AG31" s="27" t="s">
        <v>78</v>
      </c>
      <c r="AH31" s="38" t="s">
        <v>21</v>
      </c>
      <c r="AI31" s="27" t="s">
        <v>140</v>
      </c>
      <c r="AJ31" s="30"/>
      <c r="AK31" s="28" t="s">
        <v>65</v>
      </c>
      <c r="AL31" s="52" t="s">
        <v>120</v>
      </c>
      <c r="AM31" s="28" t="s">
        <v>65</v>
      </c>
      <c r="AN31" s="27" t="s">
        <v>121</v>
      </c>
      <c r="AO31" s="28" t="s">
        <v>65</v>
      </c>
      <c r="AP31" s="27" t="s">
        <v>122</v>
      </c>
      <c r="AQ31" s="30"/>
      <c r="AR31" s="53" t="s">
        <v>21</v>
      </c>
      <c r="AS31" s="27" t="s">
        <v>104</v>
      </c>
      <c r="AT31" s="53" t="s">
        <v>21</v>
      </c>
      <c r="AU31" s="27" t="s">
        <v>104</v>
      </c>
      <c r="AV31" s="40" t="s">
        <v>65</v>
      </c>
      <c r="AW31" s="27" t="s">
        <v>84</v>
      </c>
      <c r="AX31" s="53" t="s">
        <v>65</v>
      </c>
      <c r="AY31" s="27" t="s">
        <v>84</v>
      </c>
      <c r="AZ31" s="30"/>
      <c r="BA31" s="54" t="s">
        <v>21</v>
      </c>
      <c r="BB31" s="55" t="s">
        <v>105</v>
      </c>
      <c r="BC31" s="56" t="s">
        <v>21</v>
      </c>
      <c r="BD31" s="42" t="s">
        <v>123</v>
      </c>
      <c r="BE31" s="56" t="s">
        <v>21</v>
      </c>
      <c r="BF31" s="42" t="s">
        <v>87</v>
      </c>
      <c r="BG31" s="30"/>
      <c r="BH31" s="38" t="s">
        <v>21</v>
      </c>
      <c r="BI31" s="27" t="s">
        <v>88</v>
      </c>
      <c r="BJ31" s="38" t="s">
        <v>21</v>
      </c>
      <c r="BK31" s="27" t="s">
        <v>89</v>
      </c>
      <c r="BL31" s="30"/>
      <c r="BM31" s="44" t="s">
        <v>21</v>
      </c>
      <c r="BN31" s="27" t="s">
        <v>134</v>
      </c>
      <c r="BO31" s="30"/>
      <c r="BP31" s="44" t="s">
        <v>21</v>
      </c>
      <c r="BQ31" s="45" t="s">
        <v>91</v>
      </c>
      <c r="BR31" s="44" t="s">
        <v>65</v>
      </c>
      <c r="BS31" s="74" t="s">
        <v>129</v>
      </c>
      <c r="BT31" s="46"/>
      <c r="BU31" s="47"/>
      <c r="BV31" s="27">
        <v>3</v>
      </c>
      <c r="BW31" s="48"/>
      <c r="BX31" s="47"/>
      <c r="BY31" s="27">
        <v>4</v>
      </c>
      <c r="BZ31" s="13"/>
      <c r="CA31" s="49" t="s">
        <v>21</v>
      </c>
    </row>
    <row r="32" spans="1:79" ht="44.25" customHeight="1">
      <c r="A32" s="23">
        <v>20</v>
      </c>
      <c r="B32" s="24" t="s">
        <v>180</v>
      </c>
      <c r="C32" s="25" t="s">
        <v>63</v>
      </c>
      <c r="D32" s="25" t="s">
        <v>181</v>
      </c>
      <c r="E32" s="15"/>
      <c r="F32" s="28" t="s">
        <v>65</v>
      </c>
      <c r="G32" s="27" t="s">
        <v>66</v>
      </c>
      <c r="H32" s="28" t="s">
        <v>67</v>
      </c>
      <c r="I32" s="29" t="s">
        <v>68</v>
      </c>
      <c r="J32" s="30"/>
      <c r="K32" s="50" t="s">
        <v>21</v>
      </c>
      <c r="L32" s="32" t="s">
        <v>69</v>
      </c>
      <c r="M32" s="51" t="s">
        <v>98</v>
      </c>
      <c r="N32" s="32" t="s">
        <v>71</v>
      </c>
      <c r="O32" s="51" t="s">
        <v>21</v>
      </c>
      <c r="P32" s="32" t="s">
        <v>71</v>
      </c>
      <c r="Q32" s="30"/>
      <c r="R32" s="34" t="s">
        <v>21</v>
      </c>
      <c r="S32" s="27" t="s">
        <v>72</v>
      </c>
      <c r="T32" s="34" t="s">
        <v>21</v>
      </c>
      <c r="U32" s="27" t="s">
        <v>73</v>
      </c>
      <c r="V32" s="34" t="s">
        <v>21</v>
      </c>
      <c r="W32" s="27" t="s">
        <v>74</v>
      </c>
      <c r="X32" s="30"/>
      <c r="Y32" s="34" t="s">
        <v>98</v>
      </c>
      <c r="Z32" s="37" t="s">
        <v>75</v>
      </c>
      <c r="AA32" s="34" t="s">
        <v>21</v>
      </c>
      <c r="AB32" s="37" t="s">
        <v>76</v>
      </c>
      <c r="AC32" s="30"/>
      <c r="AD32" s="38" t="s">
        <v>65</v>
      </c>
      <c r="AE32" s="27" t="s">
        <v>77</v>
      </c>
      <c r="AF32" s="38" t="s">
        <v>65</v>
      </c>
      <c r="AG32" s="27" t="s">
        <v>78</v>
      </c>
      <c r="AH32" s="38" t="s">
        <v>65</v>
      </c>
      <c r="AI32" s="27" t="s">
        <v>79</v>
      </c>
      <c r="AJ32" s="30"/>
      <c r="AK32" s="28" t="s">
        <v>65</v>
      </c>
      <c r="AL32" s="45" t="s">
        <v>120</v>
      </c>
      <c r="AM32" s="28" t="s">
        <v>21</v>
      </c>
      <c r="AN32" s="27" t="s">
        <v>81</v>
      </c>
      <c r="AO32" s="28" t="s">
        <v>21</v>
      </c>
      <c r="AP32" s="27" t="s">
        <v>82</v>
      </c>
      <c r="AQ32" s="30"/>
      <c r="AR32" s="53" t="s">
        <v>65</v>
      </c>
      <c r="AS32" s="27" t="s">
        <v>84</v>
      </c>
      <c r="AT32" s="53" t="s">
        <v>21</v>
      </c>
      <c r="AU32" s="27" t="s">
        <v>104</v>
      </c>
      <c r="AV32" s="40" t="s">
        <v>65</v>
      </c>
      <c r="AW32" s="27" t="s">
        <v>84</v>
      </c>
      <c r="AX32" s="53" t="s">
        <v>65</v>
      </c>
      <c r="AY32" s="27" t="s">
        <v>84</v>
      </c>
      <c r="AZ32" s="30"/>
      <c r="BA32" s="54" t="s">
        <v>67</v>
      </c>
      <c r="BB32" s="81" t="s">
        <v>182</v>
      </c>
      <c r="BC32" s="56" t="s">
        <v>65</v>
      </c>
      <c r="BD32" s="42" t="s">
        <v>123</v>
      </c>
      <c r="BE32" s="56" t="s">
        <v>65</v>
      </c>
      <c r="BF32" s="42" t="s">
        <v>145</v>
      </c>
      <c r="BG32" s="30"/>
      <c r="BH32" s="38" t="s">
        <v>21</v>
      </c>
      <c r="BI32" s="27" t="s">
        <v>88</v>
      </c>
      <c r="BJ32" s="38" t="s">
        <v>21</v>
      </c>
      <c r="BK32" s="27" t="s">
        <v>89</v>
      </c>
      <c r="BL32" s="30"/>
      <c r="BM32" s="44" t="s">
        <v>21</v>
      </c>
      <c r="BN32" s="59" t="s">
        <v>107</v>
      </c>
      <c r="BO32" s="30"/>
      <c r="BP32" s="44" t="s">
        <v>21</v>
      </c>
      <c r="BQ32" s="45" t="s">
        <v>91</v>
      </c>
      <c r="BR32" s="44" t="s">
        <v>65</v>
      </c>
      <c r="BS32" s="74" t="s">
        <v>129</v>
      </c>
      <c r="BT32" s="46"/>
      <c r="BU32" s="27">
        <v>2</v>
      </c>
      <c r="BV32" s="27">
        <v>4</v>
      </c>
      <c r="BW32" s="48"/>
      <c r="BX32" s="47"/>
      <c r="BY32" s="27">
        <v>2</v>
      </c>
      <c r="BZ32" s="13"/>
      <c r="CA32" s="49" t="s">
        <v>21</v>
      </c>
    </row>
    <row r="33" spans="1:81" ht="44.25" customHeight="1">
      <c r="A33" s="23">
        <v>21</v>
      </c>
      <c r="B33" s="60" t="s">
        <v>183</v>
      </c>
      <c r="C33" s="60" t="s">
        <v>184</v>
      </c>
      <c r="D33" s="60" t="s">
        <v>185</v>
      </c>
      <c r="E33" s="15"/>
      <c r="F33" s="28" t="s">
        <v>112</v>
      </c>
      <c r="G33" s="79"/>
      <c r="H33" s="28" t="s">
        <v>112</v>
      </c>
      <c r="I33" s="79"/>
      <c r="J33" s="30"/>
      <c r="K33" s="50" t="s">
        <v>111</v>
      </c>
      <c r="L33" s="61"/>
      <c r="M33" s="51" t="s">
        <v>111</v>
      </c>
      <c r="N33" s="62"/>
      <c r="O33" s="51" t="s">
        <v>111</v>
      </c>
      <c r="P33" s="61"/>
      <c r="Q33" s="30"/>
      <c r="R33" s="63"/>
      <c r="S33" s="47"/>
      <c r="T33" s="63"/>
      <c r="U33" s="47"/>
      <c r="V33" s="63" t="s">
        <v>111</v>
      </c>
      <c r="W33" s="47"/>
      <c r="X33" s="30"/>
      <c r="Y33" s="34" t="s">
        <v>67</v>
      </c>
      <c r="Z33" s="37" t="s">
        <v>113</v>
      </c>
      <c r="AA33" s="34" t="s">
        <v>67</v>
      </c>
      <c r="AB33" s="37" t="s">
        <v>114</v>
      </c>
      <c r="AC33" s="30"/>
      <c r="AD33" s="65"/>
      <c r="AE33" s="47"/>
      <c r="AF33" s="65"/>
      <c r="AG33" s="47"/>
      <c r="AH33" s="65" t="s">
        <v>111</v>
      </c>
      <c r="AI33" s="47"/>
      <c r="AJ33" s="30"/>
      <c r="AK33" s="28" t="s">
        <v>67</v>
      </c>
      <c r="AL33" s="45" t="s">
        <v>186</v>
      </c>
      <c r="AM33" s="28" t="s">
        <v>67</v>
      </c>
      <c r="AN33" s="27" t="s">
        <v>187</v>
      </c>
      <c r="AO33" s="28" t="s">
        <v>67</v>
      </c>
      <c r="AP33" s="27" t="s">
        <v>176</v>
      </c>
      <c r="AQ33" s="30"/>
      <c r="AR33" s="53" t="s">
        <v>111</v>
      </c>
      <c r="AS33" s="67"/>
      <c r="AT33" s="53" t="s">
        <v>111</v>
      </c>
      <c r="AU33" s="67"/>
      <c r="AV33" s="40" t="s">
        <v>111</v>
      </c>
      <c r="AW33" s="67"/>
      <c r="AX33" s="53" t="s">
        <v>111</v>
      </c>
      <c r="AY33" s="67"/>
      <c r="AZ33" s="30"/>
      <c r="BA33" s="54" t="s">
        <v>111</v>
      </c>
      <c r="BB33" s="80"/>
      <c r="BC33" s="56" t="s">
        <v>111</v>
      </c>
      <c r="BD33" s="80"/>
      <c r="BE33" s="56" t="s">
        <v>111</v>
      </c>
      <c r="BF33" s="80"/>
      <c r="BG33" s="30"/>
      <c r="BH33" s="38" t="s">
        <v>67</v>
      </c>
      <c r="BI33" s="27" t="s">
        <v>162</v>
      </c>
      <c r="BJ33" s="38" t="s">
        <v>67</v>
      </c>
      <c r="BK33" s="47"/>
      <c r="BL33" s="30"/>
      <c r="BM33" s="44" t="s">
        <v>67</v>
      </c>
      <c r="BN33" s="59" t="s">
        <v>188</v>
      </c>
      <c r="BO33" s="30"/>
      <c r="BP33" s="44" t="s">
        <v>111</v>
      </c>
      <c r="BQ33" s="45" t="s">
        <v>91</v>
      </c>
      <c r="BR33" s="44" t="s">
        <v>111</v>
      </c>
      <c r="BS33" s="72"/>
      <c r="BT33" s="46"/>
      <c r="BU33" s="47"/>
      <c r="BV33" s="47"/>
      <c r="BW33" s="48"/>
      <c r="BX33" s="47"/>
      <c r="BY33" s="47"/>
      <c r="BZ33" s="13"/>
      <c r="CA33" s="73" t="s">
        <v>111</v>
      </c>
    </row>
    <row r="34" spans="1:81" ht="44.25" customHeight="1">
      <c r="A34" s="23">
        <v>22</v>
      </c>
      <c r="B34" s="24" t="s">
        <v>189</v>
      </c>
      <c r="C34" s="25" t="s">
        <v>94</v>
      </c>
      <c r="D34" s="25" t="s">
        <v>190</v>
      </c>
      <c r="E34" s="15"/>
      <c r="F34" s="28" t="s">
        <v>21</v>
      </c>
      <c r="G34" s="27" t="s">
        <v>96</v>
      </c>
      <c r="H34" s="28" t="s">
        <v>65</v>
      </c>
      <c r="I34" s="29" t="s">
        <v>133</v>
      </c>
      <c r="J34" s="30"/>
      <c r="K34" s="50" t="s">
        <v>21</v>
      </c>
      <c r="L34" s="32" t="s">
        <v>69</v>
      </c>
      <c r="M34" s="51" t="s">
        <v>21</v>
      </c>
      <c r="N34" s="32" t="s">
        <v>118</v>
      </c>
      <c r="O34" s="51" t="s">
        <v>65</v>
      </c>
      <c r="P34" s="32" t="s">
        <v>119</v>
      </c>
      <c r="Q34" s="30"/>
      <c r="R34" s="34" t="s">
        <v>21</v>
      </c>
      <c r="S34" s="27" t="s">
        <v>72</v>
      </c>
      <c r="T34" s="34" t="s">
        <v>21</v>
      </c>
      <c r="U34" s="27" t="s">
        <v>73</v>
      </c>
      <c r="V34" s="34" t="s">
        <v>21</v>
      </c>
      <c r="W34" s="27" t="s">
        <v>74</v>
      </c>
      <c r="X34" s="30"/>
      <c r="Y34" s="34" t="s">
        <v>21</v>
      </c>
      <c r="Z34" s="37" t="s">
        <v>75</v>
      </c>
      <c r="AA34" s="34" t="s">
        <v>21</v>
      </c>
      <c r="AB34" s="29" t="s">
        <v>76</v>
      </c>
      <c r="AC34" s="30"/>
      <c r="AD34" s="38" t="s">
        <v>65</v>
      </c>
      <c r="AE34" s="27" t="s">
        <v>77</v>
      </c>
      <c r="AF34" s="38" t="s">
        <v>65</v>
      </c>
      <c r="AG34" s="27" t="s">
        <v>78</v>
      </c>
      <c r="AH34" s="38" t="s">
        <v>65</v>
      </c>
      <c r="AI34" s="27" t="s">
        <v>79</v>
      </c>
      <c r="AJ34" s="30"/>
      <c r="AK34" s="28" t="s">
        <v>21</v>
      </c>
      <c r="AL34" s="27" t="s">
        <v>80</v>
      </c>
      <c r="AM34" s="28" t="s">
        <v>21</v>
      </c>
      <c r="AN34" s="52" t="s">
        <v>81</v>
      </c>
      <c r="AO34" s="28" t="s">
        <v>21</v>
      </c>
      <c r="AP34" s="52" t="s">
        <v>82</v>
      </c>
      <c r="AQ34" s="30"/>
      <c r="AR34" s="53" t="s">
        <v>65</v>
      </c>
      <c r="AS34" s="27" t="s">
        <v>84</v>
      </c>
      <c r="AT34" s="53" t="s">
        <v>21</v>
      </c>
      <c r="AU34" s="27" t="s">
        <v>104</v>
      </c>
      <c r="AV34" s="40" t="s">
        <v>65</v>
      </c>
      <c r="AW34" s="27" t="s">
        <v>84</v>
      </c>
      <c r="AX34" s="53" t="s">
        <v>65</v>
      </c>
      <c r="AY34" s="27" t="s">
        <v>84</v>
      </c>
      <c r="AZ34" s="30"/>
      <c r="BA34" s="54" t="s">
        <v>21</v>
      </c>
      <c r="BB34" s="55" t="s">
        <v>105</v>
      </c>
      <c r="BC34" s="56" t="s">
        <v>21</v>
      </c>
      <c r="BD34" s="42" t="s">
        <v>106</v>
      </c>
      <c r="BE34" s="56" t="s">
        <v>21</v>
      </c>
      <c r="BF34" s="42" t="s">
        <v>87</v>
      </c>
      <c r="BG34" s="30"/>
      <c r="BH34" s="38" t="s">
        <v>21</v>
      </c>
      <c r="BI34" s="27" t="s">
        <v>88</v>
      </c>
      <c r="BJ34" s="38" t="s">
        <v>21</v>
      </c>
      <c r="BK34" s="27" t="s">
        <v>89</v>
      </c>
      <c r="BL34" s="30"/>
      <c r="BM34" s="44" t="s">
        <v>65</v>
      </c>
      <c r="BN34" s="27" t="s">
        <v>90</v>
      </c>
      <c r="BO34" s="30"/>
      <c r="BP34" s="44" t="s">
        <v>21</v>
      </c>
      <c r="BQ34" s="45" t="s">
        <v>91</v>
      </c>
      <c r="BR34" s="44" t="s">
        <v>65</v>
      </c>
      <c r="BS34" s="74" t="s">
        <v>129</v>
      </c>
      <c r="BT34" s="46"/>
      <c r="BU34" s="47"/>
      <c r="BV34" s="27">
        <v>4</v>
      </c>
      <c r="BW34" s="48"/>
      <c r="BX34" s="47"/>
      <c r="BY34" s="47"/>
      <c r="BZ34" s="13"/>
      <c r="CA34" s="49" t="s">
        <v>21</v>
      </c>
    </row>
    <row r="35" spans="1:81" ht="44.25" customHeight="1">
      <c r="A35" s="23">
        <v>23</v>
      </c>
      <c r="B35" s="60" t="s">
        <v>189</v>
      </c>
      <c r="C35" s="60" t="s">
        <v>191</v>
      </c>
      <c r="D35" s="60" t="s">
        <v>192</v>
      </c>
      <c r="E35" s="15"/>
      <c r="F35" s="28" t="s">
        <v>112</v>
      </c>
      <c r="G35" s="79"/>
      <c r="H35" s="28" t="s">
        <v>111</v>
      </c>
      <c r="I35" s="79"/>
      <c r="J35" s="30"/>
      <c r="K35" s="50" t="s">
        <v>111</v>
      </c>
      <c r="L35" s="62"/>
      <c r="M35" s="51" t="s">
        <v>111</v>
      </c>
      <c r="N35" s="61"/>
      <c r="O35" s="51" t="s">
        <v>111</v>
      </c>
      <c r="P35" s="61"/>
      <c r="Q35" s="30"/>
      <c r="R35" s="63"/>
      <c r="S35" s="47"/>
      <c r="T35" s="63"/>
      <c r="U35" s="47"/>
      <c r="V35" s="63" t="s">
        <v>111</v>
      </c>
      <c r="W35" s="47"/>
      <c r="X35" s="30"/>
      <c r="Y35" s="34" t="s">
        <v>67</v>
      </c>
      <c r="Z35" s="37" t="s">
        <v>113</v>
      </c>
      <c r="AA35" s="34" t="s">
        <v>67</v>
      </c>
      <c r="AB35" s="37" t="s">
        <v>114</v>
      </c>
      <c r="AC35" s="30"/>
      <c r="AD35" s="65"/>
      <c r="AE35" s="47"/>
      <c r="AF35" s="65"/>
      <c r="AG35" s="47"/>
      <c r="AH35" s="65" t="s">
        <v>111</v>
      </c>
      <c r="AI35" s="47"/>
      <c r="AJ35" s="30"/>
      <c r="AK35" s="28" t="s">
        <v>111</v>
      </c>
      <c r="AL35" s="66"/>
      <c r="AM35" s="28" t="s">
        <v>111</v>
      </c>
      <c r="AN35" s="47"/>
      <c r="AO35" s="28" t="s">
        <v>111</v>
      </c>
      <c r="AP35" s="47"/>
      <c r="AQ35" s="30"/>
      <c r="AR35" s="53" t="s">
        <v>111</v>
      </c>
      <c r="AS35" s="67"/>
      <c r="AT35" s="53" t="s">
        <v>111</v>
      </c>
      <c r="AU35" s="67"/>
      <c r="AV35" s="40" t="s">
        <v>111</v>
      </c>
      <c r="AW35" s="67"/>
      <c r="AX35" s="53" t="s">
        <v>111</v>
      </c>
      <c r="AY35" s="67"/>
      <c r="AZ35" s="30"/>
      <c r="BA35" s="54" t="s">
        <v>111</v>
      </c>
      <c r="BB35" s="80"/>
      <c r="BC35" s="56" t="s">
        <v>111</v>
      </c>
      <c r="BD35" s="80"/>
      <c r="BE35" s="56" t="s">
        <v>111</v>
      </c>
      <c r="BF35" s="80"/>
      <c r="BG35" s="30"/>
      <c r="BH35" s="82"/>
      <c r="BI35" s="47"/>
      <c r="BJ35" s="82" t="s">
        <v>111</v>
      </c>
      <c r="BK35" s="47"/>
      <c r="BL35" s="30"/>
      <c r="BM35" s="69" t="s">
        <v>111</v>
      </c>
      <c r="BN35" s="70"/>
      <c r="BO35" s="30"/>
      <c r="BP35" s="44" t="s">
        <v>111</v>
      </c>
      <c r="BQ35" s="71"/>
      <c r="BR35" s="44" t="s">
        <v>111</v>
      </c>
      <c r="BS35" s="72"/>
      <c r="BT35" s="46"/>
      <c r="BU35" s="47"/>
      <c r="BV35" s="47"/>
      <c r="BW35" s="48"/>
      <c r="BX35" s="47"/>
      <c r="BY35" s="47"/>
      <c r="BZ35" s="13"/>
      <c r="CA35" s="73" t="s">
        <v>111</v>
      </c>
    </row>
    <row r="36" spans="1:81" ht="44.25" customHeight="1">
      <c r="A36" s="23">
        <v>24</v>
      </c>
      <c r="B36" s="24" t="s">
        <v>193</v>
      </c>
      <c r="C36" s="25" t="s">
        <v>194</v>
      </c>
      <c r="D36" s="25" t="s">
        <v>195</v>
      </c>
      <c r="E36" s="15"/>
      <c r="F36" s="28" t="s">
        <v>65</v>
      </c>
      <c r="G36" s="27" t="s">
        <v>66</v>
      </c>
      <c r="H36" s="28" t="s">
        <v>65</v>
      </c>
      <c r="I36" s="29" t="s">
        <v>133</v>
      </c>
      <c r="J36" s="30"/>
      <c r="K36" s="50" t="s">
        <v>21</v>
      </c>
      <c r="L36" s="32" t="s">
        <v>69</v>
      </c>
      <c r="M36" s="51" t="s">
        <v>65</v>
      </c>
      <c r="N36" s="32" t="s">
        <v>70</v>
      </c>
      <c r="O36" s="51" t="s">
        <v>65</v>
      </c>
      <c r="P36" s="32" t="s">
        <v>119</v>
      </c>
      <c r="Q36" s="30"/>
      <c r="R36" s="34" t="s">
        <v>21</v>
      </c>
      <c r="S36" s="27" t="s">
        <v>72</v>
      </c>
      <c r="T36" s="34" t="s">
        <v>21</v>
      </c>
      <c r="U36" s="27" t="s">
        <v>73</v>
      </c>
      <c r="V36" s="34" t="s">
        <v>21</v>
      </c>
      <c r="W36" s="27" t="s">
        <v>74</v>
      </c>
      <c r="X36" s="30"/>
      <c r="Y36" s="34" t="s">
        <v>21</v>
      </c>
      <c r="Z36" s="37" t="s">
        <v>75</v>
      </c>
      <c r="AA36" s="34" t="s">
        <v>21</v>
      </c>
      <c r="AB36" s="37" t="s">
        <v>76</v>
      </c>
      <c r="AC36" s="30"/>
      <c r="AD36" s="38" t="s">
        <v>67</v>
      </c>
      <c r="AE36" s="27" t="s">
        <v>152</v>
      </c>
      <c r="AF36" s="38" t="s">
        <v>67</v>
      </c>
      <c r="AG36" s="27" t="s">
        <v>153</v>
      </c>
      <c r="AH36" s="38" t="s">
        <v>65</v>
      </c>
      <c r="AI36" s="27" t="s">
        <v>79</v>
      </c>
      <c r="AJ36" s="30"/>
      <c r="AK36" s="28" t="s">
        <v>65</v>
      </c>
      <c r="AL36" s="52" t="s">
        <v>120</v>
      </c>
      <c r="AM36" s="28" t="s">
        <v>65</v>
      </c>
      <c r="AN36" s="52" t="s">
        <v>121</v>
      </c>
      <c r="AO36" s="28" t="s">
        <v>65</v>
      </c>
      <c r="AP36" s="52" t="s">
        <v>122</v>
      </c>
      <c r="AQ36" s="30"/>
      <c r="AR36" s="53" t="s">
        <v>65</v>
      </c>
      <c r="AS36" s="27" t="s">
        <v>84</v>
      </c>
      <c r="AT36" s="53" t="s">
        <v>65</v>
      </c>
      <c r="AU36" s="27" t="s">
        <v>84</v>
      </c>
      <c r="AV36" s="40" t="s">
        <v>65</v>
      </c>
      <c r="AW36" s="27" t="s">
        <v>84</v>
      </c>
      <c r="AX36" s="53" t="s">
        <v>65</v>
      </c>
      <c r="AY36" s="27" t="s">
        <v>84</v>
      </c>
      <c r="AZ36" s="30"/>
      <c r="BA36" s="54" t="s">
        <v>21</v>
      </c>
      <c r="BB36" s="55" t="s">
        <v>105</v>
      </c>
      <c r="BC36" s="56" t="s">
        <v>21</v>
      </c>
      <c r="BD36" s="42" t="s">
        <v>106</v>
      </c>
      <c r="BE36" s="56" t="s">
        <v>21</v>
      </c>
      <c r="BF36" s="42" t="s">
        <v>87</v>
      </c>
      <c r="BG36" s="30"/>
      <c r="BH36" s="38" t="s">
        <v>21</v>
      </c>
      <c r="BI36" s="27" t="s">
        <v>88</v>
      </c>
      <c r="BJ36" s="38" t="s">
        <v>65</v>
      </c>
      <c r="BK36" s="27" t="s">
        <v>146</v>
      </c>
      <c r="BL36" s="30"/>
      <c r="BM36" s="44" t="s">
        <v>65</v>
      </c>
      <c r="BN36" s="27" t="s">
        <v>90</v>
      </c>
      <c r="BO36" s="30"/>
      <c r="BP36" s="44" t="s">
        <v>21</v>
      </c>
      <c r="BQ36" s="45" t="s">
        <v>91</v>
      </c>
      <c r="BR36" s="44" t="s">
        <v>65</v>
      </c>
      <c r="BS36" s="74" t="s">
        <v>129</v>
      </c>
      <c r="BT36" s="46"/>
      <c r="BU36" s="27">
        <v>4</v>
      </c>
      <c r="BV36" s="27">
        <v>1</v>
      </c>
      <c r="BW36" s="48"/>
      <c r="BX36" s="47"/>
      <c r="BY36" s="27">
        <v>3</v>
      </c>
      <c r="BZ36" s="13"/>
      <c r="CA36" s="49" t="s">
        <v>21</v>
      </c>
    </row>
    <row r="37" spans="1:81" ht="44.25" customHeight="1">
      <c r="A37" s="23">
        <v>25</v>
      </c>
      <c r="B37" s="24" t="s">
        <v>196</v>
      </c>
      <c r="C37" s="25" t="s">
        <v>197</v>
      </c>
      <c r="D37" s="25" t="s">
        <v>198</v>
      </c>
      <c r="E37" s="15"/>
      <c r="F37" s="28" t="s">
        <v>65</v>
      </c>
      <c r="G37" s="27" t="s">
        <v>66</v>
      </c>
      <c r="H37" s="28" t="s">
        <v>65</v>
      </c>
      <c r="I37" s="29" t="s">
        <v>133</v>
      </c>
      <c r="J37" s="30"/>
      <c r="K37" s="50" t="s">
        <v>21</v>
      </c>
      <c r="L37" s="32" t="s">
        <v>69</v>
      </c>
      <c r="M37" s="51" t="s">
        <v>65</v>
      </c>
      <c r="N37" s="32" t="s">
        <v>70</v>
      </c>
      <c r="O37" s="51" t="s">
        <v>65</v>
      </c>
      <c r="P37" s="32" t="s">
        <v>119</v>
      </c>
      <c r="Q37" s="30"/>
      <c r="R37" s="34" t="s">
        <v>21</v>
      </c>
      <c r="S37" s="27" t="s">
        <v>72</v>
      </c>
      <c r="T37" s="34" t="s">
        <v>21</v>
      </c>
      <c r="U37" s="27" t="s">
        <v>73</v>
      </c>
      <c r="V37" s="34" t="s">
        <v>21</v>
      </c>
      <c r="W37" s="27" t="s">
        <v>74</v>
      </c>
      <c r="X37" s="30"/>
      <c r="Y37" s="34" t="s">
        <v>21</v>
      </c>
      <c r="Z37" s="37" t="s">
        <v>75</v>
      </c>
      <c r="AA37" s="34" t="s">
        <v>98</v>
      </c>
      <c r="AB37" s="37" t="s">
        <v>76</v>
      </c>
      <c r="AC37" s="30"/>
      <c r="AD37" s="38" t="s">
        <v>65</v>
      </c>
      <c r="AE37" s="27" t="s">
        <v>77</v>
      </c>
      <c r="AF37" s="38" t="s">
        <v>65</v>
      </c>
      <c r="AG37" s="27" t="s">
        <v>78</v>
      </c>
      <c r="AH37" s="38" t="s">
        <v>65</v>
      </c>
      <c r="AI37" s="27" t="s">
        <v>79</v>
      </c>
      <c r="AJ37" s="30"/>
      <c r="AK37" s="28" t="s">
        <v>65</v>
      </c>
      <c r="AL37" s="27" t="s">
        <v>120</v>
      </c>
      <c r="AM37" s="28" t="s">
        <v>65</v>
      </c>
      <c r="AN37" s="52" t="s">
        <v>121</v>
      </c>
      <c r="AO37" s="28" t="s">
        <v>65</v>
      </c>
      <c r="AP37" s="52" t="s">
        <v>122</v>
      </c>
      <c r="AQ37" s="30"/>
      <c r="AR37" s="53" t="s">
        <v>65</v>
      </c>
      <c r="AS37" s="27" t="s">
        <v>84</v>
      </c>
      <c r="AT37" s="53" t="s">
        <v>65</v>
      </c>
      <c r="AU37" s="27" t="s">
        <v>84</v>
      </c>
      <c r="AV37" s="40" t="s">
        <v>65</v>
      </c>
      <c r="AW37" s="27" t="s">
        <v>84</v>
      </c>
      <c r="AX37" s="53" t="s">
        <v>65</v>
      </c>
      <c r="AY37" s="27" t="s">
        <v>84</v>
      </c>
      <c r="AZ37" s="30"/>
      <c r="BA37" s="54" t="s">
        <v>65</v>
      </c>
      <c r="BB37" s="42" t="s">
        <v>85</v>
      </c>
      <c r="BC37" s="56" t="s">
        <v>65</v>
      </c>
      <c r="BD37" s="42" t="s">
        <v>123</v>
      </c>
      <c r="BE37" s="56" t="s">
        <v>65</v>
      </c>
      <c r="BF37" s="42" t="s">
        <v>145</v>
      </c>
      <c r="BG37" s="30"/>
      <c r="BH37" s="38" t="s">
        <v>21</v>
      </c>
      <c r="BI37" s="27" t="s">
        <v>88</v>
      </c>
      <c r="BJ37" s="38" t="s">
        <v>21</v>
      </c>
      <c r="BK37" s="27" t="s">
        <v>89</v>
      </c>
      <c r="BL37" s="30"/>
      <c r="BM37" s="44" t="s">
        <v>21</v>
      </c>
      <c r="BN37" s="59" t="s">
        <v>107</v>
      </c>
      <c r="BO37" s="30"/>
      <c r="BP37" s="44" t="s">
        <v>21</v>
      </c>
      <c r="BQ37" s="45" t="s">
        <v>91</v>
      </c>
      <c r="BR37" s="44" t="s">
        <v>65</v>
      </c>
      <c r="BS37" s="74" t="s">
        <v>129</v>
      </c>
      <c r="BT37" s="46"/>
      <c r="BU37" s="27">
        <v>5</v>
      </c>
      <c r="BV37" s="47"/>
      <c r="BW37" s="48"/>
      <c r="BX37" s="47"/>
      <c r="BY37" s="47"/>
      <c r="BZ37" s="13"/>
      <c r="CA37" s="49" t="s">
        <v>21</v>
      </c>
    </row>
    <row r="38" spans="1:81" ht="44.25" customHeight="1">
      <c r="A38" s="23">
        <v>26</v>
      </c>
      <c r="B38" s="24" t="s">
        <v>199</v>
      </c>
      <c r="C38" s="25" t="s">
        <v>200</v>
      </c>
      <c r="D38" s="25" t="s">
        <v>201</v>
      </c>
      <c r="E38" s="15"/>
      <c r="F38" s="28" t="s">
        <v>65</v>
      </c>
      <c r="G38" s="27" t="s">
        <v>66</v>
      </c>
      <c r="H38" s="28" t="s">
        <v>65</v>
      </c>
      <c r="I38" s="29" t="s">
        <v>133</v>
      </c>
      <c r="J38" s="30"/>
      <c r="K38" s="50" t="s">
        <v>21</v>
      </c>
      <c r="L38" s="32" t="s">
        <v>69</v>
      </c>
      <c r="M38" s="51" t="s">
        <v>21</v>
      </c>
      <c r="N38" s="32" t="s">
        <v>118</v>
      </c>
      <c r="O38" s="51" t="s">
        <v>21</v>
      </c>
      <c r="P38" s="32" t="s">
        <v>71</v>
      </c>
      <c r="Q38" s="30"/>
      <c r="R38" s="34" t="s">
        <v>21</v>
      </c>
      <c r="S38" s="27" t="s">
        <v>72</v>
      </c>
      <c r="T38" s="34" t="s">
        <v>21</v>
      </c>
      <c r="U38" s="27" t="s">
        <v>73</v>
      </c>
      <c r="V38" s="34" t="s">
        <v>21</v>
      </c>
      <c r="W38" s="27" t="s">
        <v>74</v>
      </c>
      <c r="X38" s="30"/>
      <c r="Y38" s="34" t="s">
        <v>21</v>
      </c>
      <c r="Z38" s="37" t="s">
        <v>75</v>
      </c>
      <c r="AA38" s="34" t="s">
        <v>21</v>
      </c>
      <c r="AB38" s="37" t="s">
        <v>76</v>
      </c>
      <c r="AC38" s="30"/>
      <c r="AD38" s="38" t="s">
        <v>65</v>
      </c>
      <c r="AE38" s="27" t="s">
        <v>77</v>
      </c>
      <c r="AF38" s="38" t="s">
        <v>65</v>
      </c>
      <c r="AG38" s="27" t="s">
        <v>78</v>
      </c>
      <c r="AH38" s="38" t="s">
        <v>65</v>
      </c>
      <c r="AI38" s="27" t="s">
        <v>79</v>
      </c>
      <c r="AJ38" s="30"/>
      <c r="AK38" s="28" t="s">
        <v>21</v>
      </c>
      <c r="AL38" s="45" t="s">
        <v>80</v>
      </c>
      <c r="AM38" s="28" t="s">
        <v>21</v>
      </c>
      <c r="AN38" s="52" t="s">
        <v>81</v>
      </c>
      <c r="AO38" s="28" t="s">
        <v>21</v>
      </c>
      <c r="AP38" s="52" t="s">
        <v>82</v>
      </c>
      <c r="AQ38" s="30"/>
      <c r="AR38" s="53" t="s">
        <v>21</v>
      </c>
      <c r="AS38" s="27" t="s">
        <v>104</v>
      </c>
      <c r="AT38" s="53" t="s">
        <v>21</v>
      </c>
      <c r="AU38" s="27" t="s">
        <v>104</v>
      </c>
      <c r="AV38" s="40" t="s">
        <v>21</v>
      </c>
      <c r="AW38" s="27" t="s">
        <v>104</v>
      </c>
      <c r="AX38" s="53" t="s">
        <v>21</v>
      </c>
      <c r="AY38" s="27" t="s">
        <v>104</v>
      </c>
      <c r="AZ38" s="30"/>
      <c r="BA38" s="54" t="s">
        <v>65</v>
      </c>
      <c r="BB38" s="78" t="s">
        <v>85</v>
      </c>
      <c r="BC38" s="56" t="s">
        <v>65</v>
      </c>
      <c r="BD38" s="42" t="s">
        <v>123</v>
      </c>
      <c r="BE38" s="56" t="s">
        <v>65</v>
      </c>
      <c r="BF38" s="42" t="s">
        <v>145</v>
      </c>
      <c r="BG38" s="30"/>
      <c r="BH38" s="38" t="s">
        <v>21</v>
      </c>
      <c r="BI38" s="27" t="s">
        <v>88</v>
      </c>
      <c r="BJ38" s="38" t="s">
        <v>21</v>
      </c>
      <c r="BK38" s="27" t="s">
        <v>89</v>
      </c>
      <c r="BL38" s="30"/>
      <c r="BM38" s="44" t="s">
        <v>21</v>
      </c>
      <c r="BN38" s="27" t="s">
        <v>134</v>
      </c>
      <c r="BO38" s="30"/>
      <c r="BP38" s="44" t="s">
        <v>21</v>
      </c>
      <c r="BQ38" s="45" t="s">
        <v>91</v>
      </c>
      <c r="BR38" s="44" t="s">
        <v>21</v>
      </c>
      <c r="BS38" s="45" t="s">
        <v>92</v>
      </c>
      <c r="BT38" s="46"/>
      <c r="BU38" s="47"/>
      <c r="BV38" s="27">
        <v>2</v>
      </c>
      <c r="BW38" s="48"/>
      <c r="BX38" s="47"/>
      <c r="BY38" s="27">
        <v>2</v>
      </c>
      <c r="BZ38" s="13"/>
      <c r="CA38" s="49" t="s">
        <v>21</v>
      </c>
    </row>
    <row r="39" spans="1:81" ht="44.25" customHeight="1">
      <c r="A39" s="23">
        <v>27</v>
      </c>
      <c r="B39" s="24" t="s">
        <v>202</v>
      </c>
      <c r="C39" s="25" t="s">
        <v>203</v>
      </c>
      <c r="D39" s="25" t="s">
        <v>204</v>
      </c>
      <c r="E39" s="15"/>
      <c r="F39" s="28" t="s">
        <v>21</v>
      </c>
      <c r="G39" s="27" t="s">
        <v>96</v>
      </c>
      <c r="H39" s="28" t="s">
        <v>21</v>
      </c>
      <c r="I39" s="27" t="s">
        <v>97</v>
      </c>
      <c r="J39" s="30"/>
      <c r="K39" s="50" t="s">
        <v>21</v>
      </c>
      <c r="L39" s="32" t="s">
        <v>69</v>
      </c>
      <c r="M39" s="51" t="s">
        <v>21</v>
      </c>
      <c r="N39" s="32" t="s">
        <v>118</v>
      </c>
      <c r="O39" s="51" t="s">
        <v>21</v>
      </c>
      <c r="P39" s="32" t="s">
        <v>71</v>
      </c>
      <c r="Q39" s="30"/>
      <c r="R39" s="34" t="s">
        <v>21</v>
      </c>
      <c r="S39" s="27" t="s">
        <v>72</v>
      </c>
      <c r="T39" s="34" t="s">
        <v>21</v>
      </c>
      <c r="U39" s="27" t="s">
        <v>73</v>
      </c>
      <c r="V39" s="34" t="s">
        <v>21</v>
      </c>
      <c r="W39" s="27" t="s">
        <v>74</v>
      </c>
      <c r="X39" s="30"/>
      <c r="Y39" s="34" t="s">
        <v>98</v>
      </c>
      <c r="Z39" s="37" t="s">
        <v>75</v>
      </c>
      <c r="AA39" s="34" t="s">
        <v>98</v>
      </c>
      <c r="AB39" s="37" t="s">
        <v>76</v>
      </c>
      <c r="AC39" s="30"/>
      <c r="AD39" s="38" t="s">
        <v>65</v>
      </c>
      <c r="AE39" s="27" t="s">
        <v>77</v>
      </c>
      <c r="AF39" s="38" t="s">
        <v>21</v>
      </c>
      <c r="AG39" s="27" t="s">
        <v>103</v>
      </c>
      <c r="AH39" s="38" t="s">
        <v>21</v>
      </c>
      <c r="AI39" s="27" t="s">
        <v>140</v>
      </c>
      <c r="AJ39" s="30"/>
      <c r="AK39" s="28" t="s">
        <v>21</v>
      </c>
      <c r="AL39" s="27" t="s">
        <v>80</v>
      </c>
      <c r="AM39" s="28" t="s">
        <v>21</v>
      </c>
      <c r="AN39" s="27" t="s">
        <v>81</v>
      </c>
      <c r="AO39" s="28" t="s">
        <v>98</v>
      </c>
      <c r="AP39" s="27" t="s">
        <v>205</v>
      </c>
      <c r="AQ39" s="30"/>
      <c r="AR39" s="53" t="s">
        <v>65</v>
      </c>
      <c r="AS39" s="27" t="s">
        <v>84</v>
      </c>
      <c r="AT39" s="53" t="s">
        <v>21</v>
      </c>
      <c r="AU39" s="27" t="s">
        <v>104</v>
      </c>
      <c r="AV39" s="40" t="s">
        <v>21</v>
      </c>
      <c r="AW39" s="27" t="s">
        <v>104</v>
      </c>
      <c r="AX39" s="53" t="s">
        <v>21</v>
      </c>
      <c r="AY39" s="27" t="s">
        <v>104</v>
      </c>
      <c r="AZ39" s="30"/>
      <c r="BA39" s="54" t="s">
        <v>65</v>
      </c>
      <c r="BB39" s="42" t="s">
        <v>85</v>
      </c>
      <c r="BC39" s="56" t="s">
        <v>65</v>
      </c>
      <c r="BD39" s="42" t="s">
        <v>123</v>
      </c>
      <c r="BE39" s="56" t="s">
        <v>65</v>
      </c>
      <c r="BF39" s="42" t="s">
        <v>145</v>
      </c>
      <c r="BG39" s="30"/>
      <c r="BH39" s="38" t="s">
        <v>21</v>
      </c>
      <c r="BI39" s="27" t="s">
        <v>88</v>
      </c>
      <c r="BJ39" s="38" t="s">
        <v>21</v>
      </c>
      <c r="BK39" s="27" t="s">
        <v>89</v>
      </c>
      <c r="BL39" s="30"/>
      <c r="BM39" s="44" t="s">
        <v>21</v>
      </c>
      <c r="BN39" s="59" t="s">
        <v>107</v>
      </c>
      <c r="BO39" s="30"/>
      <c r="BP39" s="44" t="s">
        <v>21</v>
      </c>
      <c r="BQ39" s="45" t="s">
        <v>91</v>
      </c>
      <c r="BR39" s="44" t="s">
        <v>21</v>
      </c>
      <c r="BS39" s="45" t="s">
        <v>92</v>
      </c>
      <c r="BT39" s="46"/>
      <c r="BU39" s="47"/>
      <c r="BV39" s="47"/>
      <c r="BW39" s="48"/>
      <c r="BX39" s="47"/>
      <c r="BY39" s="27">
        <v>6</v>
      </c>
      <c r="BZ39" s="13"/>
      <c r="CA39" s="49" t="s">
        <v>21</v>
      </c>
    </row>
    <row r="40" spans="1:81" ht="44.25" customHeight="1">
      <c r="A40" s="23">
        <v>28</v>
      </c>
      <c r="B40" s="60" t="s">
        <v>206</v>
      </c>
      <c r="C40" s="60" t="s">
        <v>207</v>
      </c>
      <c r="D40" s="60" t="s">
        <v>208</v>
      </c>
      <c r="E40" s="15"/>
      <c r="F40" s="28" t="s">
        <v>112</v>
      </c>
      <c r="G40" s="47"/>
      <c r="H40" s="28" t="s">
        <v>112</v>
      </c>
      <c r="I40" s="47"/>
      <c r="J40" s="30"/>
      <c r="K40" s="50" t="s">
        <v>111</v>
      </c>
      <c r="L40" s="62"/>
      <c r="M40" s="51" t="s">
        <v>111</v>
      </c>
      <c r="N40" s="62"/>
      <c r="O40" s="51" t="s">
        <v>111</v>
      </c>
      <c r="P40" s="61"/>
      <c r="Q40" s="30"/>
      <c r="R40" s="63"/>
      <c r="S40" s="47"/>
      <c r="T40" s="63"/>
      <c r="U40" s="47"/>
      <c r="V40" s="63" t="s">
        <v>111</v>
      </c>
      <c r="W40" s="47"/>
      <c r="X40" s="30"/>
      <c r="Y40" s="34" t="s">
        <v>67</v>
      </c>
      <c r="Z40" s="37" t="s">
        <v>113</v>
      </c>
      <c r="AA40" s="34" t="s">
        <v>67</v>
      </c>
      <c r="AB40" s="37" t="s">
        <v>114</v>
      </c>
      <c r="AC40" s="30"/>
      <c r="AD40" s="65"/>
      <c r="AE40" s="47"/>
      <c r="AF40" s="65"/>
      <c r="AG40" s="47"/>
      <c r="AH40" s="65" t="s">
        <v>111</v>
      </c>
      <c r="AI40" s="47"/>
      <c r="AJ40" s="30"/>
      <c r="AK40" s="28" t="s">
        <v>111</v>
      </c>
      <c r="AL40" s="66"/>
      <c r="AM40" s="28" t="s">
        <v>111</v>
      </c>
      <c r="AN40" s="66"/>
      <c r="AO40" s="28" t="s">
        <v>111</v>
      </c>
      <c r="AP40" s="66"/>
      <c r="AQ40" s="30"/>
      <c r="AR40" s="53" t="s">
        <v>111</v>
      </c>
      <c r="AS40" s="67"/>
      <c r="AT40" s="53" t="s">
        <v>111</v>
      </c>
      <c r="AU40" s="67"/>
      <c r="AV40" s="40" t="s">
        <v>111</v>
      </c>
      <c r="AW40" s="67"/>
      <c r="AX40" s="53" t="s">
        <v>111</v>
      </c>
      <c r="AY40" s="67"/>
      <c r="AZ40" s="30"/>
      <c r="BA40" s="54" t="s">
        <v>111</v>
      </c>
      <c r="BB40" s="68"/>
      <c r="BC40" s="56" t="s">
        <v>111</v>
      </c>
      <c r="BD40" s="68"/>
      <c r="BE40" s="56" t="s">
        <v>111</v>
      </c>
      <c r="BF40" s="68"/>
      <c r="BG40" s="30"/>
      <c r="BH40" s="38" t="s">
        <v>111</v>
      </c>
      <c r="BI40" s="47"/>
      <c r="BJ40" s="38" t="s">
        <v>111</v>
      </c>
      <c r="BK40" s="47"/>
      <c r="BL40" s="30"/>
      <c r="BM40" s="69" t="s">
        <v>111</v>
      </c>
      <c r="BN40" s="70"/>
      <c r="BO40" s="30"/>
      <c r="BP40" s="44" t="s">
        <v>111</v>
      </c>
      <c r="BQ40" s="71"/>
      <c r="BR40" s="44" t="s">
        <v>111</v>
      </c>
      <c r="BS40" s="72"/>
      <c r="BT40" s="46"/>
      <c r="BU40" s="47"/>
      <c r="BV40" s="47"/>
      <c r="BW40" s="48"/>
      <c r="BX40" s="47"/>
      <c r="BY40" s="47"/>
      <c r="BZ40" s="13"/>
      <c r="CA40" s="73" t="s">
        <v>111</v>
      </c>
    </row>
    <row r="41" spans="1:81" ht="44.25" customHeight="1">
      <c r="A41" s="23">
        <v>29</v>
      </c>
      <c r="B41" s="24" t="s">
        <v>209</v>
      </c>
      <c r="C41" s="25" t="s">
        <v>171</v>
      </c>
      <c r="D41" s="25" t="s">
        <v>210</v>
      </c>
      <c r="E41" s="15"/>
      <c r="F41" s="28" t="s">
        <v>65</v>
      </c>
      <c r="G41" s="27" t="s">
        <v>66</v>
      </c>
      <c r="H41" s="28" t="s">
        <v>65</v>
      </c>
      <c r="I41" s="29" t="s">
        <v>133</v>
      </c>
      <c r="J41" s="30"/>
      <c r="K41" s="50" t="s">
        <v>21</v>
      </c>
      <c r="L41" s="32" t="s">
        <v>69</v>
      </c>
      <c r="M41" s="51" t="s">
        <v>21</v>
      </c>
      <c r="N41" s="32" t="s">
        <v>118</v>
      </c>
      <c r="O41" s="51" t="s">
        <v>65</v>
      </c>
      <c r="P41" s="32" t="s">
        <v>119</v>
      </c>
      <c r="Q41" s="30"/>
      <c r="R41" s="34" t="s">
        <v>21</v>
      </c>
      <c r="S41" s="52" t="s">
        <v>72</v>
      </c>
      <c r="T41" s="34" t="s">
        <v>21</v>
      </c>
      <c r="U41" s="27" t="s">
        <v>73</v>
      </c>
      <c r="V41" s="34" t="s">
        <v>21</v>
      </c>
      <c r="W41" s="27" t="s">
        <v>74</v>
      </c>
      <c r="X41" s="30"/>
      <c r="Y41" s="34" t="s">
        <v>21</v>
      </c>
      <c r="Z41" s="37" t="s">
        <v>75</v>
      </c>
      <c r="AA41" s="34" t="s">
        <v>21</v>
      </c>
      <c r="AB41" s="37" t="s">
        <v>76</v>
      </c>
      <c r="AC41" s="30"/>
      <c r="AD41" s="38" t="s">
        <v>65</v>
      </c>
      <c r="AE41" s="27" t="s">
        <v>77</v>
      </c>
      <c r="AF41" s="38" t="s">
        <v>21</v>
      </c>
      <c r="AG41" s="27" t="s">
        <v>103</v>
      </c>
      <c r="AH41" s="38" t="s">
        <v>65</v>
      </c>
      <c r="AI41" s="27" t="s">
        <v>79</v>
      </c>
      <c r="AJ41" s="30"/>
      <c r="AK41" s="28" t="s">
        <v>21</v>
      </c>
      <c r="AL41" s="27" t="s">
        <v>80</v>
      </c>
      <c r="AM41" s="28" t="s">
        <v>65</v>
      </c>
      <c r="AN41" s="27" t="s">
        <v>121</v>
      </c>
      <c r="AO41" s="28" t="s">
        <v>21</v>
      </c>
      <c r="AP41" s="27" t="s">
        <v>82</v>
      </c>
      <c r="AQ41" s="30"/>
      <c r="AR41" s="53" t="s">
        <v>21</v>
      </c>
      <c r="AS41" s="27" t="s">
        <v>104</v>
      </c>
      <c r="AT41" s="53" t="s">
        <v>21</v>
      </c>
      <c r="AU41" s="27" t="s">
        <v>104</v>
      </c>
      <c r="AV41" s="40" t="s">
        <v>21</v>
      </c>
      <c r="AW41" s="27" t="s">
        <v>104</v>
      </c>
      <c r="AX41" s="53" t="s">
        <v>21</v>
      </c>
      <c r="AY41" s="27" t="s">
        <v>104</v>
      </c>
      <c r="AZ41" s="30"/>
      <c r="BA41" s="54" t="s">
        <v>21</v>
      </c>
      <c r="BB41" s="55" t="s">
        <v>105</v>
      </c>
      <c r="BC41" s="56" t="s">
        <v>65</v>
      </c>
      <c r="BD41" s="42" t="s">
        <v>123</v>
      </c>
      <c r="BE41" s="56" t="s">
        <v>65</v>
      </c>
      <c r="BF41" s="68"/>
      <c r="BG41" s="30"/>
      <c r="BH41" s="38" t="s">
        <v>21</v>
      </c>
      <c r="BI41" s="27" t="s">
        <v>88</v>
      </c>
      <c r="BJ41" s="38" t="s">
        <v>21</v>
      </c>
      <c r="BK41" s="27" t="s">
        <v>89</v>
      </c>
      <c r="BL41" s="30"/>
      <c r="BM41" s="44" t="s">
        <v>65</v>
      </c>
      <c r="BN41" s="27" t="s">
        <v>147</v>
      </c>
      <c r="BO41" s="30"/>
      <c r="BP41" s="44" t="s">
        <v>21</v>
      </c>
      <c r="BQ41" s="45" t="s">
        <v>91</v>
      </c>
      <c r="BR41" s="44" t="s">
        <v>21</v>
      </c>
      <c r="BS41" s="45" t="s">
        <v>92</v>
      </c>
      <c r="BT41" s="46"/>
      <c r="BU41" s="47"/>
      <c r="BV41" s="27">
        <v>6</v>
      </c>
      <c r="BW41" s="48"/>
      <c r="BX41" s="47"/>
      <c r="BY41" s="27">
        <v>4</v>
      </c>
      <c r="BZ41" s="13"/>
      <c r="CA41" s="49" t="s">
        <v>21</v>
      </c>
    </row>
    <row r="42" spans="1:81" ht="44.25" customHeight="1">
      <c r="A42" s="23">
        <v>30</v>
      </c>
      <c r="B42" s="24" t="s">
        <v>209</v>
      </c>
      <c r="C42" s="25" t="s">
        <v>171</v>
      </c>
      <c r="D42" s="25" t="s">
        <v>211</v>
      </c>
      <c r="E42" s="15"/>
      <c r="F42" s="28" t="s">
        <v>21</v>
      </c>
      <c r="G42" s="27" t="s">
        <v>96</v>
      </c>
      <c r="H42" s="28" t="s">
        <v>21</v>
      </c>
      <c r="I42" s="27" t="s">
        <v>97</v>
      </c>
      <c r="J42" s="30"/>
      <c r="K42" s="50" t="s">
        <v>21</v>
      </c>
      <c r="L42" s="32" t="s">
        <v>69</v>
      </c>
      <c r="M42" s="51" t="s">
        <v>21</v>
      </c>
      <c r="N42" s="32" t="s">
        <v>118</v>
      </c>
      <c r="O42" s="51" t="s">
        <v>21</v>
      </c>
      <c r="P42" s="32" t="s">
        <v>71</v>
      </c>
      <c r="Q42" s="30"/>
      <c r="R42" s="34" t="s">
        <v>21</v>
      </c>
      <c r="S42" s="27" t="s">
        <v>72</v>
      </c>
      <c r="T42" s="34" t="s">
        <v>21</v>
      </c>
      <c r="U42" s="27" t="s">
        <v>73</v>
      </c>
      <c r="V42" s="34" t="s">
        <v>21</v>
      </c>
      <c r="W42" s="27" t="s">
        <v>74</v>
      </c>
      <c r="X42" s="30"/>
      <c r="Y42" s="34" t="s">
        <v>98</v>
      </c>
      <c r="Z42" s="37" t="s">
        <v>75</v>
      </c>
      <c r="AA42" s="34" t="s">
        <v>98</v>
      </c>
      <c r="AB42" s="37" t="s">
        <v>76</v>
      </c>
      <c r="AC42" s="30"/>
      <c r="AD42" s="38" t="s">
        <v>65</v>
      </c>
      <c r="AE42" s="27" t="s">
        <v>77</v>
      </c>
      <c r="AF42" s="38" t="s">
        <v>98</v>
      </c>
      <c r="AG42" s="27" t="s">
        <v>212</v>
      </c>
      <c r="AH42" s="38" t="s">
        <v>21</v>
      </c>
      <c r="AI42" s="27" t="s">
        <v>140</v>
      </c>
      <c r="AJ42" s="30"/>
      <c r="AK42" s="28" t="s">
        <v>21</v>
      </c>
      <c r="AL42" s="52" t="s">
        <v>80</v>
      </c>
      <c r="AM42" s="28" t="s">
        <v>21</v>
      </c>
      <c r="AN42" s="27" t="s">
        <v>81</v>
      </c>
      <c r="AO42" s="28" t="s">
        <v>21</v>
      </c>
      <c r="AP42" s="27" t="s">
        <v>82</v>
      </c>
      <c r="AQ42" s="30"/>
      <c r="AR42" s="53" t="s">
        <v>65</v>
      </c>
      <c r="AS42" s="27" t="s">
        <v>84</v>
      </c>
      <c r="AT42" s="53" t="s">
        <v>65</v>
      </c>
      <c r="AU42" s="27" t="s">
        <v>84</v>
      </c>
      <c r="AV42" s="40" t="s">
        <v>65</v>
      </c>
      <c r="AW42" s="27" t="s">
        <v>84</v>
      </c>
      <c r="AX42" s="53" t="s">
        <v>65</v>
      </c>
      <c r="AY42" s="27" t="s">
        <v>84</v>
      </c>
      <c r="AZ42" s="30"/>
      <c r="BA42" s="54" t="s">
        <v>65</v>
      </c>
      <c r="BB42" s="42" t="s">
        <v>85</v>
      </c>
      <c r="BC42" s="56" t="s">
        <v>65</v>
      </c>
      <c r="BD42" s="42" t="s">
        <v>123</v>
      </c>
      <c r="BE42" s="56" t="s">
        <v>65</v>
      </c>
      <c r="BF42" s="68"/>
      <c r="BG42" s="30"/>
      <c r="BH42" s="38" t="s">
        <v>21</v>
      </c>
      <c r="BI42" s="27" t="s">
        <v>88</v>
      </c>
      <c r="BJ42" s="38" t="s">
        <v>21</v>
      </c>
      <c r="BK42" s="27" t="s">
        <v>89</v>
      </c>
      <c r="BL42" s="30"/>
      <c r="BM42" s="44" t="s">
        <v>21</v>
      </c>
      <c r="BN42" s="59" t="s">
        <v>107</v>
      </c>
      <c r="BO42" s="30"/>
      <c r="BP42" s="44" t="s">
        <v>21</v>
      </c>
      <c r="BQ42" s="45" t="s">
        <v>91</v>
      </c>
      <c r="BR42" s="44" t="s">
        <v>65</v>
      </c>
      <c r="BS42" s="74" t="s">
        <v>129</v>
      </c>
      <c r="BT42" s="46"/>
      <c r="BU42" s="47"/>
      <c r="BV42" s="27">
        <v>10</v>
      </c>
      <c r="BW42" s="48"/>
      <c r="BX42" s="47"/>
      <c r="BY42" s="27">
        <v>4</v>
      </c>
      <c r="BZ42" s="13"/>
      <c r="CA42" s="49" t="s">
        <v>21</v>
      </c>
    </row>
    <row r="43" spans="1:81" ht="44.25" customHeight="1">
      <c r="A43" s="23">
        <v>31</v>
      </c>
      <c r="B43" s="60" t="s">
        <v>213</v>
      </c>
      <c r="C43" s="60" t="s">
        <v>206</v>
      </c>
      <c r="D43" s="60" t="s">
        <v>214</v>
      </c>
      <c r="E43" s="15"/>
      <c r="F43" s="28" t="s">
        <v>112</v>
      </c>
      <c r="G43" s="79"/>
      <c r="H43" s="28" t="s">
        <v>112</v>
      </c>
      <c r="I43" s="79"/>
      <c r="J43" s="30"/>
      <c r="K43" s="83" t="s">
        <v>111</v>
      </c>
      <c r="L43" s="84"/>
      <c r="M43" s="83" t="s">
        <v>111</v>
      </c>
      <c r="N43" s="84"/>
      <c r="O43" s="83" t="s">
        <v>111</v>
      </c>
      <c r="P43" s="84"/>
      <c r="Q43" s="30"/>
      <c r="R43" s="63"/>
      <c r="S43" s="66"/>
      <c r="T43" s="63"/>
      <c r="U43" s="66"/>
      <c r="V43" s="63" t="s">
        <v>111</v>
      </c>
      <c r="W43" s="66"/>
      <c r="X43" s="30"/>
      <c r="Y43" s="34" t="s">
        <v>67</v>
      </c>
      <c r="Z43" s="37" t="s">
        <v>113</v>
      </c>
      <c r="AA43" s="34" t="s">
        <v>67</v>
      </c>
      <c r="AB43" s="37" t="s">
        <v>114</v>
      </c>
      <c r="AC43" s="30"/>
      <c r="AD43" s="65"/>
      <c r="AE43" s="47"/>
      <c r="AF43" s="65"/>
      <c r="AG43" s="47"/>
      <c r="AH43" s="65" t="s">
        <v>111</v>
      </c>
      <c r="AI43" s="47"/>
      <c r="AJ43" s="30"/>
      <c r="AK43" s="28" t="s">
        <v>111</v>
      </c>
      <c r="AL43" s="47"/>
      <c r="AM43" s="28" t="s">
        <v>111</v>
      </c>
      <c r="AN43" s="66"/>
      <c r="AO43" s="28" t="s">
        <v>111</v>
      </c>
      <c r="AP43" s="66"/>
      <c r="AQ43" s="30"/>
      <c r="AR43" s="53" t="s">
        <v>111</v>
      </c>
      <c r="AS43" s="67"/>
      <c r="AT43" s="53" t="s">
        <v>111</v>
      </c>
      <c r="AU43" s="67"/>
      <c r="AV43" s="40" t="s">
        <v>111</v>
      </c>
      <c r="AW43" s="67"/>
      <c r="AX43" s="53" t="s">
        <v>111</v>
      </c>
      <c r="AY43" s="67"/>
      <c r="AZ43" s="30"/>
      <c r="BA43" s="85" t="s">
        <v>111</v>
      </c>
      <c r="BB43" s="86"/>
      <c r="BC43" s="87" t="s">
        <v>111</v>
      </c>
      <c r="BD43" s="86"/>
      <c r="BE43" s="87" t="s">
        <v>111</v>
      </c>
      <c r="BF43" s="86"/>
      <c r="BG43" s="30"/>
      <c r="BH43" s="38" t="s">
        <v>111</v>
      </c>
      <c r="BI43" s="47"/>
      <c r="BJ43" s="38" t="s">
        <v>111</v>
      </c>
      <c r="BK43" s="47"/>
      <c r="BL43" s="30"/>
      <c r="BM43" s="69" t="s">
        <v>111</v>
      </c>
      <c r="BN43" s="47"/>
      <c r="BO43" s="30"/>
      <c r="BP43" s="44" t="s">
        <v>111</v>
      </c>
      <c r="BQ43" s="45"/>
      <c r="BR43" s="44" t="s">
        <v>111</v>
      </c>
      <c r="BS43" s="72"/>
      <c r="BT43" s="46"/>
      <c r="BU43" s="47"/>
      <c r="BV43" s="47"/>
      <c r="BW43" s="48"/>
      <c r="BX43" s="47"/>
      <c r="BY43" s="47"/>
      <c r="BZ43" s="13"/>
      <c r="CA43" s="73" t="s">
        <v>111</v>
      </c>
    </row>
    <row r="44" spans="1:81" ht="44.25" customHeight="1">
      <c r="A44" s="88">
        <v>32</v>
      </c>
      <c r="B44" s="60" t="s">
        <v>215</v>
      </c>
      <c r="C44" s="60" t="s">
        <v>216</v>
      </c>
      <c r="D44" s="60" t="s">
        <v>217</v>
      </c>
      <c r="E44" s="15"/>
      <c r="F44" s="89" t="s">
        <v>112</v>
      </c>
      <c r="G44" s="90"/>
      <c r="H44" s="89" t="s">
        <v>112</v>
      </c>
      <c r="I44" s="90"/>
      <c r="J44" s="30"/>
      <c r="K44" s="91" t="s">
        <v>111</v>
      </c>
      <c r="L44" s="62"/>
      <c r="M44" s="91" t="s">
        <v>111</v>
      </c>
      <c r="N44" s="62"/>
      <c r="O44" s="91" t="s">
        <v>111</v>
      </c>
      <c r="P44" s="62"/>
      <c r="Q44" s="30"/>
      <c r="R44" s="63"/>
      <c r="S44" s="47"/>
      <c r="T44" s="63"/>
      <c r="U44" s="47"/>
      <c r="V44" s="34" t="s">
        <v>111</v>
      </c>
      <c r="W44" s="47"/>
      <c r="X44" s="30"/>
      <c r="Y44" s="34" t="s">
        <v>67</v>
      </c>
      <c r="Z44" s="37" t="s">
        <v>113</v>
      </c>
      <c r="AA44" s="34" t="s">
        <v>67</v>
      </c>
      <c r="AB44" s="37" t="s">
        <v>114</v>
      </c>
      <c r="AC44" s="30"/>
      <c r="AD44" s="92"/>
      <c r="AE44" s="90"/>
      <c r="AF44" s="92"/>
      <c r="AG44" s="90"/>
      <c r="AH44" s="92" t="s">
        <v>111</v>
      </c>
      <c r="AI44" s="90"/>
      <c r="AJ44" s="30"/>
      <c r="AK44" s="89" t="s">
        <v>111</v>
      </c>
      <c r="AL44" s="93"/>
      <c r="AM44" s="89" t="s">
        <v>111</v>
      </c>
      <c r="AN44" s="94"/>
      <c r="AO44" s="89" t="s">
        <v>111</v>
      </c>
      <c r="AP44" s="94"/>
      <c r="AQ44" s="30"/>
      <c r="AR44" s="53" t="s">
        <v>111</v>
      </c>
      <c r="AS44" s="67"/>
      <c r="AT44" s="53" t="s">
        <v>111</v>
      </c>
      <c r="AU44" s="67"/>
      <c r="AV44" s="40" t="s">
        <v>111</v>
      </c>
      <c r="AW44" s="67"/>
      <c r="AX44" s="53" t="s">
        <v>111</v>
      </c>
      <c r="AY44" s="67"/>
      <c r="AZ44" s="95"/>
      <c r="BA44" s="96" t="s">
        <v>111</v>
      </c>
      <c r="BB44" s="97"/>
      <c r="BC44" s="96" t="s">
        <v>111</v>
      </c>
      <c r="BD44" s="97"/>
      <c r="BE44" s="96" t="s">
        <v>111</v>
      </c>
      <c r="BF44" s="97"/>
      <c r="BG44" s="30"/>
      <c r="BH44" s="98" t="s">
        <v>111</v>
      </c>
      <c r="BI44" s="90"/>
      <c r="BJ44" s="98" t="s">
        <v>111</v>
      </c>
      <c r="BK44" s="90"/>
      <c r="BL44" s="30"/>
      <c r="BM44" s="69" t="s">
        <v>111</v>
      </c>
      <c r="BN44" s="70"/>
      <c r="BO44" s="95"/>
      <c r="BP44" s="44" t="s">
        <v>111</v>
      </c>
      <c r="BQ44" s="71"/>
      <c r="BR44" s="44" t="s">
        <v>111</v>
      </c>
      <c r="BS44" s="72"/>
      <c r="BT44" s="46"/>
      <c r="BU44" s="90"/>
      <c r="BV44" s="90"/>
      <c r="BW44" s="48"/>
      <c r="BX44" s="90"/>
      <c r="BY44" s="90"/>
      <c r="BZ44" s="13"/>
      <c r="CA44" s="99" t="s">
        <v>111</v>
      </c>
      <c r="CB44" s="100"/>
      <c r="CC44" s="100"/>
    </row>
    <row r="45" spans="1:81" ht="44.25" customHeight="1">
      <c r="A45" s="23">
        <v>33</v>
      </c>
      <c r="B45" s="24" t="s">
        <v>218</v>
      </c>
      <c r="C45" s="25" t="s">
        <v>219</v>
      </c>
      <c r="D45" s="25" t="s">
        <v>220</v>
      </c>
      <c r="E45" s="15"/>
      <c r="F45" s="89" t="s">
        <v>65</v>
      </c>
      <c r="G45" s="27" t="s">
        <v>66</v>
      </c>
      <c r="H45" s="89" t="s">
        <v>21</v>
      </c>
      <c r="I45" s="27" t="s">
        <v>97</v>
      </c>
      <c r="J45" s="30"/>
      <c r="K45" s="91" t="s">
        <v>21</v>
      </c>
      <c r="L45" s="32" t="s">
        <v>69</v>
      </c>
      <c r="M45" s="91" t="s">
        <v>65</v>
      </c>
      <c r="N45" s="32" t="s">
        <v>70</v>
      </c>
      <c r="O45" s="91" t="s">
        <v>65</v>
      </c>
      <c r="P45" s="32" t="s">
        <v>119</v>
      </c>
      <c r="Q45" s="30"/>
      <c r="R45" s="34" t="s">
        <v>21</v>
      </c>
      <c r="S45" s="27" t="s">
        <v>72</v>
      </c>
      <c r="T45" s="34" t="s">
        <v>21</v>
      </c>
      <c r="U45" s="27" t="s">
        <v>73</v>
      </c>
      <c r="V45" s="34" t="s">
        <v>21</v>
      </c>
      <c r="W45" s="27" t="s">
        <v>74</v>
      </c>
      <c r="X45" s="30"/>
      <c r="Y45" s="34" t="s">
        <v>21</v>
      </c>
      <c r="Z45" s="37" t="s">
        <v>75</v>
      </c>
      <c r="AA45" s="34" t="s">
        <v>65</v>
      </c>
      <c r="AB45" s="37" t="s">
        <v>127</v>
      </c>
      <c r="AC45" s="30"/>
      <c r="AD45" s="98" t="s">
        <v>65</v>
      </c>
      <c r="AE45" s="27" t="s">
        <v>77</v>
      </c>
      <c r="AF45" s="98" t="s">
        <v>67</v>
      </c>
      <c r="AG45" s="27" t="s">
        <v>153</v>
      </c>
      <c r="AH45" s="98" t="s">
        <v>65</v>
      </c>
      <c r="AI45" s="27" t="s">
        <v>79</v>
      </c>
      <c r="AJ45" s="30"/>
      <c r="AK45" s="89" t="s">
        <v>65</v>
      </c>
      <c r="AL45" s="101" t="s">
        <v>120</v>
      </c>
      <c r="AM45" s="89" t="s">
        <v>65</v>
      </c>
      <c r="AN45" s="102" t="s">
        <v>121</v>
      </c>
      <c r="AO45" s="89" t="s">
        <v>65</v>
      </c>
      <c r="AP45" s="102" t="s">
        <v>122</v>
      </c>
      <c r="AQ45" s="30"/>
      <c r="AR45" s="53" t="s">
        <v>65</v>
      </c>
      <c r="AS45" s="27" t="s">
        <v>84</v>
      </c>
      <c r="AT45" s="53" t="s">
        <v>65</v>
      </c>
      <c r="AU45" s="27" t="s">
        <v>84</v>
      </c>
      <c r="AV45" s="40" t="s">
        <v>65</v>
      </c>
      <c r="AW45" s="27" t="s">
        <v>84</v>
      </c>
      <c r="AX45" s="53" t="s">
        <v>67</v>
      </c>
      <c r="AY45" s="37" t="s">
        <v>177</v>
      </c>
      <c r="AZ45" s="95"/>
      <c r="BA45" s="96" t="s">
        <v>65</v>
      </c>
      <c r="BB45" s="42" t="s">
        <v>85</v>
      </c>
      <c r="BC45" s="96" t="s">
        <v>65</v>
      </c>
      <c r="BD45" s="42" t="s">
        <v>123</v>
      </c>
      <c r="BE45" s="96" t="s">
        <v>65</v>
      </c>
      <c r="BF45" s="97"/>
      <c r="BG45" s="30"/>
      <c r="BH45" s="98" t="s">
        <v>65</v>
      </c>
      <c r="BI45" s="103" t="s">
        <v>221</v>
      </c>
      <c r="BJ45" s="98" t="s">
        <v>21</v>
      </c>
      <c r="BK45" s="103" t="s">
        <v>89</v>
      </c>
      <c r="BL45" s="30"/>
      <c r="BM45" s="44" t="s">
        <v>65</v>
      </c>
      <c r="BN45" s="27" t="s">
        <v>147</v>
      </c>
      <c r="BO45" s="95"/>
      <c r="BP45" s="44" t="s">
        <v>21</v>
      </c>
      <c r="BQ45" s="45" t="s">
        <v>91</v>
      </c>
      <c r="BR45" s="44" t="s">
        <v>65</v>
      </c>
      <c r="BS45" s="74" t="s">
        <v>129</v>
      </c>
      <c r="BT45" s="46"/>
      <c r="BU45" s="103">
        <v>1</v>
      </c>
      <c r="BV45" s="103">
        <v>8</v>
      </c>
      <c r="BW45" s="48"/>
      <c r="BX45" s="90"/>
      <c r="BY45" s="103">
        <v>2</v>
      </c>
      <c r="BZ45" s="13"/>
      <c r="CA45" s="104" t="s">
        <v>65</v>
      </c>
      <c r="CB45" s="100"/>
      <c r="CC45" s="100"/>
    </row>
    <row r="46" spans="1:81" ht="44.25" customHeight="1">
      <c r="A46" s="88">
        <v>34</v>
      </c>
      <c r="B46" s="24" t="s">
        <v>222</v>
      </c>
      <c r="C46" s="25" t="s">
        <v>223</v>
      </c>
      <c r="D46" s="25" t="s">
        <v>224</v>
      </c>
      <c r="E46" s="15"/>
      <c r="F46" s="89" t="s">
        <v>21</v>
      </c>
      <c r="G46" s="27" t="s">
        <v>96</v>
      </c>
      <c r="H46" s="89" t="s">
        <v>65</v>
      </c>
      <c r="I46" s="29" t="s">
        <v>133</v>
      </c>
      <c r="J46" s="30"/>
      <c r="K46" s="91" t="s">
        <v>98</v>
      </c>
      <c r="L46" s="32" t="s">
        <v>99</v>
      </c>
      <c r="M46" s="91" t="s">
        <v>98</v>
      </c>
      <c r="N46" s="32" t="s">
        <v>71</v>
      </c>
      <c r="O46" s="91" t="s">
        <v>98</v>
      </c>
      <c r="P46" s="32" t="s">
        <v>101</v>
      </c>
      <c r="Q46" s="30"/>
      <c r="R46" s="34" t="s">
        <v>21</v>
      </c>
      <c r="S46" s="27" t="s">
        <v>72</v>
      </c>
      <c r="T46" s="34" t="s">
        <v>21</v>
      </c>
      <c r="U46" s="27" t="s">
        <v>73</v>
      </c>
      <c r="V46" s="34" t="s">
        <v>21</v>
      </c>
      <c r="W46" s="27" t="s">
        <v>74</v>
      </c>
      <c r="X46" s="30"/>
      <c r="Y46" s="34" t="s">
        <v>98</v>
      </c>
      <c r="Z46" s="37" t="s">
        <v>75</v>
      </c>
      <c r="AA46" s="34" t="s">
        <v>98</v>
      </c>
      <c r="AB46" s="37" t="s">
        <v>76</v>
      </c>
      <c r="AC46" s="30"/>
      <c r="AD46" s="98" t="s">
        <v>21</v>
      </c>
      <c r="AE46" s="27" t="s">
        <v>102</v>
      </c>
      <c r="AF46" s="98" t="s">
        <v>21</v>
      </c>
      <c r="AG46" s="27" t="s">
        <v>103</v>
      </c>
      <c r="AH46" s="98" t="s">
        <v>65</v>
      </c>
      <c r="AI46" s="27" t="s">
        <v>79</v>
      </c>
      <c r="AJ46" s="30"/>
      <c r="AK46" s="89" t="s">
        <v>21</v>
      </c>
      <c r="AL46" s="101" t="s">
        <v>80</v>
      </c>
      <c r="AM46" s="89" t="s">
        <v>21</v>
      </c>
      <c r="AN46" s="102" t="s">
        <v>81</v>
      </c>
      <c r="AO46" s="89" t="s">
        <v>21</v>
      </c>
      <c r="AP46" s="27" t="s">
        <v>82</v>
      </c>
      <c r="AQ46" s="30"/>
      <c r="AR46" s="53" t="s">
        <v>65</v>
      </c>
      <c r="AS46" s="27" t="s">
        <v>84</v>
      </c>
      <c r="AT46" s="53" t="s">
        <v>65</v>
      </c>
      <c r="AU46" s="27" t="s">
        <v>84</v>
      </c>
      <c r="AV46" s="40" t="s">
        <v>65</v>
      </c>
      <c r="AW46" s="27" t="s">
        <v>84</v>
      </c>
      <c r="AX46" s="53" t="s">
        <v>65</v>
      </c>
      <c r="AY46" s="27" t="s">
        <v>84</v>
      </c>
      <c r="AZ46" s="95"/>
      <c r="BA46" s="96" t="s">
        <v>21</v>
      </c>
      <c r="BB46" s="55" t="s">
        <v>105</v>
      </c>
      <c r="BC46" s="96" t="s">
        <v>65</v>
      </c>
      <c r="BD46" s="42" t="s">
        <v>123</v>
      </c>
      <c r="BE46" s="96" t="s">
        <v>21</v>
      </c>
      <c r="BF46" s="42" t="s">
        <v>87</v>
      </c>
      <c r="BG46" s="30"/>
      <c r="BH46" s="98" t="s">
        <v>21</v>
      </c>
      <c r="BI46" s="103" t="s">
        <v>88</v>
      </c>
      <c r="BJ46" s="98" t="s">
        <v>21</v>
      </c>
      <c r="BK46" s="103" t="s">
        <v>89</v>
      </c>
      <c r="BL46" s="30"/>
      <c r="BM46" s="44" t="s">
        <v>21</v>
      </c>
      <c r="BN46" s="59" t="s">
        <v>107</v>
      </c>
      <c r="BO46" s="95"/>
      <c r="BP46" s="44" t="s">
        <v>21</v>
      </c>
      <c r="BQ46" s="45" t="s">
        <v>91</v>
      </c>
      <c r="BR46" s="44" t="s">
        <v>65</v>
      </c>
      <c r="BS46" s="74" t="s">
        <v>129</v>
      </c>
      <c r="BT46" s="46"/>
      <c r="BU46" s="103">
        <v>1</v>
      </c>
      <c r="BV46" s="90"/>
      <c r="BW46" s="48"/>
      <c r="BX46" s="90"/>
      <c r="BY46" s="90"/>
      <c r="BZ46" s="13"/>
      <c r="CA46" s="104" t="s">
        <v>21</v>
      </c>
      <c r="CB46" s="100"/>
      <c r="CC46" s="100"/>
    </row>
    <row r="47" spans="1:81" ht="44.25" customHeight="1">
      <c r="A47" s="23">
        <v>35</v>
      </c>
      <c r="B47" s="60" t="s">
        <v>225</v>
      </c>
      <c r="C47" s="60" t="s">
        <v>226</v>
      </c>
      <c r="D47" s="60" t="s">
        <v>227</v>
      </c>
      <c r="E47" s="15"/>
      <c r="F47" s="89" t="s">
        <v>112</v>
      </c>
      <c r="G47" s="90"/>
      <c r="H47" s="89" t="s">
        <v>112</v>
      </c>
      <c r="I47" s="90"/>
      <c r="J47" s="30"/>
      <c r="K47" s="91" t="s">
        <v>111</v>
      </c>
      <c r="L47" s="62"/>
      <c r="M47" s="91" t="s">
        <v>111</v>
      </c>
      <c r="N47" s="62"/>
      <c r="O47" s="91" t="s">
        <v>111</v>
      </c>
      <c r="P47" s="62"/>
      <c r="Q47" s="30"/>
      <c r="R47" s="63"/>
      <c r="S47" s="47"/>
      <c r="T47" s="63"/>
      <c r="U47" s="47"/>
      <c r="V47" s="63" t="s">
        <v>111</v>
      </c>
      <c r="W47" s="47"/>
      <c r="X47" s="30"/>
      <c r="Y47" s="34" t="s">
        <v>67</v>
      </c>
      <c r="Z47" s="37" t="s">
        <v>113</v>
      </c>
      <c r="AA47" s="34" t="s">
        <v>67</v>
      </c>
      <c r="AB47" s="37" t="s">
        <v>114</v>
      </c>
      <c r="AC47" s="30"/>
      <c r="AD47" s="92"/>
      <c r="AE47" s="90"/>
      <c r="AF47" s="92"/>
      <c r="AG47" s="90"/>
      <c r="AH47" s="92" t="s">
        <v>111</v>
      </c>
      <c r="AI47" s="90"/>
      <c r="AJ47" s="30"/>
      <c r="AK47" s="89" t="s">
        <v>111</v>
      </c>
      <c r="AL47" s="93"/>
      <c r="AM47" s="89" t="s">
        <v>111</v>
      </c>
      <c r="AN47" s="94"/>
      <c r="AO47" s="89" t="s">
        <v>111</v>
      </c>
      <c r="AP47" s="94"/>
      <c r="AQ47" s="30"/>
      <c r="AR47" s="53" t="s">
        <v>111</v>
      </c>
      <c r="AS47" s="67"/>
      <c r="AT47" s="105"/>
      <c r="AU47" s="67"/>
      <c r="AV47" s="40" t="s">
        <v>111</v>
      </c>
      <c r="AW47" s="67"/>
      <c r="AX47" s="53" t="s">
        <v>111</v>
      </c>
      <c r="AY47" s="67"/>
      <c r="AZ47" s="95"/>
      <c r="BA47" s="96" t="s">
        <v>111</v>
      </c>
      <c r="BB47" s="97"/>
      <c r="BC47" s="96" t="s">
        <v>111</v>
      </c>
      <c r="BD47" s="97"/>
      <c r="BE47" s="96" t="s">
        <v>111</v>
      </c>
      <c r="BF47" s="97"/>
      <c r="BG47" s="30"/>
      <c r="BH47" s="98" t="s">
        <v>111</v>
      </c>
      <c r="BI47" s="90"/>
      <c r="BJ47" s="98" t="s">
        <v>111</v>
      </c>
      <c r="BK47" s="90"/>
      <c r="BL47" s="30"/>
      <c r="BM47" s="69" t="s">
        <v>111</v>
      </c>
      <c r="BN47" s="70"/>
      <c r="BO47" s="95"/>
      <c r="BP47" s="44" t="s">
        <v>111</v>
      </c>
      <c r="BQ47" s="71"/>
      <c r="BR47" s="44" t="s">
        <v>111</v>
      </c>
      <c r="BS47" s="72"/>
      <c r="BT47" s="46"/>
      <c r="BU47" s="90"/>
      <c r="BV47" s="90"/>
      <c r="BW47" s="48"/>
      <c r="BX47" s="90"/>
      <c r="BY47" s="90"/>
      <c r="BZ47" s="13"/>
      <c r="CA47" s="99" t="s">
        <v>111</v>
      </c>
      <c r="CB47" s="100"/>
      <c r="CC47" s="100"/>
    </row>
    <row r="48" spans="1:81" ht="44.25" customHeight="1">
      <c r="A48" s="88">
        <v>36</v>
      </c>
      <c r="B48" s="24" t="s">
        <v>184</v>
      </c>
      <c r="C48" s="25" t="s">
        <v>228</v>
      </c>
      <c r="D48" s="25" t="s">
        <v>229</v>
      </c>
      <c r="E48" s="15"/>
      <c r="F48" s="89" t="s">
        <v>65</v>
      </c>
      <c r="G48" s="27" t="s">
        <v>66</v>
      </c>
      <c r="H48" s="89" t="s">
        <v>65</v>
      </c>
      <c r="I48" s="90"/>
      <c r="J48" s="30"/>
      <c r="K48" s="91" t="s">
        <v>21</v>
      </c>
      <c r="L48" s="32" t="s">
        <v>69</v>
      </c>
      <c r="M48" s="91" t="s">
        <v>65</v>
      </c>
      <c r="N48" s="32" t="s">
        <v>70</v>
      </c>
      <c r="O48" s="91" t="s">
        <v>21</v>
      </c>
      <c r="P48" s="32" t="s">
        <v>71</v>
      </c>
      <c r="Q48" s="30"/>
      <c r="R48" s="34" t="s">
        <v>21</v>
      </c>
      <c r="S48" s="27" t="s">
        <v>72</v>
      </c>
      <c r="T48" s="34" t="s">
        <v>21</v>
      </c>
      <c r="U48" s="27" t="s">
        <v>73</v>
      </c>
      <c r="V48" s="34" t="s">
        <v>21</v>
      </c>
      <c r="W48" s="27" t="s">
        <v>74</v>
      </c>
      <c r="X48" s="30"/>
      <c r="Y48" s="34" t="s">
        <v>21</v>
      </c>
      <c r="Z48" s="37" t="s">
        <v>75</v>
      </c>
      <c r="AA48" s="34" t="s">
        <v>67</v>
      </c>
      <c r="AB48" s="37" t="s">
        <v>114</v>
      </c>
      <c r="AC48" s="30"/>
      <c r="AD48" s="98" t="s">
        <v>65</v>
      </c>
      <c r="AE48" s="27" t="s">
        <v>77</v>
      </c>
      <c r="AF48" s="98" t="s">
        <v>65</v>
      </c>
      <c r="AG48" s="27" t="s">
        <v>78</v>
      </c>
      <c r="AH48" s="98" t="s">
        <v>65</v>
      </c>
      <c r="AI48" s="27" t="s">
        <v>79</v>
      </c>
      <c r="AJ48" s="30"/>
      <c r="AK48" s="89" t="s">
        <v>65</v>
      </c>
      <c r="AL48" s="101" t="s">
        <v>120</v>
      </c>
      <c r="AM48" s="89" t="s">
        <v>21</v>
      </c>
      <c r="AN48" s="102" t="s">
        <v>81</v>
      </c>
      <c r="AO48" s="89" t="s">
        <v>65</v>
      </c>
      <c r="AP48" s="102" t="s">
        <v>122</v>
      </c>
      <c r="AQ48" s="30"/>
      <c r="AR48" s="53" t="s">
        <v>65</v>
      </c>
      <c r="AS48" s="27" t="s">
        <v>84</v>
      </c>
      <c r="AT48" s="53" t="s">
        <v>65</v>
      </c>
      <c r="AU48" s="27" t="s">
        <v>84</v>
      </c>
      <c r="AV48" s="40" t="s">
        <v>65</v>
      </c>
      <c r="AW48" s="27" t="s">
        <v>84</v>
      </c>
      <c r="AX48" s="53" t="s">
        <v>65</v>
      </c>
      <c r="AY48" s="27" t="s">
        <v>84</v>
      </c>
      <c r="AZ48" s="95"/>
      <c r="BA48" s="96" t="s">
        <v>65</v>
      </c>
      <c r="BB48" s="42" t="s">
        <v>85</v>
      </c>
      <c r="BC48" s="96" t="s">
        <v>65</v>
      </c>
      <c r="BD48" s="42" t="s">
        <v>123</v>
      </c>
      <c r="BE48" s="96" t="s">
        <v>65</v>
      </c>
      <c r="BF48" s="42" t="s">
        <v>145</v>
      </c>
      <c r="BG48" s="30"/>
      <c r="BH48" s="98" t="s">
        <v>21</v>
      </c>
      <c r="BI48" s="103" t="s">
        <v>88</v>
      </c>
      <c r="BJ48" s="98" t="s">
        <v>21</v>
      </c>
      <c r="BK48" s="103" t="s">
        <v>89</v>
      </c>
      <c r="BL48" s="30"/>
      <c r="BM48" s="44" t="s">
        <v>65</v>
      </c>
      <c r="BN48" s="27" t="s">
        <v>147</v>
      </c>
      <c r="BO48" s="95"/>
      <c r="BP48" s="44" t="s">
        <v>21</v>
      </c>
      <c r="BQ48" s="45" t="s">
        <v>91</v>
      </c>
      <c r="BR48" s="44" t="s">
        <v>65</v>
      </c>
      <c r="BS48" s="74" t="s">
        <v>129</v>
      </c>
      <c r="BT48" s="46"/>
      <c r="BU48" s="90"/>
      <c r="BV48" s="103">
        <v>1</v>
      </c>
      <c r="BW48" s="48"/>
      <c r="BX48" s="90"/>
      <c r="BY48" s="103">
        <v>1</v>
      </c>
      <c r="BZ48" s="13"/>
      <c r="CA48" s="104" t="s">
        <v>21</v>
      </c>
      <c r="CB48" s="100"/>
      <c r="CC48" s="100"/>
    </row>
    <row r="49" spans="1:94" ht="44.25" customHeight="1">
      <c r="A49" s="23">
        <v>37</v>
      </c>
      <c r="B49" s="76" t="s">
        <v>230</v>
      </c>
      <c r="C49" s="76" t="s">
        <v>231</v>
      </c>
      <c r="D49" s="76" t="s">
        <v>232</v>
      </c>
      <c r="E49" s="15"/>
      <c r="F49" s="89" t="s">
        <v>65</v>
      </c>
      <c r="G49" s="27" t="s">
        <v>66</v>
      </c>
      <c r="H49" s="89" t="s">
        <v>65</v>
      </c>
      <c r="I49" s="29" t="s">
        <v>133</v>
      </c>
      <c r="J49" s="30"/>
      <c r="K49" s="91" t="s">
        <v>21</v>
      </c>
      <c r="L49" s="32" t="s">
        <v>69</v>
      </c>
      <c r="M49" s="91" t="s">
        <v>65</v>
      </c>
      <c r="N49" s="32" t="s">
        <v>70</v>
      </c>
      <c r="O49" s="91" t="s">
        <v>21</v>
      </c>
      <c r="P49" s="32" t="s">
        <v>71</v>
      </c>
      <c r="Q49" s="30"/>
      <c r="R49" s="34" t="s">
        <v>21</v>
      </c>
      <c r="S49" s="27" t="s">
        <v>72</v>
      </c>
      <c r="T49" s="34" t="s">
        <v>21</v>
      </c>
      <c r="U49" s="27" t="s">
        <v>73</v>
      </c>
      <c r="V49" s="34" t="s">
        <v>21</v>
      </c>
      <c r="W49" s="27" t="s">
        <v>74</v>
      </c>
      <c r="X49" s="30"/>
      <c r="Y49" s="34" t="s">
        <v>21</v>
      </c>
      <c r="Z49" s="37" t="s">
        <v>75</v>
      </c>
      <c r="AA49" s="34" t="s">
        <v>21</v>
      </c>
      <c r="AB49" s="37" t="s">
        <v>76</v>
      </c>
      <c r="AC49" s="30"/>
      <c r="AD49" s="98" t="s">
        <v>65</v>
      </c>
      <c r="AE49" s="27" t="s">
        <v>77</v>
      </c>
      <c r="AF49" s="98" t="s">
        <v>21</v>
      </c>
      <c r="AG49" s="27" t="s">
        <v>103</v>
      </c>
      <c r="AH49" s="98" t="s">
        <v>65</v>
      </c>
      <c r="AI49" s="27" t="s">
        <v>79</v>
      </c>
      <c r="AJ49" s="30"/>
      <c r="AK49" s="89" t="s">
        <v>65</v>
      </c>
      <c r="AL49" s="101" t="s">
        <v>120</v>
      </c>
      <c r="AM49" s="89" t="s">
        <v>65</v>
      </c>
      <c r="AN49" s="102" t="s">
        <v>121</v>
      </c>
      <c r="AO49" s="89" t="s">
        <v>65</v>
      </c>
      <c r="AP49" s="102" t="s">
        <v>122</v>
      </c>
      <c r="AQ49" s="30"/>
      <c r="AR49" s="53" t="s">
        <v>65</v>
      </c>
      <c r="AS49" s="27" t="s">
        <v>84</v>
      </c>
      <c r="AT49" s="53" t="s">
        <v>65</v>
      </c>
      <c r="AU49" s="27" t="s">
        <v>84</v>
      </c>
      <c r="AV49" s="40" t="s">
        <v>65</v>
      </c>
      <c r="AW49" s="27" t="s">
        <v>84</v>
      </c>
      <c r="AX49" s="53" t="s">
        <v>65</v>
      </c>
      <c r="AY49" s="27" t="s">
        <v>84</v>
      </c>
      <c r="AZ49" s="95"/>
      <c r="BA49" s="96" t="s">
        <v>65</v>
      </c>
      <c r="BB49" s="42" t="s">
        <v>85</v>
      </c>
      <c r="BC49" s="96" t="s">
        <v>67</v>
      </c>
      <c r="BD49" s="37" t="s">
        <v>233</v>
      </c>
      <c r="BE49" s="96" t="s">
        <v>65</v>
      </c>
      <c r="BF49" s="42" t="s">
        <v>145</v>
      </c>
      <c r="BG49" s="30"/>
      <c r="BH49" s="98" t="s">
        <v>65</v>
      </c>
      <c r="BI49" s="103" t="s">
        <v>221</v>
      </c>
      <c r="BJ49" s="98" t="s">
        <v>65</v>
      </c>
      <c r="BK49" s="103" t="s">
        <v>146</v>
      </c>
      <c r="BL49" s="30"/>
      <c r="BM49" s="44" t="s">
        <v>21</v>
      </c>
      <c r="BN49" s="27" t="s">
        <v>134</v>
      </c>
      <c r="BO49" s="95"/>
      <c r="BP49" s="44" t="s">
        <v>21</v>
      </c>
      <c r="BQ49" s="45" t="s">
        <v>91</v>
      </c>
      <c r="BR49" s="44" t="s">
        <v>65</v>
      </c>
      <c r="BS49" s="74" t="s">
        <v>129</v>
      </c>
      <c r="BT49" s="46"/>
      <c r="BU49" s="103">
        <v>1</v>
      </c>
      <c r="BV49" s="90"/>
      <c r="BW49" s="48"/>
      <c r="BX49" s="90"/>
      <c r="BY49" s="103">
        <v>1</v>
      </c>
      <c r="BZ49" s="13"/>
      <c r="CA49" s="104" t="s">
        <v>21</v>
      </c>
      <c r="CB49" s="100"/>
      <c r="CC49" s="100"/>
    </row>
    <row r="50" spans="1:94" ht="44.25" customHeight="1">
      <c r="A50" s="88">
        <v>38</v>
      </c>
      <c r="B50" s="60" t="s">
        <v>234</v>
      </c>
      <c r="C50" s="60" t="s">
        <v>235</v>
      </c>
      <c r="D50" s="60" t="s">
        <v>236</v>
      </c>
      <c r="E50" s="15"/>
      <c r="F50" s="89" t="s">
        <v>112</v>
      </c>
      <c r="G50" s="90"/>
      <c r="H50" s="89" t="s">
        <v>112</v>
      </c>
      <c r="I50" s="90"/>
      <c r="J50" s="30"/>
      <c r="K50" s="91" t="s">
        <v>111</v>
      </c>
      <c r="L50" s="62"/>
      <c r="M50" s="91" t="s">
        <v>111</v>
      </c>
      <c r="N50" s="62"/>
      <c r="O50" s="91" t="s">
        <v>111</v>
      </c>
      <c r="P50" s="62"/>
      <c r="Q50" s="30"/>
      <c r="R50" s="63"/>
      <c r="S50" s="47"/>
      <c r="T50" s="63"/>
      <c r="U50" s="47"/>
      <c r="V50" s="63" t="s">
        <v>111</v>
      </c>
      <c r="W50" s="47"/>
      <c r="X50" s="30"/>
      <c r="Y50" s="34" t="s">
        <v>67</v>
      </c>
      <c r="Z50" s="37" t="s">
        <v>113</v>
      </c>
      <c r="AA50" s="34" t="s">
        <v>67</v>
      </c>
      <c r="AB50" s="37" t="s">
        <v>114</v>
      </c>
      <c r="AC50" s="30"/>
      <c r="AD50" s="92"/>
      <c r="AE50" s="90"/>
      <c r="AF50" s="92"/>
      <c r="AG50" s="90"/>
      <c r="AH50" s="92" t="s">
        <v>111</v>
      </c>
      <c r="AI50" s="90"/>
      <c r="AJ50" s="30"/>
      <c r="AK50" s="89" t="s">
        <v>111</v>
      </c>
      <c r="AL50" s="93"/>
      <c r="AM50" s="89" t="s">
        <v>111</v>
      </c>
      <c r="AN50" s="94"/>
      <c r="AO50" s="89" t="s">
        <v>111</v>
      </c>
      <c r="AP50" s="94"/>
      <c r="AQ50" s="30"/>
      <c r="AR50" s="53" t="s">
        <v>111</v>
      </c>
      <c r="AS50" s="67"/>
      <c r="AT50" s="53" t="s">
        <v>111</v>
      </c>
      <c r="AU50" s="67"/>
      <c r="AV50" s="40" t="s">
        <v>65</v>
      </c>
      <c r="AW50" s="27" t="s">
        <v>84</v>
      </c>
      <c r="AX50" s="53" t="s">
        <v>111</v>
      </c>
      <c r="AY50" s="67"/>
      <c r="AZ50" s="95"/>
      <c r="BA50" s="96" t="s">
        <v>111</v>
      </c>
      <c r="BB50" s="97"/>
      <c r="BC50" s="96" t="s">
        <v>111</v>
      </c>
      <c r="BD50" s="97"/>
      <c r="BE50" s="96" t="s">
        <v>111</v>
      </c>
      <c r="BF50" s="97"/>
      <c r="BG50" s="30"/>
      <c r="BH50" s="98" t="s">
        <v>111</v>
      </c>
      <c r="BI50" s="90"/>
      <c r="BJ50" s="98" t="s">
        <v>111</v>
      </c>
      <c r="BK50" s="90"/>
      <c r="BL50" s="30"/>
      <c r="BM50" s="69" t="s">
        <v>111</v>
      </c>
      <c r="BN50" s="70"/>
      <c r="BO50" s="95"/>
      <c r="BP50" s="44" t="s">
        <v>111</v>
      </c>
      <c r="BQ50" s="71"/>
      <c r="BR50" s="44" t="s">
        <v>111</v>
      </c>
      <c r="BS50" s="72"/>
      <c r="BT50" s="46"/>
      <c r="BU50" s="90"/>
      <c r="BV50" s="90"/>
      <c r="BW50" s="48"/>
      <c r="BX50" s="90"/>
      <c r="BY50" s="90"/>
      <c r="BZ50" s="13"/>
      <c r="CA50" s="99" t="s">
        <v>111</v>
      </c>
      <c r="CB50" s="100"/>
      <c r="CC50" s="100"/>
      <c r="CD50" s="100"/>
      <c r="CE50" s="100"/>
      <c r="CF50" s="100"/>
      <c r="CG50" s="100"/>
      <c r="CH50" s="100"/>
      <c r="CI50" s="100"/>
      <c r="CJ50" s="100"/>
      <c r="CK50" s="100"/>
      <c r="CL50" s="100"/>
      <c r="CM50" s="100"/>
      <c r="CN50" s="100"/>
      <c r="CO50" s="100"/>
      <c r="CP50" s="100"/>
    </row>
    <row r="51" spans="1:94" ht="44.25" customHeight="1">
      <c r="A51" s="23">
        <v>39</v>
      </c>
      <c r="B51" s="24" t="s">
        <v>237</v>
      </c>
      <c r="C51" s="25" t="s">
        <v>238</v>
      </c>
      <c r="D51" s="25" t="s">
        <v>239</v>
      </c>
      <c r="E51" s="15"/>
      <c r="F51" s="89" t="s">
        <v>21</v>
      </c>
      <c r="G51" s="27" t="s">
        <v>96</v>
      </c>
      <c r="H51" s="89" t="s">
        <v>21</v>
      </c>
      <c r="I51" s="27" t="s">
        <v>97</v>
      </c>
      <c r="J51" s="30"/>
      <c r="K51" s="91" t="s">
        <v>98</v>
      </c>
      <c r="L51" s="32" t="s">
        <v>99</v>
      </c>
      <c r="M51" s="91" t="s">
        <v>98</v>
      </c>
      <c r="N51" s="32" t="s">
        <v>71</v>
      </c>
      <c r="O51" s="91" t="s">
        <v>21</v>
      </c>
      <c r="P51" s="32" t="s">
        <v>71</v>
      </c>
      <c r="Q51" s="30"/>
      <c r="R51" s="34" t="s">
        <v>21</v>
      </c>
      <c r="S51" s="27" t="s">
        <v>72</v>
      </c>
      <c r="T51" s="34" t="s">
        <v>21</v>
      </c>
      <c r="U51" s="27" t="s">
        <v>73</v>
      </c>
      <c r="V51" s="34" t="s">
        <v>21</v>
      </c>
      <c r="W51" s="27" t="s">
        <v>74</v>
      </c>
      <c r="X51" s="30"/>
      <c r="Y51" s="34" t="s">
        <v>98</v>
      </c>
      <c r="Z51" s="37" t="s">
        <v>75</v>
      </c>
      <c r="AA51" s="34" t="s">
        <v>98</v>
      </c>
      <c r="AB51" s="37" t="s">
        <v>76</v>
      </c>
      <c r="AC51" s="30"/>
      <c r="AD51" s="98" t="s">
        <v>21</v>
      </c>
      <c r="AE51" s="27" t="s">
        <v>102</v>
      </c>
      <c r="AF51" s="98" t="s">
        <v>98</v>
      </c>
      <c r="AG51" s="27" t="s">
        <v>212</v>
      </c>
      <c r="AH51" s="98" t="s">
        <v>21</v>
      </c>
      <c r="AI51" s="27" t="s">
        <v>140</v>
      </c>
      <c r="AJ51" s="30"/>
      <c r="AK51" s="89" t="s">
        <v>98</v>
      </c>
      <c r="AL51" s="101" t="s">
        <v>240</v>
      </c>
      <c r="AM51" s="89" t="s">
        <v>21</v>
      </c>
      <c r="AN51" s="102" t="s">
        <v>81</v>
      </c>
      <c r="AO51" s="89" t="s">
        <v>98</v>
      </c>
      <c r="AP51" s="102" t="s">
        <v>205</v>
      </c>
      <c r="AQ51" s="30"/>
      <c r="AR51" s="53" t="s">
        <v>21</v>
      </c>
      <c r="AS51" s="27" t="s">
        <v>104</v>
      </c>
      <c r="AT51" s="53" t="s">
        <v>21</v>
      </c>
      <c r="AU51" s="27" t="s">
        <v>104</v>
      </c>
      <c r="AV51" s="40" t="s">
        <v>21</v>
      </c>
      <c r="AW51" s="27" t="s">
        <v>104</v>
      </c>
      <c r="AX51" s="53" t="s">
        <v>21</v>
      </c>
      <c r="AY51" s="27" t="s">
        <v>104</v>
      </c>
      <c r="AZ51" s="95"/>
      <c r="BA51" s="96" t="s">
        <v>21</v>
      </c>
      <c r="BB51" s="55" t="s">
        <v>105</v>
      </c>
      <c r="BC51" s="96" t="s">
        <v>21</v>
      </c>
      <c r="BD51" s="42" t="s">
        <v>106</v>
      </c>
      <c r="BE51" s="96" t="s">
        <v>21</v>
      </c>
      <c r="BF51" s="42" t="s">
        <v>87</v>
      </c>
      <c r="BG51" s="30"/>
      <c r="BH51" s="98" t="s">
        <v>21</v>
      </c>
      <c r="BI51" s="103" t="s">
        <v>88</v>
      </c>
      <c r="BJ51" s="98" t="s">
        <v>21</v>
      </c>
      <c r="BK51" s="103" t="s">
        <v>89</v>
      </c>
      <c r="BL51" s="30"/>
      <c r="BM51" s="44" t="s">
        <v>21</v>
      </c>
      <c r="BN51" s="27" t="s">
        <v>134</v>
      </c>
      <c r="BO51" s="95"/>
      <c r="BP51" s="44" t="s">
        <v>21</v>
      </c>
      <c r="BQ51" s="45" t="s">
        <v>91</v>
      </c>
      <c r="BR51" s="44" t="s">
        <v>21</v>
      </c>
      <c r="BS51" s="45" t="s">
        <v>92</v>
      </c>
      <c r="BT51" s="46"/>
      <c r="BU51" s="90"/>
      <c r="BV51" s="90"/>
      <c r="BW51" s="48"/>
      <c r="BX51" s="90"/>
      <c r="BY51" s="103">
        <v>4</v>
      </c>
      <c r="BZ51" s="13"/>
      <c r="CA51" s="104" t="s">
        <v>21</v>
      </c>
      <c r="CB51" s="106"/>
      <c r="CC51" s="100"/>
      <c r="CD51" s="100"/>
      <c r="CE51" s="100"/>
      <c r="CF51" s="100"/>
      <c r="CG51" s="100"/>
      <c r="CH51" s="100"/>
      <c r="CI51" s="100"/>
      <c r="CJ51" s="100"/>
      <c r="CK51" s="100"/>
      <c r="CL51" s="100"/>
      <c r="CM51" s="100"/>
      <c r="CN51" s="100"/>
      <c r="CO51" s="100"/>
      <c r="CP51" s="100"/>
    </row>
    <row r="52" spans="1:94" ht="19.5" customHeight="1">
      <c r="A52" s="100"/>
      <c r="B52" s="100"/>
      <c r="C52" s="100"/>
      <c r="D52" s="100"/>
      <c r="E52" s="100"/>
      <c r="F52" s="106"/>
      <c r="G52" s="107" t="s">
        <v>241</v>
      </c>
      <c r="H52" s="107"/>
      <c r="I52" s="106"/>
      <c r="J52" s="106"/>
      <c r="K52" s="106"/>
      <c r="L52" s="106"/>
      <c r="M52" s="106"/>
      <c r="N52" s="107" t="s">
        <v>241</v>
      </c>
      <c r="O52" s="107"/>
      <c r="P52" s="106"/>
      <c r="Q52" s="106"/>
      <c r="R52" s="106"/>
      <c r="S52" s="106"/>
      <c r="T52" s="106"/>
      <c r="U52" s="107" t="s">
        <v>241</v>
      </c>
      <c r="V52" s="107"/>
      <c r="W52" s="106"/>
      <c r="X52" s="106"/>
      <c r="Y52" s="106"/>
      <c r="Z52" s="107" t="s">
        <v>241</v>
      </c>
      <c r="AA52" s="107"/>
      <c r="AB52" s="106"/>
      <c r="AC52" s="106"/>
      <c r="AD52" s="106"/>
      <c r="AE52" s="100"/>
      <c r="AF52" s="100"/>
      <c r="AG52" s="107" t="s">
        <v>241</v>
      </c>
      <c r="AH52" s="107"/>
      <c r="AI52" s="106"/>
      <c r="AJ52" s="106"/>
      <c r="AK52" s="106"/>
      <c r="AL52" s="106"/>
      <c r="AM52" s="106"/>
      <c r="AN52" s="107" t="s">
        <v>241</v>
      </c>
      <c r="AO52" s="107"/>
      <c r="AP52" s="106"/>
      <c r="AQ52" s="106"/>
      <c r="AR52" s="106"/>
      <c r="AS52" s="106"/>
      <c r="AT52" s="106"/>
      <c r="AU52" s="106"/>
      <c r="AV52" s="106"/>
      <c r="AW52" s="107" t="s">
        <v>241</v>
      </c>
      <c r="AX52" s="107"/>
      <c r="AY52" s="106"/>
      <c r="AZ52" s="106"/>
      <c r="BA52" s="106"/>
      <c r="BB52" s="106"/>
      <c r="BC52" s="106"/>
      <c r="BD52" s="107" t="s">
        <v>241</v>
      </c>
      <c r="BE52" s="107"/>
      <c r="BF52" s="106"/>
      <c r="BG52" s="106"/>
      <c r="BH52" s="106"/>
      <c r="BI52" s="107" t="s">
        <v>241</v>
      </c>
      <c r="BJ52" s="107"/>
      <c r="BK52" s="106"/>
      <c r="BL52" s="106"/>
      <c r="BM52" s="107"/>
      <c r="BN52" s="107" t="s">
        <v>241</v>
      </c>
      <c r="BO52" s="106"/>
      <c r="BP52" s="107"/>
      <c r="BQ52" s="107" t="s">
        <v>241</v>
      </c>
      <c r="BR52" s="107"/>
      <c r="BS52" s="107" t="s">
        <v>241</v>
      </c>
      <c r="BT52" s="106"/>
      <c r="BU52" s="106"/>
      <c r="BV52" s="106"/>
      <c r="BW52" s="106"/>
      <c r="BX52" s="106"/>
      <c r="BY52" s="106"/>
      <c r="BZ52" s="106"/>
      <c r="CA52" s="107"/>
      <c r="CB52" s="107" t="s">
        <v>241</v>
      </c>
      <c r="CC52" s="100"/>
      <c r="CD52" s="100"/>
      <c r="CE52" s="100"/>
      <c r="CF52" s="100"/>
      <c r="CG52" s="100"/>
      <c r="CH52" s="100"/>
      <c r="CI52" s="100"/>
      <c r="CJ52" s="100"/>
      <c r="CK52" s="100"/>
      <c r="CL52" s="100"/>
      <c r="CM52" s="100"/>
      <c r="CN52" s="100"/>
      <c r="CO52" s="100"/>
      <c r="CP52" s="100"/>
    </row>
    <row r="53" spans="1:94" ht="19.5" customHeight="1">
      <c r="A53" s="100"/>
      <c r="B53" s="100"/>
      <c r="C53" s="100"/>
      <c r="D53" s="100"/>
      <c r="E53" s="100"/>
      <c r="F53" s="106"/>
      <c r="G53" s="108" t="s">
        <v>98</v>
      </c>
      <c r="H53" s="108">
        <f>COUNTIFS(F13:F51,"AD")</f>
        <v>0</v>
      </c>
      <c r="I53" s="106"/>
      <c r="J53" s="106"/>
      <c r="K53" s="106"/>
      <c r="L53" s="106"/>
      <c r="M53" s="106"/>
      <c r="N53" s="108" t="s">
        <v>98</v>
      </c>
      <c r="O53" s="108">
        <f>COUNTIFS(M13:M51,"AD")</f>
        <v>7</v>
      </c>
      <c r="P53" s="106"/>
      <c r="Q53" s="106"/>
      <c r="R53" s="106"/>
      <c r="S53" s="106"/>
      <c r="T53" s="106"/>
      <c r="U53" s="108" t="s">
        <v>98</v>
      </c>
      <c r="V53" s="108">
        <f>COUNTIFS(T13:T51,"AD")</f>
        <v>0</v>
      </c>
      <c r="W53" s="106"/>
      <c r="X53" s="106"/>
      <c r="Y53" s="106"/>
      <c r="Z53" s="108" t="s">
        <v>98</v>
      </c>
      <c r="AA53" s="108">
        <f>COUNTIFS(Y13:Y51,"AD")</f>
        <v>14</v>
      </c>
      <c r="AB53" s="106"/>
      <c r="AC53" s="106"/>
      <c r="AD53" s="106"/>
      <c r="AE53" s="100"/>
      <c r="AF53" s="100"/>
      <c r="AG53" s="108" t="s">
        <v>98</v>
      </c>
      <c r="AH53" s="108">
        <f>COUNTIFS(AF13:AF51,"AD")</f>
        <v>2</v>
      </c>
      <c r="AI53" s="106"/>
      <c r="AJ53" s="106"/>
      <c r="AK53" s="106"/>
      <c r="AL53" s="106"/>
      <c r="AM53" s="106"/>
      <c r="AN53" s="108" t="s">
        <v>98</v>
      </c>
      <c r="AO53" s="108">
        <f>COUNTIFS(AM13:AM51,"AD")</f>
        <v>0</v>
      </c>
      <c r="AP53" s="106"/>
      <c r="AQ53" s="106"/>
      <c r="AR53" s="106"/>
      <c r="AS53" s="106"/>
      <c r="AT53" s="106"/>
      <c r="AU53" s="106"/>
      <c r="AV53" s="106"/>
      <c r="AW53" s="108" t="s">
        <v>98</v>
      </c>
      <c r="AX53" s="108">
        <f>COUNTIFS(AV13:AV51,"AD")</f>
        <v>0</v>
      </c>
      <c r="AY53" s="106"/>
      <c r="AZ53" s="106"/>
      <c r="BA53" s="106"/>
      <c r="BB53" s="106"/>
      <c r="BC53" s="106"/>
      <c r="BD53" s="108" t="s">
        <v>98</v>
      </c>
      <c r="BE53" s="108">
        <f>COUNTIFS(BC13:BC51,"AD")</f>
        <v>0</v>
      </c>
      <c r="BF53" s="106"/>
      <c r="BG53" s="106"/>
      <c r="BH53" s="106"/>
      <c r="BI53" s="108" t="s">
        <v>98</v>
      </c>
      <c r="BJ53" s="108">
        <f>COUNTIFS(BH13:BH51,"AD")</f>
        <v>0</v>
      </c>
      <c r="BK53" s="106"/>
      <c r="BL53" s="106"/>
      <c r="BM53" s="108">
        <f>COUNTIFS(BK13:BK51,"AD")</f>
        <v>0</v>
      </c>
      <c r="BN53" s="108" t="s">
        <v>98</v>
      </c>
      <c r="BO53" s="106"/>
      <c r="BP53" s="108">
        <f>COUNTIFS(BO13:BO51,"AD")</f>
        <v>0</v>
      </c>
      <c r="BQ53" s="108" t="s">
        <v>98</v>
      </c>
      <c r="BR53" s="108">
        <f>COUNTIFS(BP13:BP51,"AD")</f>
        <v>0</v>
      </c>
      <c r="BS53" s="108" t="s">
        <v>98</v>
      </c>
      <c r="BT53" s="106"/>
      <c r="BU53" s="106"/>
      <c r="BV53" s="106"/>
      <c r="BW53" s="106"/>
      <c r="BX53" s="106"/>
      <c r="BY53" s="106"/>
      <c r="BZ53" s="106"/>
      <c r="CA53" s="108">
        <f>COUNTIFS(BY13:BY51,"AD")</f>
        <v>0</v>
      </c>
      <c r="CB53" s="108" t="s">
        <v>98</v>
      </c>
      <c r="CC53" s="100"/>
      <c r="CD53" s="100"/>
      <c r="CE53" s="100"/>
      <c r="CF53" s="100"/>
      <c r="CG53" s="100"/>
      <c r="CH53" s="100"/>
      <c r="CI53" s="100"/>
      <c r="CJ53" s="100"/>
      <c r="CK53" s="100"/>
      <c r="CL53" s="100"/>
      <c r="CM53" s="100"/>
      <c r="CN53" s="100"/>
      <c r="CO53" s="100"/>
      <c r="CP53" s="100"/>
    </row>
    <row r="54" spans="1:94" ht="19.5" customHeight="1">
      <c r="A54" s="100"/>
      <c r="B54" s="100"/>
      <c r="C54" s="100"/>
      <c r="D54" s="100"/>
      <c r="E54" s="100"/>
      <c r="F54" s="106"/>
      <c r="G54" s="108" t="s">
        <v>21</v>
      </c>
      <c r="H54" s="108">
        <f>COUNTIFS(F13:F51,"A")</f>
        <v>11</v>
      </c>
      <c r="I54" s="106"/>
      <c r="J54" s="106"/>
      <c r="K54" s="106"/>
      <c r="L54" s="106"/>
      <c r="M54" s="106"/>
      <c r="N54" s="108" t="s">
        <v>21</v>
      </c>
      <c r="O54" s="108">
        <f>COUNTIFS(M13:M51,"A")</f>
        <v>11</v>
      </c>
      <c r="P54" s="106"/>
      <c r="Q54" s="106"/>
      <c r="R54" s="106"/>
      <c r="S54" s="106"/>
      <c r="T54" s="106"/>
      <c r="U54" s="108" t="s">
        <v>21</v>
      </c>
      <c r="V54" s="108">
        <f>COUNTIFS(T13:T51,"A")</f>
        <v>30</v>
      </c>
      <c r="W54" s="106"/>
      <c r="X54" s="106"/>
      <c r="Y54" s="106"/>
      <c r="Z54" s="108" t="s">
        <v>21</v>
      </c>
      <c r="AA54" s="108">
        <f>COUNTIFS(Y13:Y51,"A")</f>
        <v>14</v>
      </c>
      <c r="AB54" s="106"/>
      <c r="AC54" s="106"/>
      <c r="AD54" s="106"/>
      <c r="AE54" s="100"/>
      <c r="AF54" s="100"/>
      <c r="AG54" s="108" t="s">
        <v>21</v>
      </c>
      <c r="AH54" s="108">
        <f>COUNTIFS(AF13:AF51,"A")</f>
        <v>14</v>
      </c>
      <c r="AI54" s="106"/>
      <c r="AJ54" s="106"/>
      <c r="AK54" s="106"/>
      <c r="AL54" s="106"/>
      <c r="AM54" s="106"/>
      <c r="AN54" s="108" t="s">
        <v>21</v>
      </c>
      <c r="AO54" s="108">
        <f>COUNTIFS(AM13:AM51,"A")</f>
        <v>20</v>
      </c>
      <c r="AP54" s="106"/>
      <c r="AQ54" s="106"/>
      <c r="AR54" s="106"/>
      <c r="AS54" s="106"/>
      <c r="AT54" s="106"/>
      <c r="AU54" s="106"/>
      <c r="AV54" s="106"/>
      <c r="AW54" s="108" t="s">
        <v>21</v>
      </c>
      <c r="AX54" s="108">
        <f>COUNTIFS(AV13:AV51,"A")</f>
        <v>9</v>
      </c>
      <c r="AY54" s="106"/>
      <c r="AZ54" s="106"/>
      <c r="BA54" s="106"/>
      <c r="BB54" s="106"/>
      <c r="BC54" s="106"/>
      <c r="BD54" s="108" t="s">
        <v>21</v>
      </c>
      <c r="BE54" s="108">
        <f>COUNTIFS(BC13:BC51,"A")</f>
        <v>7</v>
      </c>
      <c r="BF54" s="106"/>
      <c r="BG54" s="106"/>
      <c r="BH54" s="106"/>
      <c r="BI54" s="108" t="s">
        <v>21</v>
      </c>
      <c r="BJ54" s="108">
        <f>COUNTIFS(BH13:BH51,"A")</f>
        <v>25</v>
      </c>
      <c r="BK54" s="106"/>
      <c r="BL54" s="106"/>
      <c r="BM54" s="108">
        <v>16</v>
      </c>
      <c r="BN54" s="108" t="s">
        <v>21</v>
      </c>
      <c r="BO54" s="106"/>
      <c r="BP54" s="108">
        <v>30</v>
      </c>
      <c r="BQ54" s="108" t="s">
        <v>21</v>
      </c>
      <c r="BR54" s="108">
        <f>COUNTIFS(BP13:BP51,"A")</f>
        <v>30</v>
      </c>
      <c r="BS54" s="108" t="s">
        <v>21</v>
      </c>
      <c r="BT54" s="106"/>
      <c r="BU54" s="106"/>
      <c r="BV54" s="106"/>
      <c r="BW54" s="106"/>
      <c r="BX54" s="106"/>
      <c r="BY54" s="106"/>
      <c r="BZ54" s="106"/>
      <c r="CA54" s="108">
        <v>26</v>
      </c>
      <c r="CB54" s="108" t="s">
        <v>21</v>
      </c>
      <c r="CC54" s="100"/>
      <c r="CD54" s="100"/>
      <c r="CE54" s="100"/>
      <c r="CF54" s="100"/>
      <c r="CG54" s="100"/>
      <c r="CH54" s="100"/>
      <c r="CI54" s="100"/>
      <c r="CJ54" s="100"/>
      <c r="CK54" s="100"/>
      <c r="CL54" s="100"/>
      <c r="CM54" s="100"/>
      <c r="CN54" s="100"/>
      <c r="CO54" s="100"/>
      <c r="CP54" s="100"/>
    </row>
    <row r="55" spans="1:94" ht="19.5" customHeight="1">
      <c r="A55" s="100"/>
      <c r="B55" s="100"/>
      <c r="C55" s="100"/>
      <c r="D55" s="100"/>
      <c r="E55" s="100"/>
      <c r="F55" s="106"/>
      <c r="G55" s="109" t="s">
        <v>65</v>
      </c>
      <c r="H55" s="108">
        <f>COUNTIFS(F13:F51,"B")</f>
        <v>15</v>
      </c>
      <c r="I55" s="106"/>
      <c r="J55" s="106"/>
      <c r="K55" s="106"/>
      <c r="L55" s="106"/>
      <c r="M55" s="106"/>
      <c r="N55" s="109" t="s">
        <v>65</v>
      </c>
      <c r="O55" s="108">
        <f>COUNTIFS(M13:M51,"B")</f>
        <v>12</v>
      </c>
      <c r="P55" s="106"/>
      <c r="Q55" s="106"/>
      <c r="R55" s="106"/>
      <c r="S55" s="106"/>
      <c r="T55" s="106"/>
      <c r="U55" s="109" t="s">
        <v>65</v>
      </c>
      <c r="V55" s="108">
        <f>COUNTIFS(T13:T51,"B")</f>
        <v>0</v>
      </c>
      <c r="W55" s="106"/>
      <c r="X55" s="106"/>
      <c r="Y55" s="106"/>
      <c r="Z55" s="109" t="s">
        <v>65</v>
      </c>
      <c r="AA55" s="108">
        <f>COUNTIFS(Y13:Y51,"B")</f>
        <v>1</v>
      </c>
      <c r="AB55" s="106"/>
      <c r="AC55" s="106"/>
      <c r="AD55" s="106"/>
      <c r="AE55" s="100"/>
      <c r="AF55" s="100"/>
      <c r="AG55" s="109" t="s">
        <v>65</v>
      </c>
      <c r="AH55" s="108">
        <f>COUNTIFS(AF13:AF51,"B")</f>
        <v>10</v>
      </c>
      <c r="AI55" s="106"/>
      <c r="AJ55" s="106"/>
      <c r="AK55" s="106"/>
      <c r="AL55" s="106"/>
      <c r="AM55" s="106"/>
      <c r="AN55" s="109" t="s">
        <v>65</v>
      </c>
      <c r="AO55" s="108">
        <f>COUNTIFS(AM13:AM51,"B")</f>
        <v>10</v>
      </c>
      <c r="AP55" s="106"/>
      <c r="AQ55" s="106"/>
      <c r="AR55" s="106"/>
      <c r="AS55" s="106"/>
      <c r="AT55" s="106"/>
      <c r="AU55" s="106"/>
      <c r="AV55" s="106"/>
      <c r="AW55" s="109" t="s">
        <v>65</v>
      </c>
      <c r="AX55" s="108">
        <v>19</v>
      </c>
      <c r="AY55" s="106"/>
      <c r="AZ55" s="106"/>
      <c r="BA55" s="106"/>
      <c r="BB55" s="106"/>
      <c r="BC55" s="106"/>
      <c r="BD55" s="109" t="s">
        <v>65</v>
      </c>
      <c r="BE55" s="108">
        <f>COUNTIFS(BC13:BC51,"B")</f>
        <v>21</v>
      </c>
      <c r="BF55" s="106"/>
      <c r="BG55" s="106"/>
      <c r="BH55" s="106"/>
      <c r="BI55" s="109" t="s">
        <v>65</v>
      </c>
      <c r="BJ55" s="108">
        <f>COUNTIFS(BH13:BH51,"B")</f>
        <v>3</v>
      </c>
      <c r="BK55" s="106"/>
      <c r="BL55" s="106"/>
      <c r="BM55" s="108">
        <v>14</v>
      </c>
      <c r="BN55" s="109" t="s">
        <v>65</v>
      </c>
      <c r="BO55" s="106"/>
      <c r="BP55" s="108">
        <f>COUNTIFS(BO13:BO51,"B")</f>
        <v>0</v>
      </c>
      <c r="BQ55" s="109" t="s">
        <v>65</v>
      </c>
      <c r="BR55" s="108">
        <f>COUNTIFS(BP13:BP51,"B")</f>
        <v>0</v>
      </c>
      <c r="BS55" s="109" t="s">
        <v>65</v>
      </c>
      <c r="BT55" s="106"/>
      <c r="BU55" s="106"/>
      <c r="BV55" s="106"/>
      <c r="BW55" s="106"/>
      <c r="BX55" s="106"/>
      <c r="BY55" s="106"/>
      <c r="BZ55" s="106"/>
      <c r="CA55" s="108">
        <v>4</v>
      </c>
      <c r="CB55" s="109" t="s">
        <v>65</v>
      </c>
      <c r="CC55" s="100"/>
      <c r="CD55" s="100"/>
      <c r="CE55" s="100"/>
      <c r="CF55" s="100"/>
      <c r="CG55" s="100"/>
      <c r="CH55" s="100"/>
      <c r="CI55" s="100"/>
      <c r="CJ55" s="100"/>
      <c r="CK55" s="100"/>
      <c r="CL55" s="100"/>
      <c r="CM55" s="100"/>
      <c r="CN55" s="100"/>
      <c r="CO55" s="100"/>
      <c r="CP55" s="100"/>
    </row>
    <row r="56" spans="1:94" ht="19.5" customHeight="1">
      <c r="A56" s="100"/>
      <c r="B56" s="100"/>
      <c r="C56" s="100"/>
      <c r="D56" s="100"/>
      <c r="E56" s="100"/>
      <c r="F56" s="106"/>
      <c r="G56" s="108" t="s">
        <v>67</v>
      </c>
      <c r="H56" s="108">
        <f>COUNTIFS(F13:F51,"C")</f>
        <v>3</v>
      </c>
      <c r="I56" s="106"/>
      <c r="J56" s="106"/>
      <c r="K56" s="106"/>
      <c r="L56" s="106"/>
      <c r="M56" s="106"/>
      <c r="N56" s="108" t="s">
        <v>67</v>
      </c>
      <c r="O56" s="108">
        <f>COUNTIFS(M13:M51,"C")</f>
        <v>0</v>
      </c>
      <c r="P56" s="106"/>
      <c r="Q56" s="106"/>
      <c r="R56" s="106"/>
      <c r="S56" s="106"/>
      <c r="T56" s="106"/>
      <c r="U56" s="108" t="s">
        <v>67</v>
      </c>
      <c r="V56" s="108">
        <f>COUNTIFS(T13:T51,"C")</f>
        <v>0</v>
      </c>
      <c r="W56" s="106"/>
      <c r="X56" s="106"/>
      <c r="Y56" s="106"/>
      <c r="Z56" s="108" t="s">
        <v>67</v>
      </c>
      <c r="AA56" s="108">
        <f>COUNTIFS(Y13:Y51,"C")</f>
        <v>10</v>
      </c>
      <c r="AB56" s="106"/>
      <c r="AC56" s="106"/>
      <c r="AD56" s="106"/>
      <c r="AE56" s="100"/>
      <c r="AF56" s="100"/>
      <c r="AG56" s="108" t="s">
        <v>67</v>
      </c>
      <c r="AH56" s="108">
        <f>COUNTIFS(AF13:AF51,"C")</f>
        <v>4</v>
      </c>
      <c r="AI56" s="106"/>
      <c r="AJ56" s="106"/>
      <c r="AK56" s="106"/>
      <c r="AL56" s="106"/>
      <c r="AM56" s="106"/>
      <c r="AN56" s="108" t="s">
        <v>67</v>
      </c>
      <c r="AO56" s="108">
        <f>COUNTIFS(AM13:AM51,"C")</f>
        <v>1</v>
      </c>
      <c r="AP56" s="106"/>
      <c r="AQ56" s="106"/>
      <c r="AR56" s="106"/>
      <c r="AS56" s="106"/>
      <c r="AT56" s="106"/>
      <c r="AU56" s="106"/>
      <c r="AV56" s="106"/>
      <c r="AW56" s="108" t="s">
        <v>67</v>
      </c>
      <c r="AX56" s="108">
        <v>2</v>
      </c>
      <c r="AY56" s="106"/>
      <c r="AZ56" s="106"/>
      <c r="BA56" s="106"/>
      <c r="BB56" s="106"/>
      <c r="BC56" s="106"/>
      <c r="BD56" s="108" t="s">
        <v>67</v>
      </c>
      <c r="BE56" s="108">
        <f>COUNTIFS(BC13:BC51,"C")</f>
        <v>2</v>
      </c>
      <c r="BF56" s="106"/>
      <c r="BG56" s="106"/>
      <c r="BH56" s="106"/>
      <c r="BI56" s="108" t="s">
        <v>67</v>
      </c>
      <c r="BJ56" s="108">
        <f>COUNTIFS(BH13:BH51,"C")</f>
        <v>3</v>
      </c>
      <c r="BK56" s="106"/>
      <c r="BL56" s="106"/>
      <c r="BM56" s="108">
        <v>1</v>
      </c>
      <c r="BN56" s="108" t="s">
        <v>67</v>
      </c>
      <c r="BO56" s="106"/>
      <c r="BP56" s="108">
        <f>COUNTIFS(BO13:BO51,"C")</f>
        <v>0</v>
      </c>
      <c r="BQ56" s="108" t="s">
        <v>67</v>
      </c>
      <c r="BR56" s="108">
        <f>COUNTIFS(BP13:BP51,"C")</f>
        <v>0</v>
      </c>
      <c r="BS56" s="108" t="s">
        <v>67</v>
      </c>
      <c r="BT56" s="106"/>
      <c r="BU56" s="106"/>
      <c r="BV56" s="106"/>
      <c r="BW56" s="106"/>
      <c r="BX56" s="106"/>
      <c r="BY56" s="106"/>
      <c r="BZ56" s="106"/>
      <c r="CA56" s="108">
        <f>COUNTIFS(BY13:BY51,"C")</f>
        <v>0</v>
      </c>
      <c r="CB56" s="108" t="s">
        <v>67</v>
      </c>
      <c r="CC56" s="100"/>
      <c r="CD56" s="100"/>
      <c r="CE56" s="100"/>
      <c r="CF56" s="100"/>
      <c r="CG56" s="100"/>
      <c r="CH56" s="100"/>
      <c r="CI56" s="100"/>
      <c r="CJ56" s="100"/>
      <c r="CK56" s="100"/>
      <c r="CL56" s="100"/>
      <c r="CM56" s="100"/>
      <c r="CN56" s="100"/>
      <c r="CO56" s="100"/>
      <c r="CP56" s="100"/>
    </row>
    <row r="57" spans="1:94" ht="19.5" customHeight="1">
      <c r="A57" s="100"/>
      <c r="B57" s="100"/>
      <c r="C57" s="100"/>
      <c r="D57" s="100"/>
      <c r="E57" s="100"/>
      <c r="F57" s="106"/>
      <c r="G57" s="108" t="s">
        <v>112</v>
      </c>
      <c r="H57" s="108">
        <f>COUNTIFS(H13:H51,"TRASL.")</f>
        <v>9</v>
      </c>
      <c r="I57" s="106"/>
      <c r="J57" s="106"/>
      <c r="K57" s="106"/>
      <c r="L57" s="106"/>
      <c r="M57" s="106"/>
      <c r="N57" s="108" t="s">
        <v>112</v>
      </c>
      <c r="O57" s="108">
        <f>COUNTIFS(O13:O51,"TRASL.")</f>
        <v>0</v>
      </c>
      <c r="P57" s="106"/>
      <c r="Q57" s="106"/>
      <c r="R57" s="106"/>
      <c r="S57" s="106"/>
      <c r="T57" s="106"/>
      <c r="U57" s="108" t="s">
        <v>112</v>
      </c>
      <c r="V57" s="108">
        <f>COUNTIFS(V13:V51,"TRASL.")</f>
        <v>0</v>
      </c>
      <c r="W57" s="106"/>
      <c r="X57" s="106"/>
      <c r="Y57" s="106"/>
      <c r="Z57" s="108" t="s">
        <v>112</v>
      </c>
      <c r="AA57" s="108">
        <f>COUNTIFS(AA13:AA51,"TRASL.")</f>
        <v>0</v>
      </c>
      <c r="AB57" s="106"/>
      <c r="AC57" s="106"/>
      <c r="AD57" s="106"/>
      <c r="AE57" s="100"/>
      <c r="AF57" s="100"/>
      <c r="AG57" s="108" t="s">
        <v>112</v>
      </c>
      <c r="AH57" s="108">
        <f>COUNTIFS(AH13:AH51,"TRASL.")</f>
        <v>0</v>
      </c>
      <c r="AI57" s="106"/>
      <c r="AJ57" s="106"/>
      <c r="AK57" s="106"/>
      <c r="AL57" s="106"/>
      <c r="AM57" s="106"/>
      <c r="AN57" s="108" t="s">
        <v>112</v>
      </c>
      <c r="AO57" s="108">
        <f>COUNTIFS(AO13:AO51,"TRASL.")</f>
        <v>0</v>
      </c>
      <c r="AP57" s="106"/>
      <c r="AQ57" s="106"/>
      <c r="AR57" s="106"/>
      <c r="AS57" s="106"/>
      <c r="AT57" s="106"/>
      <c r="AU57" s="106"/>
      <c r="AV57" s="106"/>
      <c r="AW57" s="108" t="s">
        <v>112</v>
      </c>
      <c r="AX57" s="108">
        <f>COUNTIFS(AX13:AX51,"TRASL.")</f>
        <v>0</v>
      </c>
      <c r="AY57" s="106"/>
      <c r="AZ57" s="106"/>
      <c r="BA57" s="106"/>
      <c r="BB57" s="106"/>
      <c r="BC57" s="106"/>
      <c r="BD57" s="108" t="s">
        <v>112</v>
      </c>
      <c r="BE57" s="108">
        <f>COUNTIFS(BE13:BE51,"TRASL.")</f>
        <v>0</v>
      </c>
      <c r="BF57" s="106"/>
      <c r="BG57" s="106"/>
      <c r="BH57" s="106"/>
      <c r="BI57" s="108" t="s">
        <v>112</v>
      </c>
      <c r="BJ57" s="108">
        <f>COUNTIFS(BJ13:BJ51,"TRASL.")</f>
        <v>0</v>
      </c>
      <c r="BK57" s="106"/>
      <c r="BL57" s="106"/>
      <c r="BM57" s="108">
        <f>COUNTIFS(BM13:BM51,"TRASL.")</f>
        <v>0</v>
      </c>
      <c r="BN57" s="108" t="s">
        <v>112</v>
      </c>
      <c r="BO57" s="106"/>
      <c r="BP57" s="108">
        <f>COUNTIFS(BP13:BP51,"TRASL.")</f>
        <v>0</v>
      </c>
      <c r="BQ57" s="108" t="s">
        <v>112</v>
      </c>
      <c r="BR57" s="108">
        <f>COUNTIFS(BR13:BR51,"TRASL.")</f>
        <v>0</v>
      </c>
      <c r="BS57" s="108" t="s">
        <v>112</v>
      </c>
      <c r="BT57" s="106"/>
      <c r="BU57" s="106"/>
      <c r="BV57" s="106"/>
      <c r="BW57" s="106"/>
      <c r="BX57" s="106"/>
      <c r="BY57" s="106"/>
      <c r="BZ57" s="106"/>
      <c r="CA57" s="108">
        <f>COUNTIFS(CA13:CA51,"TRASL.")</f>
        <v>0</v>
      </c>
      <c r="CB57" s="108" t="s">
        <v>112</v>
      </c>
      <c r="CC57" s="100"/>
      <c r="CD57" s="100"/>
      <c r="CE57" s="100"/>
      <c r="CF57" s="100"/>
      <c r="CG57" s="100"/>
      <c r="CH57" s="100"/>
      <c r="CI57" s="100"/>
      <c r="CJ57" s="100"/>
      <c r="CK57" s="100"/>
      <c r="CL57" s="100"/>
      <c r="CM57" s="100"/>
      <c r="CN57" s="100"/>
      <c r="CO57" s="100"/>
      <c r="CP57" s="100"/>
    </row>
    <row r="58" spans="1:94" ht="19.5" customHeight="1">
      <c r="A58" s="100"/>
      <c r="B58" s="100"/>
      <c r="C58" s="100"/>
      <c r="D58" s="100"/>
      <c r="E58" s="100"/>
      <c r="F58" s="106"/>
      <c r="G58" s="108" t="s">
        <v>111</v>
      </c>
      <c r="H58" s="108">
        <f>COUNTIFS(H13:H51,"NA")</f>
        <v>1</v>
      </c>
      <c r="I58" s="106"/>
      <c r="J58" s="106"/>
      <c r="K58" s="106"/>
      <c r="L58" s="106"/>
      <c r="M58" s="106"/>
      <c r="N58" s="108" t="s">
        <v>111</v>
      </c>
      <c r="O58" s="108">
        <f>COUNTIFS(O13:O51,"NA")</f>
        <v>9</v>
      </c>
      <c r="P58" s="106"/>
      <c r="Q58" s="106"/>
      <c r="R58" s="106"/>
      <c r="S58" s="106"/>
      <c r="T58" s="106"/>
      <c r="U58" s="108" t="s">
        <v>111</v>
      </c>
      <c r="V58" s="108">
        <f>COUNTIFS(V13:V51,"NA")</f>
        <v>9</v>
      </c>
      <c r="W58" s="106"/>
      <c r="X58" s="106"/>
      <c r="Y58" s="106"/>
      <c r="Z58" s="108" t="s">
        <v>111</v>
      </c>
      <c r="AA58" s="108">
        <f>COUNTIFS(AA13:AA51,"NA")</f>
        <v>0</v>
      </c>
      <c r="AB58" s="106"/>
      <c r="AC58" s="106"/>
      <c r="AD58" s="106"/>
      <c r="AE58" s="100"/>
      <c r="AF58" s="100"/>
      <c r="AG58" s="108" t="s">
        <v>111</v>
      </c>
      <c r="AH58" s="108">
        <f>COUNTIFS(AH13:AH51,"NA")</f>
        <v>9</v>
      </c>
      <c r="AI58" s="106"/>
      <c r="AJ58" s="106"/>
      <c r="AK58" s="106"/>
      <c r="AL58" s="106"/>
      <c r="AM58" s="106"/>
      <c r="AN58" s="108" t="s">
        <v>111</v>
      </c>
      <c r="AO58" s="108">
        <f>COUNTIFS(AO13:AO51,"NA")</f>
        <v>8</v>
      </c>
      <c r="AP58" s="106"/>
      <c r="AQ58" s="106"/>
      <c r="AR58" s="106"/>
      <c r="AS58" s="106"/>
      <c r="AT58" s="106"/>
      <c r="AU58" s="106"/>
      <c r="AV58" s="106"/>
      <c r="AW58" s="108" t="s">
        <v>111</v>
      </c>
      <c r="AX58" s="108">
        <f>COUNTIFS(AX13:AX51,"NA")</f>
        <v>9</v>
      </c>
      <c r="AY58" s="106"/>
      <c r="AZ58" s="106"/>
      <c r="BA58" s="106"/>
      <c r="BB58" s="106"/>
      <c r="BC58" s="106"/>
      <c r="BD58" s="108" t="s">
        <v>111</v>
      </c>
      <c r="BE58" s="108">
        <f>COUNTIFS(BE13:BE51,"NA")</f>
        <v>9</v>
      </c>
      <c r="BF58" s="106"/>
      <c r="BG58" s="106"/>
      <c r="BH58" s="106"/>
      <c r="BI58" s="108" t="s">
        <v>111</v>
      </c>
      <c r="BJ58" s="108">
        <f>COUNTIFS(BJ13:BJ51,"NA")</f>
        <v>8</v>
      </c>
      <c r="BK58" s="106"/>
      <c r="BL58" s="106"/>
      <c r="BM58" s="108">
        <v>8</v>
      </c>
      <c r="BN58" s="108" t="s">
        <v>111</v>
      </c>
      <c r="BO58" s="106"/>
      <c r="BP58" s="108">
        <f>COUNTIFS(BP13:BP51,"NA")</f>
        <v>9</v>
      </c>
      <c r="BQ58" s="108" t="s">
        <v>111</v>
      </c>
      <c r="BR58" s="108">
        <f>COUNTIFS(BR13:BR51,"NA")</f>
        <v>9</v>
      </c>
      <c r="BS58" s="108" t="s">
        <v>111</v>
      </c>
      <c r="BT58" s="106"/>
      <c r="BU58" s="106"/>
      <c r="BV58" s="106"/>
      <c r="BW58" s="106"/>
      <c r="BX58" s="106"/>
      <c r="BY58" s="106"/>
      <c r="BZ58" s="106"/>
      <c r="CA58" s="108">
        <f>COUNTIFS(CA13:CA51,"NA")</f>
        <v>9</v>
      </c>
      <c r="CB58" s="108" t="s">
        <v>111</v>
      </c>
      <c r="CC58" s="100"/>
      <c r="CD58" s="100"/>
      <c r="CE58" s="100"/>
      <c r="CF58" s="100"/>
      <c r="CG58" s="100"/>
      <c r="CH58" s="100"/>
      <c r="CI58" s="100"/>
      <c r="CJ58" s="100"/>
      <c r="CK58" s="100"/>
      <c r="CL58" s="100"/>
      <c r="CM58" s="100"/>
      <c r="CN58" s="100"/>
      <c r="CO58" s="100"/>
      <c r="CP58" s="100"/>
    </row>
    <row r="59" spans="1:94" ht="19.5" customHeight="1">
      <c r="F59" s="106"/>
      <c r="G59" s="108" t="s">
        <v>242</v>
      </c>
      <c r="H59" s="108">
        <f>SUM(H53:H58)</f>
        <v>39</v>
      </c>
      <c r="I59" s="106"/>
      <c r="J59" s="106"/>
      <c r="K59" s="106"/>
      <c r="L59" s="106"/>
      <c r="M59" s="106"/>
      <c r="N59" s="108" t="s">
        <v>242</v>
      </c>
      <c r="O59" s="108">
        <f>SUM(O53:O58)</f>
        <v>39</v>
      </c>
      <c r="P59" s="106"/>
      <c r="Q59" s="106"/>
      <c r="R59" s="106"/>
      <c r="S59" s="106"/>
      <c r="T59" s="106"/>
      <c r="U59" s="108" t="s">
        <v>242</v>
      </c>
      <c r="V59" s="108">
        <f>SUM(V53:V58)</f>
        <v>39</v>
      </c>
      <c r="W59" s="106"/>
      <c r="X59" s="106"/>
      <c r="Y59" s="106"/>
      <c r="Z59" s="108" t="s">
        <v>242</v>
      </c>
      <c r="AA59" s="108">
        <f>SUM(AA53:AA58)</f>
        <v>39</v>
      </c>
      <c r="AB59" s="106"/>
      <c r="AC59" s="106"/>
      <c r="AD59" s="106"/>
      <c r="AG59" s="108" t="s">
        <v>242</v>
      </c>
      <c r="AH59" s="108">
        <f>SUM(AH53:AH58)</f>
        <v>39</v>
      </c>
      <c r="AI59" s="106"/>
      <c r="AJ59" s="106"/>
      <c r="AK59" s="106"/>
      <c r="AL59" s="106"/>
      <c r="AM59" s="106"/>
      <c r="AN59" s="108" t="s">
        <v>242</v>
      </c>
      <c r="AO59" s="108">
        <f>SUM(AO53:AO58)</f>
        <v>39</v>
      </c>
      <c r="AP59" s="106"/>
      <c r="AQ59" s="106"/>
      <c r="AR59" s="106"/>
      <c r="AS59" s="106"/>
      <c r="AT59" s="106"/>
      <c r="AU59" s="106"/>
      <c r="AV59" s="106"/>
      <c r="AW59" s="108" t="s">
        <v>242</v>
      </c>
      <c r="AX59" s="108">
        <f>SUM(AX53:AX58)</f>
        <v>39</v>
      </c>
      <c r="AY59" s="106"/>
      <c r="AZ59" s="106"/>
      <c r="BA59" s="106"/>
      <c r="BB59" s="106"/>
      <c r="BC59" s="106"/>
      <c r="BD59" s="108" t="s">
        <v>242</v>
      </c>
      <c r="BE59" s="108">
        <f>SUM(BE53:BE58)</f>
        <v>39</v>
      </c>
      <c r="BF59" s="106"/>
      <c r="BG59" s="106"/>
      <c r="BH59" s="106"/>
      <c r="BI59" s="108" t="s">
        <v>242</v>
      </c>
      <c r="BJ59" s="108">
        <f>SUM(BJ53:BJ58)</f>
        <v>39</v>
      </c>
      <c r="BK59" s="106"/>
      <c r="BL59" s="106"/>
      <c r="BM59" s="108">
        <f>SUM(BM53:BM58)</f>
        <v>39</v>
      </c>
      <c r="BN59" s="108" t="s">
        <v>242</v>
      </c>
      <c r="BO59" s="106"/>
      <c r="BP59" s="108">
        <f>SUM(BP53:BP58)</f>
        <v>39</v>
      </c>
      <c r="BQ59" s="108" t="s">
        <v>242</v>
      </c>
      <c r="BR59" s="108">
        <f>SUM(BR53:BR58)</f>
        <v>39</v>
      </c>
      <c r="BS59" s="108" t="s">
        <v>242</v>
      </c>
      <c r="BT59" s="106"/>
      <c r="BU59" s="106"/>
      <c r="BV59" s="106"/>
      <c r="BW59" s="106"/>
      <c r="BX59" s="106"/>
      <c r="BY59" s="106"/>
      <c r="BZ59" s="106"/>
      <c r="CA59" s="108">
        <f>SUM(CA53:CA58)</f>
        <v>39</v>
      </c>
      <c r="CB59" s="108" t="s">
        <v>242</v>
      </c>
    </row>
    <row r="60" spans="1:94" ht="19.5" customHeight="1"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06"/>
      <c r="BK60" s="106"/>
      <c r="BL60" s="106"/>
      <c r="BM60" s="106"/>
      <c r="BN60" s="106"/>
      <c r="BO60" s="106"/>
      <c r="BP60" s="106"/>
      <c r="BQ60" s="106"/>
      <c r="BR60" s="106"/>
      <c r="BS60" s="106"/>
      <c r="BT60" s="106"/>
      <c r="BU60" s="106"/>
      <c r="BV60" s="106"/>
      <c r="BW60" s="106"/>
      <c r="BX60" s="106"/>
      <c r="BY60" s="106"/>
      <c r="BZ60" s="106"/>
      <c r="CA60" s="106"/>
    </row>
    <row r="61" spans="1:94" ht="19.5" customHeight="1"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06"/>
      <c r="BK61" s="106"/>
      <c r="BL61" s="106"/>
      <c r="BM61" s="106"/>
      <c r="BN61" s="106"/>
      <c r="BO61" s="106"/>
      <c r="BP61" s="106"/>
      <c r="BQ61" s="106"/>
      <c r="BR61" s="106"/>
      <c r="BS61" s="106"/>
      <c r="BT61" s="106"/>
      <c r="BU61" s="106"/>
      <c r="BV61" s="106"/>
      <c r="BW61" s="106"/>
      <c r="BX61" s="106"/>
      <c r="BY61" s="106"/>
      <c r="BZ61" s="106"/>
      <c r="CA61" s="106"/>
    </row>
    <row r="62" spans="1:94" ht="19.5" customHeight="1"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06"/>
      <c r="BK62" s="106"/>
      <c r="BL62" s="106"/>
      <c r="BM62" s="106"/>
      <c r="BN62" s="106"/>
      <c r="BO62" s="106"/>
      <c r="BP62" s="106"/>
      <c r="BQ62" s="106"/>
      <c r="BR62" s="106"/>
      <c r="BS62" s="106"/>
      <c r="BT62" s="106"/>
      <c r="BU62" s="106"/>
      <c r="BV62" s="106"/>
      <c r="BW62" s="106"/>
      <c r="BX62" s="106"/>
      <c r="BY62" s="106"/>
      <c r="BZ62" s="106"/>
      <c r="CA62" s="106"/>
    </row>
    <row r="63" spans="1:94" ht="19.5" customHeight="1"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06"/>
      <c r="BK63" s="106"/>
      <c r="BL63" s="106"/>
      <c r="BM63" s="106"/>
      <c r="BN63" s="106"/>
      <c r="BO63" s="106"/>
      <c r="BP63" s="106"/>
      <c r="BQ63" s="106"/>
      <c r="BR63" s="106"/>
      <c r="BS63" s="106"/>
      <c r="BT63" s="106"/>
      <c r="BU63" s="106"/>
      <c r="BV63" s="106"/>
      <c r="BW63" s="106"/>
      <c r="BX63" s="106"/>
      <c r="BY63" s="106"/>
      <c r="BZ63" s="106"/>
      <c r="CA63" s="106"/>
    </row>
    <row r="64" spans="1:94" ht="19.5" customHeight="1"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106"/>
      <c r="BG64" s="106"/>
      <c r="BH64" s="106"/>
      <c r="BI64" s="106"/>
      <c r="BJ64" s="106"/>
      <c r="BK64" s="106"/>
      <c r="BL64" s="106"/>
      <c r="BM64" s="106"/>
      <c r="BN64" s="106"/>
      <c r="BO64" s="106"/>
      <c r="BP64" s="106"/>
      <c r="BQ64" s="106"/>
      <c r="BR64" s="106"/>
      <c r="BS64" s="106"/>
      <c r="BT64" s="106"/>
      <c r="BU64" s="106"/>
      <c r="BV64" s="106"/>
      <c r="BW64" s="106"/>
      <c r="BX64" s="106"/>
      <c r="BY64" s="106"/>
      <c r="BZ64" s="106"/>
      <c r="CA64" s="106"/>
    </row>
    <row r="65" spans="6:79" ht="19.5" customHeight="1"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D65" s="106"/>
      <c r="BE65" s="106"/>
      <c r="BF65" s="106"/>
      <c r="BG65" s="106"/>
      <c r="BH65" s="106"/>
      <c r="BI65" s="106"/>
      <c r="BJ65" s="106"/>
      <c r="BK65" s="106"/>
      <c r="BL65" s="106"/>
      <c r="BM65" s="106"/>
      <c r="BN65" s="106"/>
      <c r="BO65" s="106"/>
      <c r="BP65" s="106"/>
      <c r="BQ65" s="106"/>
      <c r="BR65" s="106"/>
      <c r="BS65" s="106"/>
      <c r="BT65" s="106"/>
      <c r="BU65" s="106"/>
      <c r="BV65" s="106"/>
      <c r="BW65" s="106"/>
      <c r="BX65" s="106"/>
      <c r="BY65" s="106"/>
      <c r="BZ65" s="106"/>
      <c r="CA65" s="106"/>
    </row>
    <row r="66" spans="6:79" ht="19.5" customHeight="1"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06"/>
      <c r="BK66" s="106"/>
      <c r="BL66" s="106"/>
      <c r="BM66" s="106"/>
      <c r="BN66" s="106"/>
      <c r="BO66" s="106"/>
      <c r="BP66" s="106"/>
      <c r="BQ66" s="106"/>
      <c r="BR66" s="106"/>
      <c r="BS66" s="106"/>
      <c r="BT66" s="106"/>
      <c r="BU66" s="106"/>
      <c r="BV66" s="106"/>
      <c r="BW66" s="106"/>
      <c r="BX66" s="106"/>
      <c r="BY66" s="106"/>
      <c r="BZ66" s="106"/>
      <c r="CA66" s="106"/>
    </row>
    <row r="67" spans="6:79" ht="19.5" customHeight="1"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  <c r="BJ67" s="106"/>
      <c r="BK67" s="106"/>
      <c r="BL67" s="106"/>
      <c r="BM67" s="106"/>
      <c r="BN67" s="106"/>
      <c r="BO67" s="106"/>
      <c r="BP67" s="106"/>
      <c r="BQ67" s="106"/>
      <c r="BR67" s="106"/>
      <c r="BS67" s="106"/>
      <c r="BT67" s="106"/>
      <c r="BU67" s="106"/>
      <c r="BV67" s="106"/>
      <c r="BW67" s="106"/>
      <c r="BX67" s="106"/>
      <c r="BY67" s="106"/>
      <c r="BZ67" s="106"/>
      <c r="CA67" s="106"/>
    </row>
    <row r="68" spans="6:79" ht="19.5" customHeight="1"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06"/>
      <c r="BK68" s="106"/>
      <c r="BL68" s="106"/>
      <c r="BM68" s="106"/>
      <c r="BN68" s="106"/>
      <c r="BO68" s="106"/>
      <c r="BP68" s="106"/>
      <c r="BQ68" s="106"/>
      <c r="BR68" s="106"/>
      <c r="BS68" s="106"/>
      <c r="BT68" s="106"/>
      <c r="BU68" s="106"/>
      <c r="BV68" s="106"/>
      <c r="BW68" s="106"/>
      <c r="BX68" s="106"/>
      <c r="BY68" s="106"/>
      <c r="BZ68" s="106"/>
      <c r="CA68" s="106"/>
    </row>
    <row r="69" spans="6:79" ht="19.5" customHeight="1"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06"/>
      <c r="BK69" s="106"/>
      <c r="BL69" s="106"/>
      <c r="BM69" s="106"/>
      <c r="BN69" s="106"/>
      <c r="BO69" s="106"/>
      <c r="BP69" s="106"/>
      <c r="BQ69" s="106"/>
      <c r="BR69" s="106"/>
      <c r="BS69" s="106"/>
      <c r="BT69" s="106"/>
      <c r="BU69" s="106"/>
      <c r="BV69" s="106"/>
      <c r="BW69" s="106"/>
      <c r="BX69" s="106"/>
      <c r="BY69" s="106"/>
      <c r="BZ69" s="106"/>
      <c r="CA69" s="106"/>
    </row>
    <row r="70" spans="6:79" ht="19.5" customHeight="1"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06"/>
      <c r="BK70" s="106"/>
      <c r="BL70" s="106"/>
      <c r="BM70" s="106"/>
      <c r="BN70" s="106"/>
      <c r="BO70" s="106"/>
      <c r="BP70" s="106"/>
      <c r="BQ70" s="106"/>
      <c r="BR70" s="106"/>
      <c r="BS70" s="106"/>
      <c r="BT70" s="106"/>
      <c r="BU70" s="106"/>
      <c r="BV70" s="106"/>
      <c r="BW70" s="106"/>
      <c r="BX70" s="106"/>
      <c r="BY70" s="106"/>
      <c r="BZ70" s="106"/>
      <c r="CA70" s="106"/>
    </row>
    <row r="71" spans="6:79" ht="19.5" customHeight="1"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06"/>
      <c r="BK71" s="106"/>
      <c r="BL71" s="106"/>
      <c r="BM71" s="106"/>
      <c r="BN71" s="106"/>
      <c r="BO71" s="106"/>
      <c r="BP71" s="106"/>
      <c r="BQ71" s="106"/>
      <c r="BR71" s="106"/>
      <c r="BS71" s="106"/>
      <c r="BT71" s="106"/>
      <c r="BU71" s="106"/>
      <c r="BV71" s="106"/>
      <c r="BW71" s="106"/>
      <c r="BX71" s="106"/>
      <c r="BY71" s="106"/>
      <c r="BZ71" s="106"/>
      <c r="CA71" s="106"/>
    </row>
    <row r="72" spans="6:79" ht="19.5" customHeight="1"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06"/>
      <c r="BK72" s="106"/>
      <c r="BL72" s="106"/>
      <c r="BM72" s="106"/>
      <c r="BN72" s="106"/>
      <c r="BO72" s="106"/>
      <c r="BP72" s="106"/>
      <c r="BQ72" s="106"/>
      <c r="BR72" s="106"/>
      <c r="BS72" s="106"/>
      <c r="BT72" s="106"/>
      <c r="BU72" s="106"/>
      <c r="BV72" s="106"/>
      <c r="BW72" s="106"/>
      <c r="BX72" s="106"/>
      <c r="BY72" s="106"/>
      <c r="BZ72" s="106"/>
      <c r="CA72" s="106"/>
    </row>
    <row r="73" spans="6:79" ht="19.5" customHeight="1"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06"/>
      <c r="BK73" s="106"/>
      <c r="BL73" s="106"/>
      <c r="BM73" s="106"/>
      <c r="BN73" s="106"/>
      <c r="BO73" s="106"/>
      <c r="BP73" s="106"/>
      <c r="BQ73" s="106"/>
      <c r="BR73" s="106"/>
      <c r="BS73" s="106"/>
      <c r="BT73" s="106"/>
      <c r="BU73" s="106"/>
      <c r="BV73" s="106"/>
      <c r="BW73" s="106"/>
      <c r="BX73" s="106"/>
      <c r="BY73" s="106"/>
      <c r="BZ73" s="106"/>
      <c r="CA73" s="106"/>
    </row>
    <row r="74" spans="6:79" ht="19.5" customHeight="1"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06"/>
      <c r="BK74" s="106"/>
      <c r="BL74" s="106"/>
      <c r="BM74" s="106"/>
      <c r="BN74" s="106"/>
      <c r="BO74" s="106"/>
      <c r="BP74" s="106"/>
      <c r="BQ74" s="106"/>
      <c r="BR74" s="106"/>
      <c r="BS74" s="106"/>
      <c r="BT74" s="106"/>
      <c r="BU74" s="106"/>
      <c r="BV74" s="106"/>
      <c r="BW74" s="106"/>
      <c r="BX74" s="106"/>
      <c r="BY74" s="106"/>
      <c r="BZ74" s="106"/>
      <c r="CA74" s="106"/>
    </row>
    <row r="75" spans="6:79" ht="19.5" customHeight="1"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06"/>
      <c r="BK75" s="106"/>
      <c r="BL75" s="106"/>
      <c r="BM75" s="106"/>
      <c r="BN75" s="106"/>
      <c r="BO75" s="106"/>
      <c r="BP75" s="106"/>
      <c r="BQ75" s="106"/>
      <c r="BR75" s="106"/>
      <c r="BS75" s="106"/>
      <c r="BT75" s="106"/>
      <c r="BU75" s="106"/>
      <c r="BV75" s="106"/>
      <c r="BW75" s="106"/>
      <c r="BX75" s="106"/>
      <c r="BY75" s="106"/>
      <c r="BZ75" s="106"/>
      <c r="CA75" s="106"/>
    </row>
    <row r="76" spans="6:79" ht="19.5" customHeight="1"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06"/>
      <c r="BK76" s="106"/>
      <c r="BL76" s="106"/>
      <c r="BM76" s="106"/>
      <c r="BN76" s="106"/>
      <c r="BO76" s="106"/>
      <c r="BP76" s="106"/>
      <c r="BQ76" s="106"/>
      <c r="BR76" s="106"/>
      <c r="BS76" s="106"/>
      <c r="BT76" s="106"/>
      <c r="BU76" s="106"/>
      <c r="BV76" s="106"/>
      <c r="BW76" s="106"/>
      <c r="BX76" s="106"/>
      <c r="BY76" s="106"/>
      <c r="BZ76" s="106"/>
      <c r="CA76" s="106"/>
    </row>
    <row r="77" spans="6:79" ht="19.5" customHeight="1"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06"/>
      <c r="BK77" s="106"/>
      <c r="BL77" s="106"/>
      <c r="BM77" s="106"/>
      <c r="BN77" s="106"/>
      <c r="BO77" s="106"/>
      <c r="BP77" s="106"/>
      <c r="BQ77" s="106"/>
      <c r="BR77" s="106"/>
      <c r="BS77" s="106"/>
      <c r="BT77" s="106"/>
      <c r="BU77" s="106"/>
      <c r="BV77" s="106"/>
      <c r="BW77" s="106"/>
      <c r="BX77" s="106"/>
      <c r="BY77" s="106"/>
      <c r="BZ77" s="106"/>
      <c r="CA77" s="106"/>
    </row>
    <row r="78" spans="6:79" ht="19.5" customHeight="1"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06"/>
      <c r="BK78" s="106"/>
      <c r="BL78" s="106"/>
      <c r="BM78" s="106"/>
      <c r="BN78" s="106"/>
      <c r="BO78" s="106"/>
      <c r="BP78" s="106"/>
      <c r="BQ78" s="106"/>
      <c r="BR78" s="106"/>
      <c r="BS78" s="106"/>
      <c r="BT78" s="106"/>
      <c r="BU78" s="106"/>
      <c r="BV78" s="106"/>
      <c r="BW78" s="106"/>
      <c r="BX78" s="106"/>
      <c r="BY78" s="106"/>
      <c r="BZ78" s="106"/>
      <c r="CA78" s="106"/>
    </row>
    <row r="79" spans="6:79" ht="19.5" customHeight="1"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06"/>
      <c r="BK79" s="106"/>
      <c r="BL79" s="106"/>
      <c r="BM79" s="106"/>
      <c r="BN79" s="106"/>
      <c r="BO79" s="106"/>
      <c r="BP79" s="106"/>
      <c r="BQ79" s="106"/>
      <c r="BR79" s="106"/>
      <c r="BS79" s="106"/>
      <c r="BT79" s="106"/>
      <c r="BU79" s="106"/>
      <c r="BV79" s="106"/>
      <c r="BW79" s="106"/>
      <c r="BX79" s="106"/>
      <c r="BY79" s="106"/>
      <c r="BZ79" s="106"/>
      <c r="CA79" s="106"/>
    </row>
    <row r="80" spans="6:79" ht="19.5" customHeight="1"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06"/>
      <c r="BK80" s="106"/>
      <c r="BL80" s="106"/>
      <c r="BM80" s="106"/>
      <c r="BN80" s="106"/>
      <c r="BO80" s="106"/>
      <c r="BP80" s="106"/>
      <c r="BQ80" s="106"/>
      <c r="BR80" s="106"/>
      <c r="BS80" s="106"/>
      <c r="BT80" s="106"/>
      <c r="BU80" s="106"/>
      <c r="BV80" s="106"/>
      <c r="BW80" s="106"/>
      <c r="BX80" s="106"/>
      <c r="BY80" s="106"/>
      <c r="BZ80" s="106"/>
      <c r="CA80" s="106"/>
    </row>
    <row r="81" spans="6:79" ht="19.5" customHeight="1"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06"/>
      <c r="BK81" s="106"/>
      <c r="BL81" s="106"/>
      <c r="BM81" s="106"/>
      <c r="BN81" s="106"/>
      <c r="BO81" s="106"/>
      <c r="BP81" s="106"/>
      <c r="BQ81" s="106"/>
      <c r="BR81" s="106"/>
      <c r="BS81" s="106"/>
      <c r="BT81" s="106"/>
      <c r="BU81" s="106"/>
      <c r="BV81" s="106"/>
      <c r="BW81" s="106"/>
      <c r="BX81" s="106"/>
      <c r="BY81" s="106"/>
      <c r="BZ81" s="106"/>
      <c r="CA81" s="106"/>
    </row>
    <row r="82" spans="6:79" ht="19.5" customHeight="1"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  <c r="BJ82" s="106"/>
      <c r="BK82" s="106"/>
      <c r="BL82" s="106"/>
      <c r="BM82" s="106"/>
      <c r="BN82" s="106"/>
      <c r="BO82" s="106"/>
      <c r="BP82" s="106"/>
      <c r="BQ82" s="106"/>
      <c r="BR82" s="106"/>
      <c r="BS82" s="106"/>
      <c r="BT82" s="106"/>
      <c r="BU82" s="106"/>
      <c r="BV82" s="106"/>
      <c r="BW82" s="106"/>
      <c r="BX82" s="106"/>
      <c r="BY82" s="106"/>
      <c r="BZ82" s="106"/>
      <c r="CA82" s="106"/>
    </row>
    <row r="83" spans="6:79" ht="19.5" customHeight="1"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06"/>
      <c r="BK83" s="106"/>
      <c r="BL83" s="106"/>
      <c r="BM83" s="106"/>
      <c r="BN83" s="106"/>
      <c r="BO83" s="106"/>
      <c r="BP83" s="106"/>
      <c r="BQ83" s="106"/>
      <c r="BR83" s="106"/>
      <c r="BS83" s="106"/>
      <c r="BT83" s="106"/>
      <c r="BU83" s="106"/>
      <c r="BV83" s="106"/>
      <c r="BW83" s="106"/>
      <c r="BX83" s="106"/>
      <c r="BY83" s="106"/>
      <c r="BZ83" s="106"/>
      <c r="CA83" s="106"/>
    </row>
    <row r="84" spans="6:79" ht="19.5" customHeight="1"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06"/>
      <c r="BK84" s="106"/>
      <c r="BL84" s="106"/>
      <c r="BM84" s="106"/>
      <c r="BN84" s="106"/>
      <c r="BO84" s="106"/>
      <c r="BP84" s="106"/>
      <c r="BQ84" s="106"/>
      <c r="BR84" s="106"/>
      <c r="BS84" s="106"/>
      <c r="BT84" s="106"/>
      <c r="BU84" s="106"/>
      <c r="BV84" s="106"/>
      <c r="BW84" s="106"/>
      <c r="BX84" s="106"/>
      <c r="BY84" s="106"/>
      <c r="BZ84" s="106"/>
      <c r="CA84" s="106"/>
    </row>
    <row r="85" spans="6:79" ht="19.5" customHeight="1"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06"/>
      <c r="BK85" s="106"/>
      <c r="BL85" s="106"/>
      <c r="BM85" s="106"/>
      <c r="BN85" s="106"/>
      <c r="BO85" s="106"/>
      <c r="BP85" s="106"/>
      <c r="BQ85" s="106"/>
      <c r="BR85" s="106"/>
      <c r="BS85" s="106"/>
      <c r="BT85" s="106"/>
      <c r="BU85" s="106"/>
      <c r="BV85" s="106"/>
      <c r="BW85" s="106"/>
      <c r="BX85" s="106"/>
      <c r="BY85" s="106"/>
      <c r="BZ85" s="106"/>
      <c r="CA85" s="106"/>
    </row>
    <row r="86" spans="6:79" ht="19.5" customHeight="1"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06"/>
      <c r="BK86" s="106"/>
      <c r="BL86" s="106"/>
      <c r="BM86" s="106"/>
      <c r="BN86" s="106"/>
      <c r="BO86" s="106"/>
      <c r="BP86" s="106"/>
      <c r="BQ86" s="106"/>
      <c r="BR86" s="106"/>
      <c r="BS86" s="106"/>
      <c r="BT86" s="106"/>
      <c r="BU86" s="106"/>
      <c r="BV86" s="106"/>
      <c r="BW86" s="106"/>
      <c r="BX86" s="106"/>
      <c r="BY86" s="106"/>
      <c r="BZ86" s="106"/>
      <c r="CA86" s="106"/>
    </row>
    <row r="87" spans="6:79" ht="19.5" customHeight="1"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06"/>
      <c r="BK87" s="106"/>
      <c r="BL87" s="106"/>
      <c r="BM87" s="106"/>
      <c r="BN87" s="106"/>
      <c r="BO87" s="106"/>
      <c r="BP87" s="106"/>
      <c r="BQ87" s="106"/>
      <c r="BR87" s="106"/>
      <c r="BS87" s="106"/>
      <c r="BT87" s="106"/>
      <c r="BU87" s="106"/>
      <c r="BV87" s="106"/>
      <c r="BW87" s="106"/>
      <c r="BX87" s="106"/>
      <c r="BY87" s="106"/>
      <c r="BZ87" s="106"/>
      <c r="CA87" s="106"/>
    </row>
    <row r="88" spans="6:79" ht="19.5" customHeight="1"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06"/>
      <c r="BK88" s="106"/>
      <c r="BL88" s="106"/>
      <c r="BM88" s="106"/>
      <c r="BN88" s="106"/>
      <c r="BO88" s="106"/>
      <c r="BP88" s="106"/>
      <c r="BQ88" s="106"/>
      <c r="BR88" s="106"/>
      <c r="BS88" s="106"/>
      <c r="BT88" s="106"/>
      <c r="BU88" s="106"/>
      <c r="BV88" s="106"/>
      <c r="BW88" s="106"/>
      <c r="BX88" s="106"/>
      <c r="BY88" s="106"/>
      <c r="BZ88" s="106"/>
      <c r="CA88" s="106"/>
    </row>
    <row r="89" spans="6:79" ht="19.5" customHeight="1"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  <c r="BJ89" s="106"/>
      <c r="BK89" s="106"/>
      <c r="BL89" s="106"/>
      <c r="BM89" s="106"/>
      <c r="BN89" s="106"/>
      <c r="BO89" s="106"/>
      <c r="BP89" s="106"/>
      <c r="BQ89" s="106"/>
      <c r="BR89" s="106"/>
      <c r="BS89" s="106"/>
      <c r="BT89" s="106"/>
      <c r="BU89" s="106"/>
      <c r="BV89" s="106"/>
      <c r="BW89" s="106"/>
      <c r="BX89" s="106"/>
      <c r="BY89" s="106"/>
      <c r="BZ89" s="106"/>
      <c r="CA89" s="106"/>
    </row>
    <row r="90" spans="6:79" ht="19.5" customHeight="1"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  <c r="BJ90" s="106"/>
      <c r="BK90" s="106"/>
      <c r="BL90" s="106"/>
      <c r="BM90" s="106"/>
      <c r="BN90" s="106"/>
      <c r="BO90" s="106"/>
      <c r="BP90" s="106"/>
      <c r="BQ90" s="106"/>
      <c r="BR90" s="106"/>
      <c r="BS90" s="106"/>
      <c r="BT90" s="106"/>
      <c r="BU90" s="106"/>
      <c r="BV90" s="106"/>
      <c r="BW90" s="106"/>
      <c r="BX90" s="106"/>
      <c r="BY90" s="106"/>
      <c r="BZ90" s="106"/>
      <c r="CA90" s="106"/>
    </row>
    <row r="91" spans="6:79" ht="19.5" customHeight="1"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  <c r="BJ91" s="106"/>
      <c r="BK91" s="106"/>
      <c r="BL91" s="106"/>
      <c r="BM91" s="106"/>
      <c r="BN91" s="106"/>
      <c r="BO91" s="106"/>
      <c r="BP91" s="106"/>
      <c r="BQ91" s="106"/>
      <c r="BR91" s="106"/>
      <c r="BS91" s="106"/>
      <c r="BT91" s="106"/>
      <c r="BU91" s="106"/>
      <c r="BV91" s="106"/>
      <c r="BW91" s="106"/>
      <c r="BX91" s="106"/>
      <c r="BY91" s="106"/>
      <c r="BZ91" s="106"/>
      <c r="CA91" s="106"/>
    </row>
    <row r="92" spans="6:79" ht="19.5" customHeight="1"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06"/>
      <c r="BK92" s="106"/>
      <c r="BL92" s="106"/>
      <c r="BM92" s="106"/>
      <c r="BN92" s="106"/>
      <c r="BO92" s="106"/>
      <c r="BP92" s="106"/>
      <c r="BQ92" s="106"/>
      <c r="BR92" s="106"/>
      <c r="BS92" s="106"/>
      <c r="BT92" s="106"/>
      <c r="BU92" s="106"/>
      <c r="BV92" s="106"/>
      <c r="BW92" s="106"/>
      <c r="BX92" s="106"/>
      <c r="BY92" s="106"/>
      <c r="BZ92" s="106"/>
      <c r="CA92" s="106"/>
    </row>
    <row r="93" spans="6:79" ht="19.5" customHeight="1"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  <c r="BJ93" s="106"/>
      <c r="BK93" s="106"/>
      <c r="BL93" s="106"/>
      <c r="BM93" s="106"/>
      <c r="BN93" s="106"/>
      <c r="BO93" s="106"/>
      <c r="BP93" s="106"/>
      <c r="BQ93" s="106"/>
      <c r="BR93" s="106"/>
      <c r="BS93" s="106"/>
      <c r="BT93" s="106"/>
      <c r="BU93" s="106"/>
      <c r="BV93" s="106"/>
      <c r="BW93" s="106"/>
      <c r="BX93" s="106"/>
      <c r="BY93" s="106"/>
      <c r="BZ93" s="106"/>
      <c r="CA93" s="106"/>
    </row>
    <row r="94" spans="6:79" ht="19.5" customHeight="1"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06"/>
      <c r="BK94" s="106"/>
      <c r="BL94" s="106"/>
      <c r="BM94" s="106"/>
      <c r="BN94" s="106"/>
      <c r="BO94" s="106"/>
      <c r="BP94" s="106"/>
      <c r="BQ94" s="106"/>
      <c r="BR94" s="106"/>
      <c r="BS94" s="106"/>
      <c r="BT94" s="106"/>
      <c r="BU94" s="106"/>
      <c r="BV94" s="106"/>
      <c r="BW94" s="106"/>
      <c r="BX94" s="106"/>
      <c r="BY94" s="106"/>
      <c r="BZ94" s="106"/>
      <c r="CA94" s="106"/>
    </row>
    <row r="95" spans="6:79" ht="19.5" customHeight="1"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06"/>
      <c r="BK95" s="106"/>
      <c r="BL95" s="106"/>
      <c r="BM95" s="106"/>
      <c r="BN95" s="106"/>
      <c r="BO95" s="106"/>
      <c r="BP95" s="106"/>
      <c r="BQ95" s="106"/>
      <c r="BR95" s="106"/>
      <c r="BS95" s="106"/>
      <c r="BT95" s="106"/>
      <c r="BU95" s="106"/>
      <c r="BV95" s="106"/>
      <c r="BW95" s="106"/>
      <c r="BX95" s="106"/>
      <c r="BY95" s="106"/>
      <c r="BZ95" s="106"/>
      <c r="CA95" s="106"/>
    </row>
    <row r="96" spans="6:79" ht="19.5" customHeight="1"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  <c r="BJ96" s="106"/>
      <c r="BK96" s="106"/>
      <c r="BL96" s="106"/>
      <c r="BM96" s="106"/>
      <c r="BN96" s="106"/>
      <c r="BO96" s="106"/>
      <c r="BP96" s="106"/>
      <c r="BQ96" s="106"/>
      <c r="BR96" s="106"/>
      <c r="BS96" s="106"/>
      <c r="BT96" s="106"/>
      <c r="BU96" s="106"/>
      <c r="BV96" s="106"/>
      <c r="BW96" s="106"/>
      <c r="BX96" s="106"/>
      <c r="BY96" s="106"/>
      <c r="BZ96" s="106"/>
      <c r="CA96" s="106"/>
    </row>
    <row r="97" spans="6:79" ht="19.5" customHeight="1">
      <c r="F97" s="106"/>
      <c r="G97" s="106"/>
      <c r="H97" s="106"/>
      <c r="I97" s="106"/>
      <c r="J97" s="106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  <c r="BB97" s="106"/>
      <c r="BC97" s="106"/>
      <c r="BD97" s="106"/>
      <c r="BE97" s="106"/>
      <c r="BF97" s="106"/>
      <c r="BG97" s="106"/>
      <c r="BH97" s="106"/>
      <c r="BI97" s="106"/>
      <c r="BJ97" s="106"/>
      <c r="BK97" s="106"/>
      <c r="BL97" s="106"/>
      <c r="BM97" s="106"/>
      <c r="BN97" s="106"/>
      <c r="BO97" s="106"/>
      <c r="BP97" s="106"/>
      <c r="BQ97" s="106"/>
      <c r="BR97" s="106"/>
      <c r="BS97" s="106"/>
      <c r="BT97" s="106"/>
      <c r="BU97" s="106"/>
      <c r="BV97" s="106"/>
      <c r="BW97" s="106"/>
      <c r="BX97" s="106"/>
      <c r="BY97" s="106"/>
      <c r="BZ97" s="106"/>
      <c r="CA97" s="106"/>
    </row>
    <row r="98" spans="6:79" ht="19.5" customHeight="1"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6"/>
      <c r="BA98" s="106"/>
      <c r="BB98" s="106"/>
      <c r="BC98" s="106"/>
      <c r="BD98" s="106"/>
      <c r="BE98" s="106"/>
      <c r="BF98" s="106"/>
      <c r="BG98" s="106"/>
      <c r="BH98" s="106"/>
      <c r="BI98" s="106"/>
      <c r="BJ98" s="106"/>
      <c r="BK98" s="106"/>
      <c r="BL98" s="106"/>
      <c r="BM98" s="106"/>
      <c r="BN98" s="106"/>
      <c r="BO98" s="106"/>
      <c r="BP98" s="106"/>
      <c r="BQ98" s="106"/>
      <c r="BR98" s="106"/>
      <c r="BS98" s="106"/>
      <c r="BT98" s="106"/>
      <c r="BU98" s="106"/>
      <c r="BV98" s="106"/>
      <c r="BW98" s="106"/>
      <c r="BX98" s="106"/>
      <c r="BY98" s="106"/>
      <c r="BZ98" s="106"/>
      <c r="CA98" s="106"/>
    </row>
    <row r="99" spans="6:79" ht="19.5" customHeight="1"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6"/>
      <c r="BD99" s="106"/>
      <c r="BE99" s="106"/>
      <c r="BF99" s="106"/>
      <c r="BG99" s="106"/>
      <c r="BH99" s="106"/>
      <c r="BI99" s="106"/>
      <c r="BJ99" s="106"/>
      <c r="BK99" s="106"/>
      <c r="BL99" s="106"/>
      <c r="BM99" s="106"/>
      <c r="BN99" s="106"/>
      <c r="BO99" s="106"/>
      <c r="BP99" s="106"/>
      <c r="BQ99" s="106"/>
      <c r="BR99" s="106"/>
      <c r="BS99" s="106"/>
      <c r="BT99" s="106"/>
      <c r="BU99" s="106"/>
      <c r="BV99" s="106"/>
      <c r="BW99" s="106"/>
      <c r="BX99" s="106"/>
      <c r="BY99" s="106"/>
      <c r="BZ99" s="106"/>
      <c r="CA99" s="106"/>
    </row>
    <row r="100" spans="6:79" ht="19.5" customHeight="1">
      <c r="F100" s="106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  <c r="BB100" s="106"/>
      <c r="BC100" s="106"/>
      <c r="BD100" s="106"/>
      <c r="BE100" s="106"/>
      <c r="BF100" s="106"/>
      <c r="BG100" s="106"/>
      <c r="BH100" s="106"/>
      <c r="BI100" s="106"/>
      <c r="BJ100" s="106"/>
      <c r="BK100" s="106"/>
      <c r="BL100" s="106"/>
      <c r="BM100" s="106"/>
      <c r="BN100" s="106"/>
      <c r="BO100" s="106"/>
      <c r="BP100" s="106"/>
      <c r="BQ100" s="106"/>
      <c r="BR100" s="106"/>
      <c r="BS100" s="106"/>
      <c r="BT100" s="106"/>
      <c r="BU100" s="106"/>
      <c r="BV100" s="106"/>
      <c r="BW100" s="106"/>
      <c r="BX100" s="106"/>
      <c r="BY100" s="106"/>
      <c r="BZ100" s="106"/>
      <c r="CA100" s="106"/>
    </row>
    <row r="101" spans="6:79" ht="19.5" customHeight="1"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  <c r="BB101" s="106"/>
      <c r="BC101" s="106"/>
      <c r="BD101" s="106"/>
      <c r="BE101" s="106"/>
      <c r="BF101" s="106"/>
      <c r="BG101" s="106"/>
      <c r="BH101" s="106"/>
      <c r="BI101" s="106"/>
      <c r="BJ101" s="106"/>
      <c r="BK101" s="106"/>
      <c r="BL101" s="106"/>
      <c r="BM101" s="106"/>
      <c r="BN101" s="106"/>
      <c r="BO101" s="106"/>
      <c r="BP101" s="106"/>
      <c r="BQ101" s="106"/>
      <c r="BR101" s="106"/>
      <c r="BS101" s="106"/>
      <c r="BT101" s="106"/>
      <c r="BU101" s="106"/>
      <c r="BV101" s="106"/>
      <c r="BW101" s="106"/>
      <c r="BX101" s="106"/>
      <c r="BY101" s="106"/>
      <c r="BZ101" s="106"/>
      <c r="CA101" s="106"/>
    </row>
    <row r="102" spans="6:79" ht="19.5" customHeight="1"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6"/>
      <c r="BA102" s="106"/>
      <c r="BB102" s="106"/>
      <c r="BC102" s="106"/>
      <c r="BD102" s="106"/>
      <c r="BE102" s="106"/>
      <c r="BF102" s="106"/>
      <c r="BG102" s="106"/>
      <c r="BH102" s="106"/>
      <c r="BI102" s="106"/>
      <c r="BJ102" s="106"/>
      <c r="BK102" s="106"/>
      <c r="BL102" s="106"/>
      <c r="BM102" s="106"/>
      <c r="BN102" s="106"/>
      <c r="BO102" s="106"/>
      <c r="BP102" s="106"/>
      <c r="BQ102" s="106"/>
      <c r="BR102" s="106"/>
      <c r="BS102" s="106"/>
      <c r="BT102" s="106"/>
      <c r="BU102" s="106"/>
      <c r="BV102" s="106"/>
      <c r="BW102" s="106"/>
      <c r="BX102" s="106"/>
      <c r="BY102" s="106"/>
      <c r="BZ102" s="106"/>
      <c r="CA102" s="106"/>
    </row>
    <row r="103" spans="6:79" ht="19.5" customHeight="1"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6"/>
      <c r="BD103" s="106"/>
      <c r="BE103" s="106"/>
      <c r="BF103" s="106"/>
      <c r="BG103" s="106"/>
      <c r="BH103" s="106"/>
      <c r="BI103" s="106"/>
      <c r="BJ103" s="106"/>
      <c r="BK103" s="106"/>
      <c r="BL103" s="106"/>
      <c r="BM103" s="106"/>
      <c r="BN103" s="106"/>
      <c r="BO103" s="106"/>
      <c r="BP103" s="106"/>
      <c r="BQ103" s="106"/>
      <c r="BR103" s="106"/>
      <c r="BS103" s="106"/>
      <c r="BT103" s="106"/>
      <c r="BU103" s="106"/>
      <c r="BV103" s="106"/>
      <c r="BW103" s="106"/>
      <c r="BX103" s="106"/>
      <c r="BY103" s="106"/>
      <c r="BZ103" s="106"/>
      <c r="CA103" s="106"/>
    </row>
    <row r="104" spans="6:79" ht="19.5" customHeight="1"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  <c r="BB104" s="106"/>
      <c r="BC104" s="106"/>
      <c r="BD104" s="106"/>
      <c r="BE104" s="106"/>
      <c r="BF104" s="106"/>
      <c r="BG104" s="106"/>
      <c r="BH104" s="106"/>
      <c r="BI104" s="106"/>
      <c r="BJ104" s="106"/>
      <c r="BK104" s="106"/>
      <c r="BL104" s="106"/>
      <c r="BM104" s="106"/>
      <c r="BN104" s="106"/>
      <c r="BO104" s="106"/>
      <c r="BP104" s="106"/>
      <c r="BQ104" s="106"/>
      <c r="BR104" s="106"/>
      <c r="BS104" s="106"/>
      <c r="BT104" s="106"/>
      <c r="BU104" s="106"/>
      <c r="BV104" s="106"/>
      <c r="BW104" s="106"/>
      <c r="BX104" s="106"/>
      <c r="BY104" s="106"/>
      <c r="BZ104" s="106"/>
      <c r="CA104" s="106"/>
    </row>
    <row r="105" spans="6:79" ht="19.5" customHeight="1"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6"/>
      <c r="BA105" s="106"/>
      <c r="BB105" s="106"/>
      <c r="BC105" s="106"/>
      <c r="BD105" s="106"/>
      <c r="BE105" s="106"/>
      <c r="BF105" s="106"/>
      <c r="BG105" s="106"/>
      <c r="BH105" s="106"/>
      <c r="BI105" s="106"/>
      <c r="BJ105" s="106"/>
      <c r="BK105" s="106"/>
      <c r="BL105" s="106"/>
      <c r="BM105" s="106"/>
      <c r="BN105" s="106"/>
      <c r="BO105" s="106"/>
      <c r="BP105" s="106"/>
      <c r="BQ105" s="106"/>
      <c r="BR105" s="106"/>
      <c r="BS105" s="106"/>
      <c r="BT105" s="106"/>
      <c r="BU105" s="106"/>
      <c r="BV105" s="106"/>
      <c r="BW105" s="106"/>
      <c r="BX105" s="106"/>
      <c r="BY105" s="106"/>
      <c r="BZ105" s="106"/>
      <c r="CA105" s="106"/>
    </row>
    <row r="106" spans="6:79" ht="19.5" customHeight="1"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6"/>
      <c r="BD106" s="106"/>
      <c r="BE106" s="106"/>
      <c r="BF106" s="106"/>
      <c r="BG106" s="106"/>
      <c r="BH106" s="106"/>
      <c r="BI106" s="106"/>
      <c r="BJ106" s="106"/>
      <c r="BK106" s="106"/>
      <c r="BL106" s="106"/>
      <c r="BM106" s="106"/>
      <c r="BN106" s="106"/>
      <c r="BO106" s="106"/>
      <c r="BP106" s="106"/>
      <c r="BQ106" s="106"/>
      <c r="BR106" s="106"/>
      <c r="BS106" s="106"/>
      <c r="BT106" s="106"/>
      <c r="BU106" s="106"/>
      <c r="BV106" s="106"/>
      <c r="BW106" s="106"/>
      <c r="BX106" s="106"/>
      <c r="BY106" s="106"/>
      <c r="BZ106" s="106"/>
      <c r="CA106" s="106"/>
    </row>
    <row r="107" spans="6:79" ht="19.5" customHeight="1">
      <c r="F107" s="106"/>
      <c r="G107" s="106"/>
      <c r="H107" s="106"/>
      <c r="I107" s="106"/>
      <c r="J107" s="106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6"/>
      <c r="BD107" s="106"/>
      <c r="BE107" s="106"/>
      <c r="BF107" s="106"/>
      <c r="BG107" s="106"/>
      <c r="BH107" s="106"/>
      <c r="BI107" s="106"/>
      <c r="BJ107" s="106"/>
      <c r="BK107" s="106"/>
      <c r="BL107" s="106"/>
      <c r="BM107" s="106"/>
      <c r="BN107" s="106"/>
      <c r="BO107" s="106"/>
      <c r="BP107" s="106"/>
      <c r="BQ107" s="106"/>
      <c r="BR107" s="106"/>
      <c r="BS107" s="106"/>
      <c r="BT107" s="106"/>
      <c r="BU107" s="106"/>
      <c r="BV107" s="106"/>
      <c r="BW107" s="106"/>
      <c r="BX107" s="106"/>
      <c r="BY107" s="106"/>
      <c r="BZ107" s="106"/>
      <c r="CA107" s="106"/>
    </row>
    <row r="108" spans="6:79" ht="19.5" customHeight="1"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6"/>
      <c r="BD108" s="106"/>
      <c r="BE108" s="106"/>
      <c r="BF108" s="106"/>
      <c r="BG108" s="106"/>
      <c r="BH108" s="106"/>
      <c r="BI108" s="106"/>
      <c r="BJ108" s="106"/>
      <c r="BK108" s="106"/>
      <c r="BL108" s="106"/>
      <c r="BM108" s="106"/>
      <c r="BN108" s="106"/>
      <c r="BO108" s="106"/>
      <c r="BP108" s="106"/>
      <c r="BQ108" s="106"/>
      <c r="BR108" s="106"/>
      <c r="BS108" s="106"/>
      <c r="BT108" s="106"/>
      <c r="BU108" s="106"/>
      <c r="BV108" s="106"/>
      <c r="BW108" s="106"/>
      <c r="BX108" s="106"/>
      <c r="BY108" s="106"/>
      <c r="BZ108" s="106"/>
      <c r="CA108" s="106"/>
    </row>
    <row r="109" spans="6:79" ht="19.5" customHeight="1"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6"/>
      <c r="BD109" s="106"/>
      <c r="BE109" s="106"/>
      <c r="BF109" s="106"/>
      <c r="BG109" s="106"/>
      <c r="BH109" s="106"/>
      <c r="BI109" s="106"/>
      <c r="BJ109" s="106"/>
      <c r="BK109" s="106"/>
      <c r="BL109" s="106"/>
      <c r="BM109" s="106"/>
      <c r="BN109" s="106"/>
      <c r="BO109" s="106"/>
      <c r="BP109" s="106"/>
      <c r="BQ109" s="106"/>
      <c r="BR109" s="106"/>
      <c r="BS109" s="106"/>
      <c r="BT109" s="106"/>
      <c r="BU109" s="106"/>
      <c r="BV109" s="106"/>
      <c r="BW109" s="106"/>
      <c r="BX109" s="106"/>
      <c r="BY109" s="106"/>
      <c r="BZ109" s="106"/>
      <c r="CA109" s="106"/>
    </row>
    <row r="110" spans="6:79" ht="19.5" customHeight="1"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6"/>
      <c r="BD110" s="106"/>
      <c r="BE110" s="106"/>
      <c r="BF110" s="106"/>
      <c r="BG110" s="106"/>
      <c r="BH110" s="106"/>
      <c r="BI110" s="106"/>
      <c r="BJ110" s="106"/>
      <c r="BK110" s="106"/>
      <c r="BL110" s="106"/>
      <c r="BM110" s="106"/>
      <c r="BN110" s="106"/>
      <c r="BO110" s="106"/>
      <c r="BP110" s="106"/>
      <c r="BQ110" s="106"/>
      <c r="BR110" s="106"/>
      <c r="BS110" s="106"/>
      <c r="BT110" s="106"/>
      <c r="BU110" s="106"/>
      <c r="BV110" s="106"/>
      <c r="BW110" s="106"/>
      <c r="BX110" s="106"/>
      <c r="BY110" s="106"/>
      <c r="BZ110" s="106"/>
      <c r="CA110" s="106"/>
    </row>
    <row r="111" spans="6:79" ht="19.5" customHeight="1"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/>
      <c r="AT111" s="106"/>
      <c r="AU111" s="106"/>
      <c r="AV111" s="106"/>
      <c r="AW111" s="106"/>
      <c r="AX111" s="106"/>
      <c r="AY111" s="106"/>
      <c r="AZ111" s="106"/>
      <c r="BA111" s="106"/>
      <c r="BB111" s="106"/>
      <c r="BC111" s="106"/>
      <c r="BD111" s="106"/>
      <c r="BE111" s="106"/>
      <c r="BF111" s="106"/>
      <c r="BG111" s="106"/>
      <c r="BH111" s="106"/>
      <c r="BI111" s="106"/>
      <c r="BJ111" s="106"/>
      <c r="BK111" s="106"/>
      <c r="BL111" s="106"/>
      <c r="BM111" s="106"/>
      <c r="BN111" s="106"/>
      <c r="BO111" s="106"/>
      <c r="BP111" s="106"/>
      <c r="BQ111" s="106"/>
      <c r="BR111" s="106"/>
      <c r="BS111" s="106"/>
      <c r="BT111" s="106"/>
      <c r="BU111" s="106"/>
      <c r="BV111" s="106"/>
      <c r="BW111" s="106"/>
      <c r="BX111" s="106"/>
      <c r="BY111" s="106"/>
      <c r="BZ111" s="106"/>
      <c r="CA111" s="106"/>
    </row>
    <row r="112" spans="6:79" ht="19.5" customHeight="1"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6"/>
      <c r="AX112" s="106"/>
      <c r="AY112" s="106"/>
      <c r="AZ112" s="106"/>
      <c r="BA112" s="106"/>
      <c r="BB112" s="106"/>
      <c r="BC112" s="106"/>
      <c r="BD112" s="106"/>
      <c r="BE112" s="106"/>
      <c r="BF112" s="106"/>
      <c r="BG112" s="106"/>
      <c r="BH112" s="106"/>
      <c r="BI112" s="106"/>
      <c r="BJ112" s="106"/>
      <c r="BK112" s="106"/>
      <c r="BL112" s="106"/>
      <c r="BM112" s="106"/>
      <c r="BN112" s="106"/>
      <c r="BO112" s="106"/>
      <c r="BP112" s="106"/>
      <c r="BQ112" s="106"/>
      <c r="BR112" s="106"/>
      <c r="BS112" s="106"/>
      <c r="BT112" s="106"/>
      <c r="BU112" s="106"/>
      <c r="BV112" s="106"/>
      <c r="BW112" s="106"/>
      <c r="BX112" s="106"/>
      <c r="BY112" s="106"/>
      <c r="BZ112" s="106"/>
      <c r="CA112" s="106"/>
    </row>
    <row r="113" spans="6:79" ht="19.5" customHeight="1"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  <c r="AX113" s="106"/>
      <c r="AY113" s="106"/>
      <c r="AZ113" s="106"/>
      <c r="BA113" s="106"/>
      <c r="BB113" s="106"/>
      <c r="BC113" s="106"/>
      <c r="BD113" s="106"/>
      <c r="BE113" s="106"/>
      <c r="BF113" s="106"/>
      <c r="BG113" s="106"/>
      <c r="BH113" s="106"/>
      <c r="BI113" s="106"/>
      <c r="BJ113" s="106"/>
      <c r="BK113" s="106"/>
      <c r="BL113" s="106"/>
      <c r="BM113" s="106"/>
      <c r="BN113" s="106"/>
      <c r="BO113" s="106"/>
      <c r="BP113" s="106"/>
      <c r="BQ113" s="106"/>
      <c r="BR113" s="106"/>
      <c r="BS113" s="106"/>
      <c r="BT113" s="106"/>
      <c r="BU113" s="106"/>
      <c r="BV113" s="106"/>
      <c r="BW113" s="106"/>
      <c r="BX113" s="106"/>
      <c r="BY113" s="106"/>
      <c r="BZ113" s="106"/>
      <c r="CA113" s="106"/>
    </row>
    <row r="114" spans="6:79" ht="19.5" customHeight="1"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  <c r="AX114" s="106"/>
      <c r="AY114" s="106"/>
      <c r="AZ114" s="106"/>
      <c r="BA114" s="106"/>
      <c r="BB114" s="106"/>
      <c r="BC114" s="106"/>
      <c r="BD114" s="106"/>
      <c r="BE114" s="106"/>
      <c r="BF114" s="106"/>
      <c r="BG114" s="106"/>
      <c r="BH114" s="106"/>
      <c r="BI114" s="106"/>
      <c r="BJ114" s="106"/>
      <c r="BK114" s="106"/>
      <c r="BL114" s="106"/>
      <c r="BM114" s="106"/>
      <c r="BN114" s="106"/>
      <c r="BO114" s="106"/>
      <c r="BP114" s="106"/>
      <c r="BQ114" s="106"/>
      <c r="BR114" s="106"/>
      <c r="BS114" s="106"/>
      <c r="BT114" s="106"/>
      <c r="BU114" s="106"/>
      <c r="BV114" s="106"/>
      <c r="BW114" s="106"/>
      <c r="BX114" s="106"/>
      <c r="BY114" s="106"/>
      <c r="BZ114" s="106"/>
      <c r="CA114" s="106"/>
    </row>
    <row r="115" spans="6:79" ht="19.5" customHeight="1"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6"/>
      <c r="AX115" s="106"/>
      <c r="AY115" s="106"/>
      <c r="AZ115" s="106"/>
      <c r="BA115" s="106"/>
      <c r="BB115" s="106"/>
      <c r="BC115" s="106"/>
      <c r="BD115" s="106"/>
      <c r="BE115" s="106"/>
      <c r="BF115" s="106"/>
      <c r="BG115" s="106"/>
      <c r="BH115" s="106"/>
      <c r="BI115" s="106"/>
      <c r="BJ115" s="106"/>
      <c r="BK115" s="106"/>
      <c r="BL115" s="106"/>
      <c r="BM115" s="106"/>
      <c r="BN115" s="106"/>
      <c r="BO115" s="106"/>
      <c r="BP115" s="106"/>
      <c r="BQ115" s="106"/>
      <c r="BR115" s="106"/>
      <c r="BS115" s="106"/>
      <c r="BT115" s="106"/>
      <c r="BU115" s="106"/>
      <c r="BV115" s="106"/>
      <c r="BW115" s="106"/>
      <c r="BX115" s="106"/>
      <c r="BY115" s="106"/>
      <c r="BZ115" s="106"/>
      <c r="CA115" s="106"/>
    </row>
    <row r="116" spans="6:79" ht="19.5" customHeight="1"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06"/>
      <c r="BK116" s="106"/>
      <c r="BL116" s="106"/>
      <c r="BM116" s="106"/>
      <c r="BN116" s="106"/>
      <c r="BO116" s="106"/>
      <c r="BP116" s="106"/>
      <c r="BQ116" s="106"/>
      <c r="BR116" s="106"/>
      <c r="BS116" s="106"/>
      <c r="BT116" s="106"/>
      <c r="BU116" s="106"/>
      <c r="BV116" s="106"/>
      <c r="BW116" s="106"/>
      <c r="BX116" s="106"/>
      <c r="BY116" s="106"/>
      <c r="BZ116" s="106"/>
      <c r="CA116" s="106"/>
    </row>
    <row r="117" spans="6:79" ht="19.5" customHeight="1">
      <c r="F117" s="106"/>
      <c r="G117" s="106"/>
      <c r="H117" s="106"/>
      <c r="I117" s="106"/>
      <c r="J117" s="106"/>
      <c r="K117" s="106"/>
      <c r="L117" s="106"/>
      <c r="M117" s="106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  <c r="BJ117" s="106"/>
      <c r="BK117" s="106"/>
      <c r="BL117" s="106"/>
      <c r="BM117" s="106"/>
      <c r="BN117" s="106"/>
      <c r="BO117" s="106"/>
      <c r="BP117" s="106"/>
      <c r="BQ117" s="106"/>
      <c r="BR117" s="106"/>
      <c r="BS117" s="106"/>
      <c r="BT117" s="106"/>
      <c r="BU117" s="106"/>
      <c r="BV117" s="106"/>
      <c r="BW117" s="106"/>
      <c r="BX117" s="106"/>
      <c r="BY117" s="106"/>
      <c r="BZ117" s="106"/>
      <c r="CA117" s="106"/>
    </row>
    <row r="118" spans="6:79" ht="19.5" customHeight="1">
      <c r="F118" s="106"/>
      <c r="G118" s="106"/>
      <c r="H118" s="106"/>
      <c r="I118" s="106"/>
      <c r="J118" s="106"/>
      <c r="K118" s="106"/>
      <c r="L118" s="106"/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06"/>
      <c r="BK118" s="106"/>
      <c r="BL118" s="106"/>
      <c r="BM118" s="106"/>
      <c r="BN118" s="106"/>
      <c r="BO118" s="106"/>
      <c r="BP118" s="106"/>
      <c r="BQ118" s="106"/>
      <c r="BR118" s="106"/>
      <c r="BS118" s="106"/>
      <c r="BT118" s="106"/>
      <c r="BU118" s="106"/>
      <c r="BV118" s="106"/>
      <c r="BW118" s="106"/>
      <c r="BX118" s="106"/>
      <c r="BY118" s="106"/>
      <c r="BZ118" s="106"/>
      <c r="CA118" s="106"/>
    </row>
    <row r="119" spans="6:79" ht="19.5" customHeight="1">
      <c r="F119" s="106"/>
      <c r="G119" s="106"/>
      <c r="H119" s="106"/>
      <c r="I119" s="106"/>
      <c r="J119" s="106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6"/>
      <c r="BD119" s="106"/>
      <c r="BE119" s="106"/>
      <c r="BF119" s="106"/>
      <c r="BG119" s="106"/>
      <c r="BH119" s="106"/>
      <c r="BI119" s="106"/>
      <c r="BJ119" s="106"/>
      <c r="BK119" s="106"/>
      <c r="BL119" s="106"/>
      <c r="BM119" s="106"/>
      <c r="BN119" s="106"/>
      <c r="BO119" s="106"/>
      <c r="BP119" s="106"/>
      <c r="BQ119" s="106"/>
      <c r="BR119" s="106"/>
      <c r="BS119" s="106"/>
      <c r="BT119" s="106"/>
      <c r="BU119" s="106"/>
      <c r="BV119" s="106"/>
      <c r="BW119" s="106"/>
      <c r="BX119" s="106"/>
      <c r="BY119" s="106"/>
      <c r="BZ119" s="106"/>
      <c r="CA119" s="106"/>
    </row>
    <row r="120" spans="6:79" ht="19.5" customHeight="1">
      <c r="F120" s="106"/>
      <c r="G120" s="106"/>
      <c r="H120" s="106"/>
      <c r="I120" s="106"/>
      <c r="J120" s="106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06"/>
      <c r="BK120" s="106"/>
      <c r="BL120" s="106"/>
      <c r="BM120" s="106"/>
      <c r="BN120" s="106"/>
      <c r="BO120" s="106"/>
      <c r="BP120" s="106"/>
      <c r="BQ120" s="106"/>
      <c r="BR120" s="106"/>
      <c r="BS120" s="106"/>
      <c r="BT120" s="106"/>
      <c r="BU120" s="106"/>
      <c r="BV120" s="106"/>
      <c r="BW120" s="106"/>
      <c r="BX120" s="106"/>
      <c r="BY120" s="106"/>
      <c r="BZ120" s="106"/>
      <c r="CA120" s="106"/>
    </row>
    <row r="121" spans="6:79" ht="19.5" customHeight="1">
      <c r="F121" s="106"/>
      <c r="G121" s="106"/>
      <c r="H121" s="106"/>
      <c r="I121" s="106"/>
      <c r="J121" s="106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6"/>
      <c r="BD121" s="106"/>
      <c r="BE121" s="106"/>
      <c r="BF121" s="106"/>
      <c r="BG121" s="106"/>
      <c r="BH121" s="106"/>
      <c r="BI121" s="106"/>
      <c r="BJ121" s="106"/>
      <c r="BK121" s="106"/>
      <c r="BL121" s="106"/>
      <c r="BM121" s="106"/>
      <c r="BN121" s="106"/>
      <c r="BO121" s="106"/>
      <c r="BP121" s="106"/>
      <c r="BQ121" s="106"/>
      <c r="BR121" s="106"/>
      <c r="BS121" s="106"/>
      <c r="BT121" s="106"/>
      <c r="BU121" s="106"/>
      <c r="BV121" s="106"/>
      <c r="BW121" s="106"/>
      <c r="BX121" s="106"/>
      <c r="BY121" s="106"/>
      <c r="BZ121" s="106"/>
      <c r="CA121" s="106"/>
    </row>
    <row r="122" spans="6:79" ht="19.5" customHeight="1"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06"/>
      <c r="BK122" s="106"/>
      <c r="BL122" s="106"/>
      <c r="BM122" s="106"/>
      <c r="BN122" s="106"/>
      <c r="BO122" s="106"/>
      <c r="BP122" s="106"/>
      <c r="BQ122" s="106"/>
      <c r="BR122" s="106"/>
      <c r="BS122" s="106"/>
      <c r="BT122" s="106"/>
      <c r="BU122" s="106"/>
      <c r="BV122" s="106"/>
      <c r="BW122" s="106"/>
      <c r="BX122" s="106"/>
      <c r="BY122" s="106"/>
      <c r="BZ122" s="106"/>
      <c r="CA122" s="106"/>
    </row>
    <row r="123" spans="6:79" ht="19.5" customHeight="1"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06"/>
      <c r="BK123" s="106"/>
      <c r="BL123" s="106"/>
      <c r="BM123" s="106"/>
      <c r="BN123" s="106"/>
      <c r="BO123" s="106"/>
      <c r="BP123" s="106"/>
      <c r="BQ123" s="106"/>
      <c r="BR123" s="106"/>
      <c r="BS123" s="106"/>
      <c r="BT123" s="106"/>
      <c r="BU123" s="106"/>
      <c r="BV123" s="106"/>
      <c r="BW123" s="106"/>
      <c r="BX123" s="106"/>
      <c r="BY123" s="106"/>
      <c r="BZ123" s="106"/>
      <c r="CA123" s="106"/>
    </row>
    <row r="124" spans="6:79" ht="19.5" customHeight="1">
      <c r="F124" s="106"/>
      <c r="G124" s="106"/>
      <c r="H124" s="106"/>
      <c r="I124" s="106"/>
      <c r="J124" s="106"/>
      <c r="K124" s="106"/>
      <c r="L124" s="106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/>
      <c r="AU124" s="106"/>
      <c r="AV124" s="106"/>
      <c r="AW124" s="106"/>
      <c r="AX124" s="106"/>
      <c r="AY124" s="106"/>
      <c r="AZ124" s="106"/>
      <c r="BA124" s="106"/>
      <c r="BB124" s="106"/>
      <c r="BC124" s="106"/>
      <c r="BD124" s="106"/>
      <c r="BE124" s="106"/>
      <c r="BF124" s="106"/>
      <c r="BG124" s="106"/>
      <c r="BH124" s="106"/>
      <c r="BI124" s="106"/>
      <c r="BJ124" s="106"/>
      <c r="BK124" s="106"/>
      <c r="BL124" s="106"/>
      <c r="BM124" s="106"/>
      <c r="BN124" s="106"/>
      <c r="BO124" s="106"/>
      <c r="BP124" s="106"/>
      <c r="BQ124" s="106"/>
      <c r="BR124" s="106"/>
      <c r="BS124" s="106"/>
      <c r="BT124" s="106"/>
      <c r="BU124" s="106"/>
      <c r="BV124" s="106"/>
      <c r="BW124" s="106"/>
      <c r="BX124" s="106"/>
      <c r="BY124" s="106"/>
      <c r="BZ124" s="106"/>
      <c r="CA124" s="106"/>
    </row>
    <row r="125" spans="6:79" ht="19.5" customHeight="1"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106"/>
      <c r="AZ125" s="106"/>
      <c r="BA125" s="106"/>
      <c r="BB125" s="106"/>
      <c r="BC125" s="106"/>
      <c r="BD125" s="106"/>
      <c r="BE125" s="106"/>
      <c r="BF125" s="106"/>
      <c r="BG125" s="106"/>
      <c r="BH125" s="106"/>
      <c r="BI125" s="106"/>
      <c r="BJ125" s="106"/>
      <c r="BK125" s="106"/>
      <c r="BL125" s="106"/>
      <c r="BM125" s="106"/>
      <c r="BN125" s="106"/>
      <c r="BO125" s="106"/>
      <c r="BP125" s="106"/>
      <c r="BQ125" s="106"/>
      <c r="BR125" s="106"/>
      <c r="BS125" s="106"/>
      <c r="BT125" s="106"/>
      <c r="BU125" s="106"/>
      <c r="BV125" s="106"/>
      <c r="BW125" s="106"/>
      <c r="BX125" s="106"/>
      <c r="BY125" s="106"/>
      <c r="BZ125" s="106"/>
      <c r="CA125" s="106"/>
    </row>
    <row r="126" spans="6:79" ht="19.5" customHeight="1"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06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  <c r="AX126" s="106"/>
      <c r="AY126" s="106"/>
      <c r="AZ126" s="106"/>
      <c r="BA126" s="106"/>
      <c r="BB126" s="106"/>
      <c r="BC126" s="106"/>
      <c r="BD126" s="106"/>
      <c r="BE126" s="106"/>
      <c r="BF126" s="106"/>
      <c r="BG126" s="106"/>
      <c r="BH126" s="106"/>
      <c r="BI126" s="106"/>
      <c r="BJ126" s="106"/>
      <c r="BK126" s="106"/>
      <c r="BL126" s="106"/>
      <c r="BM126" s="106"/>
      <c r="BN126" s="106"/>
      <c r="BO126" s="106"/>
      <c r="BP126" s="106"/>
      <c r="BQ126" s="106"/>
      <c r="BR126" s="106"/>
      <c r="BS126" s="106"/>
      <c r="BT126" s="106"/>
      <c r="BU126" s="106"/>
      <c r="BV126" s="106"/>
      <c r="BW126" s="106"/>
      <c r="BX126" s="106"/>
      <c r="BY126" s="106"/>
      <c r="BZ126" s="106"/>
      <c r="CA126" s="106"/>
    </row>
    <row r="127" spans="6:79" ht="19.5" customHeight="1">
      <c r="F127" s="106"/>
      <c r="G127" s="106"/>
      <c r="H127" s="106"/>
      <c r="I127" s="106"/>
      <c r="J127" s="106"/>
      <c r="K127" s="106"/>
      <c r="L127" s="106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06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  <c r="AQ127" s="106"/>
      <c r="AR127" s="106"/>
      <c r="AS127" s="106"/>
      <c r="AT127" s="106"/>
      <c r="AU127" s="106"/>
      <c r="AV127" s="106"/>
      <c r="AW127" s="106"/>
      <c r="AX127" s="106"/>
      <c r="AY127" s="106"/>
      <c r="AZ127" s="106"/>
      <c r="BA127" s="106"/>
      <c r="BB127" s="106"/>
      <c r="BC127" s="106"/>
      <c r="BD127" s="106"/>
      <c r="BE127" s="106"/>
      <c r="BF127" s="106"/>
      <c r="BG127" s="106"/>
      <c r="BH127" s="106"/>
      <c r="BI127" s="106"/>
      <c r="BJ127" s="106"/>
      <c r="BK127" s="106"/>
      <c r="BL127" s="106"/>
      <c r="BM127" s="106"/>
      <c r="BN127" s="106"/>
      <c r="BO127" s="106"/>
      <c r="BP127" s="106"/>
      <c r="BQ127" s="106"/>
      <c r="BR127" s="106"/>
      <c r="BS127" s="106"/>
      <c r="BT127" s="106"/>
      <c r="BU127" s="106"/>
      <c r="BV127" s="106"/>
      <c r="BW127" s="106"/>
      <c r="BX127" s="106"/>
      <c r="BY127" s="106"/>
      <c r="BZ127" s="106"/>
      <c r="CA127" s="106"/>
    </row>
    <row r="128" spans="6:79" ht="19.5" customHeight="1">
      <c r="F128" s="106"/>
      <c r="G128" s="106"/>
      <c r="H128" s="106"/>
      <c r="I128" s="106"/>
      <c r="J128" s="106"/>
      <c r="K128" s="106"/>
      <c r="L128" s="106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06"/>
      <c r="AX128" s="106"/>
      <c r="AY128" s="106"/>
      <c r="AZ128" s="106"/>
      <c r="BA128" s="106"/>
      <c r="BB128" s="106"/>
      <c r="BC128" s="106"/>
      <c r="BD128" s="106"/>
      <c r="BE128" s="106"/>
      <c r="BF128" s="106"/>
      <c r="BG128" s="106"/>
      <c r="BH128" s="106"/>
      <c r="BI128" s="106"/>
      <c r="BJ128" s="106"/>
      <c r="BK128" s="106"/>
      <c r="BL128" s="106"/>
      <c r="BM128" s="106"/>
      <c r="BN128" s="106"/>
      <c r="BO128" s="106"/>
      <c r="BP128" s="106"/>
      <c r="BQ128" s="106"/>
      <c r="BR128" s="106"/>
      <c r="BS128" s="106"/>
      <c r="BT128" s="106"/>
      <c r="BU128" s="106"/>
      <c r="BV128" s="106"/>
      <c r="BW128" s="106"/>
      <c r="BX128" s="106"/>
      <c r="BY128" s="106"/>
      <c r="BZ128" s="106"/>
      <c r="CA128" s="106"/>
    </row>
    <row r="129" spans="6:79" ht="19.5" customHeight="1">
      <c r="F129" s="106"/>
      <c r="G129" s="106"/>
      <c r="H129" s="106"/>
      <c r="I129" s="106"/>
      <c r="J129" s="106"/>
      <c r="K129" s="106"/>
      <c r="L129" s="106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6"/>
      <c r="AR129" s="106"/>
      <c r="AS129" s="106"/>
      <c r="AT129" s="106"/>
      <c r="AU129" s="106"/>
      <c r="AV129" s="106"/>
      <c r="AW129" s="106"/>
      <c r="AX129" s="106"/>
      <c r="AY129" s="106"/>
      <c r="AZ129" s="106"/>
      <c r="BA129" s="106"/>
      <c r="BB129" s="106"/>
      <c r="BC129" s="106"/>
      <c r="BD129" s="106"/>
      <c r="BE129" s="106"/>
      <c r="BF129" s="106"/>
      <c r="BG129" s="106"/>
      <c r="BH129" s="106"/>
      <c r="BI129" s="106"/>
      <c r="BJ129" s="106"/>
      <c r="BK129" s="106"/>
      <c r="BL129" s="106"/>
      <c r="BM129" s="106"/>
      <c r="BN129" s="106"/>
      <c r="BO129" s="106"/>
      <c r="BP129" s="106"/>
      <c r="BQ129" s="106"/>
      <c r="BR129" s="106"/>
      <c r="BS129" s="106"/>
      <c r="BT129" s="106"/>
      <c r="BU129" s="106"/>
      <c r="BV129" s="106"/>
      <c r="BW129" s="106"/>
      <c r="BX129" s="106"/>
      <c r="BY129" s="106"/>
      <c r="BZ129" s="106"/>
      <c r="CA129" s="106"/>
    </row>
    <row r="130" spans="6:79" ht="19.5" customHeight="1">
      <c r="F130" s="106"/>
      <c r="G130" s="106"/>
      <c r="H130" s="106"/>
      <c r="I130" s="106"/>
      <c r="J130" s="106"/>
      <c r="K130" s="106"/>
      <c r="L130" s="106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106"/>
      <c r="AL130" s="106"/>
      <c r="AM130" s="106"/>
      <c r="AN130" s="106"/>
      <c r="AO130" s="106"/>
      <c r="AP130" s="106"/>
      <c r="AQ130" s="106"/>
      <c r="AR130" s="106"/>
      <c r="AS130" s="106"/>
      <c r="AT130" s="106"/>
      <c r="AU130" s="106"/>
      <c r="AV130" s="106"/>
      <c r="AW130" s="106"/>
      <c r="AX130" s="106"/>
      <c r="AY130" s="106"/>
      <c r="AZ130" s="106"/>
      <c r="BA130" s="106"/>
      <c r="BB130" s="106"/>
      <c r="BC130" s="106"/>
      <c r="BD130" s="106"/>
      <c r="BE130" s="106"/>
      <c r="BF130" s="106"/>
      <c r="BG130" s="106"/>
      <c r="BH130" s="106"/>
      <c r="BI130" s="106"/>
      <c r="BJ130" s="106"/>
      <c r="BK130" s="106"/>
      <c r="BL130" s="106"/>
      <c r="BM130" s="106"/>
      <c r="BN130" s="106"/>
      <c r="BO130" s="106"/>
      <c r="BP130" s="106"/>
      <c r="BQ130" s="106"/>
      <c r="BR130" s="106"/>
      <c r="BS130" s="106"/>
      <c r="BT130" s="106"/>
      <c r="BU130" s="106"/>
      <c r="BV130" s="106"/>
      <c r="BW130" s="106"/>
      <c r="BX130" s="106"/>
      <c r="BY130" s="106"/>
      <c r="BZ130" s="106"/>
      <c r="CA130" s="106"/>
    </row>
    <row r="131" spans="6:79" ht="19.5" customHeight="1">
      <c r="F131" s="106"/>
      <c r="G131" s="106"/>
      <c r="H131" s="106"/>
      <c r="I131" s="106"/>
      <c r="J131" s="106"/>
      <c r="K131" s="106"/>
      <c r="L131" s="106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106"/>
      <c r="AL131" s="106"/>
      <c r="AM131" s="106"/>
      <c r="AN131" s="106"/>
      <c r="AO131" s="106"/>
      <c r="AP131" s="106"/>
      <c r="AQ131" s="106"/>
      <c r="AR131" s="106"/>
      <c r="AS131" s="106"/>
      <c r="AT131" s="106"/>
      <c r="AU131" s="106"/>
      <c r="AV131" s="106"/>
      <c r="AW131" s="106"/>
      <c r="AX131" s="106"/>
      <c r="AY131" s="106"/>
      <c r="AZ131" s="106"/>
      <c r="BA131" s="106"/>
      <c r="BB131" s="106"/>
      <c r="BC131" s="106"/>
      <c r="BD131" s="106"/>
      <c r="BE131" s="106"/>
      <c r="BF131" s="106"/>
      <c r="BG131" s="106"/>
      <c r="BH131" s="106"/>
      <c r="BI131" s="106"/>
      <c r="BJ131" s="106"/>
      <c r="BK131" s="106"/>
      <c r="BL131" s="106"/>
      <c r="BM131" s="106"/>
      <c r="BN131" s="106"/>
      <c r="BO131" s="106"/>
      <c r="BP131" s="106"/>
      <c r="BQ131" s="106"/>
      <c r="BR131" s="106"/>
      <c r="BS131" s="106"/>
      <c r="BT131" s="106"/>
      <c r="BU131" s="106"/>
      <c r="BV131" s="106"/>
      <c r="BW131" s="106"/>
      <c r="BX131" s="106"/>
      <c r="BY131" s="106"/>
      <c r="BZ131" s="106"/>
      <c r="CA131" s="106"/>
    </row>
    <row r="132" spans="6:79" ht="19.5" customHeight="1"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6"/>
      <c r="AT132" s="106"/>
      <c r="AU132" s="106"/>
      <c r="AV132" s="106"/>
      <c r="AW132" s="106"/>
      <c r="AX132" s="106"/>
      <c r="AY132" s="106"/>
      <c r="AZ132" s="106"/>
      <c r="BA132" s="106"/>
      <c r="BB132" s="106"/>
      <c r="BC132" s="106"/>
      <c r="BD132" s="106"/>
      <c r="BE132" s="106"/>
      <c r="BF132" s="106"/>
      <c r="BG132" s="106"/>
      <c r="BH132" s="106"/>
      <c r="BI132" s="106"/>
      <c r="BJ132" s="106"/>
      <c r="BK132" s="106"/>
      <c r="BL132" s="106"/>
      <c r="BM132" s="106"/>
      <c r="BN132" s="106"/>
      <c r="BO132" s="106"/>
      <c r="BP132" s="106"/>
      <c r="BQ132" s="106"/>
      <c r="BR132" s="106"/>
      <c r="BS132" s="106"/>
      <c r="BT132" s="106"/>
      <c r="BU132" s="106"/>
      <c r="BV132" s="106"/>
      <c r="BW132" s="106"/>
      <c r="BX132" s="106"/>
      <c r="BY132" s="106"/>
      <c r="BZ132" s="106"/>
      <c r="CA132" s="106"/>
    </row>
    <row r="133" spans="6:79" ht="19.5" customHeight="1">
      <c r="F133" s="106"/>
      <c r="G133" s="106"/>
      <c r="H133" s="106"/>
      <c r="I133" s="106"/>
      <c r="J133" s="106"/>
      <c r="K133" s="106"/>
      <c r="L133" s="106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06"/>
      <c r="AX133" s="106"/>
      <c r="AY133" s="106"/>
      <c r="AZ133" s="106"/>
      <c r="BA133" s="106"/>
      <c r="BB133" s="106"/>
      <c r="BC133" s="106"/>
      <c r="BD133" s="106"/>
      <c r="BE133" s="106"/>
      <c r="BF133" s="106"/>
      <c r="BG133" s="106"/>
      <c r="BH133" s="106"/>
      <c r="BI133" s="106"/>
      <c r="BJ133" s="106"/>
      <c r="BK133" s="106"/>
      <c r="BL133" s="106"/>
      <c r="BM133" s="106"/>
      <c r="BN133" s="106"/>
      <c r="BO133" s="106"/>
      <c r="BP133" s="106"/>
      <c r="BQ133" s="106"/>
      <c r="BR133" s="106"/>
      <c r="BS133" s="106"/>
      <c r="BT133" s="106"/>
      <c r="BU133" s="106"/>
      <c r="BV133" s="106"/>
      <c r="BW133" s="106"/>
      <c r="BX133" s="106"/>
      <c r="BY133" s="106"/>
      <c r="BZ133" s="106"/>
      <c r="CA133" s="106"/>
    </row>
    <row r="134" spans="6:79" ht="19.5" customHeight="1"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6"/>
      <c r="AT134" s="106"/>
      <c r="AU134" s="106"/>
      <c r="AV134" s="106"/>
      <c r="AW134" s="106"/>
      <c r="AX134" s="106"/>
      <c r="AY134" s="106"/>
      <c r="AZ134" s="106"/>
      <c r="BA134" s="106"/>
      <c r="BB134" s="106"/>
      <c r="BC134" s="106"/>
      <c r="BD134" s="106"/>
      <c r="BE134" s="106"/>
      <c r="BF134" s="106"/>
      <c r="BG134" s="106"/>
      <c r="BH134" s="106"/>
      <c r="BI134" s="106"/>
      <c r="BJ134" s="106"/>
      <c r="BK134" s="106"/>
      <c r="BL134" s="106"/>
      <c r="BM134" s="106"/>
      <c r="BN134" s="106"/>
      <c r="BO134" s="106"/>
      <c r="BP134" s="106"/>
      <c r="BQ134" s="106"/>
      <c r="BR134" s="106"/>
      <c r="BS134" s="106"/>
      <c r="BT134" s="106"/>
      <c r="BU134" s="106"/>
      <c r="BV134" s="106"/>
      <c r="BW134" s="106"/>
      <c r="BX134" s="106"/>
      <c r="BY134" s="106"/>
      <c r="BZ134" s="106"/>
      <c r="CA134" s="106"/>
    </row>
    <row r="135" spans="6:79" ht="19.5" customHeight="1">
      <c r="F135" s="106"/>
      <c r="G135" s="106"/>
      <c r="H135" s="106"/>
      <c r="I135" s="106"/>
      <c r="J135" s="106"/>
      <c r="K135" s="106"/>
      <c r="L135" s="106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6"/>
      <c r="AT135" s="106"/>
      <c r="AU135" s="106"/>
      <c r="AV135" s="106"/>
      <c r="AW135" s="106"/>
      <c r="AX135" s="106"/>
      <c r="AY135" s="106"/>
      <c r="AZ135" s="106"/>
      <c r="BA135" s="106"/>
      <c r="BB135" s="106"/>
      <c r="BC135" s="106"/>
      <c r="BD135" s="106"/>
      <c r="BE135" s="106"/>
      <c r="BF135" s="106"/>
      <c r="BG135" s="106"/>
      <c r="BH135" s="106"/>
      <c r="BI135" s="106"/>
      <c r="BJ135" s="106"/>
      <c r="BK135" s="106"/>
      <c r="BL135" s="106"/>
      <c r="BM135" s="106"/>
      <c r="BN135" s="106"/>
      <c r="BO135" s="106"/>
      <c r="BP135" s="106"/>
      <c r="BQ135" s="106"/>
      <c r="BR135" s="106"/>
      <c r="BS135" s="106"/>
      <c r="BT135" s="106"/>
      <c r="BU135" s="106"/>
      <c r="BV135" s="106"/>
      <c r="BW135" s="106"/>
      <c r="BX135" s="106"/>
      <c r="BY135" s="106"/>
      <c r="BZ135" s="106"/>
      <c r="CA135" s="106"/>
    </row>
    <row r="136" spans="6:79" ht="19.5" customHeight="1">
      <c r="F136" s="106"/>
      <c r="G136" s="106"/>
      <c r="H136" s="106"/>
      <c r="I136" s="106"/>
      <c r="J136" s="106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6"/>
      <c r="AT136" s="106"/>
      <c r="AU136" s="106"/>
      <c r="AV136" s="106"/>
      <c r="AW136" s="106"/>
      <c r="AX136" s="106"/>
      <c r="AY136" s="106"/>
      <c r="AZ136" s="106"/>
      <c r="BA136" s="106"/>
      <c r="BB136" s="106"/>
      <c r="BC136" s="106"/>
      <c r="BD136" s="106"/>
      <c r="BE136" s="106"/>
      <c r="BF136" s="106"/>
      <c r="BG136" s="106"/>
      <c r="BH136" s="106"/>
      <c r="BI136" s="106"/>
      <c r="BJ136" s="106"/>
      <c r="BK136" s="106"/>
      <c r="BL136" s="106"/>
      <c r="BM136" s="106"/>
      <c r="BN136" s="106"/>
      <c r="BO136" s="106"/>
      <c r="BP136" s="106"/>
      <c r="BQ136" s="106"/>
      <c r="BR136" s="106"/>
      <c r="BS136" s="106"/>
      <c r="BT136" s="106"/>
      <c r="BU136" s="106"/>
      <c r="BV136" s="106"/>
      <c r="BW136" s="106"/>
      <c r="BX136" s="106"/>
      <c r="BY136" s="106"/>
      <c r="BZ136" s="106"/>
      <c r="CA136" s="106"/>
    </row>
    <row r="137" spans="6:79" ht="19.5" customHeight="1">
      <c r="F137" s="106"/>
      <c r="G137" s="106"/>
      <c r="H137" s="106"/>
      <c r="I137" s="106"/>
      <c r="J137" s="106"/>
      <c r="K137" s="106"/>
      <c r="L137" s="106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06"/>
      <c r="AQ137" s="106"/>
      <c r="AR137" s="106"/>
      <c r="AS137" s="106"/>
      <c r="AT137" s="106"/>
      <c r="AU137" s="106"/>
      <c r="AV137" s="106"/>
      <c r="AW137" s="106"/>
      <c r="AX137" s="106"/>
      <c r="AY137" s="106"/>
      <c r="AZ137" s="106"/>
      <c r="BA137" s="106"/>
      <c r="BB137" s="106"/>
      <c r="BC137" s="106"/>
      <c r="BD137" s="106"/>
      <c r="BE137" s="106"/>
      <c r="BF137" s="106"/>
      <c r="BG137" s="106"/>
      <c r="BH137" s="106"/>
      <c r="BI137" s="106"/>
      <c r="BJ137" s="106"/>
      <c r="BK137" s="106"/>
      <c r="BL137" s="106"/>
      <c r="BM137" s="106"/>
      <c r="BN137" s="106"/>
      <c r="BO137" s="106"/>
      <c r="BP137" s="106"/>
      <c r="BQ137" s="106"/>
      <c r="BR137" s="106"/>
      <c r="BS137" s="106"/>
      <c r="BT137" s="106"/>
      <c r="BU137" s="106"/>
      <c r="BV137" s="106"/>
      <c r="BW137" s="106"/>
      <c r="BX137" s="106"/>
      <c r="BY137" s="106"/>
      <c r="BZ137" s="106"/>
      <c r="CA137" s="106"/>
    </row>
    <row r="138" spans="6:79" ht="19.5" customHeight="1"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06"/>
      <c r="AX138" s="106"/>
      <c r="AY138" s="106"/>
      <c r="AZ138" s="106"/>
      <c r="BA138" s="106"/>
      <c r="BB138" s="106"/>
      <c r="BC138" s="106"/>
      <c r="BD138" s="106"/>
      <c r="BE138" s="106"/>
      <c r="BF138" s="106"/>
      <c r="BG138" s="106"/>
      <c r="BH138" s="106"/>
      <c r="BI138" s="106"/>
      <c r="BJ138" s="106"/>
      <c r="BK138" s="106"/>
      <c r="BL138" s="106"/>
      <c r="BM138" s="106"/>
      <c r="BN138" s="106"/>
      <c r="BO138" s="106"/>
      <c r="BP138" s="106"/>
      <c r="BQ138" s="106"/>
      <c r="BR138" s="106"/>
      <c r="BS138" s="106"/>
      <c r="BT138" s="106"/>
      <c r="BU138" s="106"/>
      <c r="BV138" s="106"/>
      <c r="BW138" s="106"/>
      <c r="BX138" s="106"/>
      <c r="BY138" s="106"/>
      <c r="BZ138" s="106"/>
      <c r="CA138" s="106"/>
    </row>
    <row r="139" spans="6:79" ht="19.5" customHeight="1">
      <c r="F139" s="106"/>
      <c r="G139" s="106"/>
      <c r="H139" s="106"/>
      <c r="I139" s="106"/>
      <c r="J139" s="106"/>
      <c r="K139" s="106"/>
      <c r="L139" s="106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106"/>
      <c r="AL139" s="106"/>
      <c r="AM139" s="106"/>
      <c r="AN139" s="106"/>
      <c r="AO139" s="106"/>
      <c r="AP139" s="106"/>
      <c r="AQ139" s="106"/>
      <c r="AR139" s="106"/>
      <c r="AS139" s="106"/>
      <c r="AT139" s="106"/>
      <c r="AU139" s="106"/>
      <c r="AV139" s="106"/>
      <c r="AW139" s="106"/>
      <c r="AX139" s="106"/>
      <c r="AY139" s="106"/>
      <c r="AZ139" s="106"/>
      <c r="BA139" s="106"/>
      <c r="BB139" s="106"/>
      <c r="BC139" s="106"/>
      <c r="BD139" s="106"/>
      <c r="BE139" s="106"/>
      <c r="BF139" s="106"/>
      <c r="BG139" s="106"/>
      <c r="BH139" s="106"/>
      <c r="BI139" s="106"/>
      <c r="BJ139" s="106"/>
      <c r="BK139" s="106"/>
      <c r="BL139" s="106"/>
      <c r="BM139" s="106"/>
      <c r="BN139" s="106"/>
      <c r="BO139" s="106"/>
      <c r="BP139" s="106"/>
      <c r="BQ139" s="106"/>
      <c r="BR139" s="106"/>
      <c r="BS139" s="106"/>
      <c r="BT139" s="106"/>
      <c r="BU139" s="106"/>
      <c r="BV139" s="106"/>
      <c r="BW139" s="106"/>
      <c r="BX139" s="106"/>
      <c r="BY139" s="106"/>
      <c r="BZ139" s="106"/>
      <c r="CA139" s="106"/>
    </row>
    <row r="140" spans="6:79" ht="19.5" customHeight="1">
      <c r="F140" s="106"/>
      <c r="G140" s="106"/>
      <c r="H140" s="106"/>
      <c r="I140" s="106"/>
      <c r="J140" s="106"/>
      <c r="K140" s="106"/>
      <c r="L140" s="106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  <c r="AF140" s="106"/>
      <c r="AG140" s="106"/>
      <c r="AH140" s="106"/>
      <c r="AI140" s="106"/>
      <c r="AJ140" s="106"/>
      <c r="AK140" s="106"/>
      <c r="AL140" s="106"/>
      <c r="AM140" s="106"/>
      <c r="AN140" s="106"/>
      <c r="AO140" s="106"/>
      <c r="AP140" s="106"/>
      <c r="AQ140" s="106"/>
      <c r="AR140" s="106"/>
      <c r="AS140" s="106"/>
      <c r="AT140" s="106"/>
      <c r="AU140" s="106"/>
      <c r="AV140" s="106"/>
      <c r="AW140" s="106"/>
      <c r="AX140" s="106"/>
      <c r="AY140" s="106"/>
      <c r="AZ140" s="106"/>
      <c r="BA140" s="106"/>
      <c r="BB140" s="106"/>
      <c r="BC140" s="106"/>
      <c r="BD140" s="106"/>
      <c r="BE140" s="106"/>
      <c r="BF140" s="106"/>
      <c r="BG140" s="106"/>
      <c r="BH140" s="106"/>
      <c r="BI140" s="106"/>
      <c r="BJ140" s="106"/>
      <c r="BK140" s="106"/>
      <c r="BL140" s="106"/>
      <c r="BM140" s="106"/>
      <c r="BN140" s="106"/>
      <c r="BO140" s="106"/>
      <c r="BP140" s="106"/>
      <c r="BQ140" s="106"/>
      <c r="BR140" s="106"/>
      <c r="BS140" s="106"/>
      <c r="BT140" s="106"/>
      <c r="BU140" s="106"/>
      <c r="BV140" s="106"/>
      <c r="BW140" s="106"/>
      <c r="BX140" s="106"/>
      <c r="BY140" s="106"/>
      <c r="BZ140" s="106"/>
      <c r="CA140" s="106"/>
    </row>
    <row r="141" spans="6:79" ht="19.5" customHeight="1">
      <c r="F141" s="106"/>
      <c r="G141" s="106"/>
      <c r="H141" s="106"/>
      <c r="I141" s="106"/>
      <c r="J141" s="106"/>
      <c r="K141" s="106"/>
      <c r="L141" s="106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  <c r="Y141" s="106"/>
      <c r="Z141" s="106"/>
      <c r="AA141" s="106"/>
      <c r="AB141" s="106"/>
      <c r="AC141" s="106"/>
      <c r="AD141" s="106"/>
      <c r="AE141" s="106"/>
      <c r="AF141" s="106"/>
      <c r="AG141" s="106"/>
      <c r="AH141" s="106"/>
      <c r="AI141" s="106"/>
      <c r="AJ141" s="106"/>
      <c r="AK141" s="106"/>
      <c r="AL141" s="106"/>
      <c r="AM141" s="106"/>
      <c r="AN141" s="106"/>
      <c r="AO141" s="106"/>
      <c r="AP141" s="106"/>
      <c r="AQ141" s="106"/>
      <c r="AR141" s="106"/>
      <c r="AS141" s="106"/>
      <c r="AT141" s="106"/>
      <c r="AU141" s="106"/>
      <c r="AV141" s="106"/>
      <c r="AW141" s="106"/>
      <c r="AX141" s="106"/>
      <c r="AY141" s="106"/>
      <c r="AZ141" s="106"/>
      <c r="BA141" s="106"/>
      <c r="BB141" s="106"/>
      <c r="BC141" s="106"/>
      <c r="BD141" s="106"/>
      <c r="BE141" s="106"/>
      <c r="BF141" s="106"/>
      <c r="BG141" s="106"/>
      <c r="BH141" s="106"/>
      <c r="BI141" s="106"/>
      <c r="BJ141" s="106"/>
      <c r="BK141" s="106"/>
      <c r="BL141" s="106"/>
      <c r="BM141" s="106"/>
      <c r="BN141" s="106"/>
      <c r="BO141" s="106"/>
      <c r="BP141" s="106"/>
      <c r="BQ141" s="106"/>
      <c r="BR141" s="106"/>
      <c r="BS141" s="106"/>
      <c r="BT141" s="106"/>
      <c r="BU141" s="106"/>
      <c r="BV141" s="106"/>
      <c r="BW141" s="106"/>
      <c r="BX141" s="106"/>
      <c r="BY141" s="106"/>
      <c r="BZ141" s="106"/>
      <c r="CA141" s="106"/>
    </row>
    <row r="142" spans="6:79" ht="19.5" customHeight="1">
      <c r="F142" s="106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  <c r="Y142" s="106"/>
      <c r="Z142" s="106"/>
      <c r="AA142" s="106"/>
      <c r="AB142" s="106"/>
      <c r="AC142" s="106"/>
      <c r="AD142" s="106"/>
      <c r="AE142" s="106"/>
      <c r="AF142" s="106"/>
      <c r="AG142" s="106"/>
      <c r="AH142" s="106"/>
      <c r="AI142" s="106"/>
      <c r="AJ142" s="106"/>
      <c r="AK142" s="106"/>
      <c r="AL142" s="106"/>
      <c r="AM142" s="106"/>
      <c r="AN142" s="106"/>
      <c r="AO142" s="106"/>
      <c r="AP142" s="106"/>
      <c r="AQ142" s="106"/>
      <c r="AR142" s="106"/>
      <c r="AS142" s="106"/>
      <c r="AT142" s="106"/>
      <c r="AU142" s="106"/>
      <c r="AV142" s="106"/>
      <c r="AW142" s="106"/>
      <c r="AX142" s="106"/>
      <c r="AY142" s="106"/>
      <c r="AZ142" s="106"/>
      <c r="BA142" s="106"/>
      <c r="BB142" s="106"/>
      <c r="BC142" s="106"/>
      <c r="BD142" s="106"/>
      <c r="BE142" s="106"/>
      <c r="BF142" s="106"/>
      <c r="BG142" s="106"/>
      <c r="BH142" s="106"/>
      <c r="BI142" s="106"/>
      <c r="BJ142" s="106"/>
      <c r="BK142" s="106"/>
      <c r="BL142" s="106"/>
      <c r="BM142" s="106"/>
      <c r="BN142" s="106"/>
      <c r="BO142" s="106"/>
      <c r="BP142" s="106"/>
      <c r="BQ142" s="106"/>
      <c r="BR142" s="106"/>
      <c r="BS142" s="106"/>
      <c r="BT142" s="106"/>
      <c r="BU142" s="106"/>
      <c r="BV142" s="106"/>
      <c r="BW142" s="106"/>
      <c r="BX142" s="106"/>
      <c r="BY142" s="106"/>
      <c r="BZ142" s="106"/>
      <c r="CA142" s="106"/>
    </row>
    <row r="143" spans="6:79" ht="19.5" customHeight="1">
      <c r="F143" s="106"/>
      <c r="G143" s="106"/>
      <c r="H143" s="106"/>
      <c r="I143" s="106"/>
      <c r="J143" s="106"/>
      <c r="K143" s="106"/>
      <c r="L143" s="106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  <c r="Y143" s="106"/>
      <c r="Z143" s="106"/>
      <c r="AA143" s="106"/>
      <c r="AB143" s="106"/>
      <c r="AC143" s="106"/>
      <c r="AD143" s="106"/>
      <c r="AE143" s="106"/>
      <c r="AF143" s="106"/>
      <c r="AG143" s="106"/>
      <c r="AH143" s="106"/>
      <c r="AI143" s="106"/>
      <c r="AJ143" s="106"/>
      <c r="AK143" s="106"/>
      <c r="AL143" s="106"/>
      <c r="AM143" s="106"/>
      <c r="AN143" s="106"/>
      <c r="AO143" s="106"/>
      <c r="AP143" s="106"/>
      <c r="AQ143" s="106"/>
      <c r="AR143" s="106"/>
      <c r="AS143" s="106"/>
      <c r="AT143" s="106"/>
      <c r="AU143" s="106"/>
      <c r="AV143" s="106"/>
      <c r="AW143" s="106"/>
      <c r="AX143" s="106"/>
      <c r="AY143" s="106"/>
      <c r="AZ143" s="106"/>
      <c r="BA143" s="106"/>
      <c r="BB143" s="106"/>
      <c r="BC143" s="106"/>
      <c r="BD143" s="106"/>
      <c r="BE143" s="106"/>
      <c r="BF143" s="106"/>
      <c r="BG143" s="106"/>
      <c r="BH143" s="106"/>
      <c r="BI143" s="106"/>
      <c r="BJ143" s="106"/>
      <c r="BK143" s="106"/>
      <c r="BL143" s="106"/>
      <c r="BM143" s="106"/>
      <c r="BN143" s="106"/>
      <c r="BO143" s="106"/>
      <c r="BP143" s="106"/>
      <c r="BQ143" s="106"/>
      <c r="BR143" s="106"/>
      <c r="BS143" s="106"/>
      <c r="BT143" s="106"/>
      <c r="BU143" s="106"/>
      <c r="BV143" s="106"/>
      <c r="BW143" s="106"/>
      <c r="BX143" s="106"/>
      <c r="BY143" s="106"/>
      <c r="BZ143" s="106"/>
      <c r="CA143" s="106"/>
    </row>
    <row r="144" spans="6:79" ht="19.5" customHeight="1">
      <c r="F144" s="106"/>
      <c r="G144" s="106"/>
      <c r="H144" s="106"/>
      <c r="I144" s="106"/>
      <c r="J144" s="106"/>
      <c r="K144" s="106"/>
      <c r="L144" s="106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  <c r="Y144" s="106"/>
      <c r="Z144" s="106"/>
      <c r="AA144" s="106"/>
      <c r="AB144" s="106"/>
      <c r="AC144" s="106"/>
      <c r="AD144" s="106"/>
      <c r="AE144" s="106"/>
      <c r="AF144" s="106"/>
      <c r="AG144" s="106"/>
      <c r="AH144" s="106"/>
      <c r="AI144" s="106"/>
      <c r="AJ144" s="106"/>
      <c r="AK144" s="106"/>
      <c r="AL144" s="106"/>
      <c r="AM144" s="106"/>
      <c r="AN144" s="106"/>
      <c r="AO144" s="106"/>
      <c r="AP144" s="106"/>
      <c r="AQ144" s="106"/>
      <c r="AR144" s="106"/>
      <c r="AS144" s="106"/>
      <c r="AT144" s="106"/>
      <c r="AU144" s="106"/>
      <c r="AV144" s="106"/>
      <c r="AW144" s="106"/>
      <c r="AX144" s="106"/>
      <c r="AY144" s="106"/>
      <c r="AZ144" s="106"/>
      <c r="BA144" s="106"/>
      <c r="BB144" s="106"/>
      <c r="BC144" s="106"/>
      <c r="BD144" s="106"/>
      <c r="BE144" s="106"/>
      <c r="BF144" s="106"/>
      <c r="BG144" s="106"/>
      <c r="BH144" s="106"/>
      <c r="BI144" s="106"/>
      <c r="BJ144" s="106"/>
      <c r="BK144" s="106"/>
      <c r="BL144" s="106"/>
      <c r="BM144" s="106"/>
      <c r="BN144" s="106"/>
      <c r="BO144" s="106"/>
      <c r="BP144" s="106"/>
      <c r="BQ144" s="106"/>
      <c r="BR144" s="106"/>
      <c r="BS144" s="106"/>
      <c r="BT144" s="106"/>
      <c r="BU144" s="106"/>
      <c r="BV144" s="106"/>
      <c r="BW144" s="106"/>
      <c r="BX144" s="106"/>
      <c r="BY144" s="106"/>
      <c r="BZ144" s="106"/>
      <c r="CA144" s="106"/>
    </row>
    <row r="145" spans="6:79" ht="19.5" customHeight="1">
      <c r="F145" s="106"/>
      <c r="G145" s="106"/>
      <c r="H145" s="106"/>
      <c r="I145" s="106"/>
      <c r="J145" s="106"/>
      <c r="K145" s="10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  <c r="AA145" s="106"/>
      <c r="AB145" s="106"/>
      <c r="AC145" s="106"/>
      <c r="AD145" s="106"/>
      <c r="AE145" s="106"/>
      <c r="AF145" s="106"/>
      <c r="AG145" s="106"/>
      <c r="AH145" s="106"/>
      <c r="AI145" s="106"/>
      <c r="AJ145" s="106"/>
      <c r="AK145" s="106"/>
      <c r="AL145" s="106"/>
      <c r="AM145" s="106"/>
      <c r="AN145" s="106"/>
      <c r="AO145" s="106"/>
      <c r="AP145" s="106"/>
      <c r="AQ145" s="106"/>
      <c r="AR145" s="106"/>
      <c r="AS145" s="106"/>
      <c r="AT145" s="106"/>
      <c r="AU145" s="106"/>
      <c r="AV145" s="106"/>
      <c r="AW145" s="106"/>
      <c r="AX145" s="106"/>
      <c r="AY145" s="106"/>
      <c r="AZ145" s="106"/>
      <c r="BA145" s="106"/>
      <c r="BB145" s="106"/>
      <c r="BC145" s="106"/>
      <c r="BD145" s="106"/>
      <c r="BE145" s="106"/>
      <c r="BF145" s="106"/>
      <c r="BG145" s="106"/>
      <c r="BH145" s="106"/>
      <c r="BI145" s="106"/>
      <c r="BJ145" s="106"/>
      <c r="BK145" s="106"/>
      <c r="BL145" s="106"/>
      <c r="BM145" s="106"/>
      <c r="BN145" s="106"/>
      <c r="BO145" s="106"/>
      <c r="BP145" s="106"/>
      <c r="BQ145" s="106"/>
      <c r="BR145" s="106"/>
      <c r="BS145" s="106"/>
      <c r="BT145" s="106"/>
      <c r="BU145" s="106"/>
      <c r="BV145" s="106"/>
      <c r="BW145" s="106"/>
      <c r="BX145" s="106"/>
      <c r="BY145" s="106"/>
      <c r="BZ145" s="106"/>
      <c r="CA145" s="106"/>
    </row>
    <row r="146" spans="6:79" ht="19.5" customHeight="1"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  <c r="Y146" s="106"/>
      <c r="Z146" s="106"/>
      <c r="AA146" s="106"/>
      <c r="AB146" s="106"/>
      <c r="AC146" s="106"/>
      <c r="AD146" s="106"/>
      <c r="AE146" s="106"/>
      <c r="AF146" s="106"/>
      <c r="AG146" s="106"/>
      <c r="AH146" s="106"/>
      <c r="AI146" s="106"/>
      <c r="AJ146" s="106"/>
      <c r="AK146" s="106"/>
      <c r="AL146" s="106"/>
      <c r="AM146" s="106"/>
      <c r="AN146" s="106"/>
      <c r="AO146" s="106"/>
      <c r="AP146" s="106"/>
      <c r="AQ146" s="106"/>
      <c r="AR146" s="106"/>
      <c r="AS146" s="106"/>
      <c r="AT146" s="106"/>
      <c r="AU146" s="106"/>
      <c r="AV146" s="106"/>
      <c r="AW146" s="106"/>
      <c r="AX146" s="106"/>
      <c r="AY146" s="106"/>
      <c r="AZ146" s="106"/>
      <c r="BA146" s="106"/>
      <c r="BB146" s="106"/>
      <c r="BC146" s="106"/>
      <c r="BD146" s="106"/>
      <c r="BE146" s="106"/>
      <c r="BF146" s="106"/>
      <c r="BG146" s="106"/>
      <c r="BH146" s="106"/>
      <c r="BI146" s="106"/>
      <c r="BJ146" s="106"/>
      <c r="BK146" s="106"/>
      <c r="BL146" s="106"/>
      <c r="BM146" s="106"/>
      <c r="BN146" s="106"/>
      <c r="BO146" s="106"/>
      <c r="BP146" s="106"/>
      <c r="BQ146" s="106"/>
      <c r="BR146" s="106"/>
      <c r="BS146" s="106"/>
      <c r="BT146" s="106"/>
      <c r="BU146" s="106"/>
      <c r="BV146" s="106"/>
      <c r="BW146" s="106"/>
      <c r="BX146" s="106"/>
      <c r="BY146" s="106"/>
      <c r="BZ146" s="106"/>
      <c r="CA146" s="106"/>
    </row>
    <row r="147" spans="6:79" ht="19.5" customHeight="1">
      <c r="F147" s="106"/>
      <c r="G147" s="106"/>
      <c r="H147" s="106"/>
      <c r="I147" s="106"/>
      <c r="J147" s="106"/>
      <c r="K147" s="106"/>
      <c r="L147" s="106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  <c r="Y147" s="106"/>
      <c r="Z147" s="106"/>
      <c r="AA147" s="106"/>
      <c r="AB147" s="106"/>
      <c r="AC147" s="106"/>
      <c r="AD147" s="106"/>
      <c r="AE147" s="106"/>
      <c r="AF147" s="106"/>
      <c r="AG147" s="106"/>
      <c r="AH147" s="106"/>
      <c r="AI147" s="106"/>
      <c r="AJ147" s="106"/>
      <c r="AK147" s="106"/>
      <c r="AL147" s="106"/>
      <c r="AM147" s="106"/>
      <c r="AN147" s="106"/>
      <c r="AO147" s="106"/>
      <c r="AP147" s="106"/>
      <c r="AQ147" s="106"/>
      <c r="AR147" s="106"/>
      <c r="AS147" s="106"/>
      <c r="AT147" s="106"/>
      <c r="AU147" s="106"/>
      <c r="AV147" s="106"/>
      <c r="AW147" s="106"/>
      <c r="AX147" s="106"/>
      <c r="AY147" s="106"/>
      <c r="AZ147" s="106"/>
      <c r="BA147" s="106"/>
      <c r="BB147" s="106"/>
      <c r="BC147" s="106"/>
      <c r="BD147" s="106"/>
      <c r="BE147" s="106"/>
      <c r="BF147" s="106"/>
      <c r="BG147" s="106"/>
      <c r="BH147" s="106"/>
      <c r="BI147" s="106"/>
      <c r="BJ147" s="106"/>
      <c r="BK147" s="106"/>
      <c r="BL147" s="106"/>
      <c r="BM147" s="106"/>
      <c r="BN147" s="106"/>
      <c r="BO147" s="106"/>
      <c r="BP147" s="106"/>
      <c r="BQ147" s="106"/>
      <c r="BR147" s="106"/>
      <c r="BS147" s="106"/>
      <c r="BT147" s="106"/>
      <c r="BU147" s="106"/>
      <c r="BV147" s="106"/>
      <c r="BW147" s="106"/>
      <c r="BX147" s="106"/>
      <c r="BY147" s="106"/>
      <c r="BZ147" s="106"/>
      <c r="CA147" s="106"/>
    </row>
    <row r="148" spans="6:79" ht="19.5" customHeight="1">
      <c r="F148" s="106"/>
      <c r="G148" s="106"/>
      <c r="H148" s="106"/>
      <c r="I148" s="106"/>
      <c r="J148" s="106"/>
      <c r="K148" s="106"/>
      <c r="L148" s="106"/>
      <c r="M148" s="106"/>
      <c r="N148" s="106"/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  <c r="Y148" s="106"/>
      <c r="Z148" s="106"/>
      <c r="AA148" s="106"/>
      <c r="AB148" s="106"/>
      <c r="AC148" s="106"/>
      <c r="AD148" s="106"/>
      <c r="AE148" s="106"/>
      <c r="AF148" s="106"/>
      <c r="AG148" s="106"/>
      <c r="AH148" s="106"/>
      <c r="AI148" s="106"/>
      <c r="AJ148" s="106"/>
      <c r="AK148" s="106"/>
      <c r="AL148" s="106"/>
      <c r="AM148" s="106"/>
      <c r="AN148" s="106"/>
      <c r="AO148" s="106"/>
      <c r="AP148" s="106"/>
      <c r="AQ148" s="106"/>
      <c r="AR148" s="106"/>
      <c r="AS148" s="106"/>
      <c r="AT148" s="106"/>
      <c r="AU148" s="106"/>
      <c r="AV148" s="106"/>
      <c r="AW148" s="106"/>
      <c r="AX148" s="106"/>
      <c r="AY148" s="106"/>
      <c r="AZ148" s="106"/>
      <c r="BA148" s="106"/>
      <c r="BB148" s="106"/>
      <c r="BC148" s="106"/>
      <c r="BD148" s="106"/>
      <c r="BE148" s="106"/>
      <c r="BF148" s="106"/>
      <c r="BG148" s="106"/>
      <c r="BH148" s="106"/>
      <c r="BI148" s="106"/>
      <c r="BJ148" s="106"/>
      <c r="BK148" s="106"/>
      <c r="BL148" s="106"/>
      <c r="BM148" s="106"/>
      <c r="BN148" s="106"/>
      <c r="BO148" s="106"/>
      <c r="BP148" s="106"/>
      <c r="BQ148" s="106"/>
      <c r="BR148" s="106"/>
      <c r="BS148" s="106"/>
      <c r="BT148" s="106"/>
      <c r="BU148" s="106"/>
      <c r="BV148" s="106"/>
      <c r="BW148" s="106"/>
      <c r="BX148" s="106"/>
      <c r="BY148" s="106"/>
      <c r="BZ148" s="106"/>
      <c r="CA148" s="106"/>
    </row>
    <row r="149" spans="6:79" ht="19.5" customHeight="1">
      <c r="F149" s="106"/>
      <c r="G149" s="106"/>
      <c r="H149" s="106"/>
      <c r="I149" s="106"/>
      <c r="J149" s="106"/>
      <c r="K149" s="106"/>
      <c r="L149" s="106"/>
      <c r="M149" s="106"/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  <c r="Y149" s="106"/>
      <c r="Z149" s="106"/>
      <c r="AA149" s="106"/>
      <c r="AB149" s="106"/>
      <c r="AC149" s="106"/>
      <c r="AD149" s="106"/>
      <c r="AE149" s="106"/>
      <c r="AF149" s="106"/>
      <c r="AG149" s="106"/>
      <c r="AH149" s="106"/>
      <c r="AI149" s="106"/>
      <c r="AJ149" s="106"/>
      <c r="AK149" s="106"/>
      <c r="AL149" s="106"/>
      <c r="AM149" s="106"/>
      <c r="AN149" s="106"/>
      <c r="AO149" s="106"/>
      <c r="AP149" s="106"/>
      <c r="AQ149" s="106"/>
      <c r="AR149" s="106"/>
      <c r="AS149" s="106"/>
      <c r="AT149" s="106"/>
      <c r="AU149" s="106"/>
      <c r="AV149" s="106"/>
      <c r="AW149" s="106"/>
      <c r="AX149" s="106"/>
      <c r="AY149" s="106"/>
      <c r="AZ149" s="106"/>
      <c r="BA149" s="106"/>
      <c r="BB149" s="106"/>
      <c r="BC149" s="106"/>
      <c r="BD149" s="106"/>
      <c r="BE149" s="106"/>
      <c r="BF149" s="106"/>
      <c r="BG149" s="106"/>
      <c r="BH149" s="106"/>
      <c r="BI149" s="106"/>
      <c r="BJ149" s="106"/>
      <c r="BK149" s="106"/>
      <c r="BL149" s="106"/>
      <c r="BM149" s="106"/>
      <c r="BN149" s="106"/>
      <c r="BO149" s="106"/>
      <c r="BP149" s="106"/>
      <c r="BQ149" s="106"/>
      <c r="BR149" s="106"/>
      <c r="BS149" s="106"/>
      <c r="BT149" s="106"/>
      <c r="BU149" s="106"/>
      <c r="BV149" s="106"/>
      <c r="BW149" s="106"/>
      <c r="BX149" s="106"/>
      <c r="BY149" s="106"/>
      <c r="BZ149" s="106"/>
      <c r="CA149" s="106"/>
    </row>
    <row r="150" spans="6:79" ht="19.5" customHeight="1">
      <c r="F150" s="106"/>
      <c r="G150" s="106"/>
      <c r="H150" s="106"/>
      <c r="I150" s="106"/>
      <c r="J150" s="106"/>
      <c r="K150" s="106"/>
      <c r="L150" s="106"/>
      <c r="M150" s="106"/>
      <c r="N150" s="106"/>
      <c r="O150" s="106"/>
      <c r="P150" s="106"/>
      <c r="Q150" s="106"/>
      <c r="R150" s="106"/>
      <c r="S150" s="106"/>
      <c r="T150" s="106"/>
      <c r="U150" s="106"/>
      <c r="V150" s="106"/>
      <c r="W150" s="106"/>
      <c r="X150" s="106"/>
      <c r="Y150" s="106"/>
      <c r="Z150" s="106"/>
      <c r="AA150" s="106"/>
      <c r="AB150" s="106"/>
      <c r="AC150" s="106"/>
      <c r="AD150" s="106"/>
      <c r="AE150" s="106"/>
      <c r="AF150" s="106"/>
      <c r="AG150" s="106"/>
      <c r="AH150" s="106"/>
      <c r="AI150" s="106"/>
      <c r="AJ150" s="106"/>
      <c r="AK150" s="106"/>
      <c r="AL150" s="106"/>
      <c r="AM150" s="106"/>
      <c r="AN150" s="106"/>
      <c r="AO150" s="106"/>
      <c r="AP150" s="106"/>
      <c r="AQ150" s="106"/>
      <c r="AR150" s="106"/>
      <c r="AS150" s="106"/>
      <c r="AT150" s="106"/>
      <c r="AU150" s="106"/>
      <c r="AV150" s="106"/>
      <c r="AW150" s="106"/>
      <c r="AX150" s="106"/>
      <c r="AY150" s="106"/>
      <c r="AZ150" s="106"/>
      <c r="BA150" s="106"/>
      <c r="BB150" s="106"/>
      <c r="BC150" s="106"/>
      <c r="BD150" s="106"/>
      <c r="BE150" s="106"/>
      <c r="BF150" s="106"/>
      <c r="BG150" s="106"/>
      <c r="BH150" s="106"/>
      <c r="BI150" s="106"/>
      <c r="BJ150" s="106"/>
      <c r="BK150" s="106"/>
      <c r="BL150" s="106"/>
      <c r="BM150" s="106"/>
      <c r="BN150" s="106"/>
      <c r="BO150" s="106"/>
      <c r="BP150" s="106"/>
      <c r="BQ150" s="106"/>
      <c r="BR150" s="106"/>
      <c r="BS150" s="106"/>
      <c r="BT150" s="106"/>
      <c r="BU150" s="106"/>
      <c r="BV150" s="106"/>
      <c r="BW150" s="106"/>
      <c r="BX150" s="106"/>
      <c r="BY150" s="106"/>
      <c r="BZ150" s="106"/>
      <c r="CA150" s="106"/>
    </row>
    <row r="151" spans="6:79" ht="19.5" customHeight="1">
      <c r="F151" s="106"/>
      <c r="G151" s="106"/>
      <c r="H151" s="106"/>
      <c r="I151" s="106"/>
      <c r="J151" s="106"/>
      <c r="K151" s="106"/>
      <c r="L151" s="106"/>
      <c r="M151" s="106"/>
      <c r="N151" s="106"/>
      <c r="O151" s="106"/>
      <c r="P151" s="106"/>
      <c r="Q151" s="106"/>
      <c r="R151" s="106"/>
      <c r="S151" s="106"/>
      <c r="T151" s="106"/>
      <c r="U151" s="106"/>
      <c r="V151" s="106"/>
      <c r="W151" s="106"/>
      <c r="X151" s="106"/>
      <c r="Y151" s="106"/>
      <c r="Z151" s="106"/>
      <c r="AA151" s="106"/>
      <c r="AB151" s="106"/>
      <c r="AC151" s="106"/>
      <c r="AD151" s="106"/>
      <c r="AE151" s="106"/>
      <c r="AF151" s="106"/>
      <c r="AG151" s="106"/>
      <c r="AH151" s="106"/>
      <c r="AI151" s="106"/>
      <c r="AJ151" s="106"/>
      <c r="AK151" s="106"/>
      <c r="AL151" s="106"/>
      <c r="AM151" s="106"/>
      <c r="AN151" s="106"/>
      <c r="AO151" s="106"/>
      <c r="AP151" s="106"/>
      <c r="AQ151" s="106"/>
      <c r="AR151" s="106"/>
      <c r="AS151" s="106"/>
      <c r="AT151" s="106"/>
      <c r="AU151" s="106"/>
      <c r="AV151" s="106"/>
      <c r="AW151" s="106"/>
      <c r="AX151" s="106"/>
      <c r="AY151" s="106"/>
      <c r="AZ151" s="106"/>
      <c r="BA151" s="106"/>
      <c r="BB151" s="106"/>
      <c r="BC151" s="106"/>
      <c r="BD151" s="106"/>
      <c r="BE151" s="106"/>
      <c r="BF151" s="106"/>
      <c r="BG151" s="106"/>
      <c r="BH151" s="106"/>
      <c r="BI151" s="106"/>
      <c r="BJ151" s="106"/>
      <c r="BK151" s="106"/>
      <c r="BL151" s="106"/>
      <c r="BM151" s="106"/>
      <c r="BN151" s="106"/>
      <c r="BO151" s="106"/>
      <c r="BP151" s="106"/>
      <c r="BQ151" s="106"/>
      <c r="BR151" s="106"/>
      <c r="BS151" s="106"/>
      <c r="BT151" s="106"/>
      <c r="BU151" s="106"/>
      <c r="BV151" s="106"/>
      <c r="BW151" s="106"/>
      <c r="BX151" s="106"/>
      <c r="BY151" s="106"/>
      <c r="BZ151" s="106"/>
      <c r="CA151" s="106"/>
    </row>
    <row r="152" spans="6:79" ht="19.5" customHeight="1">
      <c r="F152" s="106"/>
      <c r="G152" s="106"/>
      <c r="H152" s="106"/>
      <c r="I152" s="106"/>
      <c r="J152" s="106"/>
      <c r="K152" s="106"/>
      <c r="L152" s="106"/>
      <c r="M152" s="106"/>
      <c r="N152" s="106"/>
      <c r="O152" s="106"/>
      <c r="P152" s="106"/>
      <c r="Q152" s="106"/>
      <c r="R152" s="106"/>
      <c r="S152" s="106"/>
      <c r="T152" s="106"/>
      <c r="U152" s="106"/>
      <c r="V152" s="106"/>
      <c r="W152" s="106"/>
      <c r="X152" s="106"/>
      <c r="Y152" s="106"/>
      <c r="Z152" s="106"/>
      <c r="AA152" s="106"/>
      <c r="AB152" s="106"/>
      <c r="AC152" s="106"/>
      <c r="AD152" s="106"/>
      <c r="AE152" s="106"/>
      <c r="AF152" s="106"/>
      <c r="AG152" s="106"/>
      <c r="AH152" s="106"/>
      <c r="AI152" s="106"/>
      <c r="AJ152" s="106"/>
      <c r="AK152" s="106"/>
      <c r="AL152" s="106"/>
      <c r="AM152" s="106"/>
      <c r="AN152" s="106"/>
      <c r="AO152" s="106"/>
      <c r="AP152" s="106"/>
      <c r="AQ152" s="106"/>
      <c r="AR152" s="106"/>
      <c r="AS152" s="106"/>
      <c r="AT152" s="106"/>
      <c r="AU152" s="106"/>
      <c r="AV152" s="106"/>
      <c r="AW152" s="106"/>
      <c r="AX152" s="106"/>
      <c r="AY152" s="106"/>
      <c r="AZ152" s="106"/>
      <c r="BA152" s="106"/>
      <c r="BB152" s="106"/>
      <c r="BC152" s="106"/>
      <c r="BD152" s="106"/>
      <c r="BE152" s="106"/>
      <c r="BF152" s="106"/>
      <c r="BG152" s="106"/>
      <c r="BH152" s="106"/>
      <c r="BI152" s="106"/>
      <c r="BJ152" s="106"/>
      <c r="BK152" s="106"/>
      <c r="BL152" s="106"/>
      <c r="BM152" s="106"/>
      <c r="BN152" s="106"/>
      <c r="BO152" s="106"/>
      <c r="BP152" s="106"/>
      <c r="BQ152" s="106"/>
      <c r="BR152" s="106"/>
      <c r="BS152" s="106"/>
      <c r="BT152" s="106"/>
      <c r="BU152" s="106"/>
      <c r="BV152" s="106"/>
      <c r="BW152" s="106"/>
      <c r="BX152" s="106"/>
      <c r="BY152" s="106"/>
      <c r="BZ152" s="106"/>
      <c r="CA152" s="106"/>
    </row>
    <row r="153" spans="6:79" ht="19.5" customHeight="1">
      <c r="F153" s="106"/>
      <c r="G153" s="106"/>
      <c r="H153" s="106"/>
      <c r="I153" s="106"/>
      <c r="J153" s="106"/>
      <c r="K153" s="106"/>
      <c r="L153" s="106"/>
      <c r="M153" s="106"/>
      <c r="N153" s="106"/>
      <c r="O153" s="106"/>
      <c r="P153" s="106"/>
      <c r="Q153" s="106"/>
      <c r="R153" s="106"/>
      <c r="S153" s="106"/>
      <c r="T153" s="106"/>
      <c r="U153" s="106"/>
      <c r="V153" s="106"/>
      <c r="W153" s="106"/>
      <c r="X153" s="106"/>
      <c r="Y153" s="106"/>
      <c r="Z153" s="106"/>
      <c r="AA153" s="106"/>
      <c r="AB153" s="106"/>
      <c r="AC153" s="106"/>
      <c r="AD153" s="106"/>
      <c r="AE153" s="106"/>
      <c r="AF153" s="106"/>
      <c r="AG153" s="106"/>
      <c r="AH153" s="106"/>
      <c r="AI153" s="106"/>
      <c r="AJ153" s="106"/>
      <c r="AK153" s="106"/>
      <c r="AL153" s="106"/>
      <c r="AM153" s="106"/>
      <c r="AN153" s="106"/>
      <c r="AO153" s="106"/>
      <c r="AP153" s="106"/>
      <c r="AQ153" s="106"/>
      <c r="AR153" s="106"/>
      <c r="AS153" s="106"/>
      <c r="AT153" s="106"/>
      <c r="AU153" s="106"/>
      <c r="AV153" s="106"/>
      <c r="AW153" s="106"/>
      <c r="AX153" s="106"/>
      <c r="AY153" s="106"/>
      <c r="AZ153" s="106"/>
      <c r="BA153" s="106"/>
      <c r="BB153" s="106"/>
      <c r="BC153" s="106"/>
      <c r="BD153" s="106"/>
      <c r="BE153" s="106"/>
      <c r="BF153" s="106"/>
      <c r="BG153" s="106"/>
      <c r="BH153" s="106"/>
      <c r="BI153" s="106"/>
      <c r="BJ153" s="106"/>
      <c r="BK153" s="106"/>
      <c r="BL153" s="106"/>
      <c r="BM153" s="106"/>
      <c r="BN153" s="106"/>
      <c r="BO153" s="106"/>
      <c r="BP153" s="106"/>
      <c r="BQ153" s="106"/>
      <c r="BR153" s="106"/>
      <c r="BS153" s="106"/>
      <c r="BT153" s="106"/>
      <c r="BU153" s="106"/>
      <c r="BV153" s="106"/>
      <c r="BW153" s="106"/>
      <c r="BX153" s="106"/>
      <c r="BY153" s="106"/>
      <c r="BZ153" s="106"/>
      <c r="CA153" s="106"/>
    </row>
    <row r="154" spans="6:79" ht="19.5" customHeight="1">
      <c r="F154" s="106"/>
      <c r="G154" s="106"/>
      <c r="H154" s="106"/>
      <c r="I154" s="106"/>
      <c r="J154" s="106"/>
      <c r="K154" s="106"/>
      <c r="L154" s="106"/>
      <c r="M154" s="106"/>
      <c r="N154" s="106"/>
      <c r="O154" s="106"/>
      <c r="P154" s="106"/>
      <c r="Q154" s="106"/>
      <c r="R154" s="106"/>
      <c r="S154" s="106"/>
      <c r="T154" s="106"/>
      <c r="U154" s="106"/>
      <c r="V154" s="106"/>
      <c r="W154" s="106"/>
      <c r="X154" s="106"/>
      <c r="Y154" s="106"/>
      <c r="Z154" s="106"/>
      <c r="AA154" s="106"/>
      <c r="AB154" s="106"/>
      <c r="AC154" s="106"/>
      <c r="AD154" s="106"/>
      <c r="AE154" s="106"/>
      <c r="AF154" s="106"/>
      <c r="AG154" s="106"/>
      <c r="AH154" s="106"/>
      <c r="AI154" s="106"/>
      <c r="AJ154" s="106"/>
      <c r="AK154" s="106"/>
      <c r="AL154" s="106"/>
      <c r="AM154" s="106"/>
      <c r="AN154" s="106"/>
      <c r="AO154" s="106"/>
      <c r="AP154" s="106"/>
      <c r="AQ154" s="106"/>
      <c r="AR154" s="106"/>
      <c r="AS154" s="106"/>
      <c r="AT154" s="106"/>
      <c r="AU154" s="106"/>
      <c r="AV154" s="106"/>
      <c r="AW154" s="106"/>
      <c r="AX154" s="106"/>
      <c r="AY154" s="106"/>
      <c r="AZ154" s="106"/>
      <c r="BA154" s="106"/>
      <c r="BB154" s="106"/>
      <c r="BC154" s="106"/>
      <c r="BD154" s="106"/>
      <c r="BE154" s="106"/>
      <c r="BF154" s="106"/>
      <c r="BG154" s="106"/>
      <c r="BH154" s="106"/>
      <c r="BI154" s="106"/>
      <c r="BJ154" s="106"/>
      <c r="BK154" s="106"/>
      <c r="BL154" s="106"/>
      <c r="BM154" s="106"/>
      <c r="BN154" s="106"/>
      <c r="BO154" s="106"/>
      <c r="BP154" s="106"/>
      <c r="BQ154" s="106"/>
      <c r="BR154" s="106"/>
      <c r="BS154" s="106"/>
      <c r="BT154" s="106"/>
      <c r="BU154" s="106"/>
      <c r="BV154" s="106"/>
      <c r="BW154" s="106"/>
      <c r="BX154" s="106"/>
      <c r="BY154" s="106"/>
      <c r="BZ154" s="106"/>
      <c r="CA154" s="106"/>
    </row>
    <row r="155" spans="6:79" ht="19.5" customHeight="1">
      <c r="F155" s="106"/>
      <c r="G155" s="106"/>
      <c r="H155" s="106"/>
      <c r="I155" s="106"/>
      <c r="J155" s="106"/>
      <c r="K155" s="106"/>
      <c r="L155" s="106"/>
      <c r="M155" s="106"/>
      <c r="N155" s="106"/>
      <c r="O155" s="106"/>
      <c r="P155" s="106"/>
      <c r="Q155" s="106"/>
      <c r="R155" s="106"/>
      <c r="S155" s="106"/>
      <c r="T155" s="106"/>
      <c r="U155" s="106"/>
      <c r="V155" s="106"/>
      <c r="W155" s="106"/>
      <c r="X155" s="106"/>
      <c r="Y155" s="106"/>
      <c r="Z155" s="106"/>
      <c r="AA155" s="106"/>
      <c r="AB155" s="106"/>
      <c r="AC155" s="106"/>
      <c r="AD155" s="106"/>
      <c r="AE155" s="106"/>
      <c r="AF155" s="106"/>
      <c r="AG155" s="106"/>
      <c r="AH155" s="106"/>
      <c r="AI155" s="106"/>
      <c r="AJ155" s="106"/>
      <c r="AK155" s="106"/>
      <c r="AL155" s="106"/>
      <c r="AM155" s="106"/>
      <c r="AN155" s="106"/>
      <c r="AO155" s="106"/>
      <c r="AP155" s="106"/>
      <c r="AQ155" s="106"/>
      <c r="AR155" s="106"/>
      <c r="AS155" s="106"/>
      <c r="AT155" s="106"/>
      <c r="AU155" s="106"/>
      <c r="AV155" s="106"/>
      <c r="AW155" s="106"/>
      <c r="AX155" s="106"/>
      <c r="AY155" s="106"/>
      <c r="AZ155" s="106"/>
      <c r="BA155" s="106"/>
      <c r="BB155" s="106"/>
      <c r="BC155" s="106"/>
      <c r="BD155" s="106"/>
      <c r="BE155" s="106"/>
      <c r="BF155" s="106"/>
      <c r="BG155" s="106"/>
      <c r="BH155" s="106"/>
      <c r="BI155" s="106"/>
      <c r="BJ155" s="106"/>
      <c r="BK155" s="106"/>
      <c r="BL155" s="106"/>
      <c r="BM155" s="106"/>
      <c r="BN155" s="106"/>
      <c r="BO155" s="106"/>
      <c r="BP155" s="106"/>
      <c r="BQ155" s="106"/>
      <c r="BR155" s="106"/>
      <c r="BS155" s="106"/>
      <c r="BT155" s="106"/>
      <c r="BU155" s="106"/>
      <c r="BV155" s="106"/>
      <c r="BW155" s="106"/>
      <c r="BX155" s="106"/>
      <c r="BY155" s="106"/>
      <c r="BZ155" s="106"/>
      <c r="CA155" s="106"/>
    </row>
    <row r="156" spans="6:79" ht="19.5" customHeight="1">
      <c r="F156" s="106"/>
      <c r="G156" s="106"/>
      <c r="H156" s="106"/>
      <c r="I156" s="106"/>
      <c r="J156" s="106"/>
      <c r="K156" s="106"/>
      <c r="L156" s="106"/>
      <c r="M156" s="106"/>
      <c r="N156" s="106"/>
      <c r="O156" s="106"/>
      <c r="P156" s="106"/>
      <c r="Q156" s="106"/>
      <c r="R156" s="106"/>
      <c r="S156" s="106"/>
      <c r="T156" s="106"/>
      <c r="U156" s="106"/>
      <c r="V156" s="106"/>
      <c r="W156" s="106"/>
      <c r="X156" s="106"/>
      <c r="Y156" s="106"/>
      <c r="Z156" s="106"/>
      <c r="AA156" s="106"/>
      <c r="AB156" s="106"/>
      <c r="AC156" s="106"/>
      <c r="AD156" s="106"/>
      <c r="AE156" s="106"/>
      <c r="AF156" s="106"/>
      <c r="AG156" s="106"/>
      <c r="AH156" s="106"/>
      <c r="AI156" s="106"/>
      <c r="AJ156" s="106"/>
      <c r="AK156" s="106"/>
      <c r="AL156" s="106"/>
      <c r="AM156" s="106"/>
      <c r="AN156" s="106"/>
      <c r="AO156" s="106"/>
      <c r="AP156" s="106"/>
      <c r="AQ156" s="106"/>
      <c r="AR156" s="106"/>
      <c r="AS156" s="106"/>
      <c r="AT156" s="106"/>
      <c r="AU156" s="106"/>
      <c r="AV156" s="106"/>
      <c r="AW156" s="106"/>
      <c r="AX156" s="106"/>
      <c r="AY156" s="106"/>
      <c r="AZ156" s="106"/>
      <c r="BA156" s="106"/>
      <c r="BB156" s="106"/>
      <c r="BC156" s="106"/>
      <c r="BD156" s="106"/>
      <c r="BE156" s="106"/>
      <c r="BF156" s="106"/>
      <c r="BG156" s="106"/>
      <c r="BH156" s="106"/>
      <c r="BI156" s="106"/>
      <c r="BJ156" s="106"/>
      <c r="BK156" s="106"/>
      <c r="BL156" s="106"/>
      <c r="BM156" s="106"/>
      <c r="BN156" s="106"/>
      <c r="BO156" s="106"/>
      <c r="BP156" s="106"/>
      <c r="BQ156" s="106"/>
      <c r="BR156" s="106"/>
      <c r="BS156" s="106"/>
      <c r="BT156" s="106"/>
      <c r="BU156" s="106"/>
      <c r="BV156" s="106"/>
      <c r="BW156" s="106"/>
      <c r="BX156" s="106"/>
      <c r="BY156" s="106"/>
      <c r="BZ156" s="106"/>
      <c r="CA156" s="106"/>
    </row>
    <row r="157" spans="6:79" ht="19.5" customHeight="1">
      <c r="F157" s="106"/>
      <c r="G157" s="106"/>
      <c r="H157" s="106"/>
      <c r="I157" s="106"/>
      <c r="J157" s="106"/>
      <c r="K157" s="106"/>
      <c r="L157" s="106"/>
      <c r="M157" s="106"/>
      <c r="N157" s="106"/>
      <c r="O157" s="106"/>
      <c r="P157" s="106"/>
      <c r="Q157" s="106"/>
      <c r="R157" s="106"/>
      <c r="S157" s="106"/>
      <c r="T157" s="106"/>
      <c r="U157" s="106"/>
      <c r="V157" s="106"/>
      <c r="W157" s="106"/>
      <c r="X157" s="106"/>
      <c r="Y157" s="106"/>
      <c r="Z157" s="106"/>
      <c r="AA157" s="106"/>
      <c r="AB157" s="106"/>
      <c r="AC157" s="106"/>
      <c r="AD157" s="106"/>
      <c r="AE157" s="106"/>
      <c r="AF157" s="106"/>
      <c r="AG157" s="106"/>
      <c r="AH157" s="106"/>
      <c r="AI157" s="106"/>
      <c r="AJ157" s="106"/>
      <c r="AK157" s="106"/>
      <c r="AL157" s="106"/>
      <c r="AM157" s="106"/>
      <c r="AN157" s="106"/>
      <c r="AO157" s="106"/>
      <c r="AP157" s="106"/>
      <c r="AQ157" s="106"/>
      <c r="AR157" s="106"/>
      <c r="AS157" s="106"/>
      <c r="AT157" s="106"/>
      <c r="AU157" s="106"/>
      <c r="AV157" s="106"/>
      <c r="AW157" s="106"/>
      <c r="AX157" s="106"/>
      <c r="AY157" s="106"/>
      <c r="AZ157" s="106"/>
      <c r="BA157" s="106"/>
      <c r="BB157" s="106"/>
      <c r="BC157" s="106"/>
      <c r="BD157" s="106"/>
      <c r="BE157" s="106"/>
      <c r="BF157" s="106"/>
      <c r="BG157" s="106"/>
      <c r="BH157" s="106"/>
      <c r="BI157" s="106"/>
      <c r="BJ157" s="106"/>
      <c r="BK157" s="106"/>
      <c r="BL157" s="106"/>
      <c r="BM157" s="106"/>
      <c r="BN157" s="106"/>
      <c r="BO157" s="106"/>
      <c r="BP157" s="106"/>
      <c r="BQ157" s="106"/>
      <c r="BR157" s="106"/>
      <c r="BS157" s="106"/>
      <c r="BT157" s="106"/>
      <c r="BU157" s="106"/>
      <c r="BV157" s="106"/>
      <c r="BW157" s="106"/>
      <c r="BX157" s="106"/>
      <c r="BY157" s="106"/>
      <c r="BZ157" s="106"/>
      <c r="CA157" s="106"/>
    </row>
    <row r="158" spans="6:79" ht="19.5" customHeight="1">
      <c r="F158" s="106"/>
      <c r="G158" s="106"/>
      <c r="H158" s="106"/>
      <c r="I158" s="106"/>
      <c r="J158" s="106"/>
      <c r="K158" s="106"/>
      <c r="L158" s="106"/>
      <c r="M158" s="106"/>
      <c r="N158" s="106"/>
      <c r="O158" s="106"/>
      <c r="P158" s="106"/>
      <c r="Q158" s="106"/>
      <c r="R158" s="106"/>
      <c r="S158" s="106"/>
      <c r="T158" s="106"/>
      <c r="U158" s="106"/>
      <c r="V158" s="106"/>
      <c r="W158" s="106"/>
      <c r="X158" s="106"/>
      <c r="Y158" s="106"/>
      <c r="Z158" s="106"/>
      <c r="AA158" s="106"/>
      <c r="AB158" s="106"/>
      <c r="AC158" s="106"/>
      <c r="AD158" s="106"/>
      <c r="AE158" s="106"/>
      <c r="AF158" s="106"/>
      <c r="AG158" s="106"/>
      <c r="AH158" s="106"/>
      <c r="AI158" s="106"/>
      <c r="AJ158" s="106"/>
      <c r="AK158" s="106"/>
      <c r="AL158" s="106"/>
      <c r="AM158" s="106"/>
      <c r="AN158" s="106"/>
      <c r="AO158" s="106"/>
      <c r="AP158" s="106"/>
      <c r="AQ158" s="106"/>
      <c r="AR158" s="106"/>
      <c r="AS158" s="106"/>
      <c r="AT158" s="106"/>
      <c r="AU158" s="106"/>
      <c r="AV158" s="106"/>
      <c r="AW158" s="106"/>
      <c r="AX158" s="106"/>
      <c r="AY158" s="106"/>
      <c r="AZ158" s="106"/>
      <c r="BA158" s="106"/>
      <c r="BB158" s="106"/>
      <c r="BC158" s="106"/>
      <c r="BD158" s="106"/>
      <c r="BE158" s="106"/>
      <c r="BF158" s="106"/>
      <c r="BG158" s="106"/>
      <c r="BH158" s="106"/>
      <c r="BI158" s="106"/>
      <c r="BJ158" s="106"/>
      <c r="BK158" s="106"/>
      <c r="BL158" s="106"/>
      <c r="BM158" s="106"/>
      <c r="BN158" s="106"/>
      <c r="BO158" s="106"/>
      <c r="BP158" s="106"/>
      <c r="BQ158" s="106"/>
      <c r="BR158" s="106"/>
      <c r="BS158" s="106"/>
      <c r="BT158" s="106"/>
      <c r="BU158" s="106"/>
      <c r="BV158" s="106"/>
      <c r="BW158" s="106"/>
      <c r="BX158" s="106"/>
      <c r="BY158" s="106"/>
      <c r="BZ158" s="106"/>
      <c r="CA158" s="106"/>
    </row>
    <row r="159" spans="6:79" ht="19.5" customHeight="1">
      <c r="F159" s="106"/>
      <c r="G159" s="106"/>
      <c r="H159" s="106"/>
      <c r="I159" s="106"/>
      <c r="J159" s="106"/>
      <c r="K159" s="106"/>
      <c r="L159" s="106"/>
      <c r="M159" s="106"/>
      <c r="N159" s="106"/>
      <c r="O159" s="106"/>
      <c r="P159" s="106"/>
      <c r="Q159" s="106"/>
      <c r="R159" s="106"/>
      <c r="S159" s="106"/>
      <c r="T159" s="106"/>
      <c r="U159" s="106"/>
      <c r="V159" s="106"/>
      <c r="W159" s="106"/>
      <c r="X159" s="106"/>
      <c r="Y159" s="106"/>
      <c r="Z159" s="106"/>
      <c r="AA159" s="106"/>
      <c r="AB159" s="106"/>
      <c r="AC159" s="106"/>
      <c r="AD159" s="106"/>
      <c r="AE159" s="106"/>
      <c r="AF159" s="106"/>
      <c r="AG159" s="106"/>
      <c r="AH159" s="106"/>
      <c r="AI159" s="106"/>
      <c r="AJ159" s="106"/>
      <c r="AK159" s="106"/>
      <c r="AL159" s="106"/>
      <c r="AM159" s="106"/>
      <c r="AN159" s="106"/>
      <c r="AO159" s="106"/>
      <c r="AP159" s="106"/>
      <c r="AQ159" s="106"/>
      <c r="AR159" s="106"/>
      <c r="AS159" s="106"/>
      <c r="AT159" s="106"/>
      <c r="AU159" s="106"/>
      <c r="AV159" s="106"/>
      <c r="AW159" s="106"/>
      <c r="AX159" s="106"/>
      <c r="AY159" s="106"/>
      <c r="AZ159" s="106"/>
      <c r="BA159" s="106"/>
      <c r="BB159" s="106"/>
      <c r="BC159" s="106"/>
      <c r="BD159" s="106"/>
      <c r="BE159" s="106"/>
      <c r="BF159" s="106"/>
      <c r="BG159" s="106"/>
      <c r="BH159" s="106"/>
      <c r="BI159" s="106"/>
      <c r="BJ159" s="106"/>
      <c r="BK159" s="106"/>
      <c r="BL159" s="106"/>
      <c r="BM159" s="106"/>
      <c r="BN159" s="106"/>
      <c r="BO159" s="106"/>
      <c r="BP159" s="106"/>
      <c r="BQ159" s="106"/>
      <c r="BR159" s="106"/>
      <c r="BS159" s="106"/>
      <c r="BT159" s="106"/>
      <c r="BU159" s="106"/>
      <c r="BV159" s="106"/>
      <c r="BW159" s="106"/>
      <c r="BX159" s="106"/>
      <c r="BY159" s="106"/>
      <c r="BZ159" s="106"/>
      <c r="CA159" s="106"/>
    </row>
    <row r="160" spans="6:79" ht="19.5" customHeight="1">
      <c r="F160" s="106"/>
      <c r="G160" s="106"/>
      <c r="H160" s="106"/>
      <c r="I160" s="106"/>
      <c r="J160" s="106"/>
      <c r="K160" s="106"/>
      <c r="L160" s="106"/>
      <c r="M160" s="106"/>
      <c r="N160" s="106"/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  <c r="Y160" s="106"/>
      <c r="Z160" s="106"/>
      <c r="AA160" s="106"/>
      <c r="AB160" s="106"/>
      <c r="AC160" s="106"/>
      <c r="AD160" s="106"/>
      <c r="AE160" s="106"/>
      <c r="AF160" s="106"/>
      <c r="AG160" s="106"/>
      <c r="AH160" s="106"/>
      <c r="AI160" s="106"/>
      <c r="AJ160" s="106"/>
      <c r="AK160" s="106"/>
      <c r="AL160" s="106"/>
      <c r="AM160" s="106"/>
      <c r="AN160" s="106"/>
      <c r="AO160" s="106"/>
      <c r="AP160" s="106"/>
      <c r="AQ160" s="106"/>
      <c r="AR160" s="106"/>
      <c r="AS160" s="106"/>
      <c r="AT160" s="106"/>
      <c r="AU160" s="106"/>
      <c r="AV160" s="106"/>
      <c r="AW160" s="106"/>
      <c r="AX160" s="106"/>
      <c r="AY160" s="106"/>
      <c r="AZ160" s="106"/>
      <c r="BA160" s="106"/>
      <c r="BB160" s="106"/>
      <c r="BC160" s="106"/>
      <c r="BD160" s="106"/>
      <c r="BE160" s="106"/>
      <c r="BF160" s="106"/>
      <c r="BG160" s="106"/>
      <c r="BH160" s="106"/>
      <c r="BI160" s="106"/>
      <c r="BJ160" s="106"/>
      <c r="BK160" s="106"/>
      <c r="BL160" s="106"/>
      <c r="BM160" s="106"/>
      <c r="BN160" s="106"/>
      <c r="BO160" s="106"/>
      <c r="BP160" s="106"/>
      <c r="BQ160" s="106"/>
      <c r="BR160" s="106"/>
      <c r="BS160" s="106"/>
      <c r="BT160" s="106"/>
      <c r="BU160" s="106"/>
      <c r="BV160" s="106"/>
      <c r="BW160" s="106"/>
      <c r="BX160" s="106"/>
      <c r="BY160" s="106"/>
      <c r="BZ160" s="106"/>
      <c r="CA160" s="106"/>
    </row>
    <row r="161" spans="6:79" ht="19.5" customHeight="1">
      <c r="F161" s="106"/>
      <c r="G161" s="106"/>
      <c r="H161" s="106"/>
      <c r="I161" s="106"/>
      <c r="J161" s="106"/>
      <c r="K161" s="106"/>
      <c r="L161" s="106"/>
      <c r="M161" s="106"/>
      <c r="N161" s="106"/>
      <c r="O161" s="106"/>
      <c r="P161" s="106"/>
      <c r="Q161" s="106"/>
      <c r="R161" s="106"/>
      <c r="S161" s="106"/>
      <c r="T161" s="106"/>
      <c r="U161" s="106"/>
      <c r="V161" s="106"/>
      <c r="W161" s="106"/>
      <c r="X161" s="106"/>
      <c r="Y161" s="106"/>
      <c r="Z161" s="106"/>
      <c r="AA161" s="106"/>
      <c r="AB161" s="106"/>
      <c r="AC161" s="106"/>
      <c r="AD161" s="106"/>
      <c r="AE161" s="106"/>
      <c r="AF161" s="106"/>
      <c r="AG161" s="106"/>
      <c r="AH161" s="106"/>
      <c r="AI161" s="106"/>
      <c r="AJ161" s="106"/>
      <c r="AK161" s="106"/>
      <c r="AL161" s="106"/>
      <c r="AM161" s="106"/>
      <c r="AN161" s="106"/>
      <c r="AO161" s="106"/>
      <c r="AP161" s="106"/>
      <c r="AQ161" s="106"/>
      <c r="AR161" s="106"/>
      <c r="AS161" s="106"/>
      <c r="AT161" s="106"/>
      <c r="AU161" s="106"/>
      <c r="AV161" s="106"/>
      <c r="AW161" s="106"/>
      <c r="AX161" s="106"/>
      <c r="AY161" s="106"/>
      <c r="AZ161" s="106"/>
      <c r="BA161" s="106"/>
      <c r="BB161" s="106"/>
      <c r="BC161" s="106"/>
      <c r="BD161" s="106"/>
      <c r="BE161" s="106"/>
      <c r="BF161" s="106"/>
      <c r="BG161" s="106"/>
      <c r="BH161" s="106"/>
      <c r="BI161" s="106"/>
      <c r="BJ161" s="106"/>
      <c r="BK161" s="106"/>
      <c r="BL161" s="106"/>
      <c r="BM161" s="106"/>
      <c r="BN161" s="106"/>
      <c r="BO161" s="106"/>
      <c r="BP161" s="106"/>
      <c r="BQ161" s="106"/>
      <c r="BR161" s="106"/>
      <c r="BS161" s="106"/>
      <c r="BT161" s="106"/>
      <c r="BU161" s="106"/>
      <c r="BV161" s="106"/>
      <c r="BW161" s="106"/>
      <c r="BX161" s="106"/>
      <c r="BY161" s="106"/>
      <c r="BZ161" s="106"/>
      <c r="CA161" s="106"/>
    </row>
    <row r="162" spans="6:79" ht="19.5" customHeight="1">
      <c r="F162" s="106"/>
      <c r="G162" s="106"/>
      <c r="H162" s="106"/>
      <c r="I162" s="106"/>
      <c r="J162" s="106"/>
      <c r="K162" s="106"/>
      <c r="L162" s="106"/>
      <c r="M162" s="106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  <c r="Y162" s="106"/>
      <c r="Z162" s="106"/>
      <c r="AA162" s="106"/>
      <c r="AB162" s="106"/>
      <c r="AC162" s="106"/>
      <c r="AD162" s="106"/>
      <c r="AE162" s="106"/>
      <c r="AF162" s="106"/>
      <c r="AG162" s="106"/>
      <c r="AH162" s="106"/>
      <c r="AI162" s="106"/>
      <c r="AJ162" s="106"/>
      <c r="AK162" s="106"/>
      <c r="AL162" s="106"/>
      <c r="AM162" s="106"/>
      <c r="AN162" s="106"/>
      <c r="AO162" s="106"/>
      <c r="AP162" s="106"/>
      <c r="AQ162" s="106"/>
      <c r="AR162" s="106"/>
      <c r="AS162" s="106"/>
      <c r="AT162" s="106"/>
      <c r="AU162" s="106"/>
      <c r="AV162" s="106"/>
      <c r="AW162" s="106"/>
      <c r="AX162" s="106"/>
      <c r="AY162" s="106"/>
      <c r="AZ162" s="106"/>
      <c r="BA162" s="106"/>
      <c r="BB162" s="106"/>
      <c r="BC162" s="106"/>
      <c r="BD162" s="106"/>
      <c r="BE162" s="106"/>
      <c r="BF162" s="106"/>
      <c r="BG162" s="106"/>
      <c r="BH162" s="106"/>
      <c r="BI162" s="106"/>
      <c r="BJ162" s="106"/>
      <c r="BK162" s="106"/>
      <c r="BL162" s="106"/>
      <c r="BM162" s="106"/>
      <c r="BN162" s="106"/>
      <c r="BO162" s="106"/>
      <c r="BP162" s="106"/>
      <c r="BQ162" s="106"/>
      <c r="BR162" s="106"/>
      <c r="BS162" s="106"/>
      <c r="BT162" s="106"/>
      <c r="BU162" s="106"/>
      <c r="BV162" s="106"/>
      <c r="BW162" s="106"/>
      <c r="BX162" s="106"/>
      <c r="BY162" s="106"/>
      <c r="BZ162" s="106"/>
      <c r="CA162" s="106"/>
    </row>
    <row r="163" spans="6:79" ht="19.5" customHeight="1">
      <c r="F163" s="106"/>
      <c r="G163" s="106"/>
      <c r="H163" s="106"/>
      <c r="I163" s="106"/>
      <c r="J163" s="106"/>
      <c r="K163" s="106"/>
      <c r="L163" s="106"/>
      <c r="M163" s="106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  <c r="Z163" s="106"/>
      <c r="AA163" s="106"/>
      <c r="AB163" s="106"/>
      <c r="AC163" s="106"/>
      <c r="AD163" s="106"/>
      <c r="AE163" s="106"/>
      <c r="AF163" s="106"/>
      <c r="AG163" s="106"/>
      <c r="AH163" s="106"/>
      <c r="AI163" s="106"/>
      <c r="AJ163" s="106"/>
      <c r="AK163" s="106"/>
      <c r="AL163" s="106"/>
      <c r="AM163" s="106"/>
      <c r="AN163" s="106"/>
      <c r="AO163" s="106"/>
      <c r="AP163" s="106"/>
      <c r="AQ163" s="106"/>
      <c r="AR163" s="106"/>
      <c r="AS163" s="106"/>
      <c r="AT163" s="106"/>
      <c r="AU163" s="106"/>
      <c r="AV163" s="106"/>
      <c r="AW163" s="106"/>
      <c r="AX163" s="106"/>
      <c r="AY163" s="106"/>
      <c r="AZ163" s="106"/>
      <c r="BA163" s="106"/>
      <c r="BB163" s="106"/>
      <c r="BC163" s="106"/>
      <c r="BD163" s="106"/>
      <c r="BE163" s="106"/>
      <c r="BF163" s="106"/>
      <c r="BG163" s="106"/>
      <c r="BH163" s="106"/>
      <c r="BI163" s="106"/>
      <c r="BJ163" s="106"/>
      <c r="BK163" s="106"/>
      <c r="BL163" s="106"/>
      <c r="BM163" s="106"/>
      <c r="BN163" s="106"/>
      <c r="BO163" s="106"/>
      <c r="BP163" s="106"/>
      <c r="BQ163" s="106"/>
      <c r="BR163" s="106"/>
      <c r="BS163" s="106"/>
      <c r="BT163" s="106"/>
      <c r="BU163" s="106"/>
      <c r="BV163" s="106"/>
      <c r="BW163" s="106"/>
      <c r="BX163" s="106"/>
      <c r="BY163" s="106"/>
      <c r="BZ163" s="106"/>
      <c r="CA163" s="106"/>
    </row>
    <row r="164" spans="6:79" ht="19.5" customHeight="1">
      <c r="F164" s="106"/>
      <c r="G164" s="106"/>
      <c r="H164" s="106"/>
      <c r="I164" s="106"/>
      <c r="J164" s="106"/>
      <c r="K164" s="106"/>
      <c r="L164" s="106"/>
      <c r="M164" s="106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  <c r="Z164" s="106"/>
      <c r="AA164" s="106"/>
      <c r="AB164" s="106"/>
      <c r="AC164" s="106"/>
      <c r="AD164" s="106"/>
      <c r="AE164" s="106"/>
      <c r="AF164" s="106"/>
      <c r="AG164" s="106"/>
      <c r="AH164" s="106"/>
      <c r="AI164" s="106"/>
      <c r="AJ164" s="106"/>
      <c r="AK164" s="106"/>
      <c r="AL164" s="106"/>
      <c r="AM164" s="106"/>
      <c r="AN164" s="106"/>
      <c r="AO164" s="106"/>
      <c r="AP164" s="106"/>
      <c r="AQ164" s="106"/>
      <c r="AR164" s="106"/>
      <c r="AS164" s="106"/>
      <c r="AT164" s="106"/>
      <c r="AU164" s="106"/>
      <c r="AV164" s="106"/>
      <c r="AW164" s="106"/>
      <c r="AX164" s="106"/>
      <c r="AY164" s="106"/>
      <c r="AZ164" s="106"/>
      <c r="BA164" s="106"/>
      <c r="BB164" s="106"/>
      <c r="BC164" s="106"/>
      <c r="BD164" s="106"/>
      <c r="BE164" s="106"/>
      <c r="BF164" s="106"/>
      <c r="BG164" s="106"/>
      <c r="BH164" s="106"/>
      <c r="BI164" s="106"/>
      <c r="BJ164" s="106"/>
      <c r="BK164" s="106"/>
      <c r="BL164" s="106"/>
      <c r="BM164" s="106"/>
      <c r="BN164" s="106"/>
      <c r="BO164" s="106"/>
      <c r="BP164" s="106"/>
      <c r="BQ164" s="106"/>
      <c r="BR164" s="106"/>
      <c r="BS164" s="106"/>
      <c r="BT164" s="106"/>
      <c r="BU164" s="106"/>
      <c r="BV164" s="106"/>
      <c r="BW164" s="106"/>
      <c r="BX164" s="106"/>
      <c r="BY164" s="106"/>
      <c r="BZ164" s="106"/>
      <c r="CA164" s="106"/>
    </row>
    <row r="165" spans="6:79" ht="19.5" customHeight="1">
      <c r="F165" s="106"/>
      <c r="G165" s="106"/>
      <c r="H165" s="106"/>
      <c r="I165" s="106"/>
      <c r="J165" s="106"/>
      <c r="K165" s="106"/>
      <c r="L165" s="106"/>
      <c r="M165" s="106"/>
      <c r="N165" s="106"/>
      <c r="O165" s="106"/>
      <c r="P165" s="106"/>
      <c r="Q165" s="106"/>
      <c r="R165" s="106"/>
      <c r="S165" s="106"/>
      <c r="T165" s="106"/>
      <c r="U165" s="106"/>
      <c r="V165" s="106"/>
      <c r="W165" s="106"/>
      <c r="X165" s="106"/>
      <c r="Y165" s="106"/>
      <c r="Z165" s="106"/>
      <c r="AA165" s="106"/>
      <c r="AB165" s="106"/>
      <c r="AC165" s="106"/>
      <c r="AD165" s="106"/>
      <c r="AE165" s="106"/>
      <c r="AF165" s="106"/>
      <c r="AG165" s="106"/>
      <c r="AH165" s="106"/>
      <c r="AI165" s="106"/>
      <c r="AJ165" s="106"/>
      <c r="AK165" s="106"/>
      <c r="AL165" s="106"/>
      <c r="AM165" s="106"/>
      <c r="AN165" s="106"/>
      <c r="AO165" s="106"/>
      <c r="AP165" s="106"/>
      <c r="AQ165" s="106"/>
      <c r="AR165" s="106"/>
      <c r="AS165" s="106"/>
      <c r="AT165" s="106"/>
      <c r="AU165" s="106"/>
      <c r="AV165" s="106"/>
      <c r="AW165" s="106"/>
      <c r="AX165" s="106"/>
      <c r="AY165" s="106"/>
      <c r="AZ165" s="106"/>
      <c r="BA165" s="106"/>
      <c r="BB165" s="106"/>
      <c r="BC165" s="106"/>
      <c r="BD165" s="106"/>
      <c r="BE165" s="106"/>
      <c r="BF165" s="106"/>
      <c r="BG165" s="106"/>
      <c r="BH165" s="106"/>
      <c r="BI165" s="106"/>
      <c r="BJ165" s="106"/>
      <c r="BK165" s="106"/>
      <c r="BL165" s="106"/>
      <c r="BM165" s="106"/>
      <c r="BN165" s="106"/>
      <c r="BO165" s="106"/>
      <c r="BP165" s="106"/>
      <c r="BQ165" s="106"/>
      <c r="BR165" s="106"/>
      <c r="BS165" s="106"/>
      <c r="BT165" s="106"/>
      <c r="BU165" s="106"/>
      <c r="BV165" s="106"/>
      <c r="BW165" s="106"/>
      <c r="BX165" s="106"/>
      <c r="BY165" s="106"/>
      <c r="BZ165" s="106"/>
      <c r="CA165" s="106"/>
    </row>
    <row r="166" spans="6:79" ht="19.5" customHeight="1">
      <c r="F166" s="106"/>
      <c r="G166" s="106"/>
      <c r="H166" s="106"/>
      <c r="I166" s="106"/>
      <c r="J166" s="106"/>
      <c r="K166" s="106"/>
      <c r="L166" s="106"/>
      <c r="M166" s="106"/>
      <c r="N166" s="106"/>
      <c r="O166" s="106"/>
      <c r="P166" s="106"/>
      <c r="Q166" s="106"/>
      <c r="R166" s="106"/>
      <c r="S166" s="106"/>
      <c r="T166" s="106"/>
      <c r="U166" s="106"/>
      <c r="V166" s="106"/>
      <c r="W166" s="106"/>
      <c r="X166" s="106"/>
      <c r="Y166" s="106"/>
      <c r="Z166" s="106"/>
      <c r="AA166" s="106"/>
      <c r="AB166" s="106"/>
      <c r="AC166" s="106"/>
      <c r="AD166" s="106"/>
      <c r="AE166" s="106"/>
      <c r="AF166" s="106"/>
      <c r="AG166" s="106"/>
      <c r="AH166" s="106"/>
      <c r="AI166" s="106"/>
      <c r="AJ166" s="106"/>
      <c r="AK166" s="106"/>
      <c r="AL166" s="106"/>
      <c r="AM166" s="106"/>
      <c r="AN166" s="106"/>
      <c r="AO166" s="106"/>
      <c r="AP166" s="106"/>
      <c r="AQ166" s="106"/>
      <c r="AR166" s="106"/>
      <c r="AS166" s="106"/>
      <c r="AT166" s="106"/>
      <c r="AU166" s="106"/>
      <c r="AV166" s="106"/>
      <c r="AW166" s="106"/>
      <c r="AX166" s="106"/>
      <c r="AY166" s="106"/>
      <c r="AZ166" s="106"/>
      <c r="BA166" s="106"/>
      <c r="BB166" s="106"/>
      <c r="BC166" s="106"/>
      <c r="BD166" s="106"/>
      <c r="BE166" s="106"/>
      <c r="BF166" s="106"/>
      <c r="BG166" s="106"/>
      <c r="BH166" s="106"/>
      <c r="BI166" s="106"/>
      <c r="BJ166" s="106"/>
      <c r="BK166" s="106"/>
      <c r="BL166" s="106"/>
      <c r="BM166" s="106"/>
      <c r="BN166" s="106"/>
      <c r="BO166" s="106"/>
      <c r="BP166" s="106"/>
      <c r="BQ166" s="106"/>
      <c r="BR166" s="106"/>
      <c r="BS166" s="106"/>
      <c r="BT166" s="106"/>
      <c r="BU166" s="106"/>
      <c r="BV166" s="106"/>
      <c r="BW166" s="106"/>
      <c r="BX166" s="106"/>
      <c r="BY166" s="106"/>
      <c r="BZ166" s="106"/>
      <c r="CA166" s="106"/>
    </row>
    <row r="167" spans="6:79" ht="19.5" customHeight="1">
      <c r="F167" s="106"/>
      <c r="G167" s="106"/>
      <c r="H167" s="106"/>
      <c r="I167" s="106"/>
      <c r="J167" s="106"/>
      <c r="K167" s="106"/>
      <c r="L167" s="106"/>
      <c r="M167" s="106"/>
      <c r="N167" s="106"/>
      <c r="O167" s="106"/>
      <c r="P167" s="106"/>
      <c r="Q167" s="106"/>
      <c r="R167" s="106"/>
      <c r="S167" s="106"/>
      <c r="T167" s="106"/>
      <c r="U167" s="106"/>
      <c r="V167" s="106"/>
      <c r="W167" s="106"/>
      <c r="X167" s="106"/>
      <c r="Y167" s="106"/>
      <c r="Z167" s="106"/>
      <c r="AA167" s="106"/>
      <c r="AB167" s="106"/>
      <c r="AC167" s="106"/>
      <c r="AD167" s="106"/>
      <c r="AE167" s="106"/>
      <c r="AF167" s="106"/>
      <c r="AG167" s="106"/>
      <c r="AH167" s="106"/>
      <c r="AI167" s="106"/>
      <c r="AJ167" s="106"/>
      <c r="AK167" s="106"/>
      <c r="AL167" s="106"/>
      <c r="AM167" s="106"/>
      <c r="AN167" s="106"/>
      <c r="AO167" s="106"/>
      <c r="AP167" s="106"/>
      <c r="AQ167" s="106"/>
      <c r="AR167" s="106"/>
      <c r="AS167" s="106"/>
      <c r="AT167" s="106"/>
      <c r="AU167" s="106"/>
      <c r="AV167" s="106"/>
      <c r="AW167" s="106"/>
      <c r="AX167" s="106"/>
      <c r="AY167" s="106"/>
      <c r="AZ167" s="106"/>
      <c r="BA167" s="106"/>
      <c r="BB167" s="106"/>
      <c r="BC167" s="106"/>
      <c r="BD167" s="106"/>
      <c r="BE167" s="106"/>
      <c r="BF167" s="106"/>
      <c r="BG167" s="106"/>
      <c r="BH167" s="106"/>
      <c r="BI167" s="106"/>
      <c r="BJ167" s="106"/>
      <c r="BK167" s="106"/>
      <c r="BL167" s="106"/>
      <c r="BM167" s="106"/>
      <c r="BN167" s="106"/>
      <c r="BO167" s="106"/>
      <c r="BP167" s="106"/>
      <c r="BQ167" s="106"/>
      <c r="BR167" s="106"/>
      <c r="BS167" s="106"/>
      <c r="BT167" s="106"/>
      <c r="BU167" s="106"/>
      <c r="BV167" s="106"/>
      <c r="BW167" s="106"/>
      <c r="BX167" s="106"/>
      <c r="BY167" s="106"/>
      <c r="BZ167" s="106"/>
      <c r="CA167" s="106"/>
    </row>
    <row r="168" spans="6:79" ht="19.5" customHeight="1">
      <c r="F168" s="106"/>
      <c r="G168" s="106"/>
      <c r="H168" s="106"/>
      <c r="I168" s="106"/>
      <c r="J168" s="106"/>
      <c r="K168" s="106"/>
      <c r="L168" s="106"/>
      <c r="M168" s="106"/>
      <c r="N168" s="106"/>
      <c r="O168" s="106"/>
      <c r="P168" s="106"/>
      <c r="Q168" s="106"/>
      <c r="R168" s="106"/>
      <c r="S168" s="106"/>
      <c r="T168" s="106"/>
      <c r="U168" s="106"/>
      <c r="V168" s="106"/>
      <c r="W168" s="106"/>
      <c r="X168" s="106"/>
      <c r="Y168" s="106"/>
      <c r="Z168" s="106"/>
      <c r="AA168" s="106"/>
      <c r="AB168" s="106"/>
      <c r="AC168" s="106"/>
      <c r="AD168" s="106"/>
      <c r="AE168" s="106"/>
      <c r="AF168" s="106"/>
      <c r="AG168" s="106"/>
      <c r="AH168" s="106"/>
      <c r="AI168" s="106"/>
      <c r="AJ168" s="106"/>
      <c r="AK168" s="106"/>
      <c r="AL168" s="106"/>
      <c r="AM168" s="106"/>
      <c r="AN168" s="106"/>
      <c r="AO168" s="106"/>
      <c r="AP168" s="106"/>
      <c r="AQ168" s="106"/>
      <c r="AR168" s="106"/>
      <c r="AS168" s="106"/>
      <c r="AT168" s="106"/>
      <c r="AU168" s="106"/>
      <c r="AV168" s="106"/>
      <c r="AW168" s="106"/>
      <c r="AX168" s="106"/>
      <c r="AY168" s="106"/>
      <c r="AZ168" s="106"/>
      <c r="BA168" s="106"/>
      <c r="BB168" s="106"/>
      <c r="BC168" s="106"/>
      <c r="BD168" s="106"/>
      <c r="BE168" s="106"/>
      <c r="BF168" s="106"/>
      <c r="BG168" s="106"/>
      <c r="BH168" s="106"/>
      <c r="BI168" s="106"/>
      <c r="BJ168" s="106"/>
      <c r="BK168" s="106"/>
      <c r="BL168" s="106"/>
      <c r="BM168" s="106"/>
      <c r="BN168" s="106"/>
      <c r="BO168" s="106"/>
      <c r="BP168" s="106"/>
      <c r="BQ168" s="106"/>
      <c r="BR168" s="106"/>
      <c r="BS168" s="106"/>
      <c r="BT168" s="106"/>
      <c r="BU168" s="106"/>
      <c r="BV168" s="106"/>
      <c r="BW168" s="106"/>
      <c r="BX168" s="106"/>
      <c r="BY168" s="106"/>
      <c r="BZ168" s="106"/>
      <c r="CA168" s="106"/>
    </row>
    <row r="169" spans="6:79" ht="19.5" customHeight="1">
      <c r="F169" s="106"/>
      <c r="G169" s="106"/>
      <c r="H169" s="106"/>
      <c r="I169" s="106"/>
      <c r="J169" s="106"/>
      <c r="K169" s="106"/>
      <c r="L169" s="106"/>
      <c r="M169" s="106"/>
      <c r="N169" s="106"/>
      <c r="O169" s="106"/>
      <c r="P169" s="106"/>
      <c r="Q169" s="106"/>
      <c r="R169" s="106"/>
      <c r="S169" s="106"/>
      <c r="T169" s="106"/>
      <c r="U169" s="106"/>
      <c r="V169" s="106"/>
      <c r="W169" s="106"/>
      <c r="X169" s="106"/>
      <c r="Y169" s="106"/>
      <c r="Z169" s="106"/>
      <c r="AA169" s="106"/>
      <c r="AB169" s="106"/>
      <c r="AC169" s="106"/>
      <c r="AD169" s="106"/>
      <c r="AE169" s="106"/>
      <c r="AF169" s="106"/>
      <c r="AG169" s="106"/>
      <c r="AH169" s="106"/>
      <c r="AI169" s="106"/>
      <c r="AJ169" s="106"/>
      <c r="AK169" s="106"/>
      <c r="AL169" s="106"/>
      <c r="AM169" s="106"/>
      <c r="AN169" s="106"/>
      <c r="AO169" s="106"/>
      <c r="AP169" s="106"/>
      <c r="AQ169" s="106"/>
      <c r="AR169" s="106"/>
      <c r="AS169" s="106"/>
      <c r="AT169" s="106"/>
      <c r="AU169" s="106"/>
      <c r="AV169" s="106"/>
      <c r="AW169" s="106"/>
      <c r="AX169" s="106"/>
      <c r="AY169" s="106"/>
      <c r="AZ169" s="106"/>
      <c r="BA169" s="106"/>
      <c r="BB169" s="106"/>
      <c r="BC169" s="106"/>
      <c r="BD169" s="106"/>
      <c r="BE169" s="106"/>
      <c r="BF169" s="106"/>
      <c r="BG169" s="106"/>
      <c r="BH169" s="106"/>
      <c r="BI169" s="106"/>
      <c r="BJ169" s="106"/>
      <c r="BK169" s="106"/>
      <c r="BL169" s="106"/>
      <c r="BM169" s="106"/>
      <c r="BN169" s="106"/>
      <c r="BO169" s="106"/>
      <c r="BP169" s="106"/>
      <c r="BQ169" s="106"/>
      <c r="BR169" s="106"/>
      <c r="BS169" s="106"/>
      <c r="BT169" s="106"/>
      <c r="BU169" s="106"/>
      <c r="BV169" s="106"/>
      <c r="BW169" s="106"/>
      <c r="BX169" s="106"/>
      <c r="BY169" s="106"/>
      <c r="BZ169" s="106"/>
      <c r="CA169" s="106"/>
    </row>
    <row r="170" spans="6:79" ht="19.5" customHeight="1">
      <c r="F170" s="106"/>
      <c r="G170" s="106"/>
      <c r="H170" s="106"/>
      <c r="I170" s="106"/>
      <c r="J170" s="106"/>
      <c r="K170" s="106"/>
      <c r="L170" s="106"/>
      <c r="M170" s="106"/>
      <c r="N170" s="106"/>
      <c r="O170" s="106"/>
      <c r="P170" s="106"/>
      <c r="Q170" s="106"/>
      <c r="R170" s="106"/>
      <c r="S170" s="106"/>
      <c r="T170" s="106"/>
      <c r="U170" s="106"/>
      <c r="V170" s="106"/>
      <c r="W170" s="106"/>
      <c r="X170" s="106"/>
      <c r="Y170" s="106"/>
      <c r="Z170" s="106"/>
      <c r="AA170" s="106"/>
      <c r="AB170" s="106"/>
      <c r="AC170" s="106"/>
      <c r="AD170" s="106"/>
      <c r="AE170" s="106"/>
      <c r="AF170" s="106"/>
      <c r="AG170" s="106"/>
      <c r="AH170" s="106"/>
      <c r="AI170" s="106"/>
      <c r="AJ170" s="106"/>
      <c r="AK170" s="106"/>
      <c r="AL170" s="106"/>
      <c r="AM170" s="106"/>
      <c r="AN170" s="106"/>
      <c r="AO170" s="106"/>
      <c r="AP170" s="106"/>
      <c r="AQ170" s="106"/>
      <c r="AR170" s="106"/>
      <c r="AS170" s="106"/>
      <c r="AT170" s="106"/>
      <c r="AU170" s="106"/>
      <c r="AV170" s="106"/>
      <c r="AW170" s="106"/>
      <c r="AX170" s="106"/>
      <c r="AY170" s="106"/>
      <c r="AZ170" s="106"/>
      <c r="BA170" s="106"/>
      <c r="BB170" s="106"/>
      <c r="BC170" s="106"/>
      <c r="BD170" s="106"/>
      <c r="BE170" s="106"/>
      <c r="BF170" s="106"/>
      <c r="BG170" s="106"/>
      <c r="BH170" s="106"/>
      <c r="BI170" s="106"/>
      <c r="BJ170" s="106"/>
      <c r="BK170" s="106"/>
      <c r="BL170" s="106"/>
      <c r="BM170" s="106"/>
      <c r="BN170" s="106"/>
      <c r="BO170" s="106"/>
      <c r="BP170" s="106"/>
      <c r="BQ170" s="106"/>
      <c r="BR170" s="106"/>
      <c r="BS170" s="106"/>
      <c r="BT170" s="106"/>
      <c r="BU170" s="106"/>
      <c r="BV170" s="106"/>
      <c r="BW170" s="106"/>
      <c r="BX170" s="106"/>
      <c r="BY170" s="106"/>
      <c r="BZ170" s="106"/>
      <c r="CA170" s="106"/>
    </row>
    <row r="171" spans="6:79" ht="19.5" customHeight="1">
      <c r="F171" s="106"/>
      <c r="G171" s="106"/>
      <c r="H171" s="106"/>
      <c r="I171" s="106"/>
      <c r="J171" s="106"/>
      <c r="K171" s="106"/>
      <c r="L171" s="106"/>
      <c r="M171" s="106"/>
      <c r="N171" s="106"/>
      <c r="O171" s="106"/>
      <c r="P171" s="106"/>
      <c r="Q171" s="106"/>
      <c r="R171" s="106"/>
      <c r="S171" s="106"/>
      <c r="T171" s="106"/>
      <c r="U171" s="106"/>
      <c r="V171" s="106"/>
      <c r="W171" s="106"/>
      <c r="X171" s="106"/>
      <c r="Y171" s="106"/>
      <c r="Z171" s="106"/>
      <c r="AA171" s="106"/>
      <c r="AB171" s="106"/>
      <c r="AC171" s="106"/>
      <c r="AD171" s="106"/>
      <c r="AE171" s="106"/>
      <c r="AF171" s="106"/>
      <c r="AG171" s="106"/>
      <c r="AH171" s="106"/>
      <c r="AI171" s="106"/>
      <c r="AJ171" s="106"/>
      <c r="AK171" s="106"/>
      <c r="AL171" s="106"/>
      <c r="AM171" s="106"/>
      <c r="AN171" s="106"/>
      <c r="AO171" s="106"/>
      <c r="AP171" s="106"/>
      <c r="AQ171" s="106"/>
      <c r="AR171" s="106"/>
      <c r="AS171" s="106"/>
      <c r="AT171" s="106"/>
      <c r="AU171" s="106"/>
      <c r="AV171" s="106"/>
      <c r="AW171" s="106"/>
      <c r="AX171" s="106"/>
      <c r="AY171" s="106"/>
      <c r="AZ171" s="106"/>
      <c r="BA171" s="106"/>
      <c r="BB171" s="106"/>
      <c r="BC171" s="106"/>
      <c r="BD171" s="106"/>
      <c r="BE171" s="106"/>
      <c r="BF171" s="106"/>
      <c r="BG171" s="106"/>
      <c r="BH171" s="106"/>
      <c r="BI171" s="106"/>
      <c r="BJ171" s="106"/>
      <c r="BK171" s="106"/>
      <c r="BL171" s="106"/>
      <c r="BM171" s="106"/>
      <c r="BN171" s="106"/>
      <c r="BO171" s="106"/>
      <c r="BP171" s="106"/>
      <c r="BQ171" s="106"/>
      <c r="BR171" s="106"/>
      <c r="BS171" s="106"/>
      <c r="BT171" s="106"/>
      <c r="BU171" s="106"/>
      <c r="BV171" s="106"/>
      <c r="BW171" s="106"/>
      <c r="BX171" s="106"/>
      <c r="BY171" s="106"/>
      <c r="BZ171" s="106"/>
      <c r="CA171" s="106"/>
    </row>
    <row r="172" spans="6:79" ht="19.5" customHeight="1">
      <c r="F172" s="106"/>
      <c r="G172" s="106"/>
      <c r="H172" s="106"/>
      <c r="I172" s="106"/>
      <c r="J172" s="106"/>
      <c r="K172" s="106"/>
      <c r="L172" s="106"/>
      <c r="M172" s="106"/>
      <c r="N172" s="106"/>
      <c r="O172" s="106"/>
      <c r="P172" s="106"/>
      <c r="Q172" s="106"/>
      <c r="R172" s="106"/>
      <c r="S172" s="106"/>
      <c r="T172" s="106"/>
      <c r="U172" s="106"/>
      <c r="V172" s="106"/>
      <c r="W172" s="106"/>
      <c r="X172" s="106"/>
      <c r="Y172" s="106"/>
      <c r="Z172" s="106"/>
      <c r="AA172" s="106"/>
      <c r="AB172" s="106"/>
      <c r="AC172" s="106"/>
      <c r="AD172" s="106"/>
      <c r="AE172" s="106"/>
      <c r="AF172" s="106"/>
      <c r="AG172" s="106"/>
      <c r="AH172" s="106"/>
      <c r="AI172" s="106"/>
      <c r="AJ172" s="106"/>
      <c r="AK172" s="106"/>
      <c r="AL172" s="106"/>
      <c r="AM172" s="106"/>
      <c r="AN172" s="106"/>
      <c r="AO172" s="106"/>
      <c r="AP172" s="106"/>
      <c r="AQ172" s="106"/>
      <c r="AR172" s="106"/>
      <c r="AS172" s="106"/>
      <c r="AT172" s="106"/>
      <c r="AU172" s="106"/>
      <c r="AV172" s="106"/>
      <c r="AW172" s="106"/>
      <c r="AX172" s="106"/>
      <c r="AY172" s="106"/>
      <c r="AZ172" s="106"/>
      <c r="BA172" s="106"/>
      <c r="BB172" s="106"/>
      <c r="BC172" s="106"/>
      <c r="BD172" s="106"/>
      <c r="BE172" s="106"/>
      <c r="BF172" s="106"/>
      <c r="BG172" s="106"/>
      <c r="BH172" s="106"/>
      <c r="BI172" s="106"/>
      <c r="BJ172" s="106"/>
      <c r="BK172" s="106"/>
      <c r="BL172" s="106"/>
      <c r="BM172" s="106"/>
      <c r="BN172" s="106"/>
      <c r="BO172" s="106"/>
      <c r="BP172" s="106"/>
      <c r="BQ172" s="106"/>
      <c r="BR172" s="106"/>
      <c r="BS172" s="106"/>
      <c r="BT172" s="106"/>
      <c r="BU172" s="106"/>
      <c r="BV172" s="106"/>
      <c r="BW172" s="106"/>
      <c r="BX172" s="106"/>
      <c r="BY172" s="106"/>
      <c r="BZ172" s="106"/>
      <c r="CA172" s="106"/>
    </row>
    <row r="173" spans="6:79" ht="19.5" customHeight="1">
      <c r="F173" s="106"/>
      <c r="G173" s="106"/>
      <c r="H173" s="106"/>
      <c r="I173" s="106"/>
      <c r="J173" s="106"/>
      <c r="K173" s="106"/>
      <c r="L173" s="106"/>
      <c r="M173" s="106"/>
      <c r="N173" s="106"/>
      <c r="O173" s="106"/>
      <c r="P173" s="106"/>
      <c r="Q173" s="106"/>
      <c r="R173" s="106"/>
      <c r="S173" s="106"/>
      <c r="T173" s="106"/>
      <c r="U173" s="106"/>
      <c r="V173" s="106"/>
      <c r="W173" s="106"/>
      <c r="X173" s="106"/>
      <c r="Y173" s="106"/>
      <c r="Z173" s="106"/>
      <c r="AA173" s="106"/>
      <c r="AB173" s="106"/>
      <c r="AC173" s="106"/>
      <c r="AD173" s="106"/>
      <c r="AE173" s="106"/>
      <c r="AF173" s="106"/>
      <c r="AG173" s="106"/>
      <c r="AH173" s="106"/>
      <c r="AI173" s="106"/>
      <c r="AJ173" s="106"/>
      <c r="AK173" s="106"/>
      <c r="AL173" s="106"/>
      <c r="AM173" s="106"/>
      <c r="AN173" s="106"/>
      <c r="AO173" s="106"/>
      <c r="AP173" s="106"/>
      <c r="AQ173" s="106"/>
      <c r="AR173" s="106"/>
      <c r="AS173" s="106"/>
      <c r="AT173" s="106"/>
      <c r="AU173" s="106"/>
      <c r="AV173" s="106"/>
      <c r="AW173" s="106"/>
      <c r="AX173" s="106"/>
      <c r="AY173" s="106"/>
      <c r="AZ173" s="106"/>
      <c r="BA173" s="106"/>
      <c r="BB173" s="106"/>
      <c r="BC173" s="106"/>
      <c r="BD173" s="106"/>
      <c r="BE173" s="106"/>
      <c r="BF173" s="106"/>
      <c r="BG173" s="106"/>
      <c r="BH173" s="106"/>
      <c r="BI173" s="106"/>
      <c r="BJ173" s="106"/>
      <c r="BK173" s="106"/>
      <c r="BL173" s="106"/>
      <c r="BM173" s="106"/>
      <c r="BN173" s="106"/>
      <c r="BO173" s="106"/>
      <c r="BP173" s="106"/>
      <c r="BQ173" s="106"/>
      <c r="BR173" s="106"/>
      <c r="BS173" s="106"/>
      <c r="BT173" s="106"/>
      <c r="BU173" s="106"/>
      <c r="BV173" s="106"/>
      <c r="BW173" s="106"/>
      <c r="BX173" s="106"/>
      <c r="BY173" s="106"/>
      <c r="BZ173" s="106"/>
      <c r="CA173" s="106"/>
    </row>
    <row r="174" spans="6:79" ht="19.5" customHeight="1">
      <c r="F174" s="106"/>
      <c r="G174" s="106"/>
      <c r="H174" s="106"/>
      <c r="I174" s="106"/>
      <c r="J174" s="106"/>
      <c r="K174" s="106"/>
      <c r="L174" s="106"/>
      <c r="M174" s="106"/>
      <c r="N174" s="106"/>
      <c r="O174" s="106"/>
      <c r="P174" s="106"/>
      <c r="Q174" s="106"/>
      <c r="R174" s="106"/>
      <c r="S174" s="106"/>
      <c r="T174" s="106"/>
      <c r="U174" s="106"/>
      <c r="V174" s="106"/>
      <c r="W174" s="106"/>
      <c r="X174" s="106"/>
      <c r="Y174" s="106"/>
      <c r="Z174" s="106"/>
      <c r="AA174" s="106"/>
      <c r="AB174" s="106"/>
      <c r="AC174" s="106"/>
      <c r="AD174" s="106"/>
      <c r="AE174" s="106"/>
      <c r="AF174" s="106"/>
      <c r="AG174" s="106"/>
      <c r="AH174" s="106"/>
      <c r="AI174" s="106"/>
      <c r="AJ174" s="106"/>
      <c r="AK174" s="106"/>
      <c r="AL174" s="106"/>
      <c r="AM174" s="106"/>
      <c r="AN174" s="106"/>
      <c r="AO174" s="106"/>
      <c r="AP174" s="106"/>
      <c r="AQ174" s="106"/>
      <c r="AR174" s="106"/>
      <c r="AS174" s="106"/>
      <c r="AT174" s="106"/>
      <c r="AU174" s="106"/>
      <c r="AV174" s="106"/>
      <c r="AW174" s="106"/>
      <c r="AX174" s="106"/>
      <c r="AY174" s="106"/>
      <c r="AZ174" s="106"/>
      <c r="BA174" s="106"/>
      <c r="BB174" s="106"/>
      <c r="BC174" s="106"/>
      <c r="BD174" s="106"/>
      <c r="BE174" s="106"/>
      <c r="BF174" s="106"/>
      <c r="BG174" s="106"/>
      <c r="BH174" s="106"/>
      <c r="BI174" s="106"/>
      <c r="BJ174" s="106"/>
      <c r="BK174" s="106"/>
      <c r="BL174" s="106"/>
      <c r="BM174" s="106"/>
      <c r="BN174" s="106"/>
      <c r="BO174" s="106"/>
      <c r="BP174" s="106"/>
      <c r="BQ174" s="106"/>
      <c r="BR174" s="106"/>
      <c r="BS174" s="106"/>
      <c r="BT174" s="106"/>
      <c r="BU174" s="106"/>
      <c r="BV174" s="106"/>
      <c r="BW174" s="106"/>
      <c r="BX174" s="106"/>
      <c r="BY174" s="106"/>
      <c r="BZ174" s="106"/>
      <c r="CA174" s="106"/>
    </row>
    <row r="175" spans="6:79" ht="19.5" customHeight="1">
      <c r="F175" s="106"/>
      <c r="G175" s="106"/>
      <c r="H175" s="106"/>
      <c r="I175" s="106"/>
      <c r="J175" s="106"/>
      <c r="K175" s="106"/>
      <c r="L175" s="106"/>
      <c r="M175" s="106"/>
      <c r="N175" s="106"/>
      <c r="O175" s="106"/>
      <c r="P175" s="106"/>
      <c r="Q175" s="106"/>
      <c r="R175" s="106"/>
      <c r="S175" s="106"/>
      <c r="T175" s="106"/>
      <c r="U175" s="106"/>
      <c r="V175" s="106"/>
      <c r="W175" s="106"/>
      <c r="X175" s="106"/>
      <c r="Y175" s="106"/>
      <c r="Z175" s="106"/>
      <c r="AA175" s="106"/>
      <c r="AB175" s="106"/>
      <c r="AC175" s="106"/>
      <c r="AD175" s="106"/>
      <c r="AE175" s="106"/>
      <c r="AF175" s="106"/>
      <c r="AG175" s="106"/>
      <c r="AH175" s="106"/>
      <c r="AI175" s="106"/>
      <c r="AJ175" s="106"/>
      <c r="AK175" s="106"/>
      <c r="AL175" s="106"/>
      <c r="AM175" s="106"/>
      <c r="AN175" s="106"/>
      <c r="AO175" s="106"/>
      <c r="AP175" s="106"/>
      <c r="AQ175" s="106"/>
      <c r="AR175" s="106"/>
      <c r="AS175" s="106"/>
      <c r="AT175" s="106"/>
      <c r="AU175" s="106"/>
      <c r="AV175" s="106"/>
      <c r="AW175" s="106"/>
      <c r="AX175" s="106"/>
      <c r="AY175" s="106"/>
      <c r="AZ175" s="106"/>
      <c r="BA175" s="106"/>
      <c r="BB175" s="106"/>
      <c r="BC175" s="106"/>
      <c r="BD175" s="106"/>
      <c r="BE175" s="106"/>
      <c r="BF175" s="106"/>
      <c r="BG175" s="106"/>
      <c r="BH175" s="106"/>
      <c r="BI175" s="106"/>
      <c r="BJ175" s="106"/>
      <c r="BK175" s="106"/>
      <c r="BL175" s="106"/>
      <c r="BM175" s="106"/>
      <c r="BN175" s="106"/>
      <c r="BO175" s="106"/>
      <c r="BP175" s="106"/>
      <c r="BQ175" s="106"/>
      <c r="BR175" s="106"/>
      <c r="BS175" s="106"/>
      <c r="BT175" s="106"/>
      <c r="BU175" s="106"/>
      <c r="BV175" s="106"/>
      <c r="BW175" s="106"/>
      <c r="BX175" s="106"/>
      <c r="BY175" s="106"/>
      <c r="BZ175" s="106"/>
      <c r="CA175" s="106"/>
    </row>
    <row r="176" spans="6:79" ht="19.5" customHeight="1">
      <c r="F176" s="106"/>
      <c r="G176" s="106"/>
      <c r="H176" s="106"/>
      <c r="I176" s="106"/>
      <c r="J176" s="106"/>
      <c r="K176" s="106"/>
      <c r="L176" s="106"/>
      <c r="M176" s="106"/>
      <c r="N176" s="106"/>
      <c r="O176" s="106"/>
      <c r="P176" s="106"/>
      <c r="Q176" s="106"/>
      <c r="R176" s="106"/>
      <c r="S176" s="106"/>
      <c r="T176" s="106"/>
      <c r="U176" s="106"/>
      <c r="V176" s="106"/>
      <c r="W176" s="106"/>
      <c r="X176" s="106"/>
      <c r="Y176" s="106"/>
      <c r="Z176" s="106"/>
      <c r="AA176" s="106"/>
      <c r="AB176" s="106"/>
      <c r="AC176" s="106"/>
      <c r="AD176" s="106"/>
      <c r="AE176" s="106"/>
      <c r="AF176" s="106"/>
      <c r="AG176" s="106"/>
      <c r="AH176" s="106"/>
      <c r="AI176" s="106"/>
      <c r="AJ176" s="106"/>
      <c r="AK176" s="106"/>
      <c r="AL176" s="106"/>
      <c r="AM176" s="106"/>
      <c r="AN176" s="106"/>
      <c r="AO176" s="106"/>
      <c r="AP176" s="106"/>
      <c r="AQ176" s="106"/>
      <c r="AR176" s="106"/>
      <c r="AS176" s="106"/>
      <c r="AT176" s="106"/>
      <c r="AU176" s="106"/>
      <c r="AV176" s="106"/>
      <c r="AW176" s="106"/>
      <c r="AX176" s="106"/>
      <c r="AY176" s="106"/>
      <c r="AZ176" s="106"/>
      <c r="BA176" s="106"/>
      <c r="BB176" s="106"/>
      <c r="BC176" s="106"/>
      <c r="BD176" s="106"/>
      <c r="BE176" s="106"/>
      <c r="BF176" s="106"/>
      <c r="BG176" s="106"/>
      <c r="BH176" s="106"/>
      <c r="BI176" s="106"/>
      <c r="BJ176" s="106"/>
      <c r="BK176" s="106"/>
      <c r="BL176" s="106"/>
      <c r="BM176" s="106"/>
      <c r="BN176" s="106"/>
      <c r="BO176" s="106"/>
      <c r="BP176" s="106"/>
      <c r="BQ176" s="106"/>
      <c r="BR176" s="106"/>
      <c r="BS176" s="106"/>
      <c r="BT176" s="106"/>
      <c r="BU176" s="106"/>
      <c r="BV176" s="106"/>
      <c r="BW176" s="106"/>
      <c r="BX176" s="106"/>
      <c r="BY176" s="106"/>
      <c r="BZ176" s="106"/>
      <c r="CA176" s="106"/>
    </row>
    <row r="177" spans="6:79" ht="19.5" customHeight="1">
      <c r="F177" s="106"/>
      <c r="G177" s="106"/>
      <c r="H177" s="106"/>
      <c r="I177" s="106"/>
      <c r="J177" s="106"/>
      <c r="K177" s="106"/>
      <c r="L177" s="106"/>
      <c r="M177" s="106"/>
      <c r="N177" s="106"/>
      <c r="O177" s="106"/>
      <c r="P177" s="106"/>
      <c r="Q177" s="106"/>
      <c r="R177" s="106"/>
      <c r="S177" s="106"/>
      <c r="T177" s="106"/>
      <c r="U177" s="106"/>
      <c r="V177" s="106"/>
      <c r="W177" s="106"/>
      <c r="X177" s="106"/>
      <c r="Y177" s="106"/>
      <c r="Z177" s="106"/>
      <c r="AA177" s="106"/>
      <c r="AB177" s="106"/>
      <c r="AC177" s="106"/>
      <c r="AD177" s="106"/>
      <c r="AE177" s="106"/>
      <c r="AF177" s="106"/>
      <c r="AG177" s="106"/>
      <c r="AH177" s="106"/>
      <c r="AI177" s="106"/>
      <c r="AJ177" s="106"/>
      <c r="AK177" s="106"/>
      <c r="AL177" s="106"/>
      <c r="AM177" s="106"/>
      <c r="AN177" s="106"/>
      <c r="AO177" s="106"/>
      <c r="AP177" s="106"/>
      <c r="AQ177" s="106"/>
      <c r="AR177" s="106"/>
      <c r="AS177" s="106"/>
      <c r="AT177" s="106"/>
      <c r="AU177" s="106"/>
      <c r="AV177" s="106"/>
      <c r="AW177" s="106"/>
      <c r="AX177" s="106"/>
      <c r="AY177" s="106"/>
      <c r="AZ177" s="106"/>
      <c r="BA177" s="106"/>
      <c r="BB177" s="106"/>
      <c r="BC177" s="106"/>
      <c r="BD177" s="106"/>
      <c r="BE177" s="106"/>
      <c r="BF177" s="106"/>
      <c r="BG177" s="106"/>
      <c r="BH177" s="106"/>
      <c r="BI177" s="106"/>
      <c r="BJ177" s="106"/>
      <c r="BK177" s="106"/>
      <c r="BL177" s="106"/>
      <c r="BM177" s="106"/>
      <c r="BN177" s="106"/>
      <c r="BO177" s="106"/>
      <c r="BP177" s="106"/>
      <c r="BQ177" s="106"/>
      <c r="BR177" s="106"/>
      <c r="BS177" s="106"/>
      <c r="BT177" s="106"/>
      <c r="BU177" s="106"/>
      <c r="BV177" s="106"/>
      <c r="BW177" s="106"/>
      <c r="BX177" s="106"/>
      <c r="BY177" s="106"/>
      <c r="BZ177" s="106"/>
      <c r="CA177" s="106"/>
    </row>
    <row r="178" spans="6:79" ht="19.5" customHeight="1">
      <c r="F178" s="106"/>
      <c r="G178" s="106"/>
      <c r="H178" s="106"/>
      <c r="I178" s="106"/>
      <c r="J178" s="106"/>
      <c r="K178" s="106"/>
      <c r="L178" s="106"/>
      <c r="M178" s="106"/>
      <c r="N178" s="106"/>
      <c r="O178" s="106"/>
      <c r="P178" s="106"/>
      <c r="Q178" s="106"/>
      <c r="R178" s="106"/>
      <c r="S178" s="106"/>
      <c r="T178" s="106"/>
      <c r="U178" s="106"/>
      <c r="V178" s="106"/>
      <c r="W178" s="106"/>
      <c r="X178" s="106"/>
      <c r="Y178" s="106"/>
      <c r="Z178" s="106"/>
      <c r="AA178" s="106"/>
      <c r="AB178" s="106"/>
      <c r="AC178" s="106"/>
      <c r="AD178" s="106"/>
      <c r="AE178" s="106"/>
      <c r="AF178" s="106"/>
      <c r="AG178" s="106"/>
      <c r="AH178" s="106"/>
      <c r="AI178" s="106"/>
      <c r="AJ178" s="106"/>
      <c r="AK178" s="106"/>
      <c r="AL178" s="106"/>
      <c r="AM178" s="106"/>
      <c r="AN178" s="106"/>
      <c r="AO178" s="106"/>
      <c r="AP178" s="106"/>
      <c r="AQ178" s="106"/>
      <c r="AR178" s="106"/>
      <c r="AS178" s="106"/>
      <c r="AT178" s="106"/>
      <c r="AU178" s="106"/>
      <c r="AV178" s="106"/>
      <c r="AW178" s="106"/>
      <c r="AX178" s="106"/>
      <c r="AY178" s="106"/>
      <c r="AZ178" s="106"/>
      <c r="BA178" s="106"/>
      <c r="BB178" s="106"/>
      <c r="BC178" s="106"/>
      <c r="BD178" s="106"/>
      <c r="BE178" s="106"/>
      <c r="BF178" s="106"/>
      <c r="BG178" s="106"/>
      <c r="BH178" s="106"/>
      <c r="BI178" s="106"/>
      <c r="BJ178" s="106"/>
      <c r="BK178" s="106"/>
      <c r="BL178" s="106"/>
      <c r="BM178" s="106"/>
      <c r="BN178" s="106"/>
      <c r="BO178" s="106"/>
      <c r="BP178" s="106"/>
      <c r="BQ178" s="106"/>
      <c r="BR178" s="106"/>
      <c r="BS178" s="106"/>
      <c r="BT178" s="106"/>
      <c r="BU178" s="106"/>
      <c r="BV178" s="106"/>
      <c r="BW178" s="106"/>
      <c r="BX178" s="106"/>
      <c r="BY178" s="106"/>
      <c r="BZ178" s="106"/>
      <c r="CA178" s="106"/>
    </row>
    <row r="179" spans="6:79" ht="19.5" customHeight="1">
      <c r="F179" s="106"/>
      <c r="G179" s="106"/>
      <c r="H179" s="106"/>
      <c r="I179" s="106"/>
      <c r="J179" s="106"/>
      <c r="K179" s="106"/>
      <c r="L179" s="106"/>
      <c r="M179" s="106"/>
      <c r="N179" s="106"/>
      <c r="O179" s="106"/>
      <c r="P179" s="106"/>
      <c r="Q179" s="106"/>
      <c r="R179" s="106"/>
      <c r="S179" s="106"/>
      <c r="T179" s="106"/>
      <c r="U179" s="106"/>
      <c r="V179" s="106"/>
      <c r="W179" s="106"/>
      <c r="X179" s="106"/>
      <c r="Y179" s="106"/>
      <c r="Z179" s="106"/>
      <c r="AA179" s="106"/>
      <c r="AB179" s="106"/>
      <c r="AC179" s="106"/>
      <c r="AD179" s="106"/>
      <c r="AE179" s="106"/>
      <c r="AF179" s="106"/>
      <c r="AG179" s="106"/>
      <c r="AH179" s="106"/>
      <c r="AI179" s="106"/>
      <c r="AJ179" s="106"/>
      <c r="AK179" s="106"/>
      <c r="AL179" s="106"/>
      <c r="AM179" s="106"/>
      <c r="AN179" s="106"/>
      <c r="AO179" s="106"/>
      <c r="AP179" s="106"/>
      <c r="AQ179" s="106"/>
      <c r="AR179" s="106"/>
      <c r="AS179" s="106"/>
      <c r="AT179" s="106"/>
      <c r="AU179" s="106"/>
      <c r="AV179" s="106"/>
      <c r="AW179" s="106"/>
      <c r="AX179" s="106"/>
      <c r="AY179" s="106"/>
      <c r="AZ179" s="106"/>
      <c r="BA179" s="106"/>
      <c r="BB179" s="106"/>
      <c r="BC179" s="106"/>
      <c r="BD179" s="106"/>
      <c r="BE179" s="106"/>
      <c r="BF179" s="106"/>
      <c r="BG179" s="106"/>
      <c r="BH179" s="106"/>
      <c r="BI179" s="106"/>
      <c r="BJ179" s="106"/>
      <c r="BK179" s="106"/>
      <c r="BL179" s="106"/>
      <c r="BM179" s="106"/>
      <c r="BN179" s="106"/>
      <c r="BO179" s="106"/>
      <c r="BP179" s="106"/>
      <c r="BQ179" s="106"/>
      <c r="BR179" s="106"/>
      <c r="BS179" s="106"/>
      <c r="BT179" s="106"/>
      <c r="BU179" s="106"/>
      <c r="BV179" s="106"/>
      <c r="BW179" s="106"/>
      <c r="BX179" s="106"/>
      <c r="BY179" s="106"/>
      <c r="BZ179" s="106"/>
      <c r="CA179" s="106"/>
    </row>
    <row r="180" spans="6:79" ht="19.5" customHeight="1">
      <c r="F180" s="106"/>
      <c r="G180" s="106"/>
      <c r="H180" s="106"/>
      <c r="I180" s="106"/>
      <c r="J180" s="106"/>
      <c r="K180" s="106"/>
      <c r="L180" s="106"/>
      <c r="M180" s="106"/>
      <c r="N180" s="106"/>
      <c r="O180" s="106"/>
      <c r="P180" s="106"/>
      <c r="Q180" s="106"/>
      <c r="R180" s="106"/>
      <c r="S180" s="106"/>
      <c r="T180" s="106"/>
      <c r="U180" s="106"/>
      <c r="V180" s="106"/>
      <c r="W180" s="106"/>
      <c r="X180" s="106"/>
      <c r="Y180" s="106"/>
      <c r="Z180" s="106"/>
      <c r="AA180" s="106"/>
      <c r="AB180" s="106"/>
      <c r="AC180" s="106"/>
      <c r="AD180" s="106"/>
      <c r="AE180" s="106"/>
      <c r="AF180" s="106"/>
      <c r="AG180" s="106"/>
      <c r="AH180" s="106"/>
      <c r="AI180" s="106"/>
      <c r="AJ180" s="106"/>
      <c r="AK180" s="106"/>
      <c r="AL180" s="106"/>
      <c r="AM180" s="106"/>
      <c r="AN180" s="106"/>
      <c r="AO180" s="106"/>
      <c r="AP180" s="106"/>
      <c r="AQ180" s="106"/>
      <c r="AR180" s="106"/>
      <c r="AS180" s="106"/>
      <c r="AT180" s="106"/>
      <c r="AU180" s="106"/>
      <c r="AV180" s="106"/>
      <c r="AW180" s="106"/>
      <c r="AX180" s="106"/>
      <c r="AY180" s="106"/>
      <c r="AZ180" s="106"/>
      <c r="BA180" s="106"/>
      <c r="BB180" s="106"/>
      <c r="BC180" s="106"/>
      <c r="BD180" s="106"/>
      <c r="BE180" s="106"/>
      <c r="BF180" s="106"/>
      <c r="BG180" s="106"/>
      <c r="BH180" s="106"/>
      <c r="BI180" s="106"/>
      <c r="BJ180" s="106"/>
      <c r="BK180" s="106"/>
      <c r="BL180" s="106"/>
      <c r="BM180" s="106"/>
      <c r="BN180" s="106"/>
      <c r="BO180" s="106"/>
      <c r="BP180" s="106"/>
      <c r="BQ180" s="106"/>
      <c r="BR180" s="106"/>
      <c r="BS180" s="106"/>
      <c r="BT180" s="106"/>
      <c r="BU180" s="106"/>
      <c r="BV180" s="106"/>
      <c r="BW180" s="106"/>
      <c r="BX180" s="106"/>
      <c r="BY180" s="106"/>
      <c r="BZ180" s="106"/>
      <c r="CA180" s="106"/>
    </row>
    <row r="181" spans="6:79" ht="19.5" customHeight="1">
      <c r="F181" s="106"/>
      <c r="G181" s="106"/>
      <c r="H181" s="106"/>
      <c r="I181" s="106"/>
      <c r="J181" s="106"/>
      <c r="K181" s="106"/>
      <c r="L181" s="106"/>
      <c r="M181" s="106"/>
      <c r="N181" s="106"/>
      <c r="O181" s="106"/>
      <c r="P181" s="106"/>
      <c r="Q181" s="106"/>
      <c r="R181" s="106"/>
      <c r="S181" s="106"/>
      <c r="T181" s="106"/>
      <c r="U181" s="106"/>
      <c r="V181" s="106"/>
      <c r="W181" s="106"/>
      <c r="X181" s="106"/>
      <c r="Y181" s="106"/>
      <c r="Z181" s="106"/>
      <c r="AA181" s="106"/>
      <c r="AB181" s="106"/>
      <c r="AC181" s="106"/>
      <c r="AD181" s="106"/>
      <c r="AE181" s="106"/>
      <c r="AF181" s="106"/>
      <c r="AG181" s="106"/>
      <c r="AH181" s="106"/>
      <c r="AI181" s="106"/>
      <c r="AJ181" s="106"/>
      <c r="AK181" s="106"/>
      <c r="AL181" s="106"/>
      <c r="AM181" s="106"/>
      <c r="AN181" s="106"/>
      <c r="AO181" s="106"/>
      <c r="AP181" s="106"/>
      <c r="AQ181" s="106"/>
      <c r="AR181" s="106"/>
      <c r="AS181" s="106"/>
      <c r="AT181" s="106"/>
      <c r="AU181" s="106"/>
      <c r="AV181" s="106"/>
      <c r="AW181" s="106"/>
      <c r="AX181" s="106"/>
      <c r="AY181" s="106"/>
      <c r="AZ181" s="106"/>
      <c r="BA181" s="106"/>
      <c r="BB181" s="106"/>
      <c r="BC181" s="106"/>
      <c r="BD181" s="106"/>
      <c r="BE181" s="106"/>
      <c r="BF181" s="106"/>
      <c r="BG181" s="106"/>
      <c r="BH181" s="106"/>
      <c r="BI181" s="106"/>
      <c r="BJ181" s="106"/>
      <c r="BK181" s="106"/>
      <c r="BL181" s="106"/>
      <c r="BM181" s="106"/>
      <c r="BN181" s="106"/>
      <c r="BO181" s="106"/>
      <c r="BP181" s="106"/>
      <c r="BQ181" s="106"/>
      <c r="BR181" s="106"/>
      <c r="BS181" s="106"/>
      <c r="BT181" s="106"/>
      <c r="BU181" s="106"/>
      <c r="BV181" s="106"/>
      <c r="BW181" s="106"/>
      <c r="BX181" s="106"/>
      <c r="BY181" s="106"/>
      <c r="BZ181" s="106"/>
      <c r="CA181" s="106"/>
    </row>
    <row r="182" spans="6:79" ht="19.5" customHeight="1">
      <c r="F182" s="106"/>
      <c r="G182" s="106"/>
      <c r="H182" s="106"/>
      <c r="I182" s="106"/>
      <c r="J182" s="106"/>
      <c r="K182" s="106"/>
      <c r="L182" s="106"/>
      <c r="M182" s="106"/>
      <c r="N182" s="106"/>
      <c r="O182" s="106"/>
      <c r="P182" s="106"/>
      <c r="Q182" s="106"/>
      <c r="R182" s="106"/>
      <c r="S182" s="106"/>
      <c r="T182" s="106"/>
      <c r="U182" s="106"/>
      <c r="V182" s="106"/>
      <c r="W182" s="106"/>
      <c r="X182" s="106"/>
      <c r="Y182" s="106"/>
      <c r="Z182" s="106"/>
      <c r="AA182" s="106"/>
      <c r="AB182" s="106"/>
      <c r="AC182" s="106"/>
      <c r="AD182" s="106"/>
      <c r="AE182" s="106"/>
      <c r="AF182" s="106"/>
      <c r="AG182" s="106"/>
      <c r="AH182" s="106"/>
      <c r="AI182" s="106"/>
      <c r="AJ182" s="106"/>
      <c r="AK182" s="106"/>
      <c r="AL182" s="106"/>
      <c r="AM182" s="106"/>
      <c r="AN182" s="106"/>
      <c r="AO182" s="106"/>
      <c r="AP182" s="106"/>
      <c r="AQ182" s="106"/>
      <c r="AR182" s="106"/>
      <c r="AS182" s="106"/>
      <c r="AT182" s="106"/>
      <c r="AU182" s="106"/>
      <c r="AV182" s="106"/>
      <c r="AW182" s="106"/>
      <c r="AX182" s="106"/>
      <c r="AY182" s="106"/>
      <c r="AZ182" s="106"/>
      <c r="BA182" s="106"/>
      <c r="BB182" s="106"/>
      <c r="BC182" s="106"/>
      <c r="BD182" s="106"/>
      <c r="BE182" s="106"/>
      <c r="BF182" s="106"/>
      <c r="BG182" s="106"/>
      <c r="BH182" s="106"/>
      <c r="BI182" s="106"/>
      <c r="BJ182" s="106"/>
      <c r="BK182" s="106"/>
      <c r="BL182" s="106"/>
      <c r="BM182" s="106"/>
      <c r="BN182" s="106"/>
      <c r="BO182" s="106"/>
      <c r="BP182" s="106"/>
      <c r="BQ182" s="106"/>
      <c r="BR182" s="106"/>
      <c r="BS182" s="106"/>
      <c r="BT182" s="106"/>
      <c r="BU182" s="106"/>
      <c r="BV182" s="106"/>
      <c r="BW182" s="106"/>
      <c r="BX182" s="106"/>
      <c r="BY182" s="106"/>
      <c r="BZ182" s="106"/>
      <c r="CA182" s="106"/>
    </row>
    <row r="183" spans="6:79" ht="19.5" customHeight="1"/>
    <row r="184" spans="6:79" ht="19.5" customHeight="1"/>
    <row r="185" spans="6:79" ht="19.5" customHeight="1"/>
    <row r="186" spans="6:79" ht="19.5" customHeight="1"/>
    <row r="187" spans="6:79" ht="19.5" customHeight="1"/>
    <row r="188" spans="6:79" ht="19.5" customHeight="1"/>
    <row r="189" spans="6:79" ht="19.5" customHeight="1"/>
    <row r="190" spans="6:79" ht="19.5" customHeight="1"/>
    <row r="191" spans="6:79" ht="19.5" customHeight="1"/>
    <row r="192" spans="6:79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4">
    <mergeCell ref="AI8:AI11"/>
    <mergeCell ref="AK8:AK12"/>
    <mergeCell ref="A9:C9"/>
    <mergeCell ref="A10:B10"/>
    <mergeCell ref="C10:D10"/>
    <mergeCell ref="A11:A12"/>
    <mergeCell ref="B11:D12"/>
    <mergeCell ref="AD8:AD12"/>
    <mergeCell ref="AE8:AE11"/>
    <mergeCell ref="AF8:AF12"/>
    <mergeCell ref="AG8:AG11"/>
    <mergeCell ref="AH8:AH12"/>
    <mergeCell ref="AD6:AI6"/>
    <mergeCell ref="AK6:AP6"/>
    <mergeCell ref="A7:C7"/>
    <mergeCell ref="A8:C8"/>
    <mergeCell ref="F8:F12"/>
    <mergeCell ref="G8:G11"/>
    <mergeCell ref="H8:H12"/>
    <mergeCell ref="P8:P11"/>
    <mergeCell ref="R8:R12"/>
    <mergeCell ref="U8:U11"/>
    <mergeCell ref="V8:V12"/>
    <mergeCell ref="W8:W11"/>
    <mergeCell ref="Y8:Y12"/>
    <mergeCell ref="Z8:Z11"/>
    <mergeCell ref="AA8:AA12"/>
    <mergeCell ref="AB8:AB11"/>
    <mergeCell ref="AY8:AY11"/>
    <mergeCell ref="BA8:BA12"/>
    <mergeCell ref="AR8:AR12"/>
    <mergeCell ref="AS8:AS11"/>
    <mergeCell ref="AT8:AT12"/>
    <mergeCell ref="AU8:AU11"/>
    <mergeCell ref="AV8:AV12"/>
    <mergeCell ref="AW8:AW11"/>
    <mergeCell ref="AX8:AX12"/>
    <mergeCell ref="BF8:BF11"/>
    <mergeCell ref="BH8:BH12"/>
    <mergeCell ref="BI8:BI11"/>
    <mergeCell ref="BJ8:BJ12"/>
    <mergeCell ref="BK8:BK11"/>
    <mergeCell ref="BM8:BM12"/>
    <mergeCell ref="BN8:BN11"/>
    <mergeCell ref="BP8:BP12"/>
    <mergeCell ref="BQ8:BQ11"/>
    <mergeCell ref="BR8:BR12"/>
    <mergeCell ref="CA6:CA12"/>
    <mergeCell ref="BB8:BB11"/>
    <mergeCell ref="BC8:BC12"/>
    <mergeCell ref="BY8:BY11"/>
    <mergeCell ref="AR6:AY6"/>
    <mergeCell ref="BA6:BF6"/>
    <mergeCell ref="BP6:BS6"/>
    <mergeCell ref="BE8:BE12"/>
    <mergeCell ref="BS8:BS11"/>
    <mergeCell ref="BU8:BU11"/>
    <mergeCell ref="BV8:BV11"/>
    <mergeCell ref="BX8:BX11"/>
    <mergeCell ref="BH6:BK6"/>
    <mergeCell ref="BM6:BN6"/>
    <mergeCell ref="BU6:BV7"/>
    <mergeCell ref="BX6:BY7"/>
    <mergeCell ref="A6:D6"/>
    <mergeCell ref="F6:I6"/>
    <mergeCell ref="K6:P6"/>
    <mergeCell ref="R6:W6"/>
    <mergeCell ref="Y6:AB6"/>
    <mergeCell ref="A2:CA3"/>
    <mergeCell ref="A4:BW5"/>
    <mergeCell ref="I8:I11"/>
    <mergeCell ref="K8:K12"/>
    <mergeCell ref="L8:L11"/>
    <mergeCell ref="M8:M12"/>
    <mergeCell ref="N8:N11"/>
    <mergeCell ref="O8:O12"/>
    <mergeCell ref="S8:S11"/>
    <mergeCell ref="T8:T12"/>
    <mergeCell ref="AL8:AL11"/>
    <mergeCell ref="AM8:AM12"/>
    <mergeCell ref="AN8:AN11"/>
    <mergeCell ref="AO8:AO12"/>
    <mergeCell ref="AP8:AP11"/>
    <mergeCell ref="BD8:BD11"/>
  </mergeCells>
  <dataValidations count="2">
    <dataValidation type="list" allowBlank="1" sqref="F13:F51 H13:H51 K13:K51 M13:M51 O13:O51 R13:R51 T13:T51 V13:V51 Y13:Y51 AA13:AA51 AD13:AD51 AF13:AF51 AH13:AH51 AK13:AK51 AM13:AM51 AO13:AO51 AR13:AR51 AT13:AT51 AV13:AV51 AX13:AX51 BA13:BA51 BC13:BC51 BE13:BE51 BH13:BH51 BJ13:BJ51 BM13:BM51 BP13:BP51 BR13:BR51" xr:uid="{00000000-0002-0000-0000-000000000000}">
      <formula1>"AD,A,B,C,TRASL.,NA"</formula1>
    </dataValidation>
    <dataValidation type="list" allowBlank="1" showErrorMessage="1" sqref="CA13:CA51" xr:uid="{00000000-0002-0000-0000-000001000000}">
      <formula1>"AD,A,B,C,TRASL.,NA"</formula1>
    </dataValidation>
  </dataValidations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P1000"/>
  <sheetViews>
    <sheetView showGridLines="0" zoomScale="62" zoomScaleNormal="62" workbookViewId="0">
      <pane xSplit="5" ySplit="12" topLeftCell="BT48" activePane="bottomRight" state="frozen"/>
      <selection pane="topRight" activeCell="F1" sqref="F1"/>
      <selection pane="bottomLeft" activeCell="A13" sqref="A13"/>
      <selection pane="bottomRight" activeCell="CA50" sqref="CA50:CA56"/>
    </sheetView>
  </sheetViews>
  <sheetFormatPr baseColWidth="10" defaultColWidth="12.625" defaultRowHeight="15" customHeight="1"/>
  <cols>
    <col min="1" max="1" width="5" customWidth="1"/>
    <col min="2" max="2" width="31.25" customWidth="1"/>
    <col min="3" max="3" width="29.125" customWidth="1"/>
    <col min="4" max="4" width="16.25" customWidth="1"/>
    <col min="5" max="5" width="0.375" customWidth="1"/>
    <col min="6" max="6" width="16.375" customWidth="1"/>
    <col min="7" max="7" width="44.375" customWidth="1"/>
    <col min="8" max="8" width="35.75" customWidth="1"/>
    <col min="9" max="9" width="44.375" customWidth="1"/>
    <col min="10" max="10" width="1.5" customWidth="1"/>
    <col min="11" max="11" width="16.375" customWidth="1"/>
    <col min="12" max="12" width="44.375" customWidth="1"/>
    <col min="13" max="13" width="16.375" customWidth="1"/>
    <col min="14" max="14" width="44.375" customWidth="1"/>
    <col min="15" max="15" width="16.375" customWidth="1"/>
    <col min="16" max="16" width="44.375" customWidth="1"/>
    <col min="17" max="17" width="1.5" customWidth="1"/>
    <col min="18" max="18" width="16.375" customWidth="1"/>
    <col min="19" max="19" width="44.375" customWidth="1"/>
    <col min="20" max="20" width="16.375" customWidth="1"/>
    <col min="21" max="21" width="44.375" customWidth="1"/>
    <col min="22" max="22" width="16.375" customWidth="1"/>
    <col min="23" max="23" width="44.375" customWidth="1"/>
    <col min="24" max="24" width="1.5" customWidth="1"/>
    <col min="25" max="25" width="16.375" customWidth="1"/>
    <col min="26" max="26" width="47.5" customWidth="1"/>
    <col min="27" max="27" width="16.375" customWidth="1"/>
    <col min="28" max="28" width="44.375" customWidth="1"/>
    <col min="29" max="29" width="1.5" customWidth="1"/>
    <col min="30" max="30" width="16.375" customWidth="1"/>
    <col min="31" max="31" width="44.375" customWidth="1"/>
    <col min="32" max="32" width="16.375" customWidth="1"/>
    <col min="33" max="33" width="44.375" customWidth="1"/>
    <col min="34" max="34" width="16.375" customWidth="1"/>
    <col min="35" max="35" width="44.375" customWidth="1"/>
    <col min="36" max="36" width="1.5" customWidth="1"/>
    <col min="37" max="37" width="16.375" customWidth="1"/>
    <col min="38" max="38" width="44.375" customWidth="1"/>
    <col min="39" max="39" width="16.375" customWidth="1"/>
    <col min="40" max="40" width="44.375" customWidth="1"/>
    <col min="41" max="41" width="16.375" customWidth="1"/>
    <col min="42" max="42" width="44.375" customWidth="1"/>
    <col min="43" max="43" width="1.5" customWidth="1"/>
    <col min="44" max="44" width="16.375" customWidth="1"/>
    <col min="45" max="45" width="44.375" customWidth="1"/>
    <col min="46" max="46" width="16.375" customWidth="1"/>
    <col min="47" max="47" width="44.375" customWidth="1"/>
    <col min="48" max="48" width="16.375" customWidth="1"/>
    <col min="49" max="49" width="44.375" customWidth="1"/>
    <col min="50" max="50" width="16.375" customWidth="1"/>
    <col min="51" max="51" width="44.375" customWidth="1"/>
    <col min="52" max="52" width="1.5" customWidth="1"/>
    <col min="53" max="53" width="16.375" customWidth="1"/>
    <col min="54" max="54" width="44.375" customWidth="1"/>
    <col min="55" max="55" width="16.375" customWidth="1"/>
    <col min="56" max="56" width="44.375" customWidth="1"/>
    <col min="57" max="57" width="16.375" customWidth="1"/>
    <col min="58" max="58" width="44.375" customWidth="1"/>
    <col min="59" max="59" width="1.5" customWidth="1"/>
    <col min="60" max="60" width="16.375" customWidth="1"/>
    <col min="61" max="61" width="44.375" customWidth="1"/>
    <col min="62" max="62" width="16.375" customWidth="1"/>
    <col min="63" max="63" width="44.375" customWidth="1"/>
    <col min="64" max="64" width="1.5" customWidth="1"/>
    <col min="65" max="65" width="16.375" customWidth="1"/>
    <col min="66" max="66" width="44.375" customWidth="1"/>
    <col min="67" max="67" width="1.5" customWidth="1"/>
    <col min="68" max="68" width="16.375" customWidth="1"/>
    <col min="69" max="69" width="44.375" customWidth="1"/>
    <col min="70" max="70" width="16.375" customWidth="1"/>
    <col min="71" max="71" width="62.75" customWidth="1"/>
    <col min="72" max="72" width="0.375" customWidth="1"/>
    <col min="73" max="73" width="16.75" customWidth="1"/>
    <col min="74" max="74" width="18.75" customWidth="1"/>
    <col min="75" max="75" width="1.5" customWidth="1"/>
    <col min="76" max="76" width="16.75" customWidth="1"/>
    <col min="77" max="77" width="18.75" customWidth="1"/>
    <col min="78" max="78" width="1.5" customWidth="1"/>
    <col min="79" max="79" width="29" customWidth="1"/>
    <col min="80" max="80" width="23.625" customWidth="1"/>
    <col min="81" max="94" width="9.375" customWidth="1"/>
  </cols>
  <sheetData>
    <row r="1" spans="1:94" ht="49.5" customHeight="1">
      <c r="A1" s="110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0"/>
      <c r="BT1" s="100"/>
      <c r="BU1" s="100"/>
      <c r="BV1" s="100"/>
      <c r="BW1" s="100"/>
      <c r="BX1" s="100"/>
      <c r="BY1" s="100"/>
      <c r="BZ1" s="100"/>
      <c r="CA1" s="100"/>
      <c r="CB1" s="100"/>
      <c r="CC1" s="100"/>
      <c r="CD1" s="100"/>
      <c r="CE1" s="100"/>
      <c r="CF1" s="100"/>
      <c r="CG1" s="100"/>
      <c r="CH1" s="100"/>
      <c r="CI1" s="100"/>
      <c r="CJ1" s="100"/>
      <c r="CK1" s="100"/>
      <c r="CL1" s="100"/>
      <c r="CM1" s="100"/>
      <c r="CN1" s="100"/>
      <c r="CO1" s="100"/>
      <c r="CP1" s="100"/>
    </row>
    <row r="2" spans="1:94" ht="19.5" customHeight="1">
      <c r="A2" s="224" t="s">
        <v>0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Y2" s="225"/>
      <c r="Z2" s="225"/>
      <c r="AA2" s="225"/>
      <c r="AB2" s="225"/>
      <c r="AC2" s="225"/>
      <c r="AD2" s="225"/>
      <c r="AE2" s="225"/>
      <c r="AF2" s="225"/>
      <c r="AG2" s="225"/>
      <c r="AH2" s="225"/>
      <c r="AI2" s="225"/>
      <c r="AJ2" s="225"/>
      <c r="AK2" s="225"/>
      <c r="AL2" s="225"/>
      <c r="AM2" s="225"/>
      <c r="AN2" s="225"/>
      <c r="AO2" s="225"/>
      <c r="AP2" s="225"/>
      <c r="AQ2" s="225"/>
      <c r="AR2" s="225"/>
      <c r="AS2" s="225"/>
      <c r="AT2" s="225"/>
      <c r="AU2" s="225"/>
      <c r="AV2" s="225"/>
      <c r="AW2" s="225"/>
      <c r="AX2" s="225"/>
      <c r="AY2" s="225"/>
      <c r="AZ2" s="225"/>
      <c r="BA2" s="225"/>
      <c r="BB2" s="225"/>
      <c r="BC2" s="225"/>
      <c r="BD2" s="225"/>
      <c r="BE2" s="225"/>
      <c r="BF2" s="225"/>
      <c r="BG2" s="225"/>
      <c r="BH2" s="225"/>
      <c r="BI2" s="225"/>
      <c r="BJ2" s="225"/>
      <c r="BK2" s="225"/>
      <c r="BL2" s="225"/>
      <c r="BM2" s="225"/>
      <c r="BN2" s="225"/>
      <c r="BO2" s="225"/>
      <c r="BP2" s="225"/>
      <c r="BQ2" s="225"/>
      <c r="BR2" s="225"/>
      <c r="BS2" s="225"/>
      <c r="BT2" s="225"/>
      <c r="BU2" s="225"/>
      <c r="BV2" s="225"/>
      <c r="BW2" s="225"/>
      <c r="BX2" s="225"/>
      <c r="BY2" s="225"/>
      <c r="BZ2" s="225"/>
      <c r="CA2" s="226"/>
      <c r="CB2" s="100"/>
      <c r="CC2" s="100"/>
      <c r="CD2" s="100"/>
      <c r="CE2" s="100"/>
      <c r="CF2" s="100"/>
      <c r="CG2" s="100"/>
      <c r="CH2" s="100"/>
      <c r="CI2" s="100"/>
      <c r="CJ2" s="100"/>
      <c r="CK2" s="100"/>
      <c r="CL2" s="100"/>
      <c r="CM2" s="100"/>
      <c r="CN2" s="100"/>
      <c r="CO2" s="100"/>
      <c r="CP2" s="100"/>
    </row>
    <row r="3" spans="1:94" ht="19.5" customHeight="1">
      <c r="A3" s="195"/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  <c r="AU3" s="196"/>
      <c r="AV3" s="196"/>
      <c r="AW3" s="196"/>
      <c r="AX3" s="196"/>
      <c r="AY3" s="196"/>
      <c r="AZ3" s="196"/>
      <c r="BA3" s="196"/>
      <c r="BB3" s="196"/>
      <c r="BC3" s="196"/>
      <c r="BD3" s="196"/>
      <c r="BE3" s="196"/>
      <c r="BF3" s="196"/>
      <c r="BG3" s="196"/>
      <c r="BH3" s="196"/>
      <c r="BI3" s="196"/>
      <c r="BJ3" s="196"/>
      <c r="BK3" s="196"/>
      <c r="BL3" s="196"/>
      <c r="BM3" s="196"/>
      <c r="BN3" s="196"/>
      <c r="BO3" s="196"/>
      <c r="BP3" s="196"/>
      <c r="BQ3" s="196"/>
      <c r="BR3" s="196"/>
      <c r="BS3" s="196"/>
      <c r="BT3" s="196"/>
      <c r="BU3" s="196"/>
      <c r="BV3" s="196"/>
      <c r="BW3" s="196"/>
      <c r="BX3" s="196"/>
      <c r="BY3" s="196"/>
      <c r="BZ3" s="196"/>
      <c r="CA3" s="197"/>
      <c r="CB3" s="100"/>
      <c r="CC3" s="100"/>
      <c r="CD3" s="100"/>
      <c r="CE3" s="100"/>
      <c r="CF3" s="100"/>
      <c r="CG3" s="100"/>
      <c r="CH3" s="100"/>
      <c r="CI3" s="100"/>
      <c r="CJ3" s="100"/>
      <c r="CK3" s="100"/>
      <c r="CL3" s="100"/>
      <c r="CM3" s="100"/>
      <c r="CN3" s="100"/>
      <c r="CO3" s="100"/>
      <c r="CP3" s="100"/>
    </row>
    <row r="4" spans="1:94" ht="19.5" customHeight="1">
      <c r="A4" s="227"/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  <c r="AT4" s="199"/>
      <c r="AU4" s="199"/>
      <c r="AV4" s="199"/>
      <c r="AW4" s="199"/>
      <c r="AX4" s="199"/>
      <c r="AY4" s="199"/>
      <c r="AZ4" s="199"/>
      <c r="BA4" s="199"/>
      <c r="BB4" s="199"/>
      <c r="BC4" s="199"/>
      <c r="BD4" s="199"/>
      <c r="BE4" s="199"/>
      <c r="BF4" s="199"/>
      <c r="BG4" s="199"/>
      <c r="BH4" s="199"/>
      <c r="BI4" s="199"/>
      <c r="BJ4" s="199"/>
      <c r="BK4" s="199"/>
      <c r="BL4" s="199"/>
      <c r="BM4" s="199"/>
      <c r="BN4" s="199"/>
      <c r="BO4" s="199"/>
      <c r="BP4" s="199"/>
      <c r="BQ4" s="199"/>
      <c r="BR4" s="199"/>
      <c r="BS4" s="199"/>
      <c r="BT4" s="199"/>
      <c r="BU4" s="199"/>
      <c r="BV4" s="199"/>
      <c r="BW4" s="199"/>
      <c r="BX4" s="4"/>
      <c r="BY4" s="5"/>
      <c r="BZ4" s="5"/>
      <c r="CA4" s="5"/>
      <c r="CB4" s="6"/>
      <c r="CC4" s="7"/>
      <c r="CD4" s="6"/>
      <c r="CE4" s="6"/>
      <c r="CF4" s="6"/>
      <c r="CG4" s="7"/>
      <c r="CH4" s="6"/>
      <c r="CI4" s="6"/>
      <c r="CJ4" s="6"/>
      <c r="CK4" s="6"/>
      <c r="CL4" s="7"/>
      <c r="CM4" s="6"/>
      <c r="CN4" s="6"/>
      <c r="CO4" s="6"/>
      <c r="CP4" s="6"/>
    </row>
    <row r="5" spans="1:94" ht="19.5" customHeight="1">
      <c r="A5" s="199"/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  <c r="AH5" s="199"/>
      <c r="AI5" s="199"/>
      <c r="AJ5" s="199"/>
      <c r="AK5" s="199"/>
      <c r="AL5" s="199"/>
      <c r="AM5" s="199"/>
      <c r="AN5" s="199"/>
      <c r="AO5" s="199"/>
      <c r="AP5" s="199"/>
      <c r="AQ5" s="199"/>
      <c r="AR5" s="199"/>
      <c r="AS5" s="199"/>
      <c r="AT5" s="199"/>
      <c r="AU5" s="199"/>
      <c r="AV5" s="199"/>
      <c r="AW5" s="199"/>
      <c r="AX5" s="199"/>
      <c r="AY5" s="199"/>
      <c r="AZ5" s="199"/>
      <c r="BA5" s="199"/>
      <c r="BB5" s="199"/>
      <c r="BC5" s="199"/>
      <c r="BD5" s="199"/>
      <c r="BE5" s="199"/>
      <c r="BF5" s="199"/>
      <c r="BG5" s="199"/>
      <c r="BH5" s="199"/>
      <c r="BI5" s="199"/>
      <c r="BJ5" s="199"/>
      <c r="BK5" s="199"/>
      <c r="BL5" s="199"/>
      <c r="BM5" s="199"/>
      <c r="BN5" s="199"/>
      <c r="BO5" s="199"/>
      <c r="BP5" s="199"/>
      <c r="BQ5" s="199"/>
      <c r="BR5" s="199"/>
      <c r="BS5" s="199"/>
      <c r="BT5" s="199"/>
      <c r="BU5" s="199"/>
      <c r="BV5" s="199"/>
      <c r="BW5" s="199"/>
      <c r="BX5" s="4"/>
      <c r="BY5" s="5"/>
      <c r="BZ5" s="5"/>
      <c r="CA5" s="5"/>
      <c r="CB5" s="6"/>
      <c r="CC5" s="7"/>
      <c r="CD5" s="6"/>
      <c r="CE5" s="6"/>
      <c r="CF5" s="6"/>
      <c r="CG5" s="7"/>
      <c r="CH5" s="6"/>
      <c r="CI5" s="6"/>
      <c r="CJ5" s="6"/>
      <c r="CK5" s="6"/>
      <c r="CL5" s="7"/>
      <c r="CM5" s="6"/>
      <c r="CN5" s="6"/>
      <c r="CO5" s="6"/>
      <c r="CP5" s="6"/>
    </row>
    <row r="6" spans="1:94" ht="19.5" customHeight="1">
      <c r="A6" s="204" t="s">
        <v>1</v>
      </c>
      <c r="B6" s="205"/>
      <c r="C6" s="205"/>
      <c r="D6" s="206"/>
      <c r="E6" s="8"/>
      <c r="F6" s="207" t="s">
        <v>2</v>
      </c>
      <c r="G6" s="205"/>
      <c r="H6" s="205"/>
      <c r="I6" s="206"/>
      <c r="J6" s="8"/>
      <c r="K6" s="207" t="s">
        <v>3</v>
      </c>
      <c r="L6" s="205"/>
      <c r="M6" s="205"/>
      <c r="N6" s="205"/>
      <c r="O6" s="205"/>
      <c r="P6" s="206"/>
      <c r="Q6" s="8"/>
      <c r="R6" s="207" t="s">
        <v>4</v>
      </c>
      <c r="S6" s="205"/>
      <c r="T6" s="205"/>
      <c r="U6" s="205"/>
      <c r="V6" s="205"/>
      <c r="W6" s="206"/>
      <c r="X6" s="8"/>
      <c r="Y6" s="207" t="s">
        <v>5</v>
      </c>
      <c r="Z6" s="205"/>
      <c r="AA6" s="205"/>
      <c r="AB6" s="206"/>
      <c r="AC6" s="8"/>
      <c r="AD6" s="207" t="s">
        <v>6</v>
      </c>
      <c r="AE6" s="205"/>
      <c r="AF6" s="205"/>
      <c r="AG6" s="205"/>
      <c r="AH6" s="205"/>
      <c r="AI6" s="206"/>
      <c r="AJ6" s="8"/>
      <c r="AK6" s="207" t="s">
        <v>7</v>
      </c>
      <c r="AL6" s="205"/>
      <c r="AM6" s="205"/>
      <c r="AN6" s="205"/>
      <c r="AO6" s="205"/>
      <c r="AP6" s="206"/>
      <c r="AQ6" s="8"/>
      <c r="AR6" s="207" t="s">
        <v>8</v>
      </c>
      <c r="AS6" s="205"/>
      <c r="AT6" s="205"/>
      <c r="AU6" s="205"/>
      <c r="AV6" s="205"/>
      <c r="AW6" s="205"/>
      <c r="AX6" s="205"/>
      <c r="AY6" s="206"/>
      <c r="AZ6" s="8"/>
      <c r="BA6" s="207" t="s">
        <v>9</v>
      </c>
      <c r="BB6" s="205"/>
      <c r="BC6" s="205"/>
      <c r="BD6" s="205"/>
      <c r="BE6" s="205"/>
      <c r="BF6" s="206"/>
      <c r="BG6" s="8"/>
      <c r="BH6" s="207" t="s">
        <v>10</v>
      </c>
      <c r="BI6" s="205"/>
      <c r="BJ6" s="205"/>
      <c r="BK6" s="206"/>
      <c r="BL6" s="8"/>
      <c r="BM6" s="207" t="s">
        <v>11</v>
      </c>
      <c r="BN6" s="206"/>
      <c r="BO6" s="8"/>
      <c r="BP6" s="207" t="s">
        <v>12</v>
      </c>
      <c r="BQ6" s="205"/>
      <c r="BR6" s="205"/>
      <c r="BS6" s="206"/>
      <c r="BT6" s="8"/>
      <c r="BU6" s="210" t="s">
        <v>13</v>
      </c>
      <c r="BV6" s="211"/>
      <c r="BW6" s="9"/>
      <c r="BX6" s="210" t="s">
        <v>14</v>
      </c>
      <c r="BY6" s="211"/>
      <c r="BZ6" s="228"/>
      <c r="CA6" s="208" t="s">
        <v>15</v>
      </c>
      <c r="CB6" s="100"/>
      <c r="CC6" s="100"/>
      <c r="CD6" s="100"/>
      <c r="CE6" s="100"/>
      <c r="CF6" s="100"/>
      <c r="CG6" s="100"/>
      <c r="CH6" s="100"/>
      <c r="CI6" s="100"/>
      <c r="CJ6" s="100"/>
      <c r="CK6" s="100"/>
      <c r="CL6" s="100"/>
      <c r="CM6" s="100"/>
      <c r="CN6" s="100"/>
      <c r="CO6" s="100"/>
      <c r="CP6" s="100"/>
    </row>
    <row r="7" spans="1:94" ht="19.5" customHeight="1">
      <c r="A7" s="214" t="s">
        <v>16</v>
      </c>
      <c r="B7" s="205"/>
      <c r="C7" s="206"/>
      <c r="D7" s="11" t="s">
        <v>17</v>
      </c>
      <c r="E7" s="8"/>
      <c r="F7" s="12" t="s">
        <v>18</v>
      </c>
      <c r="G7" s="12" t="s">
        <v>19</v>
      </c>
      <c r="H7" s="12" t="s">
        <v>18</v>
      </c>
      <c r="I7" s="12" t="s">
        <v>19</v>
      </c>
      <c r="J7" s="8"/>
      <c r="K7" s="12" t="s">
        <v>18</v>
      </c>
      <c r="L7" s="12" t="s">
        <v>19</v>
      </c>
      <c r="M7" s="12" t="s">
        <v>18</v>
      </c>
      <c r="N7" s="12" t="s">
        <v>19</v>
      </c>
      <c r="O7" s="12" t="s">
        <v>18</v>
      </c>
      <c r="P7" s="12" t="s">
        <v>19</v>
      </c>
      <c r="Q7" s="8"/>
      <c r="R7" s="12" t="s">
        <v>18</v>
      </c>
      <c r="S7" s="12" t="s">
        <v>19</v>
      </c>
      <c r="T7" s="12" t="s">
        <v>18</v>
      </c>
      <c r="U7" s="12" t="s">
        <v>19</v>
      </c>
      <c r="V7" s="12" t="s">
        <v>18</v>
      </c>
      <c r="W7" s="12" t="s">
        <v>19</v>
      </c>
      <c r="X7" s="8"/>
      <c r="Y7" s="12"/>
      <c r="Z7" s="12" t="s">
        <v>19</v>
      </c>
      <c r="AA7" s="12" t="s">
        <v>18</v>
      </c>
      <c r="AB7" s="12" t="s">
        <v>19</v>
      </c>
      <c r="AC7" s="8"/>
      <c r="AD7" s="12" t="s">
        <v>18</v>
      </c>
      <c r="AE7" s="12" t="s">
        <v>19</v>
      </c>
      <c r="AF7" s="12" t="s">
        <v>18</v>
      </c>
      <c r="AG7" s="12" t="s">
        <v>19</v>
      </c>
      <c r="AH7" s="12" t="s">
        <v>18</v>
      </c>
      <c r="AI7" s="12" t="s">
        <v>19</v>
      </c>
      <c r="AJ7" s="8"/>
      <c r="AK7" s="12" t="s">
        <v>18</v>
      </c>
      <c r="AL7" s="12" t="s">
        <v>19</v>
      </c>
      <c r="AM7" s="12" t="s">
        <v>18</v>
      </c>
      <c r="AN7" s="12" t="s">
        <v>19</v>
      </c>
      <c r="AO7" s="12" t="s">
        <v>18</v>
      </c>
      <c r="AP7" s="12" t="s">
        <v>19</v>
      </c>
      <c r="AQ7" s="8"/>
      <c r="AR7" s="12" t="s">
        <v>18</v>
      </c>
      <c r="AS7" s="12" t="s">
        <v>19</v>
      </c>
      <c r="AT7" s="12" t="s">
        <v>18</v>
      </c>
      <c r="AU7" s="12" t="s">
        <v>19</v>
      </c>
      <c r="AV7" s="12" t="s">
        <v>18</v>
      </c>
      <c r="AW7" s="12" t="s">
        <v>19</v>
      </c>
      <c r="AX7" s="12" t="s">
        <v>18</v>
      </c>
      <c r="AY7" s="12" t="s">
        <v>19</v>
      </c>
      <c r="AZ7" s="8"/>
      <c r="BA7" s="12" t="s">
        <v>18</v>
      </c>
      <c r="BB7" s="12" t="s">
        <v>19</v>
      </c>
      <c r="BC7" s="12" t="s">
        <v>18</v>
      </c>
      <c r="BD7" s="12" t="s">
        <v>19</v>
      </c>
      <c r="BE7" s="12" t="s">
        <v>18</v>
      </c>
      <c r="BF7" s="12" t="s">
        <v>19</v>
      </c>
      <c r="BG7" s="8"/>
      <c r="BH7" s="12" t="s">
        <v>18</v>
      </c>
      <c r="BI7" s="12" t="s">
        <v>19</v>
      </c>
      <c r="BJ7" s="12" t="s">
        <v>18</v>
      </c>
      <c r="BK7" s="12" t="s">
        <v>19</v>
      </c>
      <c r="BL7" s="8"/>
      <c r="BM7" s="12" t="s">
        <v>18</v>
      </c>
      <c r="BN7" s="12" t="s">
        <v>19</v>
      </c>
      <c r="BO7" s="8"/>
      <c r="BP7" s="12" t="s">
        <v>18</v>
      </c>
      <c r="BQ7" s="12" t="s">
        <v>19</v>
      </c>
      <c r="BR7" s="12" t="s">
        <v>18</v>
      </c>
      <c r="BS7" s="12" t="s">
        <v>19</v>
      </c>
      <c r="BT7" s="8"/>
      <c r="BU7" s="212"/>
      <c r="BV7" s="213"/>
      <c r="BW7" s="9"/>
      <c r="BX7" s="212"/>
      <c r="BY7" s="213"/>
      <c r="BZ7" s="229"/>
      <c r="CA7" s="201"/>
      <c r="CB7" s="100"/>
      <c r="CC7" s="100"/>
      <c r="CD7" s="100"/>
      <c r="CE7" s="100"/>
      <c r="CF7" s="100"/>
      <c r="CG7" s="100"/>
      <c r="CH7" s="100"/>
      <c r="CI7" s="100"/>
      <c r="CJ7" s="100"/>
      <c r="CK7" s="100"/>
      <c r="CL7" s="100"/>
      <c r="CM7" s="100"/>
      <c r="CN7" s="100"/>
      <c r="CO7" s="100"/>
      <c r="CP7" s="100"/>
    </row>
    <row r="8" spans="1:94" ht="19.5" customHeight="1">
      <c r="A8" s="214" t="s">
        <v>20</v>
      </c>
      <c r="B8" s="205"/>
      <c r="C8" s="206"/>
      <c r="D8" s="14" t="s">
        <v>65</v>
      </c>
      <c r="E8" s="8"/>
      <c r="F8" s="203" t="s">
        <v>22</v>
      </c>
      <c r="G8" s="200" t="s">
        <v>23</v>
      </c>
      <c r="H8" s="203" t="s">
        <v>22</v>
      </c>
      <c r="I8" s="200" t="s">
        <v>24</v>
      </c>
      <c r="J8" s="8"/>
      <c r="K8" s="203" t="s">
        <v>22</v>
      </c>
      <c r="L8" s="200" t="s">
        <v>25</v>
      </c>
      <c r="M8" s="203" t="s">
        <v>22</v>
      </c>
      <c r="N8" s="200" t="s">
        <v>26</v>
      </c>
      <c r="O8" s="203" t="s">
        <v>22</v>
      </c>
      <c r="P8" s="200" t="s">
        <v>27</v>
      </c>
      <c r="Q8" s="8"/>
      <c r="R8" s="203" t="s">
        <v>22</v>
      </c>
      <c r="S8" s="200" t="s">
        <v>28</v>
      </c>
      <c r="T8" s="203" t="s">
        <v>22</v>
      </c>
      <c r="U8" s="200" t="s">
        <v>29</v>
      </c>
      <c r="V8" s="203" t="s">
        <v>22</v>
      </c>
      <c r="W8" s="200" t="s">
        <v>30</v>
      </c>
      <c r="X8" s="8"/>
      <c r="Y8" s="203" t="s">
        <v>22</v>
      </c>
      <c r="Z8" s="215" t="s">
        <v>31</v>
      </c>
      <c r="AA8" s="203" t="s">
        <v>22</v>
      </c>
      <c r="AB8" s="217" t="s">
        <v>32</v>
      </c>
      <c r="AC8" s="8"/>
      <c r="AD8" s="203" t="s">
        <v>22</v>
      </c>
      <c r="AE8" s="200" t="s">
        <v>33</v>
      </c>
      <c r="AF8" s="203" t="s">
        <v>22</v>
      </c>
      <c r="AG8" s="200" t="s">
        <v>34</v>
      </c>
      <c r="AH8" s="203" t="s">
        <v>22</v>
      </c>
      <c r="AI8" s="200" t="s">
        <v>35</v>
      </c>
      <c r="AJ8" s="8"/>
      <c r="AK8" s="203" t="s">
        <v>22</v>
      </c>
      <c r="AL8" s="200" t="s">
        <v>36</v>
      </c>
      <c r="AM8" s="203" t="s">
        <v>22</v>
      </c>
      <c r="AN8" s="200" t="s">
        <v>37</v>
      </c>
      <c r="AO8" s="203" t="s">
        <v>22</v>
      </c>
      <c r="AP8" s="200" t="s">
        <v>38</v>
      </c>
      <c r="AQ8" s="8"/>
      <c r="AR8" s="203" t="s">
        <v>22</v>
      </c>
      <c r="AS8" s="200" t="s">
        <v>39</v>
      </c>
      <c r="AT8" s="203" t="s">
        <v>22</v>
      </c>
      <c r="AU8" s="200" t="s">
        <v>40</v>
      </c>
      <c r="AV8" s="203" t="s">
        <v>22</v>
      </c>
      <c r="AW8" s="200" t="s">
        <v>41</v>
      </c>
      <c r="AX8" s="203" t="s">
        <v>22</v>
      </c>
      <c r="AY8" s="200" t="s">
        <v>42</v>
      </c>
      <c r="AZ8" s="8"/>
      <c r="BA8" s="203" t="s">
        <v>22</v>
      </c>
      <c r="BB8" s="200" t="s">
        <v>43</v>
      </c>
      <c r="BC8" s="203" t="s">
        <v>22</v>
      </c>
      <c r="BD8" s="200" t="s">
        <v>44</v>
      </c>
      <c r="BE8" s="203" t="s">
        <v>22</v>
      </c>
      <c r="BF8" s="200" t="s">
        <v>45</v>
      </c>
      <c r="BG8" s="8"/>
      <c r="BH8" s="203" t="s">
        <v>22</v>
      </c>
      <c r="BI8" s="200" t="s">
        <v>46</v>
      </c>
      <c r="BJ8" s="203" t="s">
        <v>22</v>
      </c>
      <c r="BK8" s="200" t="s">
        <v>47</v>
      </c>
      <c r="BL8" s="8"/>
      <c r="BM8" s="203" t="s">
        <v>22</v>
      </c>
      <c r="BN8" s="200" t="s">
        <v>48</v>
      </c>
      <c r="BO8" s="8"/>
      <c r="BP8" s="203" t="s">
        <v>22</v>
      </c>
      <c r="BQ8" s="200" t="s">
        <v>49</v>
      </c>
      <c r="BR8" s="203" t="s">
        <v>22</v>
      </c>
      <c r="BS8" s="200" t="s">
        <v>50</v>
      </c>
      <c r="BT8" s="8"/>
      <c r="BU8" s="209" t="s">
        <v>51</v>
      </c>
      <c r="BV8" s="209" t="s">
        <v>52</v>
      </c>
      <c r="BW8" s="9"/>
      <c r="BX8" s="209" t="s">
        <v>51</v>
      </c>
      <c r="BY8" s="209" t="s">
        <v>52</v>
      </c>
      <c r="BZ8" s="229"/>
      <c r="CA8" s="201"/>
      <c r="CB8" s="100"/>
      <c r="CC8" s="100"/>
      <c r="CD8" s="100"/>
      <c r="CE8" s="100"/>
      <c r="CF8" s="100"/>
      <c r="CG8" s="100"/>
      <c r="CH8" s="100"/>
      <c r="CI8" s="100"/>
      <c r="CJ8" s="100"/>
      <c r="CK8" s="100"/>
      <c r="CL8" s="100"/>
      <c r="CM8" s="100"/>
      <c r="CN8" s="100"/>
      <c r="CO8" s="100"/>
      <c r="CP8" s="100"/>
    </row>
    <row r="9" spans="1:94" ht="19.5" customHeight="1">
      <c r="A9" s="214" t="s">
        <v>53</v>
      </c>
      <c r="B9" s="205"/>
      <c r="C9" s="206"/>
      <c r="D9" s="14">
        <v>2023</v>
      </c>
      <c r="E9" s="8"/>
      <c r="F9" s="201"/>
      <c r="G9" s="201"/>
      <c r="H9" s="201"/>
      <c r="I9" s="201"/>
      <c r="J9" s="8"/>
      <c r="K9" s="201"/>
      <c r="L9" s="201"/>
      <c r="M9" s="201"/>
      <c r="N9" s="201"/>
      <c r="O9" s="201"/>
      <c r="P9" s="201"/>
      <c r="Q9" s="8"/>
      <c r="R9" s="201"/>
      <c r="S9" s="201"/>
      <c r="T9" s="201"/>
      <c r="U9" s="201"/>
      <c r="V9" s="201"/>
      <c r="W9" s="201"/>
      <c r="X9" s="8"/>
      <c r="Y9" s="201"/>
      <c r="Z9" s="216"/>
      <c r="AA9" s="201"/>
      <c r="AB9" s="218"/>
      <c r="AC9" s="8"/>
      <c r="AD9" s="201"/>
      <c r="AE9" s="201"/>
      <c r="AF9" s="201"/>
      <c r="AG9" s="201"/>
      <c r="AH9" s="201"/>
      <c r="AI9" s="201"/>
      <c r="AJ9" s="8"/>
      <c r="AK9" s="201"/>
      <c r="AL9" s="201"/>
      <c r="AM9" s="201"/>
      <c r="AN9" s="201"/>
      <c r="AO9" s="201"/>
      <c r="AP9" s="201"/>
      <c r="AQ9" s="8"/>
      <c r="AR9" s="201"/>
      <c r="AS9" s="201"/>
      <c r="AT9" s="201"/>
      <c r="AU9" s="201"/>
      <c r="AV9" s="201"/>
      <c r="AW9" s="201"/>
      <c r="AX9" s="201"/>
      <c r="AY9" s="201"/>
      <c r="AZ9" s="8"/>
      <c r="BA9" s="201"/>
      <c r="BB9" s="201"/>
      <c r="BC9" s="201"/>
      <c r="BD9" s="201"/>
      <c r="BE9" s="201"/>
      <c r="BF9" s="201"/>
      <c r="BG9" s="8"/>
      <c r="BH9" s="201"/>
      <c r="BI9" s="201"/>
      <c r="BJ9" s="201"/>
      <c r="BK9" s="201"/>
      <c r="BL9" s="8"/>
      <c r="BM9" s="201"/>
      <c r="BN9" s="201"/>
      <c r="BO9" s="8"/>
      <c r="BP9" s="201"/>
      <c r="BQ9" s="201"/>
      <c r="BR9" s="201"/>
      <c r="BS9" s="201"/>
      <c r="BT9" s="8"/>
      <c r="BU9" s="201"/>
      <c r="BV9" s="201"/>
      <c r="BW9" s="9"/>
      <c r="BX9" s="201"/>
      <c r="BY9" s="201"/>
      <c r="BZ9" s="229"/>
      <c r="CA9" s="201"/>
      <c r="CB9" s="100"/>
      <c r="CC9" s="100"/>
      <c r="CD9" s="100"/>
      <c r="CE9" s="100"/>
      <c r="CF9" s="100"/>
      <c r="CG9" s="100"/>
      <c r="CH9" s="100"/>
      <c r="CI9" s="100"/>
      <c r="CJ9" s="100"/>
      <c r="CK9" s="100"/>
      <c r="CL9" s="100"/>
      <c r="CM9" s="100"/>
      <c r="CN9" s="100"/>
      <c r="CO9" s="100"/>
      <c r="CP9" s="100"/>
    </row>
    <row r="10" spans="1:94" ht="19.5" customHeight="1">
      <c r="A10" s="219" t="s">
        <v>54</v>
      </c>
      <c r="B10" s="206"/>
      <c r="C10" s="220" t="s">
        <v>243</v>
      </c>
      <c r="D10" s="206"/>
      <c r="E10" s="8"/>
      <c r="F10" s="201"/>
      <c r="G10" s="201"/>
      <c r="H10" s="201"/>
      <c r="I10" s="201"/>
      <c r="J10" s="8"/>
      <c r="K10" s="201"/>
      <c r="L10" s="201"/>
      <c r="M10" s="201"/>
      <c r="N10" s="201"/>
      <c r="O10" s="201"/>
      <c r="P10" s="201"/>
      <c r="Q10" s="8"/>
      <c r="R10" s="201"/>
      <c r="S10" s="201"/>
      <c r="T10" s="201"/>
      <c r="U10" s="201"/>
      <c r="V10" s="201"/>
      <c r="W10" s="201"/>
      <c r="X10" s="8"/>
      <c r="Y10" s="201"/>
      <c r="Z10" s="216"/>
      <c r="AA10" s="201"/>
      <c r="AB10" s="218"/>
      <c r="AC10" s="8"/>
      <c r="AD10" s="201"/>
      <c r="AE10" s="201"/>
      <c r="AF10" s="201"/>
      <c r="AG10" s="201"/>
      <c r="AH10" s="201"/>
      <c r="AI10" s="201"/>
      <c r="AJ10" s="8"/>
      <c r="AK10" s="201"/>
      <c r="AL10" s="201"/>
      <c r="AM10" s="201"/>
      <c r="AN10" s="201"/>
      <c r="AO10" s="201"/>
      <c r="AP10" s="201"/>
      <c r="AQ10" s="8"/>
      <c r="AR10" s="201"/>
      <c r="AS10" s="201"/>
      <c r="AT10" s="201"/>
      <c r="AU10" s="201"/>
      <c r="AV10" s="201"/>
      <c r="AW10" s="201"/>
      <c r="AX10" s="201"/>
      <c r="AY10" s="201"/>
      <c r="AZ10" s="8"/>
      <c r="BA10" s="201"/>
      <c r="BB10" s="201"/>
      <c r="BC10" s="201"/>
      <c r="BD10" s="201"/>
      <c r="BE10" s="201"/>
      <c r="BF10" s="201"/>
      <c r="BG10" s="8"/>
      <c r="BH10" s="201"/>
      <c r="BI10" s="201"/>
      <c r="BJ10" s="201"/>
      <c r="BK10" s="201"/>
      <c r="BL10" s="8"/>
      <c r="BM10" s="201"/>
      <c r="BN10" s="201"/>
      <c r="BO10" s="8"/>
      <c r="BP10" s="201"/>
      <c r="BQ10" s="201"/>
      <c r="BR10" s="201"/>
      <c r="BS10" s="201"/>
      <c r="BT10" s="8"/>
      <c r="BU10" s="201"/>
      <c r="BV10" s="201"/>
      <c r="BW10" s="9"/>
      <c r="BX10" s="201"/>
      <c r="BY10" s="201"/>
      <c r="BZ10" s="229"/>
      <c r="CA10" s="201"/>
      <c r="CB10" s="100"/>
      <c r="CC10" s="100"/>
      <c r="CD10" s="100"/>
      <c r="CE10" s="100"/>
      <c r="CF10" s="100"/>
      <c r="CG10" s="100"/>
      <c r="CH10" s="100"/>
      <c r="CI10" s="100"/>
      <c r="CJ10" s="100"/>
      <c r="CK10" s="100"/>
      <c r="CL10" s="100"/>
      <c r="CM10" s="100"/>
      <c r="CN10" s="100"/>
      <c r="CO10" s="100"/>
      <c r="CP10" s="100"/>
    </row>
    <row r="11" spans="1:94" ht="19.5" customHeight="1">
      <c r="A11" s="221" t="s">
        <v>56</v>
      </c>
      <c r="B11" s="222" t="s">
        <v>57</v>
      </c>
      <c r="C11" s="193"/>
      <c r="D11" s="211"/>
      <c r="E11" s="15"/>
      <c r="F11" s="201"/>
      <c r="G11" s="202"/>
      <c r="H11" s="201"/>
      <c r="I11" s="202"/>
      <c r="J11" s="15"/>
      <c r="K11" s="201"/>
      <c r="L11" s="202"/>
      <c r="M11" s="201"/>
      <c r="N11" s="202"/>
      <c r="O11" s="201"/>
      <c r="P11" s="202"/>
      <c r="Q11" s="15"/>
      <c r="R11" s="201"/>
      <c r="S11" s="202"/>
      <c r="T11" s="201"/>
      <c r="U11" s="202"/>
      <c r="V11" s="201"/>
      <c r="W11" s="202"/>
      <c r="X11" s="15"/>
      <c r="Y11" s="201"/>
      <c r="Z11" s="216"/>
      <c r="AA11" s="201"/>
      <c r="AB11" s="218"/>
      <c r="AC11" s="15"/>
      <c r="AD11" s="201"/>
      <c r="AE11" s="202"/>
      <c r="AF11" s="201"/>
      <c r="AG11" s="202"/>
      <c r="AH11" s="201"/>
      <c r="AI11" s="202"/>
      <c r="AJ11" s="15"/>
      <c r="AK11" s="201"/>
      <c r="AL11" s="202"/>
      <c r="AM11" s="201"/>
      <c r="AN11" s="202"/>
      <c r="AO11" s="201"/>
      <c r="AP11" s="202"/>
      <c r="AQ11" s="15"/>
      <c r="AR11" s="201"/>
      <c r="AS11" s="202"/>
      <c r="AT11" s="201"/>
      <c r="AU11" s="202"/>
      <c r="AV11" s="201"/>
      <c r="AW11" s="202"/>
      <c r="AX11" s="201"/>
      <c r="AY11" s="202"/>
      <c r="AZ11" s="15"/>
      <c r="BA11" s="201"/>
      <c r="BB11" s="202"/>
      <c r="BC11" s="201"/>
      <c r="BD11" s="202"/>
      <c r="BE11" s="201"/>
      <c r="BF11" s="202"/>
      <c r="BG11" s="15"/>
      <c r="BH11" s="201"/>
      <c r="BI11" s="202"/>
      <c r="BJ11" s="201"/>
      <c r="BK11" s="202"/>
      <c r="BL11" s="15"/>
      <c r="BM11" s="201"/>
      <c r="BN11" s="202"/>
      <c r="BO11" s="15"/>
      <c r="BP11" s="201"/>
      <c r="BQ11" s="202"/>
      <c r="BR11" s="201"/>
      <c r="BS11" s="202"/>
      <c r="BT11" s="15"/>
      <c r="BU11" s="202"/>
      <c r="BV11" s="202"/>
      <c r="BW11" s="9"/>
      <c r="BX11" s="202"/>
      <c r="BY11" s="202"/>
      <c r="BZ11" s="229"/>
      <c r="CA11" s="201"/>
      <c r="CB11" s="100"/>
      <c r="CC11" s="100"/>
      <c r="CD11" s="100"/>
      <c r="CE11" s="100"/>
      <c r="CF11" s="100"/>
      <c r="CG11" s="100"/>
      <c r="CH11" s="100"/>
      <c r="CI11" s="100"/>
      <c r="CJ11" s="100"/>
      <c r="CK11" s="100"/>
      <c r="CL11" s="100"/>
      <c r="CM11" s="100"/>
      <c r="CN11" s="100"/>
      <c r="CO11" s="100"/>
      <c r="CP11" s="100"/>
    </row>
    <row r="12" spans="1:94" ht="33" customHeight="1">
      <c r="A12" s="202"/>
      <c r="B12" s="212"/>
      <c r="C12" s="223"/>
      <c r="D12" s="213"/>
      <c r="E12" s="15"/>
      <c r="F12" s="202"/>
      <c r="G12" s="16" t="s">
        <v>58</v>
      </c>
      <c r="H12" s="202"/>
      <c r="I12" s="17" t="s">
        <v>58</v>
      </c>
      <c r="J12" s="15"/>
      <c r="K12" s="202"/>
      <c r="L12" s="16" t="s">
        <v>58</v>
      </c>
      <c r="M12" s="202"/>
      <c r="N12" s="16" t="s">
        <v>58</v>
      </c>
      <c r="O12" s="202"/>
      <c r="P12" s="16" t="s">
        <v>58</v>
      </c>
      <c r="Q12" s="15"/>
      <c r="R12" s="202"/>
      <c r="S12" s="16" t="s">
        <v>58</v>
      </c>
      <c r="T12" s="202"/>
      <c r="U12" s="16" t="s">
        <v>58</v>
      </c>
      <c r="V12" s="202"/>
      <c r="W12" s="16" t="s">
        <v>58</v>
      </c>
      <c r="X12" s="15"/>
      <c r="Y12" s="202"/>
      <c r="Z12" s="17" t="s">
        <v>58</v>
      </c>
      <c r="AA12" s="202"/>
      <c r="AB12" s="17" t="s">
        <v>59</v>
      </c>
      <c r="AC12" s="15"/>
      <c r="AD12" s="202"/>
      <c r="AE12" s="20" t="s">
        <v>59</v>
      </c>
      <c r="AF12" s="202"/>
      <c r="AG12" s="21" t="s">
        <v>59</v>
      </c>
      <c r="AH12" s="202"/>
      <c r="AI12" s="22" t="s">
        <v>59</v>
      </c>
      <c r="AJ12" s="15"/>
      <c r="AK12" s="202"/>
      <c r="AL12" s="17" t="s">
        <v>59</v>
      </c>
      <c r="AM12" s="202"/>
      <c r="AN12" s="17" t="s">
        <v>59</v>
      </c>
      <c r="AO12" s="202"/>
      <c r="AP12" s="17" t="s">
        <v>59</v>
      </c>
      <c r="AQ12" s="15"/>
      <c r="AR12" s="201"/>
      <c r="AS12" s="18" t="s">
        <v>58</v>
      </c>
      <c r="AT12" s="201"/>
      <c r="AU12" s="18" t="s">
        <v>58</v>
      </c>
      <c r="AV12" s="201"/>
      <c r="AW12" s="18" t="s">
        <v>58</v>
      </c>
      <c r="AX12" s="201"/>
      <c r="AY12" s="18" t="s">
        <v>58</v>
      </c>
      <c r="AZ12" s="15"/>
      <c r="BA12" s="202"/>
      <c r="BB12" s="16" t="s">
        <v>58</v>
      </c>
      <c r="BC12" s="202"/>
      <c r="BD12" s="16" t="s">
        <v>58</v>
      </c>
      <c r="BE12" s="202"/>
      <c r="BF12" s="16" t="s">
        <v>58</v>
      </c>
      <c r="BG12" s="15"/>
      <c r="BH12" s="202"/>
      <c r="BI12" s="16" t="s">
        <v>58</v>
      </c>
      <c r="BJ12" s="202"/>
      <c r="BK12" s="16" t="s">
        <v>58</v>
      </c>
      <c r="BL12" s="15"/>
      <c r="BM12" s="201"/>
      <c r="BN12" s="18" t="s">
        <v>58</v>
      </c>
      <c r="BO12" s="15"/>
      <c r="BP12" s="201"/>
      <c r="BQ12" s="111" t="s">
        <v>58</v>
      </c>
      <c r="BR12" s="201"/>
      <c r="BS12" s="111" t="s">
        <v>58</v>
      </c>
      <c r="BT12" s="15"/>
      <c r="BU12" s="16" t="s">
        <v>60</v>
      </c>
      <c r="BV12" s="16" t="s">
        <v>60</v>
      </c>
      <c r="BW12" s="9"/>
      <c r="BX12" s="16" t="s">
        <v>61</v>
      </c>
      <c r="BY12" s="16" t="s">
        <v>61</v>
      </c>
      <c r="BZ12" s="229"/>
      <c r="CA12" s="202"/>
      <c r="CB12" s="100"/>
      <c r="CC12" s="100"/>
      <c r="CD12" s="100"/>
      <c r="CE12" s="100"/>
      <c r="CF12" s="100"/>
      <c r="CG12" s="100"/>
      <c r="CH12" s="100"/>
      <c r="CI12" s="100"/>
      <c r="CJ12" s="100"/>
      <c r="CK12" s="100"/>
      <c r="CL12" s="100"/>
      <c r="CM12" s="100"/>
      <c r="CN12" s="100"/>
      <c r="CO12" s="100"/>
      <c r="CP12" s="100"/>
    </row>
    <row r="13" spans="1:94" ht="30" customHeight="1">
      <c r="A13" s="23">
        <v>1</v>
      </c>
      <c r="B13" s="112" t="s">
        <v>244</v>
      </c>
      <c r="C13" s="113" t="s">
        <v>168</v>
      </c>
      <c r="D13" s="114" t="s">
        <v>245</v>
      </c>
      <c r="E13" s="15"/>
      <c r="F13" s="26" t="s">
        <v>21</v>
      </c>
      <c r="G13" s="27" t="s">
        <v>96</v>
      </c>
      <c r="H13" s="28" t="s">
        <v>65</v>
      </c>
      <c r="I13" s="29" t="s">
        <v>133</v>
      </c>
      <c r="J13" s="30"/>
      <c r="K13" s="31" t="s">
        <v>21</v>
      </c>
      <c r="L13" s="115" t="s">
        <v>69</v>
      </c>
      <c r="M13" s="33" t="s">
        <v>21</v>
      </c>
      <c r="N13" s="115" t="s">
        <v>118</v>
      </c>
      <c r="O13" s="33" t="s">
        <v>21</v>
      </c>
      <c r="P13" s="115" t="s">
        <v>71</v>
      </c>
      <c r="Q13" s="30"/>
      <c r="R13" s="28" t="s">
        <v>21</v>
      </c>
      <c r="S13" s="27" t="s">
        <v>72</v>
      </c>
      <c r="T13" s="28" t="s">
        <v>21</v>
      </c>
      <c r="U13" s="52" t="s">
        <v>73</v>
      </c>
      <c r="V13" s="28" t="s">
        <v>21</v>
      </c>
      <c r="W13" s="52" t="s">
        <v>74</v>
      </c>
      <c r="X13" s="30"/>
      <c r="Y13" s="28" t="s">
        <v>98</v>
      </c>
      <c r="Z13" s="116" t="s">
        <v>246</v>
      </c>
      <c r="AA13" s="28" t="s">
        <v>98</v>
      </c>
      <c r="AB13" s="29" t="s">
        <v>76</v>
      </c>
      <c r="AC13" s="30"/>
      <c r="AD13" s="38" t="s">
        <v>65</v>
      </c>
      <c r="AE13" s="27" t="s">
        <v>77</v>
      </c>
      <c r="AF13" s="38" t="s">
        <v>21</v>
      </c>
      <c r="AG13" s="27" t="s">
        <v>103</v>
      </c>
      <c r="AH13" s="38" t="s">
        <v>65</v>
      </c>
      <c r="AI13" s="27" t="s">
        <v>79</v>
      </c>
      <c r="AJ13" s="30"/>
      <c r="AK13" s="28" t="s">
        <v>21</v>
      </c>
      <c r="AL13" s="52" t="s">
        <v>247</v>
      </c>
      <c r="AM13" s="28" t="s">
        <v>21</v>
      </c>
      <c r="AN13" s="52" t="s">
        <v>248</v>
      </c>
      <c r="AO13" s="28" t="s">
        <v>21</v>
      </c>
      <c r="AP13" s="52" t="s">
        <v>249</v>
      </c>
      <c r="AQ13" s="30"/>
      <c r="AR13" s="44" t="s">
        <v>65</v>
      </c>
      <c r="AS13" s="117" t="s">
        <v>250</v>
      </c>
      <c r="AT13" s="96" t="s">
        <v>65</v>
      </c>
      <c r="AU13" s="118" t="s">
        <v>251</v>
      </c>
      <c r="AV13" s="44" t="s">
        <v>21</v>
      </c>
      <c r="AW13" s="117" t="s">
        <v>252</v>
      </c>
      <c r="AX13" s="44" t="s">
        <v>21</v>
      </c>
      <c r="AY13" s="117" t="s">
        <v>253</v>
      </c>
      <c r="AZ13" s="30"/>
      <c r="BA13" s="41" t="s">
        <v>65</v>
      </c>
      <c r="BB13" s="42" t="s">
        <v>85</v>
      </c>
      <c r="BC13" s="43" t="s">
        <v>65</v>
      </c>
      <c r="BD13" s="42" t="s">
        <v>123</v>
      </c>
      <c r="BE13" s="43" t="s">
        <v>21</v>
      </c>
      <c r="BF13" s="42" t="s">
        <v>87</v>
      </c>
      <c r="BG13" s="30"/>
      <c r="BH13" s="38" t="s">
        <v>21</v>
      </c>
      <c r="BI13" s="27" t="s">
        <v>88</v>
      </c>
      <c r="BJ13" s="38" t="s">
        <v>21</v>
      </c>
      <c r="BK13" s="27" t="s">
        <v>89</v>
      </c>
      <c r="BL13" s="30"/>
      <c r="BM13" s="44" t="s">
        <v>21</v>
      </c>
      <c r="BN13" s="27" t="s">
        <v>254</v>
      </c>
      <c r="BO13" s="30"/>
      <c r="BP13" s="44" t="s">
        <v>21</v>
      </c>
      <c r="BQ13" s="119" t="s">
        <v>255</v>
      </c>
      <c r="BR13" s="44" t="s">
        <v>21</v>
      </c>
      <c r="BS13" s="119" t="s">
        <v>256</v>
      </c>
      <c r="BT13" s="120"/>
      <c r="BU13" s="47"/>
      <c r="BV13" s="27">
        <v>2</v>
      </c>
      <c r="BW13" s="48"/>
      <c r="BX13" s="47"/>
      <c r="BY13" s="27">
        <v>2</v>
      </c>
      <c r="BZ13" s="229"/>
      <c r="CA13" s="49" t="s">
        <v>21</v>
      </c>
      <c r="CB13" s="100"/>
      <c r="CC13" s="100"/>
      <c r="CD13" s="100"/>
      <c r="CE13" s="100"/>
      <c r="CF13" s="100"/>
      <c r="CG13" s="100"/>
      <c r="CH13" s="100"/>
      <c r="CI13" s="100"/>
      <c r="CJ13" s="100"/>
      <c r="CK13" s="100"/>
      <c r="CL13" s="100"/>
      <c r="CM13" s="100"/>
      <c r="CN13" s="100"/>
      <c r="CO13" s="100"/>
      <c r="CP13" s="100"/>
    </row>
    <row r="14" spans="1:94" ht="30" customHeight="1">
      <c r="A14" s="23">
        <v>2</v>
      </c>
      <c r="B14" s="112" t="s">
        <v>257</v>
      </c>
      <c r="C14" s="113" t="s">
        <v>258</v>
      </c>
      <c r="D14" s="114" t="s">
        <v>259</v>
      </c>
      <c r="E14" s="15"/>
      <c r="F14" s="28" t="s">
        <v>65</v>
      </c>
      <c r="G14" s="27" t="s">
        <v>66</v>
      </c>
      <c r="H14" s="28" t="s">
        <v>65</v>
      </c>
      <c r="I14" s="29" t="s">
        <v>133</v>
      </c>
      <c r="J14" s="30"/>
      <c r="K14" s="50" t="s">
        <v>21</v>
      </c>
      <c r="L14" s="115" t="s">
        <v>69</v>
      </c>
      <c r="M14" s="51" t="s">
        <v>21</v>
      </c>
      <c r="N14" s="115" t="s">
        <v>118</v>
      </c>
      <c r="O14" s="51" t="s">
        <v>21</v>
      </c>
      <c r="P14" s="115" t="s">
        <v>71</v>
      </c>
      <c r="Q14" s="30"/>
      <c r="R14" s="65"/>
      <c r="S14" s="121"/>
      <c r="T14" s="28"/>
      <c r="U14" s="66"/>
      <c r="V14" s="65" t="s">
        <v>111</v>
      </c>
      <c r="W14" s="66"/>
      <c r="X14" s="30"/>
      <c r="Y14" s="28" t="s">
        <v>98</v>
      </c>
      <c r="Z14" s="116" t="s">
        <v>246</v>
      </c>
      <c r="AA14" s="28" t="s">
        <v>98</v>
      </c>
      <c r="AB14" s="29" t="s">
        <v>76</v>
      </c>
      <c r="AC14" s="30"/>
      <c r="AD14" s="38" t="s">
        <v>65</v>
      </c>
      <c r="AE14" s="27" t="s">
        <v>152</v>
      </c>
      <c r="AF14" s="38" t="s">
        <v>21</v>
      </c>
      <c r="AG14" s="27" t="s">
        <v>103</v>
      </c>
      <c r="AH14" s="38" t="s">
        <v>65</v>
      </c>
      <c r="AI14" s="27" t="s">
        <v>79</v>
      </c>
      <c r="AJ14" s="30"/>
      <c r="AK14" s="28" t="s">
        <v>67</v>
      </c>
      <c r="AL14" s="45" t="s">
        <v>260</v>
      </c>
      <c r="AM14" s="28" t="s">
        <v>65</v>
      </c>
      <c r="AN14" s="27" t="s">
        <v>261</v>
      </c>
      <c r="AO14" s="28" t="s">
        <v>67</v>
      </c>
      <c r="AP14" s="27" t="s">
        <v>260</v>
      </c>
      <c r="AQ14" s="30"/>
      <c r="AR14" s="44" t="s">
        <v>65</v>
      </c>
      <c r="AS14" s="117" t="s">
        <v>250</v>
      </c>
      <c r="AT14" s="44" t="s">
        <v>65</v>
      </c>
      <c r="AU14" s="117" t="s">
        <v>251</v>
      </c>
      <c r="AV14" s="44" t="s">
        <v>65</v>
      </c>
      <c r="AW14" s="117" t="s">
        <v>262</v>
      </c>
      <c r="AX14" s="44" t="s">
        <v>21</v>
      </c>
      <c r="AY14" s="117" t="s">
        <v>253</v>
      </c>
      <c r="AZ14" s="30"/>
      <c r="BA14" s="54" t="s">
        <v>21</v>
      </c>
      <c r="BB14" s="55" t="s">
        <v>105</v>
      </c>
      <c r="BC14" s="56" t="s">
        <v>65</v>
      </c>
      <c r="BD14" s="42" t="s">
        <v>123</v>
      </c>
      <c r="BE14" s="56" t="s">
        <v>21</v>
      </c>
      <c r="BF14" s="42" t="s">
        <v>87</v>
      </c>
      <c r="BG14" s="30"/>
      <c r="BH14" s="38" t="s">
        <v>65</v>
      </c>
      <c r="BI14" s="27" t="s">
        <v>154</v>
      </c>
      <c r="BJ14" s="38" t="s">
        <v>65</v>
      </c>
      <c r="BK14" s="27" t="s">
        <v>146</v>
      </c>
      <c r="BL14" s="30"/>
      <c r="BM14" s="44" t="s">
        <v>111</v>
      </c>
      <c r="BN14" s="70"/>
      <c r="BO14" s="30"/>
      <c r="BP14" s="44" t="s">
        <v>21</v>
      </c>
      <c r="BQ14" s="122" t="s">
        <v>255</v>
      </c>
      <c r="BR14" s="44" t="s">
        <v>21</v>
      </c>
      <c r="BS14" s="122" t="s">
        <v>256</v>
      </c>
      <c r="BT14" s="120"/>
      <c r="BU14" s="27">
        <v>2</v>
      </c>
      <c r="BV14" s="47"/>
      <c r="BW14" s="48"/>
      <c r="BX14" s="47"/>
      <c r="BY14" s="47"/>
      <c r="BZ14" s="229"/>
      <c r="CA14" s="49" t="s">
        <v>21</v>
      </c>
      <c r="CB14" s="100"/>
      <c r="CC14" s="100"/>
      <c r="CD14" s="100"/>
      <c r="CE14" s="100"/>
      <c r="CF14" s="100"/>
      <c r="CG14" s="100"/>
      <c r="CH14" s="100"/>
      <c r="CI14" s="100"/>
      <c r="CJ14" s="100"/>
      <c r="CK14" s="100"/>
      <c r="CL14" s="100"/>
      <c r="CM14" s="100"/>
      <c r="CN14" s="100"/>
      <c r="CO14" s="100"/>
      <c r="CP14" s="100"/>
    </row>
    <row r="15" spans="1:94" ht="30" customHeight="1">
      <c r="A15" s="23">
        <v>3</v>
      </c>
      <c r="B15" s="112" t="s">
        <v>263</v>
      </c>
      <c r="C15" s="113" t="s">
        <v>264</v>
      </c>
      <c r="D15" s="114" t="s">
        <v>265</v>
      </c>
      <c r="E15" s="15"/>
      <c r="F15" s="28" t="s">
        <v>21</v>
      </c>
      <c r="G15" s="27" t="s">
        <v>96</v>
      </c>
      <c r="H15" s="28" t="s">
        <v>21</v>
      </c>
      <c r="I15" s="27" t="s">
        <v>97</v>
      </c>
      <c r="J15" s="30"/>
      <c r="K15" s="50" t="s">
        <v>21</v>
      </c>
      <c r="L15" s="115" t="s">
        <v>69</v>
      </c>
      <c r="M15" s="51" t="s">
        <v>21</v>
      </c>
      <c r="N15" s="115" t="s">
        <v>118</v>
      </c>
      <c r="O15" s="51" t="s">
        <v>21</v>
      </c>
      <c r="P15" s="115" t="s">
        <v>71</v>
      </c>
      <c r="Q15" s="30"/>
      <c r="R15" s="28" t="s">
        <v>21</v>
      </c>
      <c r="S15" s="27" t="s">
        <v>72</v>
      </c>
      <c r="T15" s="28" t="s">
        <v>21</v>
      </c>
      <c r="U15" s="52" t="s">
        <v>73</v>
      </c>
      <c r="V15" s="28" t="s">
        <v>21</v>
      </c>
      <c r="W15" s="27" t="s">
        <v>74</v>
      </c>
      <c r="X15" s="30"/>
      <c r="Y15" s="28" t="s">
        <v>98</v>
      </c>
      <c r="Z15" s="116" t="s">
        <v>246</v>
      </c>
      <c r="AA15" s="28" t="s">
        <v>98</v>
      </c>
      <c r="AB15" s="29" t="s">
        <v>76</v>
      </c>
      <c r="AC15" s="30"/>
      <c r="AD15" s="38" t="s">
        <v>21</v>
      </c>
      <c r="AE15" s="27" t="s">
        <v>102</v>
      </c>
      <c r="AF15" s="38" t="s">
        <v>21</v>
      </c>
      <c r="AG15" s="27" t="s">
        <v>103</v>
      </c>
      <c r="AH15" s="38" t="s">
        <v>21</v>
      </c>
      <c r="AI15" s="27" t="s">
        <v>140</v>
      </c>
      <c r="AJ15" s="30"/>
      <c r="AK15" s="28" t="s">
        <v>21</v>
      </c>
      <c r="AL15" s="52" t="s">
        <v>247</v>
      </c>
      <c r="AM15" s="28" t="s">
        <v>21</v>
      </c>
      <c r="AN15" s="52" t="s">
        <v>266</v>
      </c>
      <c r="AO15" s="28" t="s">
        <v>21</v>
      </c>
      <c r="AP15" s="52" t="s">
        <v>267</v>
      </c>
      <c r="AQ15" s="30"/>
      <c r="AR15" s="44" t="s">
        <v>65</v>
      </c>
      <c r="AS15" s="117" t="s">
        <v>250</v>
      </c>
      <c r="AT15" s="44" t="s">
        <v>21</v>
      </c>
      <c r="AU15" s="117" t="s">
        <v>268</v>
      </c>
      <c r="AV15" s="44" t="s">
        <v>21</v>
      </c>
      <c r="AW15" s="117" t="s">
        <v>252</v>
      </c>
      <c r="AX15" s="44" t="s">
        <v>21</v>
      </c>
      <c r="AY15" s="117" t="s">
        <v>253</v>
      </c>
      <c r="AZ15" s="30"/>
      <c r="BA15" s="54" t="s">
        <v>21</v>
      </c>
      <c r="BB15" s="55" t="s">
        <v>105</v>
      </c>
      <c r="BC15" s="56" t="s">
        <v>21</v>
      </c>
      <c r="BD15" s="42" t="s">
        <v>106</v>
      </c>
      <c r="BE15" s="56" t="s">
        <v>21</v>
      </c>
      <c r="BF15" s="42" t="s">
        <v>87</v>
      </c>
      <c r="BG15" s="30"/>
      <c r="BH15" s="38" t="s">
        <v>21</v>
      </c>
      <c r="BI15" s="27" t="s">
        <v>88</v>
      </c>
      <c r="BJ15" s="38" t="s">
        <v>21</v>
      </c>
      <c r="BK15" s="27" t="s">
        <v>89</v>
      </c>
      <c r="BL15" s="30"/>
      <c r="BM15" s="44" t="s">
        <v>21</v>
      </c>
      <c r="BN15" s="27" t="s">
        <v>254</v>
      </c>
      <c r="BO15" s="30"/>
      <c r="BP15" s="44" t="s">
        <v>21</v>
      </c>
      <c r="BQ15" s="122" t="s">
        <v>255</v>
      </c>
      <c r="BR15" s="44" t="s">
        <v>21</v>
      </c>
      <c r="BS15" s="122" t="s">
        <v>256</v>
      </c>
      <c r="BT15" s="120"/>
      <c r="BU15" s="47"/>
      <c r="BV15" s="47"/>
      <c r="BW15" s="48"/>
      <c r="BX15" s="47"/>
      <c r="BY15" s="47"/>
      <c r="BZ15" s="229"/>
      <c r="CA15" s="49" t="s">
        <v>21</v>
      </c>
      <c r="CB15" s="100"/>
      <c r="CC15" s="100"/>
      <c r="CD15" s="100"/>
      <c r="CE15" s="100"/>
      <c r="CF15" s="100"/>
      <c r="CG15" s="100"/>
      <c r="CH15" s="100"/>
      <c r="CI15" s="100"/>
      <c r="CJ15" s="100"/>
      <c r="CK15" s="100"/>
      <c r="CL15" s="100"/>
      <c r="CM15" s="100"/>
      <c r="CN15" s="100"/>
      <c r="CO15" s="100"/>
      <c r="CP15" s="100"/>
    </row>
    <row r="16" spans="1:94" ht="30" customHeight="1">
      <c r="A16" s="23">
        <v>4</v>
      </c>
      <c r="B16" s="112" t="s">
        <v>269</v>
      </c>
      <c r="C16" s="113" t="s">
        <v>166</v>
      </c>
      <c r="D16" s="114" t="s">
        <v>270</v>
      </c>
      <c r="E16" s="15"/>
      <c r="F16" s="28" t="s">
        <v>65</v>
      </c>
      <c r="G16" s="27" t="s">
        <v>66</v>
      </c>
      <c r="H16" s="28" t="s">
        <v>65</v>
      </c>
      <c r="I16" s="29" t="s">
        <v>133</v>
      </c>
      <c r="J16" s="30"/>
      <c r="K16" s="50" t="s">
        <v>21</v>
      </c>
      <c r="L16" s="115" t="s">
        <v>69</v>
      </c>
      <c r="M16" s="51" t="s">
        <v>21</v>
      </c>
      <c r="N16" s="115" t="s">
        <v>118</v>
      </c>
      <c r="O16" s="51" t="s">
        <v>21</v>
      </c>
      <c r="P16" s="115" t="s">
        <v>71</v>
      </c>
      <c r="Q16" s="30"/>
      <c r="R16" s="28" t="s">
        <v>21</v>
      </c>
      <c r="S16" s="27" t="s">
        <v>72</v>
      </c>
      <c r="T16" s="28" t="s">
        <v>21</v>
      </c>
      <c r="U16" s="52" t="s">
        <v>73</v>
      </c>
      <c r="V16" s="28" t="s">
        <v>21</v>
      </c>
      <c r="W16" s="52" t="s">
        <v>74</v>
      </c>
      <c r="X16" s="30"/>
      <c r="Y16" s="28" t="s">
        <v>21</v>
      </c>
      <c r="Z16" s="116" t="s">
        <v>246</v>
      </c>
      <c r="AA16" s="28" t="s">
        <v>98</v>
      </c>
      <c r="AB16" s="29" t="s">
        <v>76</v>
      </c>
      <c r="AC16" s="30"/>
      <c r="AD16" s="38" t="s">
        <v>67</v>
      </c>
      <c r="AE16" s="27" t="s">
        <v>152</v>
      </c>
      <c r="AF16" s="38" t="s">
        <v>67</v>
      </c>
      <c r="AG16" s="27" t="s">
        <v>153</v>
      </c>
      <c r="AH16" s="38" t="s">
        <v>65</v>
      </c>
      <c r="AI16" s="27" t="s">
        <v>79</v>
      </c>
      <c r="AJ16" s="30"/>
      <c r="AK16" s="28" t="s">
        <v>65</v>
      </c>
      <c r="AL16" s="27" t="s">
        <v>247</v>
      </c>
      <c r="AM16" s="28" t="s">
        <v>67</v>
      </c>
      <c r="AN16" s="27" t="s">
        <v>271</v>
      </c>
      <c r="AO16" s="28" t="s">
        <v>67</v>
      </c>
      <c r="AP16" s="27" t="s">
        <v>272</v>
      </c>
      <c r="AQ16" s="30"/>
      <c r="AR16" s="44" t="s">
        <v>65</v>
      </c>
      <c r="AS16" s="117" t="s">
        <v>250</v>
      </c>
      <c r="AT16" s="123" t="s">
        <v>67</v>
      </c>
      <c r="AU16" s="67"/>
      <c r="AV16" s="44" t="s">
        <v>67</v>
      </c>
      <c r="AW16" s="117" t="s">
        <v>273</v>
      </c>
      <c r="AX16" s="44" t="s">
        <v>21</v>
      </c>
      <c r="AY16" s="117" t="s">
        <v>253</v>
      </c>
      <c r="AZ16" s="30"/>
      <c r="BA16" s="54" t="s">
        <v>21</v>
      </c>
      <c r="BB16" s="55" t="s">
        <v>105</v>
      </c>
      <c r="BC16" s="56" t="s">
        <v>65</v>
      </c>
      <c r="BD16" s="42" t="s">
        <v>123</v>
      </c>
      <c r="BE16" s="56" t="s">
        <v>21</v>
      </c>
      <c r="BF16" s="42" t="s">
        <v>87</v>
      </c>
      <c r="BG16" s="30"/>
      <c r="BH16" s="38" t="s">
        <v>65</v>
      </c>
      <c r="BI16" s="27" t="s">
        <v>154</v>
      </c>
      <c r="BJ16" s="38" t="s">
        <v>65</v>
      </c>
      <c r="BK16" s="27" t="s">
        <v>146</v>
      </c>
      <c r="BL16" s="30"/>
      <c r="BM16" s="44" t="s">
        <v>65</v>
      </c>
      <c r="BN16" s="27" t="s">
        <v>147</v>
      </c>
      <c r="BO16" s="30"/>
      <c r="BP16" s="44" t="s">
        <v>21</v>
      </c>
      <c r="BQ16" s="122" t="s">
        <v>255</v>
      </c>
      <c r="BR16" s="44" t="s">
        <v>21</v>
      </c>
      <c r="BS16" s="122" t="s">
        <v>256</v>
      </c>
      <c r="BT16" s="120"/>
      <c r="BU16" s="47"/>
      <c r="BV16" s="27">
        <v>1</v>
      </c>
      <c r="BW16" s="48"/>
      <c r="BX16" s="47"/>
      <c r="BY16" s="27">
        <v>2</v>
      </c>
      <c r="BZ16" s="229"/>
      <c r="CA16" s="49" t="s">
        <v>21</v>
      </c>
      <c r="CB16" s="100"/>
      <c r="CC16" s="100"/>
      <c r="CD16" s="100"/>
      <c r="CE16" s="100"/>
      <c r="CF16" s="100"/>
      <c r="CG16" s="100"/>
      <c r="CH16" s="100"/>
      <c r="CI16" s="100"/>
      <c r="CJ16" s="100"/>
      <c r="CK16" s="100"/>
      <c r="CL16" s="100"/>
      <c r="CM16" s="100"/>
      <c r="CN16" s="100"/>
      <c r="CO16" s="100"/>
      <c r="CP16" s="100"/>
    </row>
    <row r="17" spans="1:94" ht="30" customHeight="1">
      <c r="A17" s="23">
        <v>5</v>
      </c>
      <c r="B17" s="112" t="s">
        <v>189</v>
      </c>
      <c r="C17" s="113" t="s">
        <v>199</v>
      </c>
      <c r="D17" s="114" t="s">
        <v>274</v>
      </c>
      <c r="E17" s="15"/>
      <c r="F17" s="28" t="s">
        <v>21</v>
      </c>
      <c r="G17" s="27" t="s">
        <v>96</v>
      </c>
      <c r="H17" s="28" t="s">
        <v>21</v>
      </c>
      <c r="I17" s="27" t="s">
        <v>97</v>
      </c>
      <c r="J17" s="30"/>
      <c r="K17" s="50" t="s">
        <v>21</v>
      </c>
      <c r="L17" s="115" t="s">
        <v>69</v>
      </c>
      <c r="M17" s="51" t="s">
        <v>21</v>
      </c>
      <c r="N17" s="115" t="s">
        <v>118</v>
      </c>
      <c r="O17" s="51" t="s">
        <v>21</v>
      </c>
      <c r="P17" s="115" t="s">
        <v>71</v>
      </c>
      <c r="Q17" s="30"/>
      <c r="R17" s="28" t="s">
        <v>21</v>
      </c>
      <c r="S17" s="27" t="s">
        <v>72</v>
      </c>
      <c r="T17" s="28" t="s">
        <v>21</v>
      </c>
      <c r="U17" s="52" t="s">
        <v>73</v>
      </c>
      <c r="V17" s="28" t="s">
        <v>21</v>
      </c>
      <c r="W17" s="52" t="s">
        <v>74</v>
      </c>
      <c r="X17" s="30"/>
      <c r="Y17" s="28" t="s">
        <v>67</v>
      </c>
      <c r="Z17" s="29" t="s">
        <v>113</v>
      </c>
      <c r="AA17" s="28" t="s">
        <v>65</v>
      </c>
      <c r="AB17" s="124" t="s">
        <v>127</v>
      </c>
      <c r="AC17" s="30"/>
      <c r="AD17" s="38" t="s">
        <v>67</v>
      </c>
      <c r="AE17" s="27" t="s">
        <v>152</v>
      </c>
      <c r="AF17" s="38" t="s">
        <v>65</v>
      </c>
      <c r="AG17" s="27" t="s">
        <v>78</v>
      </c>
      <c r="AH17" s="38" t="s">
        <v>67</v>
      </c>
      <c r="AI17" s="27" t="s">
        <v>161</v>
      </c>
      <c r="AJ17" s="30"/>
      <c r="AK17" s="28" t="s">
        <v>65</v>
      </c>
      <c r="AL17" s="52" t="s">
        <v>247</v>
      </c>
      <c r="AM17" s="28" t="s">
        <v>65</v>
      </c>
      <c r="AN17" s="52" t="s">
        <v>248</v>
      </c>
      <c r="AO17" s="28" t="s">
        <v>65</v>
      </c>
      <c r="AP17" s="52" t="s">
        <v>275</v>
      </c>
      <c r="AQ17" s="30"/>
      <c r="AR17" s="44" t="s">
        <v>65</v>
      </c>
      <c r="AS17" s="117" t="s">
        <v>250</v>
      </c>
      <c r="AT17" s="44" t="s">
        <v>21</v>
      </c>
      <c r="AU17" s="117" t="s">
        <v>268</v>
      </c>
      <c r="AV17" s="44" t="s">
        <v>21</v>
      </c>
      <c r="AW17" s="117" t="s">
        <v>252</v>
      </c>
      <c r="AX17" s="44" t="s">
        <v>21</v>
      </c>
      <c r="AY17" s="117" t="s">
        <v>253</v>
      </c>
      <c r="AZ17" s="30"/>
      <c r="BA17" s="54" t="s">
        <v>21</v>
      </c>
      <c r="BB17" s="55" t="s">
        <v>105</v>
      </c>
      <c r="BC17" s="56" t="s">
        <v>65</v>
      </c>
      <c r="BD17" s="42" t="s">
        <v>123</v>
      </c>
      <c r="BE17" s="56" t="s">
        <v>65</v>
      </c>
      <c r="BF17" s="42" t="s">
        <v>145</v>
      </c>
      <c r="BG17" s="30"/>
      <c r="BH17" s="38" t="s">
        <v>65</v>
      </c>
      <c r="BI17" s="27" t="s">
        <v>154</v>
      </c>
      <c r="BJ17" s="38" t="s">
        <v>21</v>
      </c>
      <c r="BK17" s="27" t="s">
        <v>89</v>
      </c>
      <c r="BL17" s="30"/>
      <c r="BM17" s="44" t="s">
        <v>21</v>
      </c>
      <c r="BN17" s="27" t="s">
        <v>254</v>
      </c>
      <c r="BO17" s="30"/>
      <c r="BP17" s="44" t="s">
        <v>21</v>
      </c>
      <c r="BQ17" s="122" t="s">
        <v>255</v>
      </c>
      <c r="BR17" s="44" t="s">
        <v>21</v>
      </c>
      <c r="BS17" s="122" t="s">
        <v>256</v>
      </c>
      <c r="BT17" s="120"/>
      <c r="BU17" s="47"/>
      <c r="BV17" s="47"/>
      <c r="BW17" s="48"/>
      <c r="BX17" s="47"/>
      <c r="BY17" s="27">
        <v>5</v>
      </c>
      <c r="BZ17" s="229"/>
      <c r="CA17" s="49" t="s">
        <v>21</v>
      </c>
      <c r="CB17" s="100"/>
      <c r="CC17" s="100"/>
      <c r="CD17" s="100"/>
      <c r="CE17" s="100"/>
      <c r="CF17" s="100"/>
      <c r="CG17" s="100"/>
      <c r="CH17" s="100"/>
      <c r="CI17" s="100"/>
      <c r="CJ17" s="100"/>
      <c r="CK17" s="100"/>
      <c r="CL17" s="100"/>
      <c r="CM17" s="100"/>
      <c r="CN17" s="100"/>
      <c r="CO17" s="100"/>
      <c r="CP17" s="100"/>
    </row>
    <row r="18" spans="1:94" ht="30" customHeight="1">
      <c r="A18" s="23">
        <v>6</v>
      </c>
      <c r="B18" s="112" t="s">
        <v>276</v>
      </c>
      <c r="C18" s="113" t="s">
        <v>277</v>
      </c>
      <c r="D18" s="114" t="s">
        <v>278</v>
      </c>
      <c r="E18" s="15"/>
      <c r="F18" s="28" t="s">
        <v>67</v>
      </c>
      <c r="G18" s="29" t="s">
        <v>68</v>
      </c>
      <c r="H18" s="28" t="s">
        <v>65</v>
      </c>
      <c r="I18" s="29" t="s">
        <v>133</v>
      </c>
      <c r="J18" s="30"/>
      <c r="K18" s="50" t="s">
        <v>21</v>
      </c>
      <c r="L18" s="115" t="s">
        <v>69</v>
      </c>
      <c r="M18" s="51" t="s">
        <v>21</v>
      </c>
      <c r="N18" s="115" t="s">
        <v>118</v>
      </c>
      <c r="O18" s="51" t="s">
        <v>21</v>
      </c>
      <c r="P18" s="115" t="s">
        <v>71</v>
      </c>
      <c r="Q18" s="30"/>
      <c r="R18" s="28" t="s">
        <v>21</v>
      </c>
      <c r="S18" s="52" t="s">
        <v>72</v>
      </c>
      <c r="T18" s="28" t="s">
        <v>21</v>
      </c>
      <c r="U18" s="52" t="s">
        <v>73</v>
      </c>
      <c r="V18" s="28" t="s">
        <v>21</v>
      </c>
      <c r="W18" s="52" t="s">
        <v>74</v>
      </c>
      <c r="X18" s="30"/>
      <c r="Y18" s="28" t="s">
        <v>65</v>
      </c>
      <c r="Z18" s="29" t="s">
        <v>127</v>
      </c>
      <c r="AA18" s="28" t="s">
        <v>67</v>
      </c>
      <c r="AB18" s="124" t="s">
        <v>114</v>
      </c>
      <c r="AC18" s="30"/>
      <c r="AD18" s="38" t="s">
        <v>65</v>
      </c>
      <c r="AE18" s="27" t="s">
        <v>152</v>
      </c>
      <c r="AF18" s="38" t="s">
        <v>65</v>
      </c>
      <c r="AG18" s="27" t="s">
        <v>78</v>
      </c>
      <c r="AH18" s="38" t="s">
        <v>67</v>
      </c>
      <c r="AI18" s="27" t="s">
        <v>161</v>
      </c>
      <c r="AJ18" s="30"/>
      <c r="AK18" s="28" t="s">
        <v>21</v>
      </c>
      <c r="AL18" s="45" t="s">
        <v>247</v>
      </c>
      <c r="AM18" s="28" t="s">
        <v>21</v>
      </c>
      <c r="AN18" s="27" t="s">
        <v>248</v>
      </c>
      <c r="AO18" s="28" t="s">
        <v>21</v>
      </c>
      <c r="AP18" s="27" t="s">
        <v>275</v>
      </c>
      <c r="AQ18" s="30"/>
      <c r="AR18" s="44" t="s">
        <v>65</v>
      </c>
      <c r="AS18" s="117" t="s">
        <v>250</v>
      </c>
      <c r="AT18" s="44" t="s">
        <v>21</v>
      </c>
      <c r="AU18" s="117" t="s">
        <v>268</v>
      </c>
      <c r="AV18" s="44" t="s">
        <v>21</v>
      </c>
      <c r="AW18" s="117" t="s">
        <v>252</v>
      </c>
      <c r="AX18" s="44" t="s">
        <v>21</v>
      </c>
      <c r="AY18" s="117" t="s">
        <v>253</v>
      </c>
      <c r="AZ18" s="30"/>
      <c r="BA18" s="54" t="s">
        <v>65</v>
      </c>
      <c r="BB18" s="42" t="s">
        <v>85</v>
      </c>
      <c r="BC18" s="56" t="s">
        <v>65</v>
      </c>
      <c r="BD18" s="42" t="s">
        <v>123</v>
      </c>
      <c r="BE18" s="56" t="s">
        <v>65</v>
      </c>
      <c r="BF18" s="42" t="s">
        <v>145</v>
      </c>
      <c r="BG18" s="30"/>
      <c r="BH18" s="38" t="s">
        <v>21</v>
      </c>
      <c r="BI18" s="27" t="s">
        <v>88</v>
      </c>
      <c r="BJ18" s="38" t="s">
        <v>21</v>
      </c>
      <c r="BK18" s="27" t="s">
        <v>89</v>
      </c>
      <c r="BL18" s="30"/>
      <c r="BM18" s="44" t="s">
        <v>65</v>
      </c>
      <c r="BN18" s="27" t="s">
        <v>147</v>
      </c>
      <c r="BO18" s="30"/>
      <c r="BP18" s="44" t="s">
        <v>21</v>
      </c>
      <c r="BQ18" s="122" t="s">
        <v>255</v>
      </c>
      <c r="BR18" s="44" t="s">
        <v>21</v>
      </c>
      <c r="BS18" s="122" t="s">
        <v>256</v>
      </c>
      <c r="BT18" s="120"/>
      <c r="BU18" s="47"/>
      <c r="BV18" s="27">
        <v>2</v>
      </c>
      <c r="BW18" s="48"/>
      <c r="BX18" s="47"/>
      <c r="BY18" s="27">
        <v>13</v>
      </c>
      <c r="BZ18" s="229"/>
      <c r="CA18" s="49" t="s">
        <v>67</v>
      </c>
      <c r="CB18" s="100"/>
      <c r="CC18" s="100"/>
      <c r="CD18" s="100"/>
      <c r="CE18" s="100"/>
      <c r="CF18" s="100"/>
      <c r="CG18" s="100"/>
      <c r="CH18" s="100"/>
      <c r="CI18" s="100"/>
      <c r="CJ18" s="100"/>
      <c r="CK18" s="100"/>
      <c r="CL18" s="100"/>
      <c r="CM18" s="100"/>
      <c r="CN18" s="100"/>
      <c r="CO18" s="100"/>
      <c r="CP18" s="100"/>
    </row>
    <row r="19" spans="1:94" ht="30" customHeight="1">
      <c r="A19" s="23">
        <v>7</v>
      </c>
      <c r="B19" s="112" t="s">
        <v>279</v>
      </c>
      <c r="C19" s="113" t="s">
        <v>280</v>
      </c>
      <c r="D19" s="114" t="s">
        <v>281</v>
      </c>
      <c r="E19" s="15"/>
      <c r="F19" s="28" t="s">
        <v>21</v>
      </c>
      <c r="G19" s="27" t="s">
        <v>96</v>
      </c>
      <c r="H19" s="28" t="s">
        <v>65</v>
      </c>
      <c r="I19" s="29" t="s">
        <v>133</v>
      </c>
      <c r="J19" s="30"/>
      <c r="K19" s="50" t="s">
        <v>21</v>
      </c>
      <c r="L19" s="115" t="s">
        <v>69</v>
      </c>
      <c r="M19" s="51" t="s">
        <v>21</v>
      </c>
      <c r="N19" s="115" t="s">
        <v>118</v>
      </c>
      <c r="O19" s="51" t="s">
        <v>21</v>
      </c>
      <c r="P19" s="115" t="s">
        <v>71</v>
      </c>
      <c r="Q19" s="30"/>
      <c r="R19" s="28" t="s">
        <v>65</v>
      </c>
      <c r="S19" s="27" t="s">
        <v>282</v>
      </c>
      <c r="T19" s="28" t="s">
        <v>21</v>
      </c>
      <c r="U19" s="52" t="s">
        <v>73</v>
      </c>
      <c r="V19" s="28" t="s">
        <v>21</v>
      </c>
      <c r="W19" s="52" t="s">
        <v>74</v>
      </c>
      <c r="X19" s="30"/>
      <c r="Y19" s="28" t="s">
        <v>65</v>
      </c>
      <c r="Z19" s="29" t="s">
        <v>127</v>
      </c>
      <c r="AA19" s="28" t="s">
        <v>21</v>
      </c>
      <c r="AB19" s="29" t="s">
        <v>76</v>
      </c>
      <c r="AC19" s="30"/>
      <c r="AD19" s="38" t="s">
        <v>67</v>
      </c>
      <c r="AE19" s="27" t="s">
        <v>152</v>
      </c>
      <c r="AF19" s="38" t="s">
        <v>65</v>
      </c>
      <c r="AG19" s="27" t="s">
        <v>78</v>
      </c>
      <c r="AH19" s="38" t="s">
        <v>65</v>
      </c>
      <c r="AI19" s="27" t="s">
        <v>79</v>
      </c>
      <c r="AJ19" s="30"/>
      <c r="AK19" s="28" t="s">
        <v>65</v>
      </c>
      <c r="AL19" s="45" t="s">
        <v>247</v>
      </c>
      <c r="AM19" s="28" t="s">
        <v>65</v>
      </c>
      <c r="AN19" s="27" t="s">
        <v>248</v>
      </c>
      <c r="AO19" s="28" t="s">
        <v>65</v>
      </c>
      <c r="AP19" s="27" t="s">
        <v>275</v>
      </c>
      <c r="AQ19" s="30"/>
      <c r="AR19" s="44" t="s">
        <v>65</v>
      </c>
      <c r="AS19" s="117" t="s">
        <v>250</v>
      </c>
      <c r="AT19" s="44" t="s">
        <v>21</v>
      </c>
      <c r="AU19" s="117" t="s">
        <v>268</v>
      </c>
      <c r="AV19" s="44" t="s">
        <v>67</v>
      </c>
      <c r="AW19" s="117" t="s">
        <v>273</v>
      </c>
      <c r="AX19" s="44" t="s">
        <v>65</v>
      </c>
      <c r="AY19" s="118" t="s">
        <v>283</v>
      </c>
      <c r="AZ19" s="30"/>
      <c r="BA19" s="54" t="s">
        <v>65</v>
      </c>
      <c r="BB19" s="42" t="s">
        <v>85</v>
      </c>
      <c r="BC19" s="56" t="s">
        <v>65</v>
      </c>
      <c r="BD19" s="42" t="s">
        <v>123</v>
      </c>
      <c r="BE19" s="56" t="s">
        <v>65</v>
      </c>
      <c r="BF19" s="42" t="s">
        <v>145</v>
      </c>
      <c r="BG19" s="30"/>
      <c r="BH19" s="38" t="s">
        <v>21</v>
      </c>
      <c r="BI19" s="27" t="s">
        <v>88</v>
      </c>
      <c r="BJ19" s="38" t="s">
        <v>21</v>
      </c>
      <c r="BK19" s="27" t="s">
        <v>89</v>
      </c>
      <c r="BL19" s="30"/>
      <c r="BM19" s="44" t="s">
        <v>21</v>
      </c>
      <c r="BN19" s="27" t="s">
        <v>254</v>
      </c>
      <c r="BO19" s="30"/>
      <c r="BP19" s="44" t="s">
        <v>21</v>
      </c>
      <c r="BQ19" s="122" t="s">
        <v>255</v>
      </c>
      <c r="BR19" s="44" t="s">
        <v>21</v>
      </c>
      <c r="BS19" s="122" t="s">
        <v>256</v>
      </c>
      <c r="BT19" s="120"/>
      <c r="BU19" s="27">
        <v>1</v>
      </c>
      <c r="BV19" s="27">
        <v>5</v>
      </c>
      <c r="BW19" s="48"/>
      <c r="BX19" s="47"/>
      <c r="BY19" s="27">
        <v>25</v>
      </c>
      <c r="BZ19" s="229"/>
      <c r="CA19" s="49" t="s">
        <v>67</v>
      </c>
      <c r="CB19" s="100"/>
      <c r="CC19" s="100"/>
      <c r="CD19" s="100"/>
      <c r="CE19" s="100"/>
      <c r="CF19" s="100"/>
      <c r="CG19" s="100"/>
      <c r="CH19" s="100"/>
      <c r="CI19" s="100"/>
      <c r="CJ19" s="100"/>
      <c r="CK19" s="100"/>
      <c r="CL19" s="100"/>
      <c r="CM19" s="100"/>
      <c r="CN19" s="100"/>
      <c r="CO19" s="100"/>
      <c r="CP19" s="100"/>
    </row>
    <row r="20" spans="1:94" ht="30" customHeight="1">
      <c r="A20" s="23">
        <v>8</v>
      </c>
      <c r="B20" s="112" t="s">
        <v>149</v>
      </c>
      <c r="C20" s="112" t="s">
        <v>62</v>
      </c>
      <c r="D20" s="125" t="s">
        <v>284</v>
      </c>
      <c r="E20" s="15"/>
      <c r="F20" s="28" t="s">
        <v>21</v>
      </c>
      <c r="G20" s="27" t="s">
        <v>96</v>
      </c>
      <c r="H20" s="28" t="s">
        <v>65</v>
      </c>
      <c r="I20" s="29" t="s">
        <v>133</v>
      </c>
      <c r="J20" s="30"/>
      <c r="K20" s="50" t="s">
        <v>21</v>
      </c>
      <c r="L20" s="115" t="s">
        <v>69</v>
      </c>
      <c r="M20" s="51" t="s">
        <v>65</v>
      </c>
      <c r="N20" s="115" t="s">
        <v>70</v>
      </c>
      <c r="O20" s="51" t="s">
        <v>21</v>
      </c>
      <c r="P20" s="115" t="s">
        <v>71</v>
      </c>
      <c r="Q20" s="30"/>
      <c r="R20" s="28" t="s">
        <v>21</v>
      </c>
      <c r="S20" s="27" t="s">
        <v>72</v>
      </c>
      <c r="T20" s="28" t="s">
        <v>21</v>
      </c>
      <c r="U20" s="52" t="s">
        <v>73</v>
      </c>
      <c r="V20" s="28" t="s">
        <v>21</v>
      </c>
      <c r="W20" s="52" t="s">
        <v>74</v>
      </c>
      <c r="X20" s="30"/>
      <c r="Y20" s="28" t="s">
        <v>65</v>
      </c>
      <c r="Z20" s="29" t="s">
        <v>127</v>
      </c>
      <c r="AA20" s="28" t="s">
        <v>65</v>
      </c>
      <c r="AB20" s="29" t="s">
        <v>127</v>
      </c>
      <c r="AC20" s="30"/>
      <c r="AD20" s="38" t="s">
        <v>65</v>
      </c>
      <c r="AE20" s="27" t="s">
        <v>152</v>
      </c>
      <c r="AF20" s="38" t="s">
        <v>65</v>
      </c>
      <c r="AG20" s="27" t="s">
        <v>78</v>
      </c>
      <c r="AH20" s="38" t="s">
        <v>65</v>
      </c>
      <c r="AI20" s="27" t="s">
        <v>79</v>
      </c>
      <c r="AJ20" s="30"/>
      <c r="AK20" s="28" t="s">
        <v>67</v>
      </c>
      <c r="AL20" s="45" t="s">
        <v>260</v>
      </c>
      <c r="AM20" s="28" t="s">
        <v>65</v>
      </c>
      <c r="AN20" s="27" t="s">
        <v>248</v>
      </c>
      <c r="AO20" s="65" t="s">
        <v>67</v>
      </c>
      <c r="AP20" s="27" t="s">
        <v>272</v>
      </c>
      <c r="AQ20" s="30"/>
      <c r="AR20" s="44" t="s">
        <v>65</v>
      </c>
      <c r="AS20" s="126" t="s">
        <v>250</v>
      </c>
      <c r="AT20" s="44" t="s">
        <v>67</v>
      </c>
      <c r="AU20" s="117" t="s">
        <v>273</v>
      </c>
      <c r="AV20" s="44" t="s">
        <v>67</v>
      </c>
      <c r="AW20" s="117" t="s">
        <v>273</v>
      </c>
      <c r="AX20" s="44" t="s">
        <v>65</v>
      </c>
      <c r="AY20" s="117" t="s">
        <v>283</v>
      </c>
      <c r="AZ20" s="30"/>
      <c r="BA20" s="54" t="s">
        <v>65</v>
      </c>
      <c r="BB20" s="42" t="s">
        <v>85</v>
      </c>
      <c r="BC20" s="56" t="s">
        <v>65</v>
      </c>
      <c r="BD20" s="42" t="s">
        <v>123</v>
      </c>
      <c r="BE20" s="56" t="s">
        <v>65</v>
      </c>
      <c r="BF20" s="42" t="s">
        <v>145</v>
      </c>
      <c r="BG20" s="30"/>
      <c r="BH20" s="38" t="s">
        <v>65</v>
      </c>
      <c r="BI20" s="27" t="s">
        <v>154</v>
      </c>
      <c r="BJ20" s="38" t="s">
        <v>21</v>
      </c>
      <c r="BK20" s="27" t="s">
        <v>89</v>
      </c>
      <c r="BL20" s="30"/>
      <c r="BM20" s="44" t="s">
        <v>65</v>
      </c>
      <c r="BN20" s="27" t="s">
        <v>90</v>
      </c>
      <c r="BO20" s="30"/>
      <c r="BP20" s="44" t="s">
        <v>21</v>
      </c>
      <c r="BQ20" s="122" t="s">
        <v>255</v>
      </c>
      <c r="BR20" s="44" t="s">
        <v>21</v>
      </c>
      <c r="BS20" s="122" t="s">
        <v>256</v>
      </c>
      <c r="BT20" s="120"/>
      <c r="BU20" s="47"/>
      <c r="BV20" s="27">
        <v>2</v>
      </c>
      <c r="BW20" s="48"/>
      <c r="BX20" s="47"/>
      <c r="BY20" s="27">
        <v>1</v>
      </c>
      <c r="BZ20" s="229"/>
      <c r="CA20" s="49" t="s">
        <v>21</v>
      </c>
      <c r="CB20" s="100"/>
      <c r="CC20" s="100"/>
      <c r="CD20" s="100"/>
      <c r="CE20" s="100"/>
      <c r="CF20" s="100"/>
      <c r="CG20" s="100"/>
      <c r="CH20" s="100"/>
      <c r="CI20" s="100"/>
      <c r="CJ20" s="100"/>
      <c r="CK20" s="100"/>
      <c r="CL20" s="100"/>
      <c r="CM20" s="100"/>
      <c r="CN20" s="100"/>
      <c r="CO20" s="100"/>
      <c r="CP20" s="100"/>
    </row>
    <row r="21" spans="1:94" ht="30" customHeight="1">
      <c r="A21" s="23">
        <v>9</v>
      </c>
      <c r="B21" s="127" t="s">
        <v>285</v>
      </c>
      <c r="C21" s="127" t="s">
        <v>184</v>
      </c>
      <c r="D21" s="128" t="s">
        <v>286</v>
      </c>
      <c r="E21" s="15"/>
      <c r="F21" s="28" t="s">
        <v>112</v>
      </c>
      <c r="G21" s="79"/>
      <c r="H21" s="28" t="s">
        <v>112</v>
      </c>
      <c r="I21" s="79"/>
      <c r="J21" s="30"/>
      <c r="K21" s="50" t="s">
        <v>111</v>
      </c>
      <c r="L21" s="129"/>
      <c r="M21" s="51" t="s">
        <v>111</v>
      </c>
      <c r="N21" s="129"/>
      <c r="O21" s="51" t="s">
        <v>111</v>
      </c>
      <c r="P21" s="129"/>
      <c r="Q21" s="30"/>
      <c r="R21" s="65"/>
      <c r="S21" s="47"/>
      <c r="T21" s="65"/>
      <c r="U21" s="66"/>
      <c r="V21" s="65" t="s">
        <v>111</v>
      </c>
      <c r="W21" s="66"/>
      <c r="X21" s="30"/>
      <c r="Y21" s="28" t="s">
        <v>67</v>
      </c>
      <c r="Z21" s="29" t="s">
        <v>113</v>
      </c>
      <c r="AA21" s="28" t="s">
        <v>67</v>
      </c>
      <c r="AB21" s="29" t="s">
        <v>114</v>
      </c>
      <c r="AC21" s="30"/>
      <c r="AD21" s="65"/>
      <c r="AE21" s="47"/>
      <c r="AF21" s="65"/>
      <c r="AG21" s="47"/>
      <c r="AH21" s="65" t="s">
        <v>111</v>
      </c>
      <c r="AI21" s="130"/>
      <c r="AJ21" s="30"/>
      <c r="AK21" s="28" t="s">
        <v>67</v>
      </c>
      <c r="AL21" s="52" t="s">
        <v>260</v>
      </c>
      <c r="AM21" s="28" t="s">
        <v>67</v>
      </c>
      <c r="AN21" s="52" t="s">
        <v>271</v>
      </c>
      <c r="AO21" s="28" t="s">
        <v>67</v>
      </c>
      <c r="AP21" s="52" t="s">
        <v>272</v>
      </c>
      <c r="AQ21" s="30"/>
      <c r="AR21" s="44"/>
      <c r="AS21" s="67"/>
      <c r="AT21" s="69"/>
      <c r="AU21" s="67"/>
      <c r="AV21" s="69"/>
      <c r="AW21" s="47"/>
      <c r="AX21" s="69" t="s">
        <v>111</v>
      </c>
      <c r="AY21" s="67"/>
      <c r="AZ21" s="30"/>
      <c r="BA21" s="54" t="s">
        <v>111</v>
      </c>
      <c r="BB21" s="80"/>
      <c r="BC21" s="56" t="s">
        <v>111</v>
      </c>
      <c r="BD21" s="80"/>
      <c r="BE21" s="56" t="s">
        <v>111</v>
      </c>
      <c r="BF21" s="80"/>
      <c r="BG21" s="30"/>
      <c r="BH21" s="82"/>
      <c r="BI21" s="47"/>
      <c r="BJ21" s="82" t="s">
        <v>111</v>
      </c>
      <c r="BK21" s="47"/>
      <c r="BL21" s="30"/>
      <c r="BM21" s="69" t="s">
        <v>111</v>
      </c>
      <c r="BN21" s="70"/>
      <c r="BO21" s="30"/>
      <c r="BP21" s="69" t="s">
        <v>111</v>
      </c>
      <c r="BQ21" s="122"/>
      <c r="BR21" s="69" t="s">
        <v>111</v>
      </c>
      <c r="BS21" s="131"/>
      <c r="BT21" s="120"/>
      <c r="BU21" s="47"/>
      <c r="BV21" s="47"/>
      <c r="BW21" s="48"/>
      <c r="BX21" s="47"/>
      <c r="BY21" s="47"/>
      <c r="BZ21" s="229"/>
      <c r="CA21" s="73" t="s">
        <v>111</v>
      </c>
      <c r="CB21" s="100"/>
      <c r="CC21" s="100"/>
      <c r="CD21" s="100"/>
      <c r="CE21" s="100"/>
      <c r="CF21" s="100"/>
      <c r="CG21" s="100"/>
      <c r="CH21" s="100"/>
      <c r="CI21" s="100"/>
      <c r="CJ21" s="100"/>
      <c r="CK21" s="100"/>
      <c r="CL21" s="100"/>
      <c r="CM21" s="100"/>
      <c r="CN21" s="100"/>
      <c r="CO21" s="100"/>
      <c r="CP21" s="100"/>
    </row>
    <row r="22" spans="1:94" ht="30" customHeight="1">
      <c r="A22" s="23">
        <v>10</v>
      </c>
      <c r="B22" s="112" t="s">
        <v>287</v>
      </c>
      <c r="C22" s="113" t="s">
        <v>288</v>
      </c>
      <c r="D22" s="114" t="s">
        <v>289</v>
      </c>
      <c r="E22" s="15"/>
      <c r="F22" s="28" t="s">
        <v>21</v>
      </c>
      <c r="G22" s="27" t="s">
        <v>96</v>
      </c>
      <c r="H22" s="28" t="s">
        <v>65</v>
      </c>
      <c r="I22" s="29" t="s">
        <v>133</v>
      </c>
      <c r="J22" s="30"/>
      <c r="K22" s="50" t="s">
        <v>21</v>
      </c>
      <c r="L22" s="115" t="s">
        <v>69</v>
      </c>
      <c r="M22" s="51" t="s">
        <v>21</v>
      </c>
      <c r="N22" s="115" t="s">
        <v>118</v>
      </c>
      <c r="O22" s="51" t="s">
        <v>21</v>
      </c>
      <c r="P22" s="115" t="s">
        <v>71</v>
      </c>
      <c r="Q22" s="30"/>
      <c r="R22" s="28" t="s">
        <v>21</v>
      </c>
      <c r="S22" s="27" t="s">
        <v>72</v>
      </c>
      <c r="T22" s="28" t="s">
        <v>21</v>
      </c>
      <c r="U22" s="52" t="s">
        <v>73</v>
      </c>
      <c r="V22" s="28" t="s">
        <v>21</v>
      </c>
      <c r="W22" s="52" t="s">
        <v>74</v>
      </c>
      <c r="X22" s="30"/>
      <c r="Y22" s="28" t="s">
        <v>98</v>
      </c>
      <c r="Z22" s="116" t="s">
        <v>246</v>
      </c>
      <c r="AA22" s="28" t="s">
        <v>21</v>
      </c>
      <c r="AB22" s="79"/>
      <c r="AC22" s="30"/>
      <c r="AD22" s="38" t="s">
        <v>65</v>
      </c>
      <c r="AE22" s="27" t="s">
        <v>152</v>
      </c>
      <c r="AF22" s="38" t="s">
        <v>65</v>
      </c>
      <c r="AG22" s="27" t="s">
        <v>78</v>
      </c>
      <c r="AH22" s="38" t="s">
        <v>67</v>
      </c>
      <c r="AI22" s="27" t="s">
        <v>161</v>
      </c>
      <c r="AJ22" s="30"/>
      <c r="AK22" s="28" t="s">
        <v>65</v>
      </c>
      <c r="AL22" s="45" t="s">
        <v>247</v>
      </c>
      <c r="AM22" s="28" t="s">
        <v>65</v>
      </c>
      <c r="AN22" s="27" t="s">
        <v>248</v>
      </c>
      <c r="AO22" s="28" t="s">
        <v>65</v>
      </c>
      <c r="AP22" s="27" t="s">
        <v>275</v>
      </c>
      <c r="AQ22" s="30"/>
      <c r="AR22" s="44" t="s">
        <v>65</v>
      </c>
      <c r="AS22" s="117" t="s">
        <v>250</v>
      </c>
      <c r="AT22" s="44" t="s">
        <v>67</v>
      </c>
      <c r="AU22" s="117" t="s">
        <v>273</v>
      </c>
      <c r="AV22" s="44" t="s">
        <v>67</v>
      </c>
      <c r="AW22" s="117" t="s">
        <v>273</v>
      </c>
      <c r="AX22" s="44" t="s">
        <v>65</v>
      </c>
      <c r="AY22" s="117" t="s">
        <v>283</v>
      </c>
      <c r="AZ22" s="30"/>
      <c r="BA22" s="54" t="s">
        <v>21</v>
      </c>
      <c r="BB22" s="55" t="s">
        <v>105</v>
      </c>
      <c r="BC22" s="56" t="s">
        <v>21</v>
      </c>
      <c r="BD22" s="42" t="s">
        <v>106</v>
      </c>
      <c r="BE22" s="56" t="s">
        <v>65</v>
      </c>
      <c r="BF22" s="42" t="s">
        <v>145</v>
      </c>
      <c r="BG22" s="30"/>
      <c r="BH22" s="38" t="s">
        <v>21</v>
      </c>
      <c r="BI22" s="27" t="s">
        <v>88</v>
      </c>
      <c r="BJ22" s="38" t="s">
        <v>21</v>
      </c>
      <c r="BK22" s="27" t="s">
        <v>89</v>
      </c>
      <c r="BL22" s="30"/>
      <c r="BM22" s="44" t="s">
        <v>65</v>
      </c>
      <c r="BN22" s="27" t="s">
        <v>147</v>
      </c>
      <c r="BO22" s="30"/>
      <c r="BP22" s="44" t="s">
        <v>21</v>
      </c>
      <c r="BQ22" s="122" t="s">
        <v>255</v>
      </c>
      <c r="BR22" s="44" t="s">
        <v>21</v>
      </c>
      <c r="BS22" s="122" t="s">
        <v>256</v>
      </c>
      <c r="BT22" s="120"/>
      <c r="BU22" s="27">
        <v>1</v>
      </c>
      <c r="BV22" s="27">
        <v>1</v>
      </c>
      <c r="BW22" s="48"/>
      <c r="BX22" s="47"/>
      <c r="BY22" s="47"/>
      <c r="BZ22" s="229"/>
      <c r="CA22" s="49" t="s">
        <v>21</v>
      </c>
      <c r="CB22" s="100"/>
      <c r="CC22" s="100"/>
      <c r="CD22" s="100"/>
      <c r="CE22" s="100"/>
      <c r="CF22" s="100"/>
      <c r="CG22" s="100"/>
      <c r="CH22" s="100"/>
      <c r="CI22" s="100"/>
      <c r="CJ22" s="100"/>
      <c r="CK22" s="100"/>
      <c r="CL22" s="100"/>
      <c r="CM22" s="100"/>
      <c r="CN22" s="100"/>
      <c r="CO22" s="100"/>
      <c r="CP22" s="100"/>
    </row>
    <row r="23" spans="1:94" ht="30" customHeight="1">
      <c r="A23" s="23">
        <v>11</v>
      </c>
      <c r="B23" s="112" t="s">
        <v>290</v>
      </c>
      <c r="C23" s="113" t="s">
        <v>291</v>
      </c>
      <c r="D23" s="114" t="s">
        <v>292</v>
      </c>
      <c r="E23" s="15"/>
      <c r="F23" s="28" t="s">
        <v>21</v>
      </c>
      <c r="G23" s="27" t="s">
        <v>96</v>
      </c>
      <c r="H23" s="28" t="s">
        <v>67</v>
      </c>
      <c r="I23" s="29" t="s">
        <v>68</v>
      </c>
      <c r="J23" s="30"/>
      <c r="K23" s="50" t="s">
        <v>21</v>
      </c>
      <c r="L23" s="115" t="s">
        <v>69</v>
      </c>
      <c r="M23" s="51" t="s">
        <v>21</v>
      </c>
      <c r="N23" s="115" t="s">
        <v>118</v>
      </c>
      <c r="O23" s="51" t="s">
        <v>21</v>
      </c>
      <c r="P23" s="115" t="s">
        <v>71</v>
      </c>
      <c r="Q23" s="30"/>
      <c r="R23" s="28" t="s">
        <v>21</v>
      </c>
      <c r="S23" s="27" t="s">
        <v>72</v>
      </c>
      <c r="T23" s="28" t="s">
        <v>21</v>
      </c>
      <c r="U23" s="52" t="s">
        <v>73</v>
      </c>
      <c r="V23" s="28" t="s">
        <v>21</v>
      </c>
      <c r="W23" s="52" t="s">
        <v>74</v>
      </c>
      <c r="X23" s="30"/>
      <c r="Y23" s="28" t="s">
        <v>21</v>
      </c>
      <c r="Z23" s="116" t="s">
        <v>246</v>
      </c>
      <c r="AA23" s="28" t="s">
        <v>21</v>
      </c>
      <c r="AB23" s="29" t="s">
        <v>76</v>
      </c>
      <c r="AC23" s="30"/>
      <c r="AD23" s="38" t="s">
        <v>65</v>
      </c>
      <c r="AE23" s="27" t="s">
        <v>152</v>
      </c>
      <c r="AF23" s="38" t="s">
        <v>65</v>
      </c>
      <c r="AG23" s="27" t="s">
        <v>78</v>
      </c>
      <c r="AH23" s="38" t="s">
        <v>65</v>
      </c>
      <c r="AI23" s="47"/>
      <c r="AJ23" s="30"/>
      <c r="AK23" s="28" t="s">
        <v>65</v>
      </c>
      <c r="AL23" s="45" t="s">
        <v>247</v>
      </c>
      <c r="AM23" s="28" t="s">
        <v>65</v>
      </c>
      <c r="AN23" s="27" t="s">
        <v>248</v>
      </c>
      <c r="AO23" s="28" t="s">
        <v>65</v>
      </c>
      <c r="AP23" s="27" t="s">
        <v>275</v>
      </c>
      <c r="AQ23" s="30"/>
      <c r="AR23" s="44" t="s">
        <v>65</v>
      </c>
      <c r="AS23" s="117" t="s">
        <v>250</v>
      </c>
      <c r="AT23" s="44" t="s">
        <v>21</v>
      </c>
      <c r="AU23" s="117" t="s">
        <v>268</v>
      </c>
      <c r="AV23" s="44" t="s">
        <v>21</v>
      </c>
      <c r="AW23" s="117" t="s">
        <v>252</v>
      </c>
      <c r="AX23" s="44" t="s">
        <v>21</v>
      </c>
      <c r="AY23" s="117" t="s">
        <v>253</v>
      </c>
      <c r="AZ23" s="30"/>
      <c r="BA23" s="54" t="s">
        <v>65</v>
      </c>
      <c r="BB23" s="42" t="s">
        <v>85</v>
      </c>
      <c r="BC23" s="56" t="s">
        <v>65</v>
      </c>
      <c r="BD23" s="42" t="s">
        <v>123</v>
      </c>
      <c r="BE23" s="56" t="s">
        <v>65</v>
      </c>
      <c r="BF23" s="42" t="s">
        <v>145</v>
      </c>
      <c r="BG23" s="30"/>
      <c r="BH23" s="38" t="s">
        <v>21</v>
      </c>
      <c r="BI23" s="27" t="s">
        <v>88</v>
      </c>
      <c r="BJ23" s="38" t="s">
        <v>21</v>
      </c>
      <c r="BK23" s="27" t="s">
        <v>89</v>
      </c>
      <c r="BL23" s="30"/>
      <c r="BM23" s="44" t="s">
        <v>21</v>
      </c>
      <c r="BN23" s="27" t="s">
        <v>254</v>
      </c>
      <c r="BO23" s="30"/>
      <c r="BP23" s="44" t="s">
        <v>21</v>
      </c>
      <c r="BQ23" s="122" t="s">
        <v>255</v>
      </c>
      <c r="BR23" s="44" t="s">
        <v>21</v>
      </c>
      <c r="BS23" s="122" t="s">
        <v>256</v>
      </c>
      <c r="BT23" s="120"/>
      <c r="BU23" s="27">
        <v>1</v>
      </c>
      <c r="BV23" s="47"/>
      <c r="BW23" s="48"/>
      <c r="BX23" s="47"/>
      <c r="BY23" s="47"/>
      <c r="BZ23" s="229"/>
      <c r="CA23" s="49" t="s">
        <v>21</v>
      </c>
      <c r="CB23" s="100"/>
      <c r="CC23" s="100"/>
      <c r="CD23" s="100"/>
      <c r="CE23" s="100"/>
      <c r="CF23" s="100"/>
      <c r="CG23" s="100"/>
      <c r="CH23" s="100"/>
      <c r="CI23" s="100"/>
      <c r="CJ23" s="100"/>
      <c r="CK23" s="100"/>
      <c r="CL23" s="100"/>
      <c r="CM23" s="100"/>
      <c r="CN23" s="100"/>
      <c r="CO23" s="100"/>
      <c r="CP23" s="100"/>
    </row>
    <row r="24" spans="1:94" ht="30" customHeight="1">
      <c r="A24" s="23">
        <v>12</v>
      </c>
      <c r="B24" s="112" t="s">
        <v>293</v>
      </c>
      <c r="C24" s="113" t="s">
        <v>294</v>
      </c>
      <c r="D24" s="114" t="s">
        <v>295</v>
      </c>
      <c r="E24" s="15"/>
      <c r="F24" s="28" t="s">
        <v>21</v>
      </c>
      <c r="G24" s="27" t="s">
        <v>96</v>
      </c>
      <c r="H24" s="28" t="s">
        <v>65</v>
      </c>
      <c r="I24" s="29" t="s">
        <v>133</v>
      </c>
      <c r="J24" s="30"/>
      <c r="K24" s="50" t="s">
        <v>21</v>
      </c>
      <c r="L24" s="115" t="s">
        <v>69</v>
      </c>
      <c r="M24" s="51" t="s">
        <v>21</v>
      </c>
      <c r="N24" s="115" t="s">
        <v>118</v>
      </c>
      <c r="O24" s="51" t="s">
        <v>21</v>
      </c>
      <c r="P24" s="115" t="s">
        <v>71</v>
      </c>
      <c r="Q24" s="30"/>
      <c r="R24" s="28" t="s">
        <v>21</v>
      </c>
      <c r="S24" s="27" t="s">
        <v>72</v>
      </c>
      <c r="T24" s="28" t="s">
        <v>21</v>
      </c>
      <c r="U24" s="52" t="s">
        <v>73</v>
      </c>
      <c r="V24" s="28" t="s">
        <v>21</v>
      </c>
      <c r="W24" s="52" t="s">
        <v>74</v>
      </c>
      <c r="X24" s="30"/>
      <c r="Y24" s="28" t="s">
        <v>65</v>
      </c>
      <c r="Z24" s="29" t="s">
        <v>127</v>
      </c>
      <c r="AA24" s="28" t="s">
        <v>67</v>
      </c>
      <c r="AB24" s="29" t="s">
        <v>114</v>
      </c>
      <c r="AC24" s="30"/>
      <c r="AD24" s="38" t="s">
        <v>65</v>
      </c>
      <c r="AE24" s="27" t="s">
        <v>152</v>
      </c>
      <c r="AF24" s="38" t="s">
        <v>65</v>
      </c>
      <c r="AG24" s="27" t="s">
        <v>78</v>
      </c>
      <c r="AH24" s="38" t="s">
        <v>67</v>
      </c>
      <c r="AI24" s="27" t="s">
        <v>161</v>
      </c>
      <c r="AJ24" s="30"/>
      <c r="AK24" s="28" t="s">
        <v>65</v>
      </c>
      <c r="AL24" s="52" t="s">
        <v>247</v>
      </c>
      <c r="AM24" s="28" t="s">
        <v>65</v>
      </c>
      <c r="AN24" s="52" t="s">
        <v>248</v>
      </c>
      <c r="AO24" s="28" t="s">
        <v>65</v>
      </c>
      <c r="AP24" s="52" t="s">
        <v>275</v>
      </c>
      <c r="AQ24" s="30"/>
      <c r="AR24" s="44" t="s">
        <v>65</v>
      </c>
      <c r="AS24" s="117" t="s">
        <v>250</v>
      </c>
      <c r="AT24" s="44" t="s">
        <v>67</v>
      </c>
      <c r="AU24" s="117" t="s">
        <v>273</v>
      </c>
      <c r="AV24" s="44" t="s">
        <v>67</v>
      </c>
      <c r="AW24" s="117" t="s">
        <v>273</v>
      </c>
      <c r="AX24" s="44" t="s">
        <v>65</v>
      </c>
      <c r="AY24" s="117" t="s">
        <v>283</v>
      </c>
      <c r="AZ24" s="30"/>
      <c r="BA24" s="54" t="s">
        <v>65</v>
      </c>
      <c r="BB24" s="42" t="s">
        <v>85</v>
      </c>
      <c r="BC24" s="56" t="s">
        <v>65</v>
      </c>
      <c r="BD24" s="42" t="s">
        <v>123</v>
      </c>
      <c r="BE24" s="56" t="s">
        <v>65</v>
      </c>
      <c r="BF24" s="42" t="s">
        <v>145</v>
      </c>
      <c r="BG24" s="30"/>
      <c r="BH24" s="38" t="s">
        <v>65</v>
      </c>
      <c r="BI24" s="27" t="s">
        <v>154</v>
      </c>
      <c r="BJ24" s="38" t="s">
        <v>65</v>
      </c>
      <c r="BK24" s="27" t="s">
        <v>146</v>
      </c>
      <c r="BL24" s="30"/>
      <c r="BM24" s="44" t="s">
        <v>21</v>
      </c>
      <c r="BN24" s="27" t="s">
        <v>134</v>
      </c>
      <c r="BO24" s="30"/>
      <c r="BP24" s="44" t="s">
        <v>21</v>
      </c>
      <c r="BQ24" s="122" t="s">
        <v>255</v>
      </c>
      <c r="BR24" s="44" t="s">
        <v>21</v>
      </c>
      <c r="BS24" s="122" t="s">
        <v>256</v>
      </c>
      <c r="BT24" s="120"/>
      <c r="BU24" s="47"/>
      <c r="BV24" s="27">
        <v>10</v>
      </c>
      <c r="BW24" s="48"/>
      <c r="BX24" s="47"/>
      <c r="BY24" s="27">
        <v>1</v>
      </c>
      <c r="BZ24" s="229"/>
      <c r="CA24" s="49" t="s">
        <v>21</v>
      </c>
      <c r="CB24" s="100"/>
      <c r="CC24" s="100"/>
      <c r="CD24" s="100"/>
      <c r="CE24" s="100"/>
      <c r="CF24" s="100"/>
      <c r="CG24" s="100"/>
      <c r="CH24" s="100"/>
      <c r="CI24" s="100"/>
      <c r="CJ24" s="100"/>
      <c r="CK24" s="100"/>
      <c r="CL24" s="100"/>
      <c r="CM24" s="100"/>
      <c r="CN24" s="100"/>
      <c r="CO24" s="100"/>
      <c r="CP24" s="100"/>
    </row>
    <row r="25" spans="1:94" ht="30" customHeight="1">
      <c r="A25" s="23">
        <v>13</v>
      </c>
      <c r="B25" s="127" t="s">
        <v>296</v>
      </c>
      <c r="C25" s="127" t="s">
        <v>297</v>
      </c>
      <c r="D25" s="128" t="s">
        <v>298</v>
      </c>
      <c r="E25" s="15"/>
      <c r="F25" s="28" t="s">
        <v>112</v>
      </c>
      <c r="G25" s="79"/>
      <c r="H25" s="28" t="s">
        <v>112</v>
      </c>
      <c r="I25" s="79"/>
      <c r="J25" s="30"/>
      <c r="K25" s="50" t="s">
        <v>111</v>
      </c>
      <c r="L25" s="131"/>
      <c r="M25" s="51" t="s">
        <v>111</v>
      </c>
      <c r="N25" s="129"/>
      <c r="O25" s="51" t="s">
        <v>111</v>
      </c>
      <c r="P25" s="129"/>
      <c r="Q25" s="30"/>
      <c r="R25" s="65"/>
      <c r="S25" s="47"/>
      <c r="T25" s="65"/>
      <c r="U25" s="66"/>
      <c r="V25" s="65" t="s">
        <v>111</v>
      </c>
      <c r="W25" s="66"/>
      <c r="X25" s="30"/>
      <c r="Y25" s="28" t="s">
        <v>67</v>
      </c>
      <c r="Z25" s="124" t="s">
        <v>113</v>
      </c>
      <c r="AA25" s="28" t="s">
        <v>67</v>
      </c>
      <c r="AB25" s="29" t="s">
        <v>114</v>
      </c>
      <c r="AC25" s="30"/>
      <c r="AD25" s="28" t="s">
        <v>111</v>
      </c>
      <c r="AE25" s="47"/>
      <c r="AF25" s="65"/>
      <c r="AG25" s="47"/>
      <c r="AH25" s="65" t="s">
        <v>111</v>
      </c>
      <c r="AI25" s="66"/>
      <c r="AJ25" s="30"/>
      <c r="AK25" s="28" t="s">
        <v>111</v>
      </c>
      <c r="AL25" s="66"/>
      <c r="AM25" s="28" t="s">
        <v>111</v>
      </c>
      <c r="AN25" s="66"/>
      <c r="AO25" s="28" t="s">
        <v>111</v>
      </c>
      <c r="AP25" s="66"/>
      <c r="AQ25" s="30"/>
      <c r="AR25" s="69"/>
      <c r="AS25" s="67"/>
      <c r="AT25" s="69"/>
      <c r="AU25" s="67"/>
      <c r="AV25" s="69"/>
      <c r="AW25" s="67"/>
      <c r="AX25" s="69" t="s">
        <v>111</v>
      </c>
      <c r="AY25" s="67"/>
      <c r="AZ25" s="30"/>
      <c r="BA25" s="54" t="s">
        <v>111</v>
      </c>
      <c r="BB25" s="68"/>
      <c r="BC25" s="56" t="s">
        <v>111</v>
      </c>
      <c r="BD25" s="68"/>
      <c r="BE25" s="56" t="s">
        <v>111</v>
      </c>
      <c r="BF25" s="68"/>
      <c r="BG25" s="30"/>
      <c r="BH25" s="82"/>
      <c r="BI25" s="47"/>
      <c r="BJ25" s="82" t="s">
        <v>111</v>
      </c>
      <c r="BK25" s="47"/>
      <c r="BL25" s="30"/>
      <c r="BM25" s="69" t="s">
        <v>111</v>
      </c>
      <c r="BN25" s="70"/>
      <c r="BO25" s="30"/>
      <c r="BP25" s="69" t="s">
        <v>111</v>
      </c>
      <c r="BQ25" s="122"/>
      <c r="BR25" s="69" t="s">
        <v>111</v>
      </c>
      <c r="BS25" s="131"/>
      <c r="BT25" s="120"/>
      <c r="BU25" s="47"/>
      <c r="BV25" s="47"/>
      <c r="BW25" s="48"/>
      <c r="BX25" s="47"/>
      <c r="BY25" s="47"/>
      <c r="BZ25" s="229"/>
      <c r="CA25" s="73" t="s">
        <v>111</v>
      </c>
      <c r="CB25" s="100"/>
      <c r="CC25" s="100"/>
      <c r="CD25" s="100"/>
      <c r="CE25" s="100"/>
      <c r="CF25" s="100"/>
      <c r="CG25" s="100"/>
      <c r="CH25" s="100"/>
      <c r="CI25" s="100"/>
      <c r="CJ25" s="100"/>
      <c r="CK25" s="100"/>
      <c r="CL25" s="100"/>
      <c r="CM25" s="100"/>
      <c r="CN25" s="100"/>
      <c r="CO25" s="100"/>
      <c r="CP25" s="100"/>
    </row>
    <row r="26" spans="1:94" ht="30" customHeight="1">
      <c r="A26" s="23">
        <v>14</v>
      </c>
      <c r="B26" s="127" t="s">
        <v>299</v>
      </c>
      <c r="C26" s="127" t="s">
        <v>300</v>
      </c>
      <c r="D26" s="128" t="s">
        <v>301</v>
      </c>
      <c r="E26" s="15"/>
      <c r="F26" s="28" t="s">
        <v>112</v>
      </c>
      <c r="G26" s="47"/>
      <c r="H26" s="28" t="s">
        <v>112</v>
      </c>
      <c r="I26" s="47"/>
      <c r="J26" s="30"/>
      <c r="K26" s="50" t="s">
        <v>111</v>
      </c>
      <c r="L26" s="131"/>
      <c r="M26" s="51" t="s">
        <v>111</v>
      </c>
      <c r="N26" s="129"/>
      <c r="O26" s="51" t="s">
        <v>111</v>
      </c>
      <c r="P26" s="129"/>
      <c r="Q26" s="30"/>
      <c r="R26" s="65"/>
      <c r="S26" s="47"/>
      <c r="T26" s="65"/>
      <c r="U26" s="66"/>
      <c r="V26" s="65" t="s">
        <v>111</v>
      </c>
      <c r="W26" s="66"/>
      <c r="X26" s="30"/>
      <c r="Y26" s="28" t="s">
        <v>67</v>
      </c>
      <c r="Z26" s="29" t="s">
        <v>113</v>
      </c>
      <c r="AA26" s="28" t="s">
        <v>67</v>
      </c>
      <c r="AB26" s="29" t="s">
        <v>114</v>
      </c>
      <c r="AC26" s="30"/>
      <c r="AD26" s="65"/>
      <c r="AE26" s="47"/>
      <c r="AF26" s="65"/>
      <c r="AG26" s="47"/>
      <c r="AH26" s="65" t="s">
        <v>111</v>
      </c>
      <c r="AI26" s="66"/>
      <c r="AJ26" s="30"/>
      <c r="AK26" s="28" t="s">
        <v>67</v>
      </c>
      <c r="AL26" s="52" t="s">
        <v>272</v>
      </c>
      <c r="AM26" s="28" t="s">
        <v>67</v>
      </c>
      <c r="AN26" s="52" t="s">
        <v>272</v>
      </c>
      <c r="AO26" s="28" t="s">
        <v>67</v>
      </c>
      <c r="AP26" s="52" t="s">
        <v>272</v>
      </c>
      <c r="AQ26" s="30"/>
      <c r="AR26" s="69"/>
      <c r="AS26" s="67"/>
      <c r="AT26" s="69"/>
      <c r="AU26" s="67"/>
      <c r="AV26" s="69"/>
      <c r="AW26" s="67"/>
      <c r="AX26" s="69" t="s">
        <v>111</v>
      </c>
      <c r="AY26" s="67"/>
      <c r="AZ26" s="30"/>
      <c r="BA26" s="54" t="s">
        <v>111</v>
      </c>
      <c r="BB26" s="68"/>
      <c r="BC26" s="56" t="s">
        <v>111</v>
      </c>
      <c r="BD26" s="68"/>
      <c r="BE26" s="56" t="s">
        <v>111</v>
      </c>
      <c r="BF26" s="68"/>
      <c r="BG26" s="30"/>
      <c r="BH26" s="82"/>
      <c r="BI26" s="47"/>
      <c r="BJ26" s="82" t="s">
        <v>111</v>
      </c>
      <c r="BK26" s="47"/>
      <c r="BL26" s="30"/>
      <c r="BM26" s="69" t="s">
        <v>111</v>
      </c>
      <c r="BN26" s="70"/>
      <c r="BO26" s="30"/>
      <c r="BP26" s="69" t="s">
        <v>111</v>
      </c>
      <c r="BQ26" s="122"/>
      <c r="BR26" s="69" t="s">
        <v>111</v>
      </c>
      <c r="BS26" s="131"/>
      <c r="BT26" s="120"/>
      <c r="BU26" s="47"/>
      <c r="BV26" s="47"/>
      <c r="BW26" s="48"/>
      <c r="BX26" s="47"/>
      <c r="BY26" s="47"/>
      <c r="BZ26" s="229"/>
      <c r="CA26" s="73" t="s">
        <v>111</v>
      </c>
      <c r="CB26" s="100"/>
      <c r="CC26" s="100"/>
      <c r="CD26" s="100"/>
      <c r="CE26" s="100"/>
      <c r="CF26" s="100"/>
      <c r="CG26" s="100"/>
      <c r="CH26" s="100"/>
      <c r="CI26" s="100"/>
      <c r="CJ26" s="100"/>
      <c r="CK26" s="100"/>
      <c r="CL26" s="100"/>
      <c r="CM26" s="100"/>
      <c r="CN26" s="100"/>
      <c r="CO26" s="100"/>
      <c r="CP26" s="100"/>
    </row>
    <row r="27" spans="1:94" ht="30" customHeight="1">
      <c r="A27" s="23">
        <v>15</v>
      </c>
      <c r="B27" s="127" t="s">
        <v>299</v>
      </c>
      <c r="C27" s="127" t="s">
        <v>300</v>
      </c>
      <c r="D27" s="128" t="s">
        <v>302</v>
      </c>
      <c r="E27" s="15"/>
      <c r="F27" s="28" t="s">
        <v>112</v>
      </c>
      <c r="G27" s="47"/>
      <c r="H27" s="28" t="s">
        <v>112</v>
      </c>
      <c r="I27" s="47"/>
      <c r="J27" s="30"/>
      <c r="K27" s="50" t="s">
        <v>111</v>
      </c>
      <c r="L27" s="129"/>
      <c r="M27" s="51" t="s">
        <v>111</v>
      </c>
      <c r="N27" s="131"/>
      <c r="O27" s="51" t="s">
        <v>111</v>
      </c>
      <c r="P27" s="129"/>
      <c r="Q27" s="30"/>
      <c r="R27" s="65"/>
      <c r="S27" s="66"/>
      <c r="T27" s="65"/>
      <c r="U27" s="66"/>
      <c r="V27" s="65" t="s">
        <v>111</v>
      </c>
      <c r="W27" s="66"/>
      <c r="X27" s="30"/>
      <c r="Y27" s="28" t="s">
        <v>67</v>
      </c>
      <c r="Z27" s="124" t="s">
        <v>113</v>
      </c>
      <c r="AA27" s="28" t="s">
        <v>67</v>
      </c>
      <c r="AB27" s="124" t="s">
        <v>114</v>
      </c>
      <c r="AC27" s="30"/>
      <c r="AD27" s="65"/>
      <c r="AE27" s="47"/>
      <c r="AF27" s="65"/>
      <c r="AG27" s="47"/>
      <c r="AH27" s="65" t="s">
        <v>111</v>
      </c>
      <c r="AI27" s="130"/>
      <c r="AJ27" s="30"/>
      <c r="AK27" s="28" t="s">
        <v>67</v>
      </c>
      <c r="AL27" s="45" t="s">
        <v>272</v>
      </c>
      <c r="AM27" s="28" t="s">
        <v>67</v>
      </c>
      <c r="AN27" s="27" t="s">
        <v>272</v>
      </c>
      <c r="AO27" s="28" t="s">
        <v>67</v>
      </c>
      <c r="AP27" s="27" t="s">
        <v>272</v>
      </c>
      <c r="AQ27" s="30"/>
      <c r="AR27" s="69"/>
      <c r="AS27" s="67"/>
      <c r="AT27" s="69"/>
      <c r="AU27" s="67"/>
      <c r="AV27" s="69"/>
      <c r="AW27" s="67"/>
      <c r="AX27" s="69" t="s">
        <v>111</v>
      </c>
      <c r="AY27" s="67"/>
      <c r="AZ27" s="30"/>
      <c r="BA27" s="54" t="s">
        <v>111</v>
      </c>
      <c r="BB27" s="68"/>
      <c r="BC27" s="56" t="s">
        <v>111</v>
      </c>
      <c r="BD27" s="68"/>
      <c r="BE27" s="56" t="s">
        <v>111</v>
      </c>
      <c r="BF27" s="68"/>
      <c r="BG27" s="30"/>
      <c r="BH27" s="82"/>
      <c r="BI27" s="47"/>
      <c r="BJ27" s="82" t="s">
        <v>111</v>
      </c>
      <c r="BK27" s="47"/>
      <c r="BL27" s="30"/>
      <c r="BM27" s="69" t="s">
        <v>111</v>
      </c>
      <c r="BN27" s="47"/>
      <c r="BO27" s="30"/>
      <c r="BP27" s="69" t="s">
        <v>111</v>
      </c>
      <c r="BQ27" s="122"/>
      <c r="BR27" s="69" t="s">
        <v>111</v>
      </c>
      <c r="BS27" s="131"/>
      <c r="BT27" s="120"/>
      <c r="BU27" s="47"/>
      <c r="BV27" s="47"/>
      <c r="BW27" s="48"/>
      <c r="BX27" s="47"/>
      <c r="BY27" s="47"/>
      <c r="BZ27" s="229"/>
      <c r="CA27" s="73" t="s">
        <v>111</v>
      </c>
      <c r="CB27" s="100"/>
      <c r="CC27" s="100"/>
      <c r="CD27" s="100"/>
      <c r="CE27" s="100"/>
      <c r="CF27" s="100"/>
      <c r="CG27" s="100"/>
      <c r="CH27" s="100"/>
      <c r="CI27" s="100"/>
      <c r="CJ27" s="100"/>
      <c r="CK27" s="100"/>
      <c r="CL27" s="100"/>
      <c r="CM27" s="100"/>
      <c r="CN27" s="100"/>
      <c r="CO27" s="100"/>
      <c r="CP27" s="100"/>
    </row>
    <row r="28" spans="1:94" ht="30" customHeight="1">
      <c r="A28" s="23">
        <v>16</v>
      </c>
      <c r="B28" s="112" t="s">
        <v>303</v>
      </c>
      <c r="C28" s="113" t="s">
        <v>304</v>
      </c>
      <c r="D28" s="114" t="s">
        <v>305</v>
      </c>
      <c r="E28" s="15"/>
      <c r="F28" s="28" t="s">
        <v>65</v>
      </c>
      <c r="G28" s="27" t="s">
        <v>66</v>
      </c>
      <c r="H28" s="28" t="s">
        <v>67</v>
      </c>
      <c r="I28" s="29" t="s">
        <v>68</v>
      </c>
      <c r="J28" s="30"/>
      <c r="K28" s="50" t="s">
        <v>21</v>
      </c>
      <c r="L28" s="115" t="s">
        <v>69</v>
      </c>
      <c r="M28" s="51" t="s">
        <v>21</v>
      </c>
      <c r="N28" s="115" t="s">
        <v>118</v>
      </c>
      <c r="O28" s="51" t="s">
        <v>65</v>
      </c>
      <c r="P28" s="32" t="s">
        <v>119</v>
      </c>
      <c r="Q28" s="30"/>
      <c r="R28" s="28" t="s">
        <v>65</v>
      </c>
      <c r="S28" s="27" t="s">
        <v>282</v>
      </c>
      <c r="T28" s="28" t="s">
        <v>21</v>
      </c>
      <c r="U28" s="52" t="s">
        <v>73</v>
      </c>
      <c r="V28" s="28" t="s">
        <v>21</v>
      </c>
      <c r="W28" s="52" t="s">
        <v>74</v>
      </c>
      <c r="X28" s="30"/>
      <c r="Y28" s="28" t="s">
        <v>21</v>
      </c>
      <c r="Z28" s="116" t="s">
        <v>246</v>
      </c>
      <c r="AA28" s="28" t="s">
        <v>21</v>
      </c>
      <c r="AB28" s="124" t="s">
        <v>76</v>
      </c>
      <c r="AC28" s="30"/>
      <c r="AD28" s="38" t="s">
        <v>67</v>
      </c>
      <c r="AE28" s="27" t="s">
        <v>152</v>
      </c>
      <c r="AF28" s="38" t="s">
        <v>67</v>
      </c>
      <c r="AG28" s="27" t="s">
        <v>153</v>
      </c>
      <c r="AH28" s="38" t="s">
        <v>65</v>
      </c>
      <c r="AI28" s="27" t="s">
        <v>79</v>
      </c>
      <c r="AJ28" s="30"/>
      <c r="AK28" s="28" t="s">
        <v>21</v>
      </c>
      <c r="AL28" s="52" t="s">
        <v>247</v>
      </c>
      <c r="AM28" s="28" t="s">
        <v>21</v>
      </c>
      <c r="AN28" s="52" t="s">
        <v>306</v>
      </c>
      <c r="AO28" s="28" t="s">
        <v>21</v>
      </c>
      <c r="AP28" s="52" t="s">
        <v>275</v>
      </c>
      <c r="AQ28" s="30"/>
      <c r="AR28" s="44" t="s">
        <v>65</v>
      </c>
      <c r="AS28" s="117" t="s">
        <v>250</v>
      </c>
      <c r="AT28" s="44" t="s">
        <v>67</v>
      </c>
      <c r="AU28" s="117" t="s">
        <v>273</v>
      </c>
      <c r="AV28" s="44" t="s">
        <v>67</v>
      </c>
      <c r="AW28" s="117" t="s">
        <v>273</v>
      </c>
      <c r="AX28" s="44" t="s">
        <v>65</v>
      </c>
      <c r="AY28" s="117" t="s">
        <v>283</v>
      </c>
      <c r="AZ28" s="30"/>
      <c r="BA28" s="54" t="s">
        <v>65</v>
      </c>
      <c r="BB28" s="42" t="s">
        <v>85</v>
      </c>
      <c r="BC28" s="56" t="s">
        <v>65</v>
      </c>
      <c r="BD28" s="42" t="s">
        <v>123</v>
      </c>
      <c r="BE28" s="56" t="s">
        <v>65</v>
      </c>
      <c r="BF28" s="42" t="s">
        <v>145</v>
      </c>
      <c r="BG28" s="30"/>
      <c r="BH28" s="38" t="s">
        <v>65</v>
      </c>
      <c r="BI28" s="27" t="s">
        <v>154</v>
      </c>
      <c r="BJ28" s="38" t="s">
        <v>21</v>
      </c>
      <c r="BK28" s="27" t="s">
        <v>89</v>
      </c>
      <c r="BL28" s="30"/>
      <c r="BM28" s="44" t="s">
        <v>67</v>
      </c>
      <c r="BN28" s="59" t="s">
        <v>307</v>
      </c>
      <c r="BO28" s="30"/>
      <c r="BP28" s="44" t="s">
        <v>21</v>
      </c>
      <c r="BQ28" s="119" t="s">
        <v>255</v>
      </c>
      <c r="BR28" s="44" t="s">
        <v>21</v>
      </c>
      <c r="BS28" s="122" t="s">
        <v>256</v>
      </c>
      <c r="BT28" s="120"/>
      <c r="BU28" s="47"/>
      <c r="BV28" s="27">
        <v>1</v>
      </c>
      <c r="BW28" s="48"/>
      <c r="BX28" s="47"/>
      <c r="BY28" s="27">
        <v>5</v>
      </c>
      <c r="BZ28" s="229"/>
      <c r="CA28" s="49" t="s">
        <v>21</v>
      </c>
      <c r="CB28" s="100"/>
      <c r="CC28" s="100"/>
      <c r="CD28" s="100"/>
      <c r="CE28" s="100"/>
      <c r="CF28" s="100"/>
      <c r="CG28" s="100"/>
      <c r="CH28" s="100"/>
      <c r="CI28" s="100"/>
      <c r="CJ28" s="100"/>
      <c r="CK28" s="100"/>
      <c r="CL28" s="100"/>
      <c r="CM28" s="100"/>
      <c r="CN28" s="100"/>
      <c r="CO28" s="100"/>
      <c r="CP28" s="100"/>
    </row>
    <row r="29" spans="1:94" ht="30" customHeight="1">
      <c r="A29" s="23">
        <v>17</v>
      </c>
      <c r="B29" s="112" t="s">
        <v>215</v>
      </c>
      <c r="C29" s="113" t="s">
        <v>308</v>
      </c>
      <c r="D29" s="114" t="s">
        <v>301</v>
      </c>
      <c r="E29" s="15"/>
      <c r="F29" s="28" t="s">
        <v>21</v>
      </c>
      <c r="G29" s="27" t="s">
        <v>96</v>
      </c>
      <c r="H29" s="28" t="s">
        <v>65</v>
      </c>
      <c r="I29" s="29" t="s">
        <v>133</v>
      </c>
      <c r="J29" s="30"/>
      <c r="K29" s="50" t="s">
        <v>21</v>
      </c>
      <c r="L29" s="115" t="s">
        <v>69</v>
      </c>
      <c r="M29" s="50" t="s">
        <v>21</v>
      </c>
      <c r="N29" s="115" t="s">
        <v>118</v>
      </c>
      <c r="O29" s="50" t="s">
        <v>65</v>
      </c>
      <c r="P29" s="32" t="s">
        <v>119</v>
      </c>
      <c r="Q29" s="30"/>
      <c r="R29" s="28" t="s">
        <v>21</v>
      </c>
      <c r="S29" s="27" t="s">
        <v>72</v>
      </c>
      <c r="T29" s="28" t="s">
        <v>21</v>
      </c>
      <c r="U29" s="27" t="s">
        <v>73</v>
      </c>
      <c r="V29" s="28" t="s">
        <v>21</v>
      </c>
      <c r="W29" s="27" t="s">
        <v>74</v>
      </c>
      <c r="X29" s="30"/>
      <c r="Y29" s="28" t="s">
        <v>21</v>
      </c>
      <c r="Z29" s="116" t="s">
        <v>246</v>
      </c>
      <c r="AA29" s="28" t="s">
        <v>65</v>
      </c>
      <c r="AB29" s="124" t="s">
        <v>127</v>
      </c>
      <c r="AC29" s="30"/>
      <c r="AD29" s="38" t="s">
        <v>65</v>
      </c>
      <c r="AE29" s="27" t="s">
        <v>152</v>
      </c>
      <c r="AF29" s="38" t="s">
        <v>21</v>
      </c>
      <c r="AG29" s="27" t="s">
        <v>103</v>
      </c>
      <c r="AH29" s="38" t="s">
        <v>65</v>
      </c>
      <c r="AI29" s="27" t="s">
        <v>79</v>
      </c>
      <c r="AJ29" s="30"/>
      <c r="AK29" s="28" t="s">
        <v>65</v>
      </c>
      <c r="AL29" s="52" t="s">
        <v>247</v>
      </c>
      <c r="AM29" s="28" t="s">
        <v>65</v>
      </c>
      <c r="AN29" s="52" t="s">
        <v>306</v>
      </c>
      <c r="AO29" s="28" t="s">
        <v>65</v>
      </c>
      <c r="AP29" s="52" t="s">
        <v>275</v>
      </c>
      <c r="AQ29" s="30"/>
      <c r="AR29" s="44" t="s">
        <v>65</v>
      </c>
      <c r="AS29" s="126" t="s">
        <v>250</v>
      </c>
      <c r="AT29" s="44" t="s">
        <v>21</v>
      </c>
      <c r="AU29" s="126" t="s">
        <v>268</v>
      </c>
      <c r="AV29" s="44" t="s">
        <v>21</v>
      </c>
      <c r="AW29" s="117" t="s">
        <v>252</v>
      </c>
      <c r="AX29" s="44" t="s">
        <v>21</v>
      </c>
      <c r="AY29" s="117" t="s">
        <v>253</v>
      </c>
      <c r="AZ29" s="30"/>
      <c r="BA29" s="54" t="s">
        <v>65</v>
      </c>
      <c r="BB29" s="42" t="s">
        <v>85</v>
      </c>
      <c r="BC29" s="56" t="s">
        <v>21</v>
      </c>
      <c r="BD29" s="42" t="s">
        <v>106</v>
      </c>
      <c r="BE29" s="56" t="s">
        <v>65</v>
      </c>
      <c r="BF29" s="42" t="s">
        <v>145</v>
      </c>
      <c r="BG29" s="30"/>
      <c r="BH29" s="38" t="s">
        <v>21</v>
      </c>
      <c r="BI29" s="52" t="s">
        <v>88</v>
      </c>
      <c r="BJ29" s="38" t="s">
        <v>21</v>
      </c>
      <c r="BK29" s="52" t="s">
        <v>89</v>
      </c>
      <c r="BL29" s="30"/>
      <c r="BM29" s="44" t="s">
        <v>21</v>
      </c>
      <c r="BN29" s="27" t="s">
        <v>134</v>
      </c>
      <c r="BO29" s="30"/>
      <c r="BP29" s="44" t="s">
        <v>21</v>
      </c>
      <c r="BQ29" s="122" t="s">
        <v>255</v>
      </c>
      <c r="BR29" s="44" t="s">
        <v>21</v>
      </c>
      <c r="BS29" s="122" t="s">
        <v>256</v>
      </c>
      <c r="BT29" s="120"/>
      <c r="BU29" s="47"/>
      <c r="BV29" s="27">
        <v>4</v>
      </c>
      <c r="BW29" s="48"/>
      <c r="BX29" s="47"/>
      <c r="BY29" s="27">
        <v>10</v>
      </c>
      <c r="BZ29" s="229"/>
      <c r="CA29" s="52" t="s">
        <v>21</v>
      </c>
      <c r="CB29" s="100"/>
      <c r="CC29" s="100"/>
      <c r="CD29" s="100"/>
      <c r="CE29" s="100"/>
      <c r="CF29" s="100"/>
      <c r="CG29" s="100"/>
      <c r="CH29" s="100"/>
      <c r="CI29" s="100"/>
      <c r="CJ29" s="100"/>
      <c r="CK29" s="100"/>
      <c r="CL29" s="100"/>
      <c r="CM29" s="100"/>
      <c r="CN29" s="100"/>
      <c r="CO29" s="100"/>
      <c r="CP29" s="100"/>
    </row>
    <row r="30" spans="1:94" ht="30" customHeight="1">
      <c r="A30" s="23">
        <v>18</v>
      </c>
      <c r="B30" s="127" t="s">
        <v>309</v>
      </c>
      <c r="C30" s="127" t="s">
        <v>310</v>
      </c>
      <c r="D30" s="128" t="s">
        <v>311</v>
      </c>
      <c r="E30" s="15"/>
      <c r="F30" s="28" t="s">
        <v>112</v>
      </c>
      <c r="G30" s="47"/>
      <c r="H30" s="28" t="s">
        <v>112</v>
      </c>
      <c r="I30" s="47"/>
      <c r="J30" s="30"/>
      <c r="K30" s="50" t="s">
        <v>111</v>
      </c>
      <c r="L30" s="131"/>
      <c r="M30" s="51" t="s">
        <v>111</v>
      </c>
      <c r="N30" s="131"/>
      <c r="O30" s="51" t="s">
        <v>111</v>
      </c>
      <c r="P30" s="129"/>
      <c r="Q30" s="30"/>
      <c r="R30" s="65"/>
      <c r="S30" s="47"/>
      <c r="T30" s="65"/>
      <c r="U30" s="66"/>
      <c r="V30" s="65" t="s">
        <v>111</v>
      </c>
      <c r="W30" s="66"/>
      <c r="X30" s="30"/>
      <c r="Y30" s="28" t="s">
        <v>67</v>
      </c>
      <c r="Z30" s="29" t="s">
        <v>113</v>
      </c>
      <c r="AA30" s="28" t="s">
        <v>67</v>
      </c>
      <c r="AB30" s="124" t="s">
        <v>114</v>
      </c>
      <c r="AC30" s="30"/>
      <c r="AD30" s="65"/>
      <c r="AE30" s="47"/>
      <c r="AF30" s="28" t="s">
        <v>67</v>
      </c>
      <c r="AG30" s="47"/>
      <c r="AH30" s="28" t="s">
        <v>67</v>
      </c>
      <c r="AI30" s="130"/>
      <c r="AJ30" s="30"/>
      <c r="AK30" s="28" t="s">
        <v>67</v>
      </c>
      <c r="AL30" s="45" t="s">
        <v>312</v>
      </c>
      <c r="AM30" s="28" t="s">
        <v>67</v>
      </c>
      <c r="AN30" s="27" t="s">
        <v>272</v>
      </c>
      <c r="AO30" s="28" t="s">
        <v>67</v>
      </c>
      <c r="AP30" s="27" t="s">
        <v>272</v>
      </c>
      <c r="AQ30" s="30"/>
      <c r="AR30" s="69"/>
      <c r="AS30" s="67"/>
      <c r="AT30" s="69"/>
      <c r="AU30" s="67"/>
      <c r="AV30" s="69"/>
      <c r="AW30" s="67"/>
      <c r="AX30" s="69" t="s">
        <v>111</v>
      </c>
      <c r="AY30" s="67"/>
      <c r="AZ30" s="30"/>
      <c r="BA30" s="54" t="s">
        <v>111</v>
      </c>
      <c r="BB30" s="68"/>
      <c r="BC30" s="56" t="s">
        <v>111</v>
      </c>
      <c r="BD30" s="68"/>
      <c r="BE30" s="56" t="s">
        <v>111</v>
      </c>
      <c r="BF30" s="68"/>
      <c r="BG30" s="30"/>
      <c r="BH30" s="82"/>
      <c r="BI30" s="47"/>
      <c r="BJ30" s="82" t="s">
        <v>111</v>
      </c>
      <c r="BK30" s="47"/>
      <c r="BL30" s="30"/>
      <c r="BM30" s="69" t="s">
        <v>111</v>
      </c>
      <c r="BN30" s="70"/>
      <c r="BO30" s="30"/>
      <c r="BP30" s="69" t="s">
        <v>111</v>
      </c>
      <c r="BQ30" s="122"/>
      <c r="BR30" s="69" t="s">
        <v>111</v>
      </c>
      <c r="BS30" s="131"/>
      <c r="BT30" s="120"/>
      <c r="BU30" s="47"/>
      <c r="BV30" s="47"/>
      <c r="BW30" s="48"/>
      <c r="BX30" s="47"/>
      <c r="BY30" s="47"/>
      <c r="BZ30" s="229"/>
      <c r="CA30" s="73" t="s">
        <v>111</v>
      </c>
      <c r="CB30" s="100"/>
      <c r="CC30" s="100"/>
      <c r="CD30" s="100"/>
      <c r="CE30" s="100"/>
      <c r="CF30" s="100"/>
      <c r="CG30" s="100"/>
      <c r="CH30" s="100"/>
      <c r="CI30" s="100"/>
      <c r="CJ30" s="100"/>
      <c r="CK30" s="100"/>
      <c r="CL30" s="100"/>
      <c r="CM30" s="100"/>
      <c r="CN30" s="100"/>
      <c r="CO30" s="100"/>
      <c r="CP30" s="100"/>
    </row>
    <row r="31" spans="1:94" ht="30" customHeight="1">
      <c r="A31" s="23">
        <v>19</v>
      </c>
      <c r="B31" s="112" t="s">
        <v>309</v>
      </c>
      <c r="C31" s="113" t="s">
        <v>313</v>
      </c>
      <c r="D31" s="114" t="s">
        <v>314</v>
      </c>
      <c r="E31" s="15"/>
      <c r="F31" s="28" t="s">
        <v>65</v>
      </c>
      <c r="G31" s="27" t="s">
        <v>66</v>
      </c>
      <c r="H31" s="28" t="s">
        <v>65</v>
      </c>
      <c r="I31" s="29" t="s">
        <v>133</v>
      </c>
      <c r="J31" s="30"/>
      <c r="K31" s="50" t="s">
        <v>21</v>
      </c>
      <c r="L31" s="115" t="s">
        <v>69</v>
      </c>
      <c r="M31" s="51" t="s">
        <v>21</v>
      </c>
      <c r="N31" s="115" t="s">
        <v>118</v>
      </c>
      <c r="O31" s="51" t="s">
        <v>21</v>
      </c>
      <c r="P31" s="115" t="s">
        <v>71</v>
      </c>
      <c r="Q31" s="30"/>
      <c r="R31" s="28" t="s">
        <v>21</v>
      </c>
      <c r="S31" s="27" t="s">
        <v>72</v>
      </c>
      <c r="T31" s="28" t="s">
        <v>21</v>
      </c>
      <c r="U31" s="52" t="s">
        <v>73</v>
      </c>
      <c r="V31" s="28" t="s">
        <v>21</v>
      </c>
      <c r="W31" s="52" t="s">
        <v>74</v>
      </c>
      <c r="X31" s="30"/>
      <c r="Y31" s="28" t="s">
        <v>67</v>
      </c>
      <c r="Z31" s="124" t="s">
        <v>113</v>
      </c>
      <c r="AA31" s="28" t="s">
        <v>21</v>
      </c>
      <c r="AB31" s="124" t="s">
        <v>76</v>
      </c>
      <c r="AC31" s="30"/>
      <c r="AD31" s="38" t="s">
        <v>67</v>
      </c>
      <c r="AE31" s="27" t="s">
        <v>152</v>
      </c>
      <c r="AF31" s="38" t="s">
        <v>65</v>
      </c>
      <c r="AG31" s="27" t="s">
        <v>78</v>
      </c>
      <c r="AH31" s="38" t="s">
        <v>65</v>
      </c>
      <c r="AI31" s="27" t="s">
        <v>79</v>
      </c>
      <c r="AJ31" s="30"/>
      <c r="AK31" s="28" t="s">
        <v>65</v>
      </c>
      <c r="AL31" s="45" t="s">
        <v>315</v>
      </c>
      <c r="AM31" s="28" t="s">
        <v>65</v>
      </c>
      <c r="AN31" s="27" t="s">
        <v>306</v>
      </c>
      <c r="AO31" s="28" t="s">
        <v>67</v>
      </c>
      <c r="AP31" s="27" t="s">
        <v>272</v>
      </c>
      <c r="AQ31" s="30"/>
      <c r="AR31" s="44" t="s">
        <v>65</v>
      </c>
      <c r="AS31" s="126" t="s">
        <v>250</v>
      </c>
      <c r="AT31" s="44" t="s">
        <v>65</v>
      </c>
      <c r="AU31" s="126" t="s">
        <v>268</v>
      </c>
      <c r="AV31" s="44" t="s">
        <v>21</v>
      </c>
      <c r="AW31" s="117" t="s">
        <v>252</v>
      </c>
      <c r="AX31" s="44" t="s">
        <v>21</v>
      </c>
      <c r="AY31" s="117" t="s">
        <v>253</v>
      </c>
      <c r="AZ31" s="30"/>
      <c r="BA31" s="54" t="s">
        <v>65</v>
      </c>
      <c r="BB31" s="42" t="s">
        <v>85</v>
      </c>
      <c r="BC31" s="56" t="s">
        <v>21</v>
      </c>
      <c r="BD31" s="42" t="s">
        <v>106</v>
      </c>
      <c r="BE31" s="56" t="s">
        <v>21</v>
      </c>
      <c r="BF31" s="42" t="s">
        <v>87</v>
      </c>
      <c r="BG31" s="30"/>
      <c r="BH31" s="38" t="s">
        <v>65</v>
      </c>
      <c r="BI31" s="27" t="s">
        <v>154</v>
      </c>
      <c r="BJ31" s="38" t="s">
        <v>21</v>
      </c>
      <c r="BK31" s="27" t="s">
        <v>89</v>
      </c>
      <c r="BL31" s="30"/>
      <c r="BM31" s="44" t="s">
        <v>21</v>
      </c>
      <c r="BN31" s="27" t="s">
        <v>134</v>
      </c>
      <c r="BO31" s="30"/>
      <c r="BP31" s="44" t="s">
        <v>21</v>
      </c>
      <c r="BQ31" s="122" t="s">
        <v>255</v>
      </c>
      <c r="BR31" s="44" t="s">
        <v>21</v>
      </c>
      <c r="BS31" s="122" t="s">
        <v>256</v>
      </c>
      <c r="BT31" s="120"/>
      <c r="BU31" s="27">
        <v>1</v>
      </c>
      <c r="BV31" s="47"/>
      <c r="BW31" s="48"/>
      <c r="BX31" s="47"/>
      <c r="BY31" s="27">
        <v>2</v>
      </c>
      <c r="BZ31" s="229"/>
      <c r="CA31" s="49" t="s">
        <v>21</v>
      </c>
      <c r="CB31" s="100"/>
      <c r="CC31" s="100"/>
      <c r="CD31" s="100"/>
      <c r="CE31" s="100"/>
      <c r="CF31" s="100"/>
      <c r="CG31" s="100"/>
      <c r="CH31" s="100"/>
      <c r="CI31" s="100"/>
      <c r="CJ31" s="100"/>
      <c r="CK31" s="100"/>
      <c r="CL31" s="100"/>
      <c r="CM31" s="100"/>
      <c r="CN31" s="100"/>
      <c r="CO31" s="100"/>
      <c r="CP31" s="100"/>
    </row>
    <row r="32" spans="1:94" ht="30" customHeight="1">
      <c r="A32" s="23">
        <v>20</v>
      </c>
      <c r="B32" s="127" t="s">
        <v>316</v>
      </c>
      <c r="C32" s="127" t="s">
        <v>317</v>
      </c>
      <c r="D32" s="132" t="s">
        <v>318</v>
      </c>
      <c r="E32" s="15"/>
      <c r="F32" s="28" t="s">
        <v>67</v>
      </c>
      <c r="G32" s="29" t="s">
        <v>68</v>
      </c>
      <c r="H32" s="28" t="s">
        <v>67</v>
      </c>
      <c r="I32" s="29" t="s">
        <v>68</v>
      </c>
      <c r="J32" s="30"/>
      <c r="K32" s="50" t="s">
        <v>111</v>
      </c>
      <c r="L32" s="131"/>
      <c r="M32" s="51" t="s">
        <v>111</v>
      </c>
      <c r="N32" s="129"/>
      <c r="O32" s="51" t="s">
        <v>111</v>
      </c>
      <c r="P32" s="129"/>
      <c r="Q32" s="30"/>
      <c r="R32" s="65"/>
      <c r="S32" s="47"/>
      <c r="T32" s="65"/>
      <c r="U32" s="66"/>
      <c r="V32" s="65" t="s">
        <v>111</v>
      </c>
      <c r="W32" s="66"/>
      <c r="X32" s="30"/>
      <c r="Y32" s="28" t="s">
        <v>67</v>
      </c>
      <c r="Z32" s="29" t="s">
        <v>113</v>
      </c>
      <c r="AA32" s="28" t="s">
        <v>67</v>
      </c>
      <c r="AB32" s="29" t="s">
        <v>114</v>
      </c>
      <c r="AC32" s="30"/>
      <c r="AD32" s="65"/>
      <c r="AE32" s="47"/>
      <c r="AF32" s="65"/>
      <c r="AG32" s="47"/>
      <c r="AH32" s="65" t="s">
        <v>111</v>
      </c>
      <c r="AI32" s="47"/>
      <c r="AJ32" s="30"/>
      <c r="AK32" s="28" t="s">
        <v>67</v>
      </c>
      <c r="AL32" s="45" t="s">
        <v>247</v>
      </c>
      <c r="AM32" s="28" t="s">
        <v>65</v>
      </c>
      <c r="AN32" s="27" t="s">
        <v>319</v>
      </c>
      <c r="AO32" s="28" t="s">
        <v>67</v>
      </c>
      <c r="AP32" s="27" t="s">
        <v>272</v>
      </c>
      <c r="AQ32" s="30"/>
      <c r="AR32" s="44" t="s">
        <v>67</v>
      </c>
      <c r="AS32" s="126" t="s">
        <v>273</v>
      </c>
      <c r="AT32" s="44" t="s">
        <v>67</v>
      </c>
      <c r="AU32" s="117" t="s">
        <v>273</v>
      </c>
      <c r="AV32" s="44" t="s">
        <v>67</v>
      </c>
      <c r="AW32" s="117" t="s">
        <v>273</v>
      </c>
      <c r="AX32" s="44" t="s">
        <v>67</v>
      </c>
      <c r="AY32" s="117" t="s">
        <v>273</v>
      </c>
      <c r="AZ32" s="30"/>
      <c r="BA32" s="54" t="s">
        <v>111</v>
      </c>
      <c r="BB32" s="80"/>
      <c r="BC32" s="56" t="s">
        <v>111</v>
      </c>
      <c r="BD32" s="80"/>
      <c r="BE32" s="56" t="s">
        <v>111</v>
      </c>
      <c r="BF32" s="80"/>
      <c r="BG32" s="30"/>
      <c r="BH32" s="82"/>
      <c r="BI32" s="47"/>
      <c r="BJ32" s="82" t="s">
        <v>111</v>
      </c>
      <c r="BK32" s="47"/>
      <c r="BL32" s="30"/>
      <c r="BM32" s="69" t="s">
        <v>111</v>
      </c>
      <c r="BN32" s="70"/>
      <c r="BO32" s="30"/>
      <c r="BP32" s="44" t="s">
        <v>21</v>
      </c>
      <c r="BQ32" s="122"/>
      <c r="BR32" s="44" t="s">
        <v>21</v>
      </c>
      <c r="BS32" s="122"/>
      <c r="BT32" s="120"/>
      <c r="BU32" s="47"/>
      <c r="BV32" s="47"/>
      <c r="BW32" s="48"/>
      <c r="BX32" s="47"/>
      <c r="BY32" s="47"/>
      <c r="BZ32" s="229"/>
      <c r="CA32" s="73" t="s">
        <v>111</v>
      </c>
      <c r="CB32" s="100"/>
      <c r="CC32" s="100"/>
      <c r="CD32" s="100"/>
      <c r="CE32" s="100"/>
      <c r="CF32" s="100"/>
      <c r="CG32" s="100"/>
      <c r="CH32" s="100"/>
      <c r="CI32" s="100"/>
      <c r="CJ32" s="100"/>
      <c r="CK32" s="100"/>
      <c r="CL32" s="100"/>
      <c r="CM32" s="100"/>
      <c r="CN32" s="100"/>
      <c r="CO32" s="100"/>
      <c r="CP32" s="100"/>
    </row>
    <row r="33" spans="1:94" ht="30" customHeight="1">
      <c r="A33" s="23">
        <v>21</v>
      </c>
      <c r="B33" s="112" t="s">
        <v>316</v>
      </c>
      <c r="C33" s="113" t="s">
        <v>320</v>
      </c>
      <c r="D33" s="114" t="s">
        <v>321</v>
      </c>
      <c r="E33" s="15"/>
      <c r="F33" s="28" t="s">
        <v>65</v>
      </c>
      <c r="G33" s="27" t="s">
        <v>66</v>
      </c>
      <c r="H33" s="28" t="s">
        <v>67</v>
      </c>
      <c r="I33" s="29" t="s">
        <v>68</v>
      </c>
      <c r="J33" s="30"/>
      <c r="K33" s="50" t="s">
        <v>21</v>
      </c>
      <c r="L33" s="115" t="s">
        <v>69</v>
      </c>
      <c r="M33" s="51" t="s">
        <v>21</v>
      </c>
      <c r="N33" s="115" t="s">
        <v>118</v>
      </c>
      <c r="O33" s="51" t="s">
        <v>65</v>
      </c>
      <c r="P33" s="32" t="s">
        <v>119</v>
      </c>
      <c r="Q33" s="30"/>
      <c r="R33" s="28" t="s">
        <v>65</v>
      </c>
      <c r="S33" s="27" t="s">
        <v>282</v>
      </c>
      <c r="T33" s="28" t="s">
        <v>21</v>
      </c>
      <c r="U33" s="52" t="s">
        <v>73</v>
      </c>
      <c r="V33" s="28" t="s">
        <v>21</v>
      </c>
      <c r="W33" s="52" t="s">
        <v>74</v>
      </c>
      <c r="X33" s="30"/>
      <c r="Y33" s="28" t="s">
        <v>21</v>
      </c>
      <c r="Z33" s="116" t="s">
        <v>246</v>
      </c>
      <c r="AA33" s="28" t="s">
        <v>21</v>
      </c>
      <c r="AB33" s="29" t="s">
        <v>76</v>
      </c>
      <c r="AC33" s="30"/>
      <c r="AD33" s="38" t="s">
        <v>67</v>
      </c>
      <c r="AE33" s="27" t="s">
        <v>152</v>
      </c>
      <c r="AF33" s="38" t="s">
        <v>67</v>
      </c>
      <c r="AG33" s="27" t="s">
        <v>153</v>
      </c>
      <c r="AH33" s="38" t="s">
        <v>65</v>
      </c>
      <c r="AI33" s="27" t="s">
        <v>79</v>
      </c>
      <c r="AJ33" s="30"/>
      <c r="AK33" s="28" t="s">
        <v>65</v>
      </c>
      <c r="AL33" s="45" t="s">
        <v>247</v>
      </c>
      <c r="AM33" s="28" t="s">
        <v>65</v>
      </c>
      <c r="AN33" s="27" t="s">
        <v>319</v>
      </c>
      <c r="AO33" s="28" t="s">
        <v>65</v>
      </c>
      <c r="AP33" s="27" t="s">
        <v>275</v>
      </c>
      <c r="AQ33" s="30"/>
      <c r="AR33" s="44" t="s">
        <v>65</v>
      </c>
      <c r="AS33" s="117" t="s">
        <v>250</v>
      </c>
      <c r="AT33" s="44" t="s">
        <v>21</v>
      </c>
      <c r="AU33" s="126" t="s">
        <v>268</v>
      </c>
      <c r="AV33" s="44" t="s">
        <v>21</v>
      </c>
      <c r="AW33" s="117" t="s">
        <v>252</v>
      </c>
      <c r="AX33" s="44" t="s">
        <v>21</v>
      </c>
      <c r="AY33" s="117" t="s">
        <v>253</v>
      </c>
      <c r="AZ33" s="30"/>
      <c r="BA33" s="54" t="s">
        <v>65</v>
      </c>
      <c r="BB33" s="42" t="s">
        <v>85</v>
      </c>
      <c r="BC33" s="56" t="s">
        <v>65</v>
      </c>
      <c r="BD33" s="42" t="s">
        <v>123</v>
      </c>
      <c r="BE33" s="56" t="s">
        <v>65</v>
      </c>
      <c r="BF33" s="42" t="s">
        <v>145</v>
      </c>
      <c r="BG33" s="30"/>
      <c r="BH33" s="38" t="s">
        <v>65</v>
      </c>
      <c r="BI33" s="27" t="s">
        <v>154</v>
      </c>
      <c r="BJ33" s="38" t="s">
        <v>21</v>
      </c>
      <c r="BK33" s="27" t="s">
        <v>89</v>
      </c>
      <c r="BL33" s="30"/>
      <c r="BM33" s="44" t="s">
        <v>67</v>
      </c>
      <c r="BN33" s="59" t="s">
        <v>307</v>
      </c>
      <c r="BO33" s="30"/>
      <c r="BP33" s="44" t="s">
        <v>21</v>
      </c>
      <c r="BQ33" s="122" t="s">
        <v>255</v>
      </c>
      <c r="BR33" s="44" t="s">
        <v>21</v>
      </c>
      <c r="BS33" s="122" t="s">
        <v>256</v>
      </c>
      <c r="BT33" s="120"/>
      <c r="BU33" s="47"/>
      <c r="BV33" s="27">
        <v>5</v>
      </c>
      <c r="BW33" s="48"/>
      <c r="BX33" s="47"/>
      <c r="BY33" s="27">
        <v>13</v>
      </c>
      <c r="BZ33" s="229"/>
      <c r="CA33" s="49" t="s">
        <v>67</v>
      </c>
      <c r="CB33" s="100"/>
      <c r="CC33" s="100"/>
      <c r="CD33" s="100"/>
      <c r="CE33" s="100"/>
      <c r="CF33" s="100"/>
      <c r="CG33" s="100"/>
      <c r="CH33" s="100"/>
      <c r="CI33" s="100"/>
      <c r="CJ33" s="100"/>
      <c r="CK33" s="100"/>
      <c r="CL33" s="100"/>
      <c r="CM33" s="100"/>
      <c r="CN33" s="100"/>
      <c r="CO33" s="100"/>
      <c r="CP33" s="100"/>
    </row>
    <row r="34" spans="1:94" ht="30" customHeight="1">
      <c r="A34" s="23">
        <v>22</v>
      </c>
      <c r="B34" s="112" t="s">
        <v>322</v>
      </c>
      <c r="C34" s="113" t="s">
        <v>323</v>
      </c>
      <c r="D34" s="114" t="s">
        <v>324</v>
      </c>
      <c r="E34" s="15"/>
      <c r="F34" s="28" t="s">
        <v>21</v>
      </c>
      <c r="G34" s="27" t="s">
        <v>96</v>
      </c>
      <c r="H34" s="28" t="s">
        <v>65</v>
      </c>
      <c r="I34" s="29" t="s">
        <v>133</v>
      </c>
      <c r="J34" s="30"/>
      <c r="K34" s="50" t="s">
        <v>21</v>
      </c>
      <c r="L34" s="115" t="s">
        <v>69</v>
      </c>
      <c r="M34" s="51" t="s">
        <v>98</v>
      </c>
      <c r="N34" s="32" t="s">
        <v>100</v>
      </c>
      <c r="O34" s="51" t="s">
        <v>21</v>
      </c>
      <c r="P34" s="115" t="s">
        <v>71</v>
      </c>
      <c r="Q34" s="30"/>
      <c r="R34" s="28" t="s">
        <v>21</v>
      </c>
      <c r="S34" s="27" t="s">
        <v>72</v>
      </c>
      <c r="T34" s="28" t="s">
        <v>21</v>
      </c>
      <c r="U34" s="52" t="s">
        <v>73</v>
      </c>
      <c r="V34" s="28" t="s">
        <v>21</v>
      </c>
      <c r="W34" s="52" t="s">
        <v>74</v>
      </c>
      <c r="X34" s="30"/>
      <c r="Y34" s="28" t="s">
        <v>21</v>
      </c>
      <c r="Z34" s="116" t="s">
        <v>246</v>
      </c>
      <c r="AA34" s="28" t="s">
        <v>21</v>
      </c>
      <c r="AB34" s="124" t="s">
        <v>76</v>
      </c>
      <c r="AC34" s="30"/>
      <c r="AD34" s="38" t="s">
        <v>65</v>
      </c>
      <c r="AE34" s="27" t="s">
        <v>152</v>
      </c>
      <c r="AF34" s="38" t="s">
        <v>21</v>
      </c>
      <c r="AG34" s="27" t="s">
        <v>103</v>
      </c>
      <c r="AH34" s="38" t="s">
        <v>65</v>
      </c>
      <c r="AI34" s="27" t="s">
        <v>79</v>
      </c>
      <c r="AJ34" s="30"/>
      <c r="AK34" s="28" t="s">
        <v>21</v>
      </c>
      <c r="AL34" s="52" t="s">
        <v>247</v>
      </c>
      <c r="AM34" s="28" t="s">
        <v>21</v>
      </c>
      <c r="AN34" s="52" t="s">
        <v>319</v>
      </c>
      <c r="AO34" s="28" t="s">
        <v>21</v>
      </c>
      <c r="AP34" s="52" t="s">
        <v>275</v>
      </c>
      <c r="AQ34" s="30"/>
      <c r="AR34" s="44" t="s">
        <v>65</v>
      </c>
      <c r="AS34" s="117" t="s">
        <v>250</v>
      </c>
      <c r="AT34" s="44" t="s">
        <v>21</v>
      </c>
      <c r="AU34" s="126" t="s">
        <v>268</v>
      </c>
      <c r="AV34" s="44" t="s">
        <v>21</v>
      </c>
      <c r="AW34" s="117" t="s">
        <v>252</v>
      </c>
      <c r="AX34" s="44" t="s">
        <v>21</v>
      </c>
      <c r="AY34" s="117" t="s">
        <v>253</v>
      </c>
      <c r="AZ34" s="30"/>
      <c r="BA34" s="54" t="s">
        <v>65</v>
      </c>
      <c r="BB34" s="42" t="s">
        <v>85</v>
      </c>
      <c r="BC34" s="56" t="s">
        <v>65</v>
      </c>
      <c r="BD34" s="42" t="s">
        <v>123</v>
      </c>
      <c r="BE34" s="56" t="s">
        <v>65</v>
      </c>
      <c r="BF34" s="42" t="s">
        <v>145</v>
      </c>
      <c r="BG34" s="30"/>
      <c r="BH34" s="38" t="s">
        <v>21</v>
      </c>
      <c r="BI34" s="27" t="s">
        <v>88</v>
      </c>
      <c r="BJ34" s="38" t="s">
        <v>21</v>
      </c>
      <c r="BK34" s="27" t="s">
        <v>89</v>
      </c>
      <c r="BL34" s="30"/>
      <c r="BM34" s="44" t="s">
        <v>21</v>
      </c>
      <c r="BN34" s="27" t="s">
        <v>254</v>
      </c>
      <c r="BO34" s="30"/>
      <c r="BP34" s="44" t="s">
        <v>21</v>
      </c>
      <c r="BQ34" s="122" t="s">
        <v>255</v>
      </c>
      <c r="BR34" s="44" t="s">
        <v>21</v>
      </c>
      <c r="BS34" s="122" t="s">
        <v>256</v>
      </c>
      <c r="BT34" s="120"/>
      <c r="BU34" s="47"/>
      <c r="BV34" s="27">
        <v>1</v>
      </c>
      <c r="BW34" s="48"/>
      <c r="BX34" s="47"/>
      <c r="BY34" s="27">
        <v>11</v>
      </c>
      <c r="BZ34" s="229"/>
      <c r="CA34" s="49" t="s">
        <v>65</v>
      </c>
      <c r="CB34" s="100"/>
      <c r="CC34" s="100"/>
      <c r="CD34" s="100"/>
      <c r="CE34" s="100"/>
      <c r="CF34" s="100"/>
      <c r="CG34" s="100"/>
      <c r="CH34" s="100"/>
      <c r="CI34" s="100"/>
      <c r="CJ34" s="100"/>
      <c r="CK34" s="100"/>
      <c r="CL34" s="100"/>
      <c r="CM34" s="100"/>
      <c r="CN34" s="100"/>
      <c r="CO34" s="100"/>
      <c r="CP34" s="100"/>
    </row>
    <row r="35" spans="1:94" ht="30" customHeight="1">
      <c r="A35" s="23">
        <v>23</v>
      </c>
      <c r="B35" s="112" t="s">
        <v>325</v>
      </c>
      <c r="C35" s="113" t="s">
        <v>326</v>
      </c>
      <c r="D35" s="114" t="s">
        <v>327</v>
      </c>
      <c r="E35" s="15"/>
      <c r="F35" s="28" t="s">
        <v>65</v>
      </c>
      <c r="G35" s="27" t="s">
        <v>66</v>
      </c>
      <c r="H35" s="28" t="s">
        <v>65</v>
      </c>
      <c r="I35" s="29" t="s">
        <v>133</v>
      </c>
      <c r="J35" s="30"/>
      <c r="K35" s="50" t="s">
        <v>21</v>
      </c>
      <c r="L35" s="115" t="s">
        <v>69</v>
      </c>
      <c r="M35" s="51" t="s">
        <v>21</v>
      </c>
      <c r="N35" s="115" t="s">
        <v>118</v>
      </c>
      <c r="O35" s="51" t="s">
        <v>21</v>
      </c>
      <c r="P35" s="115" t="s">
        <v>71</v>
      </c>
      <c r="Q35" s="30"/>
      <c r="R35" s="28" t="s">
        <v>65</v>
      </c>
      <c r="S35" s="52" t="s">
        <v>282</v>
      </c>
      <c r="T35" s="28" t="s">
        <v>21</v>
      </c>
      <c r="U35" s="52" t="s">
        <v>73</v>
      </c>
      <c r="V35" s="28" t="s">
        <v>21</v>
      </c>
      <c r="W35" s="52" t="s">
        <v>74</v>
      </c>
      <c r="X35" s="30"/>
      <c r="Y35" s="28" t="s">
        <v>98</v>
      </c>
      <c r="Z35" s="116" t="s">
        <v>246</v>
      </c>
      <c r="AA35" s="28" t="s">
        <v>98</v>
      </c>
      <c r="AB35" s="124" t="s">
        <v>76</v>
      </c>
      <c r="AC35" s="30"/>
      <c r="AD35" s="38" t="s">
        <v>67</v>
      </c>
      <c r="AE35" s="27" t="s">
        <v>152</v>
      </c>
      <c r="AF35" s="38" t="s">
        <v>67</v>
      </c>
      <c r="AG35" s="27" t="s">
        <v>153</v>
      </c>
      <c r="AH35" s="38" t="s">
        <v>67</v>
      </c>
      <c r="AI35" s="27" t="s">
        <v>161</v>
      </c>
      <c r="AJ35" s="30"/>
      <c r="AK35" s="28" t="s">
        <v>65</v>
      </c>
      <c r="AL35" s="27" t="s">
        <v>247</v>
      </c>
      <c r="AM35" s="28" t="s">
        <v>65</v>
      </c>
      <c r="AN35" s="27" t="s">
        <v>328</v>
      </c>
      <c r="AO35" s="28" t="s">
        <v>65</v>
      </c>
      <c r="AP35" s="27" t="s">
        <v>275</v>
      </c>
      <c r="AQ35" s="30"/>
      <c r="AR35" s="44" t="s">
        <v>65</v>
      </c>
      <c r="AS35" s="117" t="s">
        <v>250</v>
      </c>
      <c r="AT35" s="44" t="s">
        <v>67</v>
      </c>
      <c r="AU35" s="117" t="s">
        <v>273</v>
      </c>
      <c r="AV35" s="44" t="s">
        <v>67</v>
      </c>
      <c r="AW35" s="117" t="s">
        <v>273</v>
      </c>
      <c r="AX35" s="44" t="s">
        <v>65</v>
      </c>
      <c r="AY35" s="117" t="s">
        <v>283</v>
      </c>
      <c r="AZ35" s="30"/>
      <c r="BA35" s="54" t="s">
        <v>65</v>
      </c>
      <c r="BB35" s="42" t="s">
        <v>85</v>
      </c>
      <c r="BC35" s="56" t="s">
        <v>21</v>
      </c>
      <c r="BD35" s="42" t="s">
        <v>106</v>
      </c>
      <c r="BE35" s="56" t="s">
        <v>65</v>
      </c>
      <c r="BF35" s="42" t="s">
        <v>145</v>
      </c>
      <c r="BG35" s="30"/>
      <c r="BH35" s="38" t="s">
        <v>65</v>
      </c>
      <c r="BI35" s="27" t="s">
        <v>154</v>
      </c>
      <c r="BJ35" s="38" t="s">
        <v>21</v>
      </c>
      <c r="BK35" s="27" t="s">
        <v>89</v>
      </c>
      <c r="BL35" s="30"/>
      <c r="BM35" s="44" t="s">
        <v>21</v>
      </c>
      <c r="BN35" s="27" t="s">
        <v>134</v>
      </c>
      <c r="BO35" s="30"/>
      <c r="BP35" s="44" t="s">
        <v>21</v>
      </c>
      <c r="BQ35" s="122" t="s">
        <v>255</v>
      </c>
      <c r="BR35" s="44" t="s">
        <v>21</v>
      </c>
      <c r="BS35" s="122" t="s">
        <v>256</v>
      </c>
      <c r="BT35" s="120"/>
      <c r="BU35" s="47"/>
      <c r="BV35" s="47"/>
      <c r="BW35" s="48"/>
      <c r="BX35" s="47"/>
      <c r="BY35" s="27">
        <v>2</v>
      </c>
      <c r="BZ35" s="229"/>
      <c r="CA35" s="49" t="s">
        <v>21</v>
      </c>
      <c r="CB35" s="100"/>
      <c r="CC35" s="100"/>
      <c r="CD35" s="100"/>
      <c r="CE35" s="100"/>
      <c r="CF35" s="100"/>
      <c r="CG35" s="100"/>
      <c r="CH35" s="100"/>
      <c r="CI35" s="100"/>
      <c r="CJ35" s="100"/>
      <c r="CK35" s="100"/>
      <c r="CL35" s="100"/>
      <c r="CM35" s="100"/>
      <c r="CN35" s="100"/>
      <c r="CO35" s="100"/>
      <c r="CP35" s="100"/>
    </row>
    <row r="36" spans="1:94" ht="30" customHeight="1">
      <c r="A36" s="23">
        <v>24</v>
      </c>
      <c r="B36" s="112" t="s">
        <v>329</v>
      </c>
      <c r="C36" s="113" t="s">
        <v>189</v>
      </c>
      <c r="D36" s="114" t="s">
        <v>330</v>
      </c>
      <c r="E36" s="15"/>
      <c r="F36" s="28" t="s">
        <v>21</v>
      </c>
      <c r="G36" s="27" t="s">
        <v>96</v>
      </c>
      <c r="H36" s="28" t="s">
        <v>21</v>
      </c>
      <c r="I36" s="27" t="s">
        <v>97</v>
      </c>
      <c r="J36" s="30"/>
      <c r="K36" s="50" t="s">
        <v>21</v>
      </c>
      <c r="L36" s="115" t="s">
        <v>69</v>
      </c>
      <c r="M36" s="51" t="s">
        <v>21</v>
      </c>
      <c r="N36" s="115" t="s">
        <v>118</v>
      </c>
      <c r="O36" s="51" t="s">
        <v>21</v>
      </c>
      <c r="P36" s="115" t="s">
        <v>71</v>
      </c>
      <c r="Q36" s="30"/>
      <c r="R36" s="28" t="s">
        <v>21</v>
      </c>
      <c r="S36" s="27" t="s">
        <v>72</v>
      </c>
      <c r="T36" s="28" t="s">
        <v>21</v>
      </c>
      <c r="U36" s="52" t="s">
        <v>73</v>
      </c>
      <c r="V36" s="28" t="s">
        <v>21</v>
      </c>
      <c r="W36" s="52" t="s">
        <v>74</v>
      </c>
      <c r="X36" s="30"/>
      <c r="Y36" s="28" t="s">
        <v>67</v>
      </c>
      <c r="Z36" s="29" t="s">
        <v>113</v>
      </c>
      <c r="AA36" s="28" t="s">
        <v>65</v>
      </c>
      <c r="AB36" s="29" t="s">
        <v>127</v>
      </c>
      <c r="AC36" s="30"/>
      <c r="AD36" s="38" t="s">
        <v>67</v>
      </c>
      <c r="AE36" s="27" t="s">
        <v>152</v>
      </c>
      <c r="AF36" s="38" t="s">
        <v>65</v>
      </c>
      <c r="AG36" s="27" t="s">
        <v>78</v>
      </c>
      <c r="AH36" s="38" t="s">
        <v>67</v>
      </c>
      <c r="AI36" s="27" t="s">
        <v>161</v>
      </c>
      <c r="AJ36" s="30"/>
      <c r="AK36" s="28" t="s">
        <v>67</v>
      </c>
      <c r="AL36" s="52" t="s">
        <v>272</v>
      </c>
      <c r="AM36" s="28" t="s">
        <v>67</v>
      </c>
      <c r="AN36" s="52" t="s">
        <v>272</v>
      </c>
      <c r="AO36" s="28" t="s">
        <v>67</v>
      </c>
      <c r="AP36" s="52" t="s">
        <v>272</v>
      </c>
      <c r="AQ36" s="30"/>
      <c r="AR36" s="44" t="s">
        <v>65</v>
      </c>
      <c r="AS36" s="117" t="s">
        <v>250</v>
      </c>
      <c r="AT36" s="44" t="s">
        <v>67</v>
      </c>
      <c r="AU36" s="117" t="s">
        <v>273</v>
      </c>
      <c r="AV36" s="44" t="s">
        <v>67</v>
      </c>
      <c r="AW36" s="117" t="s">
        <v>273</v>
      </c>
      <c r="AX36" s="44" t="s">
        <v>21</v>
      </c>
      <c r="AY36" s="117" t="s">
        <v>253</v>
      </c>
      <c r="AZ36" s="30"/>
      <c r="BA36" s="54" t="s">
        <v>65</v>
      </c>
      <c r="BB36" s="42" t="s">
        <v>85</v>
      </c>
      <c r="BC36" s="56" t="s">
        <v>65</v>
      </c>
      <c r="BD36" s="42" t="s">
        <v>123</v>
      </c>
      <c r="BE36" s="56" t="s">
        <v>65</v>
      </c>
      <c r="BF36" s="42" t="s">
        <v>145</v>
      </c>
      <c r="BG36" s="30"/>
      <c r="BH36" s="38" t="s">
        <v>21</v>
      </c>
      <c r="BI36" s="27" t="s">
        <v>88</v>
      </c>
      <c r="BJ36" s="38" t="s">
        <v>21</v>
      </c>
      <c r="BK36" s="27" t="s">
        <v>89</v>
      </c>
      <c r="BL36" s="30"/>
      <c r="BM36" s="44" t="s">
        <v>65</v>
      </c>
      <c r="BN36" s="27" t="s">
        <v>90</v>
      </c>
      <c r="BO36" s="30"/>
      <c r="BP36" s="44" t="s">
        <v>21</v>
      </c>
      <c r="BQ36" s="122" t="s">
        <v>255</v>
      </c>
      <c r="BR36" s="44" t="s">
        <v>21</v>
      </c>
      <c r="BS36" s="122" t="s">
        <v>256</v>
      </c>
      <c r="BT36" s="120"/>
      <c r="BU36" s="47"/>
      <c r="BV36" s="27">
        <v>1</v>
      </c>
      <c r="BW36" s="48"/>
      <c r="BX36" s="47"/>
      <c r="BY36" s="27">
        <v>2</v>
      </c>
      <c r="BZ36" s="229"/>
      <c r="CA36" s="49" t="s">
        <v>21</v>
      </c>
      <c r="CB36" s="100"/>
      <c r="CC36" s="100"/>
      <c r="CD36" s="100"/>
      <c r="CE36" s="100"/>
      <c r="CF36" s="100"/>
      <c r="CG36" s="100"/>
      <c r="CH36" s="100"/>
      <c r="CI36" s="100"/>
      <c r="CJ36" s="100"/>
      <c r="CK36" s="100"/>
      <c r="CL36" s="100"/>
      <c r="CM36" s="100"/>
      <c r="CN36" s="100"/>
      <c r="CO36" s="100"/>
      <c r="CP36" s="100"/>
    </row>
    <row r="37" spans="1:94" ht="30" customHeight="1">
      <c r="A37" s="23">
        <v>25</v>
      </c>
      <c r="B37" s="112" t="s">
        <v>294</v>
      </c>
      <c r="C37" s="112" t="s">
        <v>331</v>
      </c>
      <c r="D37" s="125" t="s">
        <v>332</v>
      </c>
      <c r="E37" s="15"/>
      <c r="F37" s="28" t="s">
        <v>21</v>
      </c>
      <c r="G37" s="27" t="s">
        <v>96</v>
      </c>
      <c r="H37" s="28" t="s">
        <v>65</v>
      </c>
      <c r="I37" s="29" t="s">
        <v>133</v>
      </c>
      <c r="J37" s="30"/>
      <c r="K37" s="50" t="s">
        <v>21</v>
      </c>
      <c r="L37" s="115" t="s">
        <v>69</v>
      </c>
      <c r="M37" s="51" t="s">
        <v>21</v>
      </c>
      <c r="N37" s="115" t="s">
        <v>118</v>
      </c>
      <c r="O37" s="51" t="s">
        <v>21</v>
      </c>
      <c r="P37" s="115" t="s">
        <v>71</v>
      </c>
      <c r="Q37" s="30"/>
      <c r="R37" s="28" t="s">
        <v>65</v>
      </c>
      <c r="S37" s="27" t="s">
        <v>282</v>
      </c>
      <c r="T37" s="28" t="s">
        <v>21</v>
      </c>
      <c r="U37" s="52" t="s">
        <v>73</v>
      </c>
      <c r="V37" s="28" t="s">
        <v>21</v>
      </c>
      <c r="W37" s="52" t="s">
        <v>74</v>
      </c>
      <c r="X37" s="30"/>
      <c r="Y37" s="28" t="s">
        <v>65</v>
      </c>
      <c r="Z37" s="29" t="s">
        <v>127</v>
      </c>
      <c r="AA37" s="28" t="s">
        <v>65</v>
      </c>
      <c r="AB37" s="29" t="s">
        <v>127</v>
      </c>
      <c r="AC37" s="30"/>
      <c r="AD37" s="38" t="s">
        <v>67</v>
      </c>
      <c r="AE37" s="27" t="s">
        <v>152</v>
      </c>
      <c r="AF37" s="38" t="s">
        <v>65</v>
      </c>
      <c r="AG37" s="27" t="s">
        <v>78</v>
      </c>
      <c r="AH37" s="38" t="s">
        <v>65</v>
      </c>
      <c r="AI37" s="27" t="s">
        <v>79</v>
      </c>
      <c r="AJ37" s="30"/>
      <c r="AK37" s="28" t="s">
        <v>65</v>
      </c>
      <c r="AL37" s="52" t="s">
        <v>247</v>
      </c>
      <c r="AM37" s="28" t="s">
        <v>65</v>
      </c>
      <c r="AN37" s="52" t="s">
        <v>328</v>
      </c>
      <c r="AO37" s="28" t="s">
        <v>65</v>
      </c>
      <c r="AP37" s="52" t="s">
        <v>275</v>
      </c>
      <c r="AQ37" s="30"/>
      <c r="AR37" s="44" t="s">
        <v>65</v>
      </c>
      <c r="AS37" s="126" t="s">
        <v>250</v>
      </c>
      <c r="AT37" s="44" t="s">
        <v>21</v>
      </c>
      <c r="AU37" s="126" t="s">
        <v>268</v>
      </c>
      <c r="AV37" s="44" t="s">
        <v>65</v>
      </c>
      <c r="AW37" s="118" t="s">
        <v>333</v>
      </c>
      <c r="AX37" s="44" t="s">
        <v>65</v>
      </c>
      <c r="AY37" s="117" t="s">
        <v>283</v>
      </c>
      <c r="AZ37" s="30"/>
      <c r="BA37" s="54" t="s">
        <v>21</v>
      </c>
      <c r="BB37" s="55" t="s">
        <v>105</v>
      </c>
      <c r="BC37" s="56" t="s">
        <v>65</v>
      </c>
      <c r="BD37" s="42" t="s">
        <v>123</v>
      </c>
      <c r="BE37" s="56" t="s">
        <v>65</v>
      </c>
      <c r="BF37" s="42" t="s">
        <v>145</v>
      </c>
      <c r="BG37" s="30"/>
      <c r="BH37" s="38" t="s">
        <v>21</v>
      </c>
      <c r="BI37" s="27" t="s">
        <v>88</v>
      </c>
      <c r="BJ37" s="38" t="s">
        <v>21</v>
      </c>
      <c r="BK37" s="27" t="s">
        <v>89</v>
      </c>
      <c r="BL37" s="30"/>
      <c r="BM37" s="44" t="s">
        <v>21</v>
      </c>
      <c r="BN37" s="27" t="s">
        <v>254</v>
      </c>
      <c r="BO37" s="30"/>
      <c r="BP37" s="44" t="s">
        <v>21</v>
      </c>
      <c r="BQ37" s="122" t="s">
        <v>255</v>
      </c>
      <c r="BR37" s="44" t="s">
        <v>21</v>
      </c>
      <c r="BS37" s="122" t="s">
        <v>256</v>
      </c>
      <c r="BT37" s="120"/>
      <c r="BU37" s="27">
        <v>1</v>
      </c>
      <c r="BV37" s="27">
        <v>11</v>
      </c>
      <c r="BW37" s="48"/>
      <c r="BX37" s="47"/>
      <c r="BY37" s="27">
        <v>14</v>
      </c>
      <c r="BZ37" s="229"/>
      <c r="CA37" s="49" t="s">
        <v>67</v>
      </c>
      <c r="CB37" s="100"/>
      <c r="CC37" s="100"/>
      <c r="CD37" s="100"/>
      <c r="CE37" s="100"/>
      <c r="CF37" s="100"/>
      <c r="CG37" s="100"/>
      <c r="CH37" s="100"/>
      <c r="CI37" s="100"/>
      <c r="CJ37" s="100"/>
      <c r="CK37" s="100"/>
      <c r="CL37" s="100"/>
      <c r="CM37" s="100"/>
      <c r="CN37" s="100"/>
      <c r="CO37" s="100"/>
      <c r="CP37" s="100"/>
    </row>
    <row r="38" spans="1:94" ht="30" customHeight="1">
      <c r="A38" s="23">
        <v>26</v>
      </c>
      <c r="B38" s="112" t="s">
        <v>334</v>
      </c>
      <c r="C38" s="114" t="s">
        <v>299</v>
      </c>
      <c r="D38" s="114" t="s">
        <v>335</v>
      </c>
      <c r="E38" s="15"/>
      <c r="F38" s="28" t="s">
        <v>65</v>
      </c>
      <c r="G38" s="27" t="s">
        <v>66</v>
      </c>
      <c r="H38" s="28" t="s">
        <v>21</v>
      </c>
      <c r="I38" s="27" t="s">
        <v>97</v>
      </c>
      <c r="J38" s="30"/>
      <c r="K38" s="50" t="s">
        <v>21</v>
      </c>
      <c r="L38" s="115" t="s">
        <v>69</v>
      </c>
      <c r="M38" s="51" t="s">
        <v>21</v>
      </c>
      <c r="N38" s="115" t="s">
        <v>118</v>
      </c>
      <c r="O38" s="51" t="s">
        <v>21</v>
      </c>
      <c r="P38" s="115" t="s">
        <v>71</v>
      </c>
      <c r="Q38" s="30"/>
      <c r="R38" s="28" t="s">
        <v>21</v>
      </c>
      <c r="S38" s="27" t="s">
        <v>72</v>
      </c>
      <c r="T38" s="28" t="s">
        <v>21</v>
      </c>
      <c r="U38" s="52" t="s">
        <v>73</v>
      </c>
      <c r="V38" s="28" t="s">
        <v>21</v>
      </c>
      <c r="W38" s="52" t="s">
        <v>74</v>
      </c>
      <c r="X38" s="30"/>
      <c r="Y38" s="28" t="s">
        <v>65</v>
      </c>
      <c r="Z38" s="124" t="s">
        <v>127</v>
      </c>
      <c r="AA38" s="28" t="s">
        <v>67</v>
      </c>
      <c r="AB38" s="124" t="s">
        <v>114</v>
      </c>
      <c r="AC38" s="30"/>
      <c r="AD38" s="38" t="s">
        <v>67</v>
      </c>
      <c r="AE38" s="27" t="s">
        <v>152</v>
      </c>
      <c r="AF38" s="38" t="s">
        <v>21</v>
      </c>
      <c r="AG38" s="27" t="s">
        <v>103</v>
      </c>
      <c r="AH38" s="38" t="s">
        <v>67</v>
      </c>
      <c r="AI38" s="27" t="s">
        <v>161</v>
      </c>
      <c r="AJ38" s="30"/>
      <c r="AK38" s="28" t="s">
        <v>21</v>
      </c>
      <c r="AL38" s="52" t="s">
        <v>247</v>
      </c>
      <c r="AM38" s="28" t="s">
        <v>21</v>
      </c>
      <c r="AN38" s="52" t="s">
        <v>328</v>
      </c>
      <c r="AO38" s="28" t="s">
        <v>21</v>
      </c>
      <c r="AP38" s="52" t="s">
        <v>275</v>
      </c>
      <c r="AQ38" s="30"/>
      <c r="AR38" s="44" t="s">
        <v>65</v>
      </c>
      <c r="AS38" s="126" t="s">
        <v>250</v>
      </c>
      <c r="AT38" s="44" t="s">
        <v>67</v>
      </c>
      <c r="AU38" s="117" t="s">
        <v>273</v>
      </c>
      <c r="AV38" s="44" t="s">
        <v>67</v>
      </c>
      <c r="AW38" s="117" t="s">
        <v>273</v>
      </c>
      <c r="AX38" s="44" t="s">
        <v>65</v>
      </c>
      <c r="AY38" s="117" t="s">
        <v>283</v>
      </c>
      <c r="AZ38" s="30"/>
      <c r="BA38" s="54" t="s">
        <v>21</v>
      </c>
      <c r="BB38" s="55" t="s">
        <v>105</v>
      </c>
      <c r="BC38" s="56" t="s">
        <v>65</v>
      </c>
      <c r="BD38" s="42" t="s">
        <v>123</v>
      </c>
      <c r="BE38" s="56" t="s">
        <v>65</v>
      </c>
      <c r="BF38" s="42" t="s">
        <v>145</v>
      </c>
      <c r="BG38" s="30"/>
      <c r="BH38" s="38" t="s">
        <v>21</v>
      </c>
      <c r="BI38" s="27" t="s">
        <v>88</v>
      </c>
      <c r="BJ38" s="38" t="s">
        <v>21</v>
      </c>
      <c r="BK38" s="27" t="s">
        <v>89</v>
      </c>
      <c r="BL38" s="30"/>
      <c r="BM38" s="44" t="s">
        <v>65</v>
      </c>
      <c r="BN38" s="27" t="s">
        <v>147</v>
      </c>
      <c r="BO38" s="30"/>
      <c r="BP38" s="44" t="s">
        <v>21</v>
      </c>
      <c r="BQ38" s="122" t="s">
        <v>255</v>
      </c>
      <c r="BR38" s="44" t="s">
        <v>21</v>
      </c>
      <c r="BS38" s="122" t="s">
        <v>256</v>
      </c>
      <c r="BT38" s="120"/>
      <c r="BU38" s="27">
        <v>2</v>
      </c>
      <c r="BV38" s="27">
        <v>2</v>
      </c>
      <c r="BW38" s="48"/>
      <c r="BX38" s="47"/>
      <c r="BY38" s="27">
        <v>1</v>
      </c>
      <c r="BZ38" s="229"/>
      <c r="CA38" s="49" t="s">
        <v>21</v>
      </c>
      <c r="CB38" s="100"/>
      <c r="CC38" s="100"/>
      <c r="CD38" s="100"/>
      <c r="CE38" s="100"/>
      <c r="CF38" s="100"/>
      <c r="CG38" s="100"/>
      <c r="CH38" s="100"/>
      <c r="CI38" s="100"/>
      <c r="CJ38" s="100"/>
      <c r="CK38" s="100"/>
      <c r="CL38" s="100"/>
      <c r="CM38" s="100"/>
      <c r="CN38" s="100"/>
      <c r="CO38" s="100"/>
      <c r="CP38" s="100"/>
    </row>
    <row r="39" spans="1:94" ht="30" customHeight="1">
      <c r="A39" s="23">
        <v>27</v>
      </c>
      <c r="B39" s="127" t="s">
        <v>334</v>
      </c>
      <c r="C39" s="128" t="s">
        <v>336</v>
      </c>
      <c r="D39" s="128" t="s">
        <v>337</v>
      </c>
      <c r="E39" s="15"/>
      <c r="F39" s="28" t="s">
        <v>112</v>
      </c>
      <c r="G39" s="47"/>
      <c r="H39" s="28" t="s">
        <v>112</v>
      </c>
      <c r="I39" s="47"/>
      <c r="J39" s="30"/>
      <c r="K39" s="50" t="s">
        <v>111</v>
      </c>
      <c r="L39" s="131"/>
      <c r="M39" s="51" t="s">
        <v>111</v>
      </c>
      <c r="N39" s="129"/>
      <c r="O39" s="51" t="s">
        <v>111</v>
      </c>
      <c r="P39" s="129"/>
      <c r="Q39" s="30"/>
      <c r="R39" s="65"/>
      <c r="S39" s="47"/>
      <c r="T39" s="65"/>
      <c r="U39" s="66"/>
      <c r="V39" s="65" t="s">
        <v>111</v>
      </c>
      <c r="W39" s="66"/>
      <c r="X39" s="30"/>
      <c r="Y39" s="28" t="s">
        <v>67</v>
      </c>
      <c r="Z39" s="29" t="s">
        <v>113</v>
      </c>
      <c r="AA39" s="28" t="s">
        <v>67</v>
      </c>
      <c r="AB39" s="29" t="s">
        <v>114</v>
      </c>
      <c r="AC39" s="30"/>
      <c r="AD39" s="65"/>
      <c r="AE39" s="47"/>
      <c r="AF39" s="65"/>
      <c r="AG39" s="47"/>
      <c r="AH39" s="65" t="s">
        <v>111</v>
      </c>
      <c r="AI39" s="47"/>
      <c r="AJ39" s="30"/>
      <c r="AK39" s="28" t="s">
        <v>67</v>
      </c>
      <c r="AL39" s="45" t="s">
        <v>272</v>
      </c>
      <c r="AM39" s="28" t="s">
        <v>67</v>
      </c>
      <c r="AN39" s="27" t="s">
        <v>272</v>
      </c>
      <c r="AO39" s="28" t="s">
        <v>67</v>
      </c>
      <c r="AP39" s="27" t="s">
        <v>272</v>
      </c>
      <c r="AQ39" s="30"/>
      <c r="AR39" s="44" t="s">
        <v>111</v>
      </c>
      <c r="AS39" s="67"/>
      <c r="AT39" s="44" t="s">
        <v>111</v>
      </c>
      <c r="AU39" s="67"/>
      <c r="AV39" s="44" t="s">
        <v>111</v>
      </c>
      <c r="AW39" s="67"/>
      <c r="AX39" s="69" t="s">
        <v>111</v>
      </c>
      <c r="AY39" s="67"/>
      <c r="AZ39" s="30"/>
      <c r="BA39" s="54" t="s">
        <v>111</v>
      </c>
      <c r="BB39" s="68"/>
      <c r="BC39" s="56" t="s">
        <v>111</v>
      </c>
      <c r="BD39" s="68"/>
      <c r="BE39" s="56" t="s">
        <v>111</v>
      </c>
      <c r="BF39" s="68"/>
      <c r="BG39" s="30"/>
      <c r="BH39" s="82"/>
      <c r="BI39" s="47"/>
      <c r="BJ39" s="82" t="s">
        <v>111</v>
      </c>
      <c r="BK39" s="47"/>
      <c r="BL39" s="30"/>
      <c r="BM39" s="69" t="s">
        <v>111</v>
      </c>
      <c r="BN39" s="70"/>
      <c r="BO39" s="30"/>
      <c r="BP39" s="69" t="s">
        <v>111</v>
      </c>
      <c r="BQ39" s="131"/>
      <c r="BR39" s="69" t="s">
        <v>111</v>
      </c>
      <c r="BS39" s="131"/>
      <c r="BT39" s="120"/>
      <c r="BU39" s="47"/>
      <c r="BV39" s="47"/>
      <c r="BW39" s="48"/>
      <c r="BX39" s="47"/>
      <c r="BY39" s="47"/>
      <c r="BZ39" s="229"/>
      <c r="CA39" s="73" t="s">
        <v>111</v>
      </c>
      <c r="CB39" s="100"/>
      <c r="CC39" s="100"/>
      <c r="CD39" s="100"/>
      <c r="CE39" s="100"/>
      <c r="CF39" s="100"/>
      <c r="CG39" s="100"/>
      <c r="CH39" s="100"/>
      <c r="CI39" s="100"/>
      <c r="CJ39" s="100"/>
      <c r="CK39" s="100"/>
      <c r="CL39" s="100"/>
      <c r="CM39" s="100"/>
      <c r="CN39" s="100"/>
      <c r="CO39" s="100"/>
      <c r="CP39" s="100"/>
    </row>
    <row r="40" spans="1:94" ht="30" customHeight="1">
      <c r="A40" s="23">
        <v>28</v>
      </c>
      <c r="B40" s="112" t="s">
        <v>338</v>
      </c>
      <c r="C40" s="114" t="s">
        <v>339</v>
      </c>
      <c r="D40" s="114" t="s">
        <v>340</v>
      </c>
      <c r="E40" s="15"/>
      <c r="F40" s="28" t="s">
        <v>21</v>
      </c>
      <c r="G40" s="27" t="s">
        <v>96</v>
      </c>
      <c r="H40" s="28" t="s">
        <v>65</v>
      </c>
      <c r="I40" s="29" t="s">
        <v>133</v>
      </c>
      <c r="J40" s="30"/>
      <c r="K40" s="50" t="s">
        <v>21</v>
      </c>
      <c r="L40" s="115" t="s">
        <v>69</v>
      </c>
      <c r="M40" s="51" t="s">
        <v>21</v>
      </c>
      <c r="N40" s="115" t="s">
        <v>118</v>
      </c>
      <c r="O40" s="51" t="s">
        <v>21</v>
      </c>
      <c r="P40" s="115" t="s">
        <v>71</v>
      </c>
      <c r="Q40" s="30"/>
      <c r="R40" s="28" t="s">
        <v>21</v>
      </c>
      <c r="S40" s="27" t="s">
        <v>72</v>
      </c>
      <c r="T40" s="28" t="s">
        <v>21</v>
      </c>
      <c r="U40" s="52" t="s">
        <v>73</v>
      </c>
      <c r="V40" s="28" t="s">
        <v>21</v>
      </c>
      <c r="W40" s="52" t="s">
        <v>74</v>
      </c>
      <c r="X40" s="30"/>
      <c r="Y40" s="28" t="s">
        <v>21</v>
      </c>
      <c r="Z40" s="116" t="s">
        <v>246</v>
      </c>
      <c r="AA40" s="28" t="s">
        <v>98</v>
      </c>
      <c r="AB40" s="133"/>
      <c r="AC40" s="30"/>
      <c r="AD40" s="38" t="s">
        <v>67</v>
      </c>
      <c r="AE40" s="27" t="s">
        <v>152</v>
      </c>
      <c r="AF40" s="38" t="s">
        <v>65</v>
      </c>
      <c r="AG40" s="27" t="s">
        <v>78</v>
      </c>
      <c r="AH40" s="38" t="s">
        <v>67</v>
      </c>
      <c r="AI40" s="27" t="s">
        <v>161</v>
      </c>
      <c r="AJ40" s="30"/>
      <c r="AK40" s="28" t="s">
        <v>65</v>
      </c>
      <c r="AL40" s="52" t="s">
        <v>247</v>
      </c>
      <c r="AM40" s="28" t="s">
        <v>65</v>
      </c>
      <c r="AN40" s="52" t="s">
        <v>328</v>
      </c>
      <c r="AO40" s="28" t="s">
        <v>65</v>
      </c>
      <c r="AP40" s="52" t="s">
        <v>275</v>
      </c>
      <c r="AQ40" s="30"/>
      <c r="AR40" s="44" t="s">
        <v>65</v>
      </c>
      <c r="AS40" s="117" t="s">
        <v>250</v>
      </c>
      <c r="AT40" s="44" t="s">
        <v>67</v>
      </c>
      <c r="AU40" s="117" t="s">
        <v>273</v>
      </c>
      <c r="AV40" s="44" t="s">
        <v>65</v>
      </c>
      <c r="AW40" s="117" t="s">
        <v>262</v>
      </c>
      <c r="AX40" s="44" t="s">
        <v>21</v>
      </c>
      <c r="AY40" s="117" t="s">
        <v>253</v>
      </c>
      <c r="AZ40" s="30"/>
      <c r="BA40" s="54" t="s">
        <v>21</v>
      </c>
      <c r="BB40" s="55" t="s">
        <v>105</v>
      </c>
      <c r="BC40" s="56" t="s">
        <v>65</v>
      </c>
      <c r="BD40" s="42" t="s">
        <v>123</v>
      </c>
      <c r="BE40" s="56" t="s">
        <v>65</v>
      </c>
      <c r="BF40" s="42" t="s">
        <v>145</v>
      </c>
      <c r="BG40" s="30"/>
      <c r="BH40" s="38" t="s">
        <v>21</v>
      </c>
      <c r="BI40" s="27" t="s">
        <v>88</v>
      </c>
      <c r="BJ40" s="38" t="s">
        <v>21</v>
      </c>
      <c r="BK40" s="27" t="s">
        <v>89</v>
      </c>
      <c r="BL40" s="30"/>
      <c r="BM40" s="44" t="s">
        <v>21</v>
      </c>
      <c r="BN40" s="27" t="s">
        <v>254</v>
      </c>
      <c r="BO40" s="30"/>
      <c r="BP40" s="44" t="s">
        <v>21</v>
      </c>
      <c r="BQ40" s="122" t="s">
        <v>255</v>
      </c>
      <c r="BR40" s="44" t="s">
        <v>21</v>
      </c>
      <c r="BS40" s="122" t="s">
        <v>256</v>
      </c>
      <c r="BT40" s="120"/>
      <c r="BU40" s="47"/>
      <c r="BV40" s="27">
        <v>2</v>
      </c>
      <c r="BW40" s="48"/>
      <c r="BX40" s="47"/>
      <c r="BY40" s="27">
        <v>6</v>
      </c>
      <c r="BZ40" s="229"/>
      <c r="CA40" s="49" t="s">
        <v>67</v>
      </c>
      <c r="CB40" s="100"/>
      <c r="CC40" s="100"/>
      <c r="CD40" s="100"/>
      <c r="CE40" s="100"/>
      <c r="CF40" s="100"/>
      <c r="CG40" s="100"/>
      <c r="CH40" s="100"/>
      <c r="CI40" s="100"/>
      <c r="CJ40" s="100"/>
      <c r="CK40" s="100"/>
      <c r="CL40" s="100"/>
      <c r="CM40" s="100"/>
      <c r="CN40" s="100"/>
      <c r="CO40" s="100"/>
      <c r="CP40" s="100"/>
    </row>
    <row r="41" spans="1:94" ht="30" customHeight="1">
      <c r="A41" s="23">
        <v>29</v>
      </c>
      <c r="B41" s="134" t="s">
        <v>338</v>
      </c>
      <c r="C41" s="135" t="s">
        <v>339</v>
      </c>
      <c r="D41" s="135" t="s">
        <v>341</v>
      </c>
      <c r="E41" s="15"/>
      <c r="F41" s="28" t="s">
        <v>21</v>
      </c>
      <c r="G41" s="27" t="s">
        <v>96</v>
      </c>
      <c r="H41" s="28" t="s">
        <v>65</v>
      </c>
      <c r="I41" s="29" t="s">
        <v>133</v>
      </c>
      <c r="J41" s="30"/>
      <c r="K41" s="50" t="s">
        <v>21</v>
      </c>
      <c r="L41" s="115" t="s">
        <v>69</v>
      </c>
      <c r="M41" s="51" t="s">
        <v>21</v>
      </c>
      <c r="N41" s="115" t="s">
        <v>118</v>
      </c>
      <c r="O41" s="51" t="s">
        <v>21</v>
      </c>
      <c r="P41" s="115" t="s">
        <v>71</v>
      </c>
      <c r="Q41" s="30"/>
      <c r="R41" s="28" t="s">
        <v>65</v>
      </c>
      <c r="S41" s="52" t="s">
        <v>282</v>
      </c>
      <c r="T41" s="28" t="s">
        <v>21</v>
      </c>
      <c r="U41" s="52" t="s">
        <v>73</v>
      </c>
      <c r="V41" s="28" t="s">
        <v>21</v>
      </c>
      <c r="W41" s="52" t="s">
        <v>74</v>
      </c>
      <c r="X41" s="30"/>
      <c r="Y41" s="28" t="s">
        <v>65</v>
      </c>
      <c r="Z41" s="124" t="s">
        <v>127</v>
      </c>
      <c r="AA41" s="28" t="s">
        <v>65</v>
      </c>
      <c r="AB41" s="124" t="s">
        <v>127</v>
      </c>
      <c r="AC41" s="30"/>
      <c r="AD41" s="38" t="s">
        <v>65</v>
      </c>
      <c r="AE41" s="27" t="s">
        <v>152</v>
      </c>
      <c r="AF41" s="38" t="s">
        <v>65</v>
      </c>
      <c r="AG41" s="27" t="s">
        <v>78</v>
      </c>
      <c r="AH41" s="38" t="s">
        <v>65</v>
      </c>
      <c r="AI41" s="27" t="s">
        <v>79</v>
      </c>
      <c r="AJ41" s="30"/>
      <c r="AK41" s="65"/>
      <c r="AL41" s="130"/>
      <c r="AM41" s="65"/>
      <c r="AN41" s="47"/>
      <c r="AO41" s="65" t="s">
        <v>111</v>
      </c>
      <c r="AP41" s="47"/>
      <c r="AQ41" s="30"/>
      <c r="AR41" s="44" t="s">
        <v>65</v>
      </c>
      <c r="AS41" s="117" t="s">
        <v>250</v>
      </c>
      <c r="AT41" s="44" t="s">
        <v>67</v>
      </c>
      <c r="AU41" s="117" t="s">
        <v>273</v>
      </c>
      <c r="AV41" s="44" t="s">
        <v>21</v>
      </c>
      <c r="AW41" s="117" t="s">
        <v>252</v>
      </c>
      <c r="AX41" s="44" t="s">
        <v>21</v>
      </c>
      <c r="AY41" s="117" t="s">
        <v>253</v>
      </c>
      <c r="AZ41" s="30"/>
      <c r="BA41" s="54" t="s">
        <v>65</v>
      </c>
      <c r="BB41" s="42" t="s">
        <v>85</v>
      </c>
      <c r="BC41" s="56" t="s">
        <v>65</v>
      </c>
      <c r="BD41" s="42" t="s">
        <v>123</v>
      </c>
      <c r="BE41" s="56" t="s">
        <v>65</v>
      </c>
      <c r="BF41" s="42" t="s">
        <v>145</v>
      </c>
      <c r="BG41" s="30"/>
      <c r="BH41" s="38" t="s">
        <v>65</v>
      </c>
      <c r="BI41" s="27" t="s">
        <v>154</v>
      </c>
      <c r="BJ41" s="38" t="s">
        <v>21</v>
      </c>
      <c r="BK41" s="27" t="s">
        <v>89</v>
      </c>
      <c r="BL41" s="30"/>
      <c r="BM41" s="44" t="s">
        <v>21</v>
      </c>
      <c r="BN41" s="27" t="s">
        <v>134</v>
      </c>
      <c r="BO41" s="30"/>
      <c r="BP41" s="44" t="s">
        <v>21</v>
      </c>
      <c r="BQ41" s="122" t="s">
        <v>255</v>
      </c>
      <c r="BR41" s="44" t="s">
        <v>21</v>
      </c>
      <c r="BS41" s="122" t="s">
        <v>256</v>
      </c>
      <c r="BT41" s="120"/>
      <c r="BU41" s="47"/>
      <c r="BV41" s="27">
        <v>5</v>
      </c>
      <c r="BW41" s="48"/>
      <c r="BX41" s="47"/>
      <c r="BY41" s="27">
        <v>15</v>
      </c>
      <c r="BZ41" s="229"/>
      <c r="CA41" s="49" t="s">
        <v>67</v>
      </c>
      <c r="CB41" s="100"/>
      <c r="CC41" s="100"/>
      <c r="CD41" s="100"/>
      <c r="CE41" s="100"/>
      <c r="CF41" s="100"/>
      <c r="CG41" s="100"/>
      <c r="CH41" s="100"/>
      <c r="CI41" s="100"/>
      <c r="CJ41" s="100"/>
      <c r="CK41" s="100"/>
      <c r="CL41" s="100"/>
      <c r="CM41" s="100"/>
      <c r="CN41" s="100"/>
      <c r="CO41" s="100"/>
      <c r="CP41" s="100"/>
    </row>
    <row r="42" spans="1:94" ht="30" customHeight="1">
      <c r="A42" s="23">
        <v>30</v>
      </c>
      <c r="B42" s="127" t="s">
        <v>342</v>
      </c>
      <c r="C42" s="127" t="s">
        <v>237</v>
      </c>
      <c r="D42" s="136" t="s">
        <v>343</v>
      </c>
      <c r="E42" s="15"/>
      <c r="F42" s="28" t="s">
        <v>112</v>
      </c>
      <c r="G42" s="79"/>
      <c r="H42" s="28" t="s">
        <v>112</v>
      </c>
      <c r="I42" s="79"/>
      <c r="J42" s="30"/>
      <c r="K42" s="50" t="s">
        <v>111</v>
      </c>
      <c r="L42" s="129"/>
      <c r="M42" s="50" t="s">
        <v>111</v>
      </c>
      <c r="N42" s="129"/>
      <c r="O42" s="50" t="s">
        <v>111</v>
      </c>
      <c r="P42" s="129"/>
      <c r="Q42" s="30"/>
      <c r="R42" s="65"/>
      <c r="S42" s="66"/>
      <c r="T42" s="65"/>
      <c r="U42" s="66"/>
      <c r="V42" s="65" t="s">
        <v>111</v>
      </c>
      <c r="W42" s="66"/>
      <c r="X42" s="30"/>
      <c r="Y42" s="28" t="s">
        <v>67</v>
      </c>
      <c r="Z42" s="124" t="s">
        <v>113</v>
      </c>
      <c r="AA42" s="28" t="s">
        <v>67</v>
      </c>
      <c r="AB42" s="124" t="s">
        <v>114</v>
      </c>
      <c r="AC42" s="30"/>
      <c r="AD42" s="65"/>
      <c r="AE42" s="47"/>
      <c r="AF42" s="65"/>
      <c r="AG42" s="47"/>
      <c r="AH42" s="65" t="s">
        <v>111</v>
      </c>
      <c r="AI42" s="130"/>
      <c r="AJ42" s="30"/>
      <c r="AK42" s="28" t="s">
        <v>111</v>
      </c>
      <c r="AL42" s="130"/>
      <c r="AM42" s="28" t="s">
        <v>111</v>
      </c>
      <c r="AN42" s="47"/>
      <c r="AO42" s="28" t="s">
        <v>111</v>
      </c>
      <c r="AP42" s="47"/>
      <c r="AQ42" s="30"/>
      <c r="AR42" s="44" t="s">
        <v>111</v>
      </c>
      <c r="AS42" s="67"/>
      <c r="AT42" s="44" t="s">
        <v>111</v>
      </c>
      <c r="AU42" s="67"/>
      <c r="AV42" s="44" t="s">
        <v>111</v>
      </c>
      <c r="AW42" s="67"/>
      <c r="AX42" s="69" t="s">
        <v>111</v>
      </c>
      <c r="AY42" s="67"/>
      <c r="AZ42" s="30"/>
      <c r="BA42" s="54" t="s">
        <v>111</v>
      </c>
      <c r="BB42" s="68"/>
      <c r="BC42" s="56" t="s">
        <v>111</v>
      </c>
      <c r="BD42" s="68"/>
      <c r="BE42" s="56" t="s">
        <v>111</v>
      </c>
      <c r="BF42" s="68"/>
      <c r="BG42" s="30"/>
      <c r="BH42" s="82"/>
      <c r="BI42" s="47"/>
      <c r="BJ42" s="82" t="s">
        <v>111</v>
      </c>
      <c r="BK42" s="47"/>
      <c r="BL42" s="30"/>
      <c r="BM42" s="69" t="s">
        <v>111</v>
      </c>
      <c r="BN42" s="47"/>
      <c r="BO42" s="30"/>
      <c r="BP42" s="69" t="s">
        <v>111</v>
      </c>
      <c r="BQ42" s="131"/>
      <c r="BR42" s="69" t="s">
        <v>111</v>
      </c>
      <c r="BS42" s="131"/>
      <c r="BT42" s="120"/>
      <c r="BU42" s="47"/>
      <c r="BV42" s="47"/>
      <c r="BW42" s="48"/>
      <c r="BX42" s="47"/>
      <c r="BY42" s="47"/>
      <c r="BZ42" s="229"/>
      <c r="CA42" s="73" t="s">
        <v>111</v>
      </c>
      <c r="CB42" s="100"/>
      <c r="CC42" s="100"/>
      <c r="CD42" s="100"/>
      <c r="CE42" s="100"/>
      <c r="CF42" s="100"/>
      <c r="CG42" s="100"/>
      <c r="CH42" s="100"/>
      <c r="CI42" s="100"/>
      <c r="CJ42" s="100"/>
      <c r="CK42" s="100"/>
      <c r="CL42" s="100"/>
      <c r="CM42" s="100"/>
      <c r="CN42" s="100"/>
      <c r="CO42" s="100"/>
      <c r="CP42" s="100"/>
    </row>
    <row r="43" spans="1:94" ht="30" customHeight="1">
      <c r="A43" s="23">
        <v>31</v>
      </c>
      <c r="B43" s="112" t="s">
        <v>344</v>
      </c>
      <c r="C43" s="114" t="s">
        <v>345</v>
      </c>
      <c r="D43" s="114" t="s">
        <v>346</v>
      </c>
      <c r="E43" s="15"/>
      <c r="F43" s="28" t="s">
        <v>65</v>
      </c>
      <c r="G43" s="27" t="s">
        <v>66</v>
      </c>
      <c r="H43" s="89" t="s">
        <v>67</v>
      </c>
      <c r="I43" s="29" t="s">
        <v>68</v>
      </c>
      <c r="J43" s="30"/>
      <c r="K43" s="50" t="s">
        <v>21</v>
      </c>
      <c r="L43" s="115" t="s">
        <v>69</v>
      </c>
      <c r="M43" s="51" t="s">
        <v>65</v>
      </c>
      <c r="N43" s="115" t="s">
        <v>70</v>
      </c>
      <c r="O43" s="51" t="s">
        <v>21</v>
      </c>
      <c r="P43" s="115" t="s">
        <v>71</v>
      </c>
      <c r="Q43" s="30"/>
      <c r="R43" s="28" t="s">
        <v>21</v>
      </c>
      <c r="S43" s="27" t="s">
        <v>72</v>
      </c>
      <c r="T43" s="28" t="s">
        <v>21</v>
      </c>
      <c r="U43" s="52" t="s">
        <v>73</v>
      </c>
      <c r="V43" s="28" t="s">
        <v>21</v>
      </c>
      <c r="W43" s="52" t="s">
        <v>74</v>
      </c>
      <c r="X43" s="30"/>
      <c r="Y43" s="28" t="s">
        <v>21</v>
      </c>
      <c r="Z43" s="116" t="s">
        <v>246</v>
      </c>
      <c r="AA43" s="28" t="s">
        <v>67</v>
      </c>
      <c r="AB43" s="124" t="s">
        <v>114</v>
      </c>
      <c r="AC43" s="30"/>
      <c r="AD43" s="38" t="s">
        <v>67</v>
      </c>
      <c r="AE43" s="27" t="s">
        <v>152</v>
      </c>
      <c r="AF43" s="38" t="s">
        <v>21</v>
      </c>
      <c r="AG43" s="27" t="s">
        <v>103</v>
      </c>
      <c r="AH43" s="38" t="s">
        <v>65</v>
      </c>
      <c r="AI43" s="27" t="s">
        <v>79</v>
      </c>
      <c r="AJ43" s="30"/>
      <c r="AK43" s="28" t="s">
        <v>65</v>
      </c>
      <c r="AL43" s="52" t="s">
        <v>347</v>
      </c>
      <c r="AM43" s="28" t="s">
        <v>65</v>
      </c>
      <c r="AN43" s="52" t="s">
        <v>348</v>
      </c>
      <c r="AO43" s="28" t="s">
        <v>65</v>
      </c>
      <c r="AP43" s="52" t="s">
        <v>349</v>
      </c>
      <c r="AQ43" s="30"/>
      <c r="AR43" s="44" t="s">
        <v>65</v>
      </c>
      <c r="AS43" s="117" t="s">
        <v>250</v>
      </c>
      <c r="AT43" s="44" t="s">
        <v>21</v>
      </c>
      <c r="AU43" s="126" t="s">
        <v>268</v>
      </c>
      <c r="AV43" s="44" t="s">
        <v>21</v>
      </c>
      <c r="AW43" s="117" t="s">
        <v>252</v>
      </c>
      <c r="AX43" s="44" t="s">
        <v>21</v>
      </c>
      <c r="AY43" s="117" t="s">
        <v>253</v>
      </c>
      <c r="AZ43" s="30"/>
      <c r="BA43" s="54" t="s">
        <v>21</v>
      </c>
      <c r="BB43" s="55" t="s">
        <v>105</v>
      </c>
      <c r="BC43" s="56" t="s">
        <v>65</v>
      </c>
      <c r="BD43" s="42" t="s">
        <v>123</v>
      </c>
      <c r="BE43" s="56" t="s">
        <v>65</v>
      </c>
      <c r="BF43" s="42" t="s">
        <v>145</v>
      </c>
      <c r="BG43" s="30"/>
      <c r="BH43" s="38" t="s">
        <v>21</v>
      </c>
      <c r="BI43" s="27" t="s">
        <v>88</v>
      </c>
      <c r="BJ43" s="38" t="s">
        <v>21</v>
      </c>
      <c r="BK43" s="27" t="s">
        <v>89</v>
      </c>
      <c r="BL43" s="30"/>
      <c r="BM43" s="44" t="s">
        <v>21</v>
      </c>
      <c r="BN43" s="27" t="s">
        <v>254</v>
      </c>
      <c r="BO43" s="30"/>
      <c r="BP43" s="44" t="s">
        <v>21</v>
      </c>
      <c r="BQ43" s="122" t="s">
        <v>255</v>
      </c>
      <c r="BR43" s="44" t="s">
        <v>21</v>
      </c>
      <c r="BS43" s="122" t="s">
        <v>256</v>
      </c>
      <c r="BT43" s="120"/>
      <c r="BU43" s="47"/>
      <c r="BV43" s="47"/>
      <c r="BW43" s="48"/>
      <c r="BX43" s="47"/>
      <c r="BY43" s="27">
        <v>4</v>
      </c>
      <c r="BZ43" s="230"/>
      <c r="CA43" s="49" t="s">
        <v>21</v>
      </c>
      <c r="CB43" s="100"/>
      <c r="CC43" s="100"/>
      <c r="CD43" s="100"/>
      <c r="CE43" s="100"/>
      <c r="CF43" s="100"/>
      <c r="CG43" s="100"/>
      <c r="CH43" s="100"/>
      <c r="CI43" s="100"/>
      <c r="CJ43" s="100"/>
      <c r="CK43" s="100"/>
      <c r="CL43" s="100"/>
      <c r="CM43" s="100"/>
      <c r="CN43" s="100"/>
      <c r="CO43" s="100"/>
      <c r="CP43" s="100"/>
    </row>
    <row r="44" spans="1:94" ht="30" customHeight="1">
      <c r="A44" s="23">
        <v>32</v>
      </c>
      <c r="B44" s="112" t="s">
        <v>234</v>
      </c>
      <c r="C44" s="114" t="s">
        <v>350</v>
      </c>
      <c r="D44" s="114" t="s">
        <v>351</v>
      </c>
      <c r="E44" s="15"/>
      <c r="F44" s="28" t="s">
        <v>65</v>
      </c>
      <c r="G44" s="27" t="s">
        <v>66</v>
      </c>
      <c r="H44" s="89" t="s">
        <v>65</v>
      </c>
      <c r="I44" s="29" t="s">
        <v>133</v>
      </c>
      <c r="J44" s="30"/>
      <c r="K44" s="50" t="s">
        <v>21</v>
      </c>
      <c r="L44" s="115" t="s">
        <v>69</v>
      </c>
      <c r="M44" s="51" t="s">
        <v>21</v>
      </c>
      <c r="N44" s="115" t="s">
        <v>118</v>
      </c>
      <c r="O44" s="51" t="s">
        <v>21</v>
      </c>
      <c r="P44" s="115" t="s">
        <v>71</v>
      </c>
      <c r="Q44" s="30"/>
      <c r="R44" s="28" t="s">
        <v>21</v>
      </c>
      <c r="S44" s="27" t="s">
        <v>72</v>
      </c>
      <c r="T44" s="28" t="s">
        <v>21</v>
      </c>
      <c r="U44" s="52" t="s">
        <v>73</v>
      </c>
      <c r="V44" s="28" t="s">
        <v>21</v>
      </c>
      <c r="W44" s="52" t="s">
        <v>74</v>
      </c>
      <c r="X44" s="30"/>
      <c r="Y44" s="28" t="s">
        <v>21</v>
      </c>
      <c r="Z44" s="116" t="s">
        <v>246</v>
      </c>
      <c r="AA44" s="28" t="s">
        <v>21</v>
      </c>
      <c r="AB44" s="124" t="s">
        <v>76</v>
      </c>
      <c r="AC44" s="30"/>
      <c r="AD44" s="38" t="s">
        <v>67</v>
      </c>
      <c r="AE44" s="27" t="s">
        <v>152</v>
      </c>
      <c r="AF44" s="38" t="s">
        <v>65</v>
      </c>
      <c r="AG44" s="27" t="s">
        <v>78</v>
      </c>
      <c r="AH44" s="38" t="s">
        <v>65</v>
      </c>
      <c r="AI44" s="27" t="s">
        <v>79</v>
      </c>
      <c r="AJ44" s="30"/>
      <c r="AK44" s="28" t="s">
        <v>65</v>
      </c>
      <c r="AL44" s="52" t="s">
        <v>352</v>
      </c>
      <c r="AM44" s="28" t="s">
        <v>65</v>
      </c>
      <c r="AN44" s="52" t="s">
        <v>348</v>
      </c>
      <c r="AO44" s="28" t="s">
        <v>65</v>
      </c>
      <c r="AP44" s="52" t="s">
        <v>349</v>
      </c>
      <c r="AQ44" s="30"/>
      <c r="AR44" s="44" t="s">
        <v>65</v>
      </c>
      <c r="AS44" s="126" t="s">
        <v>250</v>
      </c>
      <c r="AT44" s="44" t="s">
        <v>67</v>
      </c>
      <c r="AU44" s="117" t="s">
        <v>273</v>
      </c>
      <c r="AV44" s="44" t="s">
        <v>65</v>
      </c>
      <c r="AW44" s="117" t="s">
        <v>262</v>
      </c>
      <c r="AX44" s="44" t="s">
        <v>65</v>
      </c>
      <c r="AY44" s="117" t="s">
        <v>283</v>
      </c>
      <c r="AZ44" s="30"/>
      <c r="BA44" s="54" t="s">
        <v>65</v>
      </c>
      <c r="BB44" s="42" t="s">
        <v>85</v>
      </c>
      <c r="BC44" s="56" t="s">
        <v>65</v>
      </c>
      <c r="BD44" s="42" t="s">
        <v>123</v>
      </c>
      <c r="BE44" s="56" t="s">
        <v>65</v>
      </c>
      <c r="BF44" s="42" t="s">
        <v>145</v>
      </c>
      <c r="BG44" s="30"/>
      <c r="BH44" s="38" t="s">
        <v>21</v>
      </c>
      <c r="BI44" s="27" t="s">
        <v>88</v>
      </c>
      <c r="BJ44" s="38" t="s">
        <v>21</v>
      </c>
      <c r="BK44" s="27" t="s">
        <v>89</v>
      </c>
      <c r="BL44" s="30"/>
      <c r="BM44" s="44" t="s">
        <v>65</v>
      </c>
      <c r="BN44" s="27" t="s">
        <v>147</v>
      </c>
      <c r="BO44" s="30"/>
      <c r="BP44" s="44" t="s">
        <v>21</v>
      </c>
      <c r="BQ44" s="122" t="s">
        <v>255</v>
      </c>
      <c r="BR44" s="44" t="s">
        <v>21</v>
      </c>
      <c r="BS44" s="122" t="s">
        <v>256</v>
      </c>
      <c r="BT44" s="120"/>
      <c r="BU44" s="47"/>
      <c r="BV44" s="27">
        <v>1</v>
      </c>
      <c r="BW44" s="48"/>
      <c r="BX44" s="47"/>
      <c r="BY44" s="27">
        <v>4</v>
      </c>
      <c r="BZ44" s="48"/>
      <c r="CA44" s="49" t="s">
        <v>21</v>
      </c>
      <c r="CB44" s="100"/>
      <c r="CC44" s="100"/>
      <c r="CD44" s="100"/>
      <c r="CE44" s="100"/>
      <c r="CF44" s="100"/>
      <c r="CG44" s="100"/>
      <c r="CH44" s="100"/>
      <c r="CI44" s="100"/>
      <c r="CJ44" s="100"/>
      <c r="CK44" s="100"/>
      <c r="CL44" s="100"/>
      <c r="CM44" s="100"/>
      <c r="CN44" s="100"/>
      <c r="CO44" s="100"/>
      <c r="CP44" s="100"/>
    </row>
    <row r="45" spans="1:94" ht="30" customHeight="1">
      <c r="A45" s="23">
        <v>33</v>
      </c>
      <c r="B45" s="137" t="s">
        <v>353</v>
      </c>
      <c r="C45" s="138" t="s">
        <v>189</v>
      </c>
      <c r="D45" s="114" t="s">
        <v>354</v>
      </c>
      <c r="E45" s="15"/>
      <c r="F45" s="28" t="s">
        <v>21</v>
      </c>
      <c r="G45" s="27" t="s">
        <v>96</v>
      </c>
      <c r="H45" s="89" t="s">
        <v>65</v>
      </c>
      <c r="I45" s="29" t="s">
        <v>133</v>
      </c>
      <c r="J45" s="30"/>
      <c r="K45" s="50" t="s">
        <v>21</v>
      </c>
      <c r="L45" s="115" t="s">
        <v>69</v>
      </c>
      <c r="M45" s="51" t="s">
        <v>21</v>
      </c>
      <c r="N45" s="115" t="s">
        <v>118</v>
      </c>
      <c r="O45" s="51" t="s">
        <v>21</v>
      </c>
      <c r="P45" s="115" t="s">
        <v>71</v>
      </c>
      <c r="Q45" s="30"/>
      <c r="R45" s="28" t="s">
        <v>21</v>
      </c>
      <c r="S45" s="27" t="s">
        <v>72</v>
      </c>
      <c r="T45" s="28" t="s">
        <v>21</v>
      </c>
      <c r="U45" s="52" t="s">
        <v>73</v>
      </c>
      <c r="V45" s="28" t="s">
        <v>21</v>
      </c>
      <c r="W45" s="52" t="s">
        <v>74</v>
      </c>
      <c r="X45" s="30"/>
      <c r="Y45" s="28" t="s">
        <v>98</v>
      </c>
      <c r="Z45" s="116" t="s">
        <v>246</v>
      </c>
      <c r="AA45" s="28" t="s">
        <v>21</v>
      </c>
      <c r="AB45" s="124" t="s">
        <v>76</v>
      </c>
      <c r="AC45" s="30"/>
      <c r="AD45" s="38" t="s">
        <v>65</v>
      </c>
      <c r="AE45" s="27" t="s">
        <v>152</v>
      </c>
      <c r="AF45" s="38" t="s">
        <v>65</v>
      </c>
      <c r="AG45" s="27" t="s">
        <v>78</v>
      </c>
      <c r="AH45" s="38" t="s">
        <v>67</v>
      </c>
      <c r="AI45" s="27" t="s">
        <v>161</v>
      </c>
      <c r="AJ45" s="30"/>
      <c r="AK45" s="28" t="s">
        <v>67</v>
      </c>
      <c r="AL45" s="52" t="s">
        <v>355</v>
      </c>
      <c r="AM45" s="28" t="s">
        <v>65</v>
      </c>
      <c r="AN45" s="52" t="s">
        <v>348</v>
      </c>
      <c r="AO45" s="28" t="s">
        <v>65</v>
      </c>
      <c r="AP45" s="52" t="s">
        <v>349</v>
      </c>
      <c r="AQ45" s="30"/>
      <c r="AR45" s="44" t="s">
        <v>65</v>
      </c>
      <c r="AS45" s="117" t="s">
        <v>250</v>
      </c>
      <c r="AT45" s="44" t="s">
        <v>67</v>
      </c>
      <c r="AU45" s="117" t="s">
        <v>273</v>
      </c>
      <c r="AV45" s="44" t="s">
        <v>67</v>
      </c>
      <c r="AW45" s="117" t="s">
        <v>273</v>
      </c>
      <c r="AX45" s="44" t="s">
        <v>65</v>
      </c>
      <c r="AY45" s="117" t="s">
        <v>283</v>
      </c>
      <c r="AZ45" s="30"/>
      <c r="BA45" s="54" t="s">
        <v>65</v>
      </c>
      <c r="BB45" s="42" t="s">
        <v>85</v>
      </c>
      <c r="BC45" s="56" t="s">
        <v>65</v>
      </c>
      <c r="BD45" s="42" t="s">
        <v>123</v>
      </c>
      <c r="BE45" s="56" t="s">
        <v>65</v>
      </c>
      <c r="BF45" s="42" t="s">
        <v>145</v>
      </c>
      <c r="BG45" s="30"/>
      <c r="BH45" s="38" t="s">
        <v>21</v>
      </c>
      <c r="BI45" s="27" t="s">
        <v>88</v>
      </c>
      <c r="BJ45" s="38" t="s">
        <v>21</v>
      </c>
      <c r="BK45" s="27" t="s">
        <v>89</v>
      </c>
      <c r="BL45" s="30"/>
      <c r="BM45" s="44" t="s">
        <v>65</v>
      </c>
      <c r="BN45" s="27" t="s">
        <v>147</v>
      </c>
      <c r="BO45" s="30"/>
      <c r="BP45" s="44" t="s">
        <v>21</v>
      </c>
      <c r="BQ45" s="122" t="s">
        <v>255</v>
      </c>
      <c r="BR45" s="44" t="s">
        <v>21</v>
      </c>
      <c r="BS45" s="122" t="s">
        <v>256</v>
      </c>
      <c r="BT45" s="120"/>
      <c r="BU45" s="47"/>
      <c r="BV45" s="47"/>
      <c r="BW45" s="48"/>
      <c r="BX45" s="47"/>
      <c r="BY45" s="27">
        <v>2</v>
      </c>
      <c r="BZ45" s="48"/>
      <c r="CA45" s="49" t="s">
        <v>21</v>
      </c>
      <c r="CB45" s="100"/>
      <c r="CC45" s="100"/>
      <c r="CD45" s="100"/>
      <c r="CE45" s="100"/>
      <c r="CF45" s="100"/>
      <c r="CG45" s="100"/>
      <c r="CH45" s="100"/>
      <c r="CI45" s="100"/>
      <c r="CJ45" s="100"/>
      <c r="CK45" s="100"/>
      <c r="CL45" s="100"/>
      <c r="CM45" s="100"/>
      <c r="CN45" s="100"/>
      <c r="CO45" s="100"/>
      <c r="CP45" s="100"/>
    </row>
    <row r="46" spans="1:94" ht="30" customHeight="1">
      <c r="A46" s="23">
        <v>34</v>
      </c>
      <c r="B46" s="112" t="s">
        <v>353</v>
      </c>
      <c r="C46" s="113" t="s">
        <v>169</v>
      </c>
      <c r="D46" s="113" t="s">
        <v>356</v>
      </c>
      <c r="E46" s="15"/>
      <c r="F46" s="28" t="s">
        <v>65</v>
      </c>
      <c r="G46" s="27" t="s">
        <v>66</v>
      </c>
      <c r="H46" s="89" t="s">
        <v>67</v>
      </c>
      <c r="I46" s="29" t="s">
        <v>68</v>
      </c>
      <c r="J46" s="30"/>
      <c r="K46" s="50" t="s">
        <v>21</v>
      </c>
      <c r="L46" s="115" t="s">
        <v>69</v>
      </c>
      <c r="M46" s="51" t="s">
        <v>21</v>
      </c>
      <c r="N46" s="115" t="s">
        <v>118</v>
      </c>
      <c r="O46" s="51" t="s">
        <v>21</v>
      </c>
      <c r="P46" s="115" t="s">
        <v>71</v>
      </c>
      <c r="Q46" s="30"/>
      <c r="R46" s="28" t="s">
        <v>65</v>
      </c>
      <c r="S46" s="27" t="s">
        <v>282</v>
      </c>
      <c r="T46" s="28" t="s">
        <v>21</v>
      </c>
      <c r="U46" s="52" t="s">
        <v>73</v>
      </c>
      <c r="V46" s="28" t="s">
        <v>21</v>
      </c>
      <c r="W46" s="52" t="s">
        <v>74</v>
      </c>
      <c r="X46" s="30"/>
      <c r="Y46" s="28" t="s">
        <v>65</v>
      </c>
      <c r="Z46" s="29" t="s">
        <v>127</v>
      </c>
      <c r="AA46" s="28" t="s">
        <v>21</v>
      </c>
      <c r="AB46" s="124" t="s">
        <v>76</v>
      </c>
      <c r="AC46" s="30"/>
      <c r="AD46" s="38" t="s">
        <v>67</v>
      </c>
      <c r="AE46" s="27" t="s">
        <v>152</v>
      </c>
      <c r="AF46" s="38" t="s">
        <v>65</v>
      </c>
      <c r="AG46" s="27" t="s">
        <v>78</v>
      </c>
      <c r="AH46" s="38" t="s">
        <v>67</v>
      </c>
      <c r="AI46" s="27" t="s">
        <v>161</v>
      </c>
      <c r="AJ46" s="30"/>
      <c r="AK46" s="28" t="s">
        <v>21</v>
      </c>
      <c r="AL46" s="52" t="s">
        <v>357</v>
      </c>
      <c r="AM46" s="28" t="s">
        <v>21</v>
      </c>
      <c r="AN46" s="52" t="s">
        <v>348</v>
      </c>
      <c r="AO46" s="28" t="s">
        <v>65</v>
      </c>
      <c r="AP46" s="52" t="s">
        <v>349</v>
      </c>
      <c r="AQ46" s="30"/>
      <c r="AR46" s="44" t="s">
        <v>65</v>
      </c>
      <c r="AS46" s="117" t="s">
        <v>250</v>
      </c>
      <c r="AT46" s="44" t="s">
        <v>67</v>
      </c>
      <c r="AU46" s="117" t="s">
        <v>273</v>
      </c>
      <c r="AV46" s="44" t="s">
        <v>67</v>
      </c>
      <c r="AW46" s="117" t="s">
        <v>273</v>
      </c>
      <c r="AX46" s="44" t="s">
        <v>65</v>
      </c>
      <c r="AY46" s="117" t="s">
        <v>283</v>
      </c>
      <c r="AZ46" s="30"/>
      <c r="BA46" s="54" t="s">
        <v>65</v>
      </c>
      <c r="BB46" s="42" t="s">
        <v>85</v>
      </c>
      <c r="BC46" s="56" t="s">
        <v>65</v>
      </c>
      <c r="BD46" s="42" t="s">
        <v>123</v>
      </c>
      <c r="BE46" s="56" t="s">
        <v>65</v>
      </c>
      <c r="BF46" s="42" t="s">
        <v>145</v>
      </c>
      <c r="BG46" s="30"/>
      <c r="BH46" s="38" t="s">
        <v>65</v>
      </c>
      <c r="BI46" s="27" t="s">
        <v>154</v>
      </c>
      <c r="BJ46" s="38" t="s">
        <v>21</v>
      </c>
      <c r="BK46" s="27" t="s">
        <v>89</v>
      </c>
      <c r="BL46" s="30"/>
      <c r="BM46" s="44" t="s">
        <v>21</v>
      </c>
      <c r="BN46" s="27" t="s">
        <v>254</v>
      </c>
      <c r="BO46" s="30"/>
      <c r="BP46" s="44" t="s">
        <v>21</v>
      </c>
      <c r="BQ46" s="122" t="s">
        <v>255</v>
      </c>
      <c r="BR46" s="44" t="s">
        <v>21</v>
      </c>
      <c r="BS46" s="122" t="s">
        <v>256</v>
      </c>
      <c r="BT46" s="120"/>
      <c r="BU46" s="47"/>
      <c r="BV46" s="27">
        <v>2</v>
      </c>
      <c r="BW46" s="48"/>
      <c r="BX46" s="47"/>
      <c r="BY46" s="27">
        <v>10</v>
      </c>
      <c r="BZ46" s="48"/>
      <c r="CA46" s="49" t="s">
        <v>21</v>
      </c>
      <c r="CB46" s="100"/>
      <c r="CC46" s="100"/>
      <c r="CD46" s="100"/>
      <c r="CE46" s="100"/>
      <c r="CF46" s="100"/>
      <c r="CG46" s="100"/>
      <c r="CH46" s="100"/>
      <c r="CI46" s="100"/>
      <c r="CJ46" s="100"/>
      <c r="CK46" s="100"/>
      <c r="CL46" s="100"/>
      <c r="CM46" s="100"/>
      <c r="CN46" s="100"/>
      <c r="CO46" s="100"/>
      <c r="CP46" s="100"/>
    </row>
    <row r="47" spans="1:94" ht="30" customHeight="1">
      <c r="A47" s="23">
        <v>35</v>
      </c>
      <c r="B47" s="127" t="s">
        <v>358</v>
      </c>
      <c r="C47" s="127" t="s">
        <v>323</v>
      </c>
      <c r="D47" s="127" t="s">
        <v>359</v>
      </c>
      <c r="E47" s="15"/>
      <c r="F47" s="28" t="s">
        <v>111</v>
      </c>
      <c r="G47" s="139"/>
      <c r="H47" s="89" t="s">
        <v>111</v>
      </c>
      <c r="I47" s="79"/>
      <c r="J47" s="30"/>
      <c r="K47" s="50" t="s">
        <v>111</v>
      </c>
      <c r="L47" s="131"/>
      <c r="M47" s="51" t="s">
        <v>111</v>
      </c>
      <c r="N47" s="129"/>
      <c r="O47" s="51" t="s">
        <v>111</v>
      </c>
      <c r="P47" s="129"/>
      <c r="Q47" s="30"/>
      <c r="R47" s="65"/>
      <c r="S47" s="47"/>
      <c r="T47" s="65"/>
      <c r="U47" s="66"/>
      <c r="V47" s="65" t="s">
        <v>111</v>
      </c>
      <c r="W47" s="66"/>
      <c r="X47" s="30"/>
      <c r="Y47" s="28" t="s">
        <v>67</v>
      </c>
      <c r="Z47" s="29" t="s">
        <v>113</v>
      </c>
      <c r="AA47" s="28" t="s">
        <v>67</v>
      </c>
      <c r="AB47" s="124" t="s">
        <v>114</v>
      </c>
      <c r="AC47" s="30"/>
      <c r="AD47" s="65"/>
      <c r="AE47" s="47"/>
      <c r="AF47" s="65"/>
      <c r="AG47" s="47"/>
      <c r="AH47" s="65" t="s">
        <v>111</v>
      </c>
      <c r="AI47" s="66"/>
      <c r="AJ47" s="30"/>
      <c r="AK47" s="28" t="s">
        <v>111</v>
      </c>
      <c r="AL47" s="66"/>
      <c r="AM47" s="28" t="s">
        <v>111</v>
      </c>
      <c r="AN47" s="66"/>
      <c r="AO47" s="28" t="s">
        <v>111</v>
      </c>
      <c r="AP47" s="66"/>
      <c r="AQ47" s="30"/>
      <c r="AR47" s="44" t="s">
        <v>67</v>
      </c>
      <c r="AS47" s="126" t="s">
        <v>273</v>
      </c>
      <c r="AT47" s="44" t="s">
        <v>67</v>
      </c>
      <c r="AU47" s="117" t="s">
        <v>273</v>
      </c>
      <c r="AV47" s="44" t="s">
        <v>67</v>
      </c>
      <c r="AW47" s="117" t="s">
        <v>273</v>
      </c>
      <c r="AX47" s="44" t="s">
        <v>67</v>
      </c>
      <c r="AY47" s="117" t="s">
        <v>273</v>
      </c>
      <c r="AZ47" s="30"/>
      <c r="BA47" s="54" t="s">
        <v>111</v>
      </c>
      <c r="BB47" s="80"/>
      <c r="BC47" s="56" t="s">
        <v>111</v>
      </c>
      <c r="BD47" s="80"/>
      <c r="BE47" s="56" t="s">
        <v>111</v>
      </c>
      <c r="BF47" s="80"/>
      <c r="BG47" s="30"/>
      <c r="BH47" s="82"/>
      <c r="BI47" s="47"/>
      <c r="BJ47" s="82" t="s">
        <v>111</v>
      </c>
      <c r="BK47" s="47"/>
      <c r="BL47" s="30"/>
      <c r="BM47" s="69" t="s">
        <v>111</v>
      </c>
      <c r="BN47" s="70"/>
      <c r="BO47" s="30"/>
      <c r="BP47" s="69" t="s">
        <v>111</v>
      </c>
      <c r="BQ47" s="131"/>
      <c r="BR47" s="69" t="s">
        <v>111</v>
      </c>
      <c r="BS47" s="131"/>
      <c r="BT47" s="120"/>
      <c r="BU47" s="47"/>
      <c r="BV47" s="47"/>
      <c r="BW47" s="48"/>
      <c r="BX47" s="47"/>
      <c r="BY47" s="47"/>
      <c r="BZ47" s="48"/>
      <c r="CA47" s="73" t="s">
        <v>111</v>
      </c>
      <c r="CB47" s="100"/>
      <c r="CC47" s="100"/>
      <c r="CD47" s="100"/>
      <c r="CE47" s="100"/>
      <c r="CF47" s="100"/>
      <c r="CG47" s="100"/>
      <c r="CH47" s="100"/>
      <c r="CI47" s="100"/>
      <c r="CJ47" s="100"/>
      <c r="CK47" s="100"/>
      <c r="CL47" s="100"/>
      <c r="CM47" s="100"/>
      <c r="CN47" s="100"/>
      <c r="CO47" s="100"/>
      <c r="CP47" s="100"/>
    </row>
    <row r="48" spans="1:94" ht="30" customHeight="1">
      <c r="A48" s="23">
        <v>36</v>
      </c>
      <c r="B48" s="112" t="s">
        <v>163</v>
      </c>
      <c r="C48" s="113" t="s">
        <v>308</v>
      </c>
      <c r="D48" s="113" t="s">
        <v>360</v>
      </c>
      <c r="E48" s="15"/>
      <c r="F48" s="28" t="s">
        <v>21</v>
      </c>
      <c r="G48" s="27" t="s">
        <v>96</v>
      </c>
      <c r="H48" s="89" t="s">
        <v>21</v>
      </c>
      <c r="I48" s="27" t="s">
        <v>97</v>
      </c>
      <c r="J48" s="30"/>
      <c r="K48" s="50" t="s">
        <v>98</v>
      </c>
      <c r="L48" s="32" t="s">
        <v>99</v>
      </c>
      <c r="M48" s="51" t="s">
        <v>21</v>
      </c>
      <c r="N48" s="115" t="s">
        <v>118</v>
      </c>
      <c r="O48" s="51" t="s">
        <v>21</v>
      </c>
      <c r="P48" s="115" t="s">
        <v>71</v>
      </c>
      <c r="Q48" s="30"/>
      <c r="R48" s="28" t="s">
        <v>21</v>
      </c>
      <c r="S48" s="27" t="s">
        <v>72</v>
      </c>
      <c r="T48" s="28" t="s">
        <v>21</v>
      </c>
      <c r="U48" s="52" t="s">
        <v>73</v>
      </c>
      <c r="V48" s="28" t="s">
        <v>21</v>
      </c>
      <c r="W48" s="52" t="s">
        <v>74</v>
      </c>
      <c r="X48" s="30"/>
      <c r="Y48" s="28" t="s">
        <v>21</v>
      </c>
      <c r="Z48" s="116" t="s">
        <v>246</v>
      </c>
      <c r="AA48" s="28" t="s">
        <v>21</v>
      </c>
      <c r="AB48" s="124" t="s">
        <v>76</v>
      </c>
      <c r="AC48" s="30"/>
      <c r="AD48" s="38" t="s">
        <v>21</v>
      </c>
      <c r="AE48" s="27" t="s">
        <v>102</v>
      </c>
      <c r="AF48" s="38" t="s">
        <v>21</v>
      </c>
      <c r="AG48" s="27" t="s">
        <v>103</v>
      </c>
      <c r="AH48" s="38" t="s">
        <v>21</v>
      </c>
      <c r="AI48" s="27" t="s">
        <v>140</v>
      </c>
      <c r="AJ48" s="30"/>
      <c r="AK48" s="28" t="s">
        <v>21</v>
      </c>
      <c r="AL48" s="52" t="s">
        <v>361</v>
      </c>
      <c r="AM48" s="28" t="s">
        <v>21</v>
      </c>
      <c r="AN48" s="52" t="s">
        <v>362</v>
      </c>
      <c r="AO48" s="28" t="s">
        <v>21</v>
      </c>
      <c r="AP48" s="52" t="s">
        <v>363</v>
      </c>
      <c r="AQ48" s="30"/>
      <c r="AR48" s="44" t="s">
        <v>65</v>
      </c>
      <c r="AS48" s="126" t="s">
        <v>250</v>
      </c>
      <c r="AT48" s="44" t="s">
        <v>21</v>
      </c>
      <c r="AU48" s="126" t="s">
        <v>268</v>
      </c>
      <c r="AV48" s="44" t="s">
        <v>21</v>
      </c>
      <c r="AW48" s="117" t="s">
        <v>252</v>
      </c>
      <c r="AX48" s="44" t="s">
        <v>65</v>
      </c>
      <c r="AY48" s="117" t="s">
        <v>283</v>
      </c>
      <c r="AZ48" s="30"/>
      <c r="BA48" s="54" t="s">
        <v>65</v>
      </c>
      <c r="BB48" s="42" t="s">
        <v>85</v>
      </c>
      <c r="BC48" s="56" t="s">
        <v>65</v>
      </c>
      <c r="BD48" s="42" t="s">
        <v>123</v>
      </c>
      <c r="BE48" s="56" t="s">
        <v>65</v>
      </c>
      <c r="BF48" s="42" t="s">
        <v>145</v>
      </c>
      <c r="BG48" s="30"/>
      <c r="BH48" s="38" t="s">
        <v>21</v>
      </c>
      <c r="BI48" s="27" t="s">
        <v>88</v>
      </c>
      <c r="BJ48" s="38" t="s">
        <v>21</v>
      </c>
      <c r="BK48" s="27" t="s">
        <v>89</v>
      </c>
      <c r="BL48" s="30"/>
      <c r="BM48" s="44" t="s">
        <v>21</v>
      </c>
      <c r="BN48" s="27" t="s">
        <v>254</v>
      </c>
      <c r="BO48" s="30"/>
      <c r="BP48" s="44" t="s">
        <v>21</v>
      </c>
      <c r="BQ48" s="122" t="s">
        <v>255</v>
      </c>
      <c r="BR48" s="44" t="s">
        <v>21</v>
      </c>
      <c r="BS48" s="122" t="s">
        <v>256</v>
      </c>
      <c r="BT48" s="120"/>
      <c r="BU48" s="47"/>
      <c r="BV48" s="27">
        <v>7</v>
      </c>
      <c r="BW48" s="48"/>
      <c r="BX48" s="47"/>
      <c r="BY48" s="27">
        <v>1</v>
      </c>
      <c r="BZ48" s="48"/>
      <c r="CA48" s="49" t="s">
        <v>21</v>
      </c>
      <c r="CB48" s="100"/>
      <c r="CC48" s="100"/>
      <c r="CD48" s="100"/>
      <c r="CE48" s="100"/>
      <c r="CF48" s="100"/>
      <c r="CG48" s="100"/>
      <c r="CH48" s="100"/>
      <c r="CI48" s="100"/>
      <c r="CJ48" s="100"/>
      <c r="CK48" s="100"/>
      <c r="CL48" s="100"/>
      <c r="CM48" s="100"/>
      <c r="CN48" s="100"/>
      <c r="CO48" s="100"/>
      <c r="CP48" s="100"/>
    </row>
    <row r="49" spans="1:94" ht="19.5" customHeight="1">
      <c r="A49" s="100"/>
      <c r="B49" s="100"/>
      <c r="C49" s="100"/>
      <c r="D49" s="100"/>
      <c r="E49" s="100"/>
      <c r="F49" s="106"/>
      <c r="G49" s="107" t="s">
        <v>241</v>
      </c>
      <c r="H49" s="108"/>
      <c r="I49" s="106"/>
      <c r="J49" s="106"/>
      <c r="K49" s="106"/>
      <c r="L49" s="106"/>
      <c r="M49" s="106"/>
      <c r="N49" s="107" t="s">
        <v>241</v>
      </c>
      <c r="O49" s="108"/>
      <c r="P49" s="106"/>
      <c r="Q49" s="106"/>
      <c r="R49" s="106"/>
      <c r="S49" s="106"/>
      <c r="T49" s="106"/>
      <c r="U49" s="107" t="s">
        <v>241</v>
      </c>
      <c r="V49" s="108"/>
      <c r="W49" s="106"/>
      <c r="X49" s="106"/>
      <c r="Y49" s="106"/>
      <c r="Z49" s="107" t="s">
        <v>241</v>
      </c>
      <c r="AA49" s="108"/>
      <c r="AB49" s="106"/>
      <c r="AC49" s="106"/>
      <c r="AD49" s="106"/>
      <c r="AE49" s="106"/>
      <c r="AF49" s="106"/>
      <c r="AG49" s="107" t="s">
        <v>241</v>
      </c>
      <c r="AH49" s="108"/>
      <c r="AI49" s="106"/>
      <c r="AJ49" s="106"/>
      <c r="AK49" s="106"/>
      <c r="AL49" s="106"/>
      <c r="AM49" s="106"/>
      <c r="AN49" s="107" t="s">
        <v>241</v>
      </c>
      <c r="AO49" s="108"/>
      <c r="AP49" s="106"/>
      <c r="AQ49" s="106"/>
      <c r="AR49" s="106"/>
      <c r="AS49" s="106"/>
      <c r="AT49" s="106"/>
      <c r="AU49" s="106"/>
      <c r="AV49" s="106"/>
      <c r="AW49" s="107" t="s">
        <v>241</v>
      </c>
      <c r="AX49" s="108"/>
      <c r="AY49" s="106"/>
      <c r="AZ49" s="106"/>
      <c r="BA49" s="106"/>
      <c r="BB49" s="106"/>
      <c r="BC49" s="106"/>
      <c r="BD49" s="107" t="s">
        <v>241</v>
      </c>
      <c r="BE49" s="108"/>
      <c r="BF49" s="106"/>
      <c r="BG49" s="106"/>
      <c r="BH49" s="106"/>
      <c r="BI49" s="107" t="s">
        <v>241</v>
      </c>
      <c r="BJ49" s="108"/>
      <c r="BK49" s="106"/>
      <c r="BL49" s="106"/>
      <c r="BM49" s="108"/>
      <c r="BN49" s="107" t="s">
        <v>241</v>
      </c>
      <c r="BO49" s="106"/>
      <c r="BP49" s="108"/>
      <c r="BQ49" s="107" t="s">
        <v>241</v>
      </c>
      <c r="BR49" s="108"/>
      <c r="BS49" s="107" t="s">
        <v>241</v>
      </c>
      <c r="BT49" s="106"/>
      <c r="BU49" s="106"/>
      <c r="BV49" s="106"/>
      <c r="BW49" s="106"/>
      <c r="BX49" s="106"/>
      <c r="BY49" s="106"/>
      <c r="BZ49" s="106"/>
      <c r="CA49" s="108"/>
      <c r="CB49" s="107" t="s">
        <v>241</v>
      </c>
      <c r="CC49" s="100"/>
      <c r="CD49" s="100"/>
      <c r="CE49" s="100"/>
      <c r="CF49" s="100"/>
      <c r="CG49" s="100"/>
      <c r="CH49" s="100"/>
      <c r="CI49" s="100"/>
      <c r="CJ49" s="100"/>
      <c r="CK49" s="100"/>
      <c r="CL49" s="100"/>
      <c r="CM49" s="100"/>
      <c r="CN49" s="100"/>
      <c r="CO49" s="100"/>
      <c r="CP49" s="100"/>
    </row>
    <row r="50" spans="1:94" ht="19.5" customHeight="1">
      <c r="A50" s="100"/>
      <c r="B50" s="100"/>
      <c r="C50" s="100"/>
      <c r="D50" s="100"/>
      <c r="E50" s="100"/>
      <c r="F50" s="106"/>
      <c r="G50" s="108" t="s">
        <v>98</v>
      </c>
      <c r="H50" s="108">
        <f>COUNTIFS(H13:H48,"AD")</f>
        <v>0</v>
      </c>
      <c r="I50" s="106"/>
      <c r="J50" s="106"/>
      <c r="K50" s="106"/>
      <c r="L50" s="106"/>
      <c r="M50" s="106"/>
      <c r="N50" s="108" t="s">
        <v>98</v>
      </c>
      <c r="O50" s="108">
        <f>COUNTIFS(O13:O48,"AD")</f>
        <v>0</v>
      </c>
      <c r="P50" s="106"/>
      <c r="Q50" s="106"/>
      <c r="R50" s="106"/>
      <c r="S50" s="106"/>
      <c r="T50" s="106"/>
      <c r="U50" s="108" t="s">
        <v>98</v>
      </c>
      <c r="V50" s="108">
        <f>COUNTIFS(V13:V48,"AD")</f>
        <v>0</v>
      </c>
      <c r="W50" s="106"/>
      <c r="X50" s="106"/>
      <c r="Y50" s="106"/>
      <c r="Z50" s="108" t="s">
        <v>98</v>
      </c>
      <c r="AA50" s="108">
        <f>COUNTIFS(AA13:AA48,"AD")</f>
        <v>6</v>
      </c>
      <c r="AB50" s="106"/>
      <c r="AC50" s="106"/>
      <c r="AD50" s="106"/>
      <c r="AE50" s="106"/>
      <c r="AF50" s="106"/>
      <c r="AG50" s="108" t="s">
        <v>98</v>
      </c>
      <c r="AH50" s="108">
        <f>COUNTIFS(AH13:AH48,"AD")</f>
        <v>0</v>
      </c>
      <c r="AI50" s="106"/>
      <c r="AJ50" s="106"/>
      <c r="AK50" s="106"/>
      <c r="AL50" s="106"/>
      <c r="AM50" s="106"/>
      <c r="AN50" s="108" t="s">
        <v>98</v>
      </c>
      <c r="AO50" s="108">
        <f>COUNTIFS(AO13:AO48,"AD")</f>
        <v>0</v>
      </c>
      <c r="AP50" s="106"/>
      <c r="AQ50" s="106"/>
      <c r="AR50" s="106"/>
      <c r="AS50" s="106"/>
      <c r="AT50" s="106"/>
      <c r="AU50" s="106"/>
      <c r="AV50" s="106"/>
      <c r="AW50" s="108" t="s">
        <v>98</v>
      </c>
      <c r="AX50" s="108">
        <f>COUNTIFS(AX13:AX48,"AD")</f>
        <v>0</v>
      </c>
      <c r="AY50" s="106"/>
      <c r="AZ50" s="106"/>
      <c r="BA50" s="106"/>
      <c r="BB50" s="106"/>
      <c r="BC50" s="106"/>
      <c r="BD50" s="108" t="s">
        <v>98</v>
      </c>
      <c r="BE50" s="108">
        <f>COUNTIFS(BE13:BE48,"AD")</f>
        <v>0</v>
      </c>
      <c r="BF50" s="106"/>
      <c r="BG50" s="106"/>
      <c r="BH50" s="106"/>
      <c r="BI50" s="108" t="s">
        <v>98</v>
      </c>
      <c r="BJ50" s="108">
        <f>COUNTIFS(BJ13:BJ48,"AD")</f>
        <v>0</v>
      </c>
      <c r="BK50" s="106"/>
      <c r="BL50" s="106"/>
      <c r="BM50" s="108">
        <f>COUNTIFS(BM13:BM48,"AD")</f>
        <v>0</v>
      </c>
      <c r="BN50" s="108" t="s">
        <v>98</v>
      </c>
      <c r="BO50" s="106"/>
      <c r="BP50" s="108">
        <f>COUNTIFS(BP13:BP48,"AD")</f>
        <v>0</v>
      </c>
      <c r="BQ50" s="108" t="s">
        <v>98</v>
      </c>
      <c r="BR50" s="108">
        <f>COUNTIFS(BR13:BR48,"AD")</f>
        <v>0</v>
      </c>
      <c r="BS50" s="108" t="s">
        <v>98</v>
      </c>
      <c r="BT50" s="106"/>
      <c r="BU50" s="106"/>
      <c r="BV50" s="106"/>
      <c r="BW50" s="106"/>
      <c r="BX50" s="106"/>
      <c r="BY50" s="106"/>
      <c r="BZ50" s="106"/>
      <c r="CA50" s="108">
        <f>COUNTIFS(CA13:CA48,"AD")</f>
        <v>0</v>
      </c>
      <c r="CB50" s="108" t="s">
        <v>98</v>
      </c>
      <c r="CC50" s="100"/>
      <c r="CD50" s="100"/>
      <c r="CE50" s="100"/>
      <c r="CF50" s="100"/>
      <c r="CG50" s="100"/>
      <c r="CH50" s="100"/>
      <c r="CI50" s="100"/>
      <c r="CJ50" s="100"/>
      <c r="CK50" s="100"/>
      <c r="CL50" s="100"/>
      <c r="CM50" s="100"/>
      <c r="CN50" s="100"/>
      <c r="CO50" s="100"/>
      <c r="CP50" s="100"/>
    </row>
    <row r="51" spans="1:94" ht="19.5" customHeight="1">
      <c r="A51" s="100"/>
      <c r="B51" s="100"/>
      <c r="C51" s="100"/>
      <c r="D51" s="100"/>
      <c r="E51" s="100"/>
      <c r="F51" s="106"/>
      <c r="G51" s="108" t="s">
        <v>21</v>
      </c>
      <c r="H51" s="108">
        <f>COUNTIFS(H13:H48,"A")</f>
        <v>5</v>
      </c>
      <c r="I51" s="106"/>
      <c r="J51" s="106"/>
      <c r="K51" s="106"/>
      <c r="L51" s="106"/>
      <c r="M51" s="106"/>
      <c r="N51" s="108" t="s">
        <v>21</v>
      </c>
      <c r="O51" s="108">
        <f>COUNTIFS(O13:O48,"A")</f>
        <v>24</v>
      </c>
      <c r="P51" s="106"/>
      <c r="Q51" s="106"/>
      <c r="R51" s="106"/>
      <c r="S51" s="106"/>
      <c r="T51" s="106"/>
      <c r="U51" s="108" t="s">
        <v>21</v>
      </c>
      <c r="V51" s="108">
        <f>COUNTIFS(V13:V48,"A")</f>
        <v>26</v>
      </c>
      <c r="W51" s="106"/>
      <c r="X51" s="106"/>
      <c r="Y51" s="106"/>
      <c r="Z51" s="108" t="s">
        <v>21</v>
      </c>
      <c r="AA51" s="108">
        <f>COUNTIFS(AA13:AA48,"A")</f>
        <v>11</v>
      </c>
      <c r="AB51" s="106"/>
      <c r="AC51" s="106"/>
      <c r="AD51" s="106"/>
      <c r="AE51" s="106"/>
      <c r="AF51" s="106"/>
      <c r="AG51" s="108" t="s">
        <v>21</v>
      </c>
      <c r="AH51" s="108">
        <f>COUNTIFS(AH13:AH48,"A")</f>
        <v>2</v>
      </c>
      <c r="AI51" s="106"/>
      <c r="AJ51" s="106"/>
      <c r="AK51" s="106"/>
      <c r="AL51" s="106"/>
      <c r="AM51" s="106"/>
      <c r="AN51" s="108" t="s">
        <v>21</v>
      </c>
      <c r="AO51" s="108">
        <f>COUNTIFS(AO13:AO48,"A")</f>
        <v>7</v>
      </c>
      <c r="AP51" s="106"/>
      <c r="AQ51" s="106"/>
      <c r="AR51" s="106"/>
      <c r="AS51" s="106"/>
      <c r="AT51" s="106"/>
      <c r="AU51" s="106"/>
      <c r="AV51" s="106"/>
      <c r="AW51" s="108" t="s">
        <v>21</v>
      </c>
      <c r="AX51" s="108">
        <f>COUNTIFS(AX13:AX48,"A")</f>
        <v>15</v>
      </c>
      <c r="AY51" s="106"/>
      <c r="AZ51" s="106"/>
      <c r="BA51" s="106"/>
      <c r="BB51" s="106"/>
      <c r="BC51" s="106"/>
      <c r="BD51" s="108" t="s">
        <v>21</v>
      </c>
      <c r="BE51" s="108">
        <f>COUNTIFS(BE13:BE48,"A")</f>
        <v>5</v>
      </c>
      <c r="BF51" s="106"/>
      <c r="BG51" s="106"/>
      <c r="BH51" s="106"/>
      <c r="BI51" s="108" t="s">
        <v>21</v>
      </c>
      <c r="BJ51" s="108">
        <f>COUNTIFS(BJ13:BJ48,"A")</f>
        <v>24</v>
      </c>
      <c r="BK51" s="106"/>
      <c r="BL51" s="106"/>
      <c r="BM51" s="108">
        <f>COUNTIFS(BM13:BM48,"A")</f>
        <v>16</v>
      </c>
      <c r="BN51" s="108" t="s">
        <v>21</v>
      </c>
      <c r="BO51" s="106"/>
      <c r="BP51" s="108">
        <f>COUNTIFS(BP13:BP48,"A")</f>
        <v>28</v>
      </c>
      <c r="BQ51" s="108" t="s">
        <v>21</v>
      </c>
      <c r="BR51" s="108">
        <f>COUNTIFS(BR13:BR48,"A")</f>
        <v>28</v>
      </c>
      <c r="BS51" s="108" t="s">
        <v>21</v>
      </c>
      <c r="BT51" s="106"/>
      <c r="BU51" s="106"/>
      <c r="BV51" s="106"/>
      <c r="BW51" s="106"/>
      <c r="BX51" s="106"/>
      <c r="BY51" s="106"/>
      <c r="BZ51" s="106"/>
      <c r="CA51" s="108">
        <f>COUNTIFS(CA13:CA48,"A")</f>
        <v>20</v>
      </c>
      <c r="CB51" s="108" t="s">
        <v>21</v>
      </c>
      <c r="CC51" s="100"/>
      <c r="CD51" s="100"/>
      <c r="CE51" s="100"/>
      <c r="CF51" s="100"/>
      <c r="CG51" s="100"/>
      <c r="CH51" s="100"/>
      <c r="CI51" s="100"/>
      <c r="CJ51" s="100"/>
      <c r="CK51" s="100"/>
      <c r="CL51" s="100"/>
      <c r="CM51" s="100"/>
      <c r="CN51" s="100"/>
      <c r="CO51" s="100"/>
      <c r="CP51" s="100"/>
    </row>
    <row r="52" spans="1:94" ht="19.5" customHeight="1">
      <c r="A52" s="100"/>
      <c r="B52" s="100"/>
      <c r="C52" s="100"/>
      <c r="D52" s="100"/>
      <c r="E52" s="100"/>
      <c r="F52" s="106"/>
      <c r="G52" s="109" t="s">
        <v>65</v>
      </c>
      <c r="H52" s="108">
        <f>COUNTIFS(H13:H48,"B")</f>
        <v>17</v>
      </c>
      <c r="I52" s="106"/>
      <c r="J52" s="106"/>
      <c r="K52" s="106"/>
      <c r="L52" s="106"/>
      <c r="M52" s="106"/>
      <c r="N52" s="109" t="s">
        <v>65</v>
      </c>
      <c r="O52" s="108">
        <f>COUNTIFS(O13:O48,"B")</f>
        <v>3</v>
      </c>
      <c r="P52" s="106"/>
      <c r="Q52" s="106"/>
      <c r="R52" s="106"/>
      <c r="S52" s="106"/>
      <c r="T52" s="106"/>
      <c r="U52" s="109" t="s">
        <v>65</v>
      </c>
      <c r="V52" s="108">
        <f>COUNTIFS(V13:V48,"B")</f>
        <v>0</v>
      </c>
      <c r="W52" s="106"/>
      <c r="X52" s="106"/>
      <c r="Y52" s="106"/>
      <c r="Z52" s="109" t="s">
        <v>65</v>
      </c>
      <c r="AA52" s="108">
        <f>COUNTIFS(AA13:AA48,"B")</f>
        <v>6</v>
      </c>
      <c r="AB52" s="106"/>
      <c r="AC52" s="106"/>
      <c r="AD52" s="106"/>
      <c r="AE52" s="106"/>
      <c r="AF52" s="106"/>
      <c r="AG52" s="109" t="s">
        <v>65</v>
      </c>
      <c r="AH52" s="108">
        <f>COUNTIFS(AH13:AH48,"B")</f>
        <v>15</v>
      </c>
      <c r="AI52" s="106"/>
      <c r="AJ52" s="106"/>
      <c r="AK52" s="106"/>
      <c r="AL52" s="106"/>
      <c r="AM52" s="106"/>
      <c r="AN52" s="109" t="s">
        <v>65</v>
      </c>
      <c r="AO52" s="108">
        <f>COUNTIFS(AO13:AO48,"B")</f>
        <v>14</v>
      </c>
      <c r="AP52" s="106"/>
      <c r="AQ52" s="106"/>
      <c r="AR52" s="106"/>
      <c r="AS52" s="106"/>
      <c r="AT52" s="106"/>
      <c r="AU52" s="106"/>
      <c r="AV52" s="106"/>
      <c r="AW52" s="109" t="s">
        <v>65</v>
      </c>
      <c r="AX52" s="108">
        <f>COUNTIFS(AX13:AX48,"B")</f>
        <v>12</v>
      </c>
      <c r="AY52" s="106"/>
      <c r="AZ52" s="106"/>
      <c r="BA52" s="106"/>
      <c r="BB52" s="106"/>
      <c r="BC52" s="106"/>
      <c r="BD52" s="109" t="s">
        <v>65</v>
      </c>
      <c r="BE52" s="108">
        <f>COUNTIFS(BE13:BE48,"B")</f>
        <v>22</v>
      </c>
      <c r="BF52" s="106"/>
      <c r="BG52" s="106"/>
      <c r="BH52" s="106"/>
      <c r="BI52" s="109" t="s">
        <v>65</v>
      </c>
      <c r="BJ52" s="108">
        <f>COUNTIFS(BJ13:BJ48,"B")</f>
        <v>3</v>
      </c>
      <c r="BK52" s="106"/>
      <c r="BL52" s="106"/>
      <c r="BM52" s="108">
        <f>COUNTIFS(BM13:BM48,"B")</f>
        <v>8</v>
      </c>
      <c r="BN52" s="109" t="s">
        <v>65</v>
      </c>
      <c r="BO52" s="106"/>
      <c r="BP52" s="108">
        <f>COUNTIFS(BP13:BP48,"B")</f>
        <v>0</v>
      </c>
      <c r="BQ52" s="109" t="s">
        <v>65</v>
      </c>
      <c r="BR52" s="108">
        <f>COUNTIFS(BR13:BR48,"B")</f>
        <v>0</v>
      </c>
      <c r="BS52" s="109" t="s">
        <v>65</v>
      </c>
      <c r="BT52" s="106"/>
      <c r="BU52" s="106"/>
      <c r="BV52" s="106"/>
      <c r="BW52" s="106"/>
      <c r="BX52" s="106"/>
      <c r="BY52" s="106"/>
      <c r="BZ52" s="106"/>
      <c r="CA52" s="108">
        <f>COUNTIFS(CA13:CA48,"B")</f>
        <v>1</v>
      </c>
      <c r="CB52" s="109" t="s">
        <v>65</v>
      </c>
      <c r="CC52" s="100"/>
      <c r="CD52" s="100"/>
      <c r="CE52" s="100"/>
      <c r="CF52" s="100"/>
      <c r="CG52" s="100"/>
      <c r="CH52" s="100"/>
      <c r="CI52" s="100"/>
      <c r="CJ52" s="100"/>
      <c r="CK52" s="100"/>
      <c r="CL52" s="100"/>
      <c r="CM52" s="100"/>
      <c r="CN52" s="100"/>
      <c r="CO52" s="100"/>
      <c r="CP52" s="100"/>
    </row>
    <row r="53" spans="1:94" ht="19.5" customHeight="1">
      <c r="A53" s="100"/>
      <c r="B53" s="100"/>
      <c r="C53" s="100"/>
      <c r="D53" s="100"/>
      <c r="E53" s="100"/>
      <c r="F53" s="106"/>
      <c r="G53" s="108" t="s">
        <v>67</v>
      </c>
      <c r="H53" s="108">
        <f>COUNTIFS(H13:H48,"C")</f>
        <v>6</v>
      </c>
      <c r="I53" s="106"/>
      <c r="J53" s="106"/>
      <c r="K53" s="106"/>
      <c r="L53" s="106"/>
      <c r="M53" s="106"/>
      <c r="N53" s="108" t="s">
        <v>67</v>
      </c>
      <c r="O53" s="108">
        <f>COUNTIFS(O13:O48,"C")</f>
        <v>0</v>
      </c>
      <c r="P53" s="106"/>
      <c r="Q53" s="106"/>
      <c r="R53" s="106"/>
      <c r="S53" s="106"/>
      <c r="T53" s="106"/>
      <c r="U53" s="108" t="s">
        <v>67</v>
      </c>
      <c r="V53" s="108">
        <f>COUNTIFS(V13:V48,"C")</f>
        <v>0</v>
      </c>
      <c r="W53" s="106"/>
      <c r="X53" s="106"/>
      <c r="Y53" s="106"/>
      <c r="Z53" s="108" t="s">
        <v>67</v>
      </c>
      <c r="AA53" s="108">
        <f>COUNTIFS(AA13:AA48,"C")</f>
        <v>13</v>
      </c>
      <c r="AB53" s="106"/>
      <c r="AC53" s="106"/>
      <c r="AD53" s="106"/>
      <c r="AE53" s="106"/>
      <c r="AF53" s="106"/>
      <c r="AG53" s="108" t="s">
        <v>67</v>
      </c>
      <c r="AH53" s="108">
        <f>COUNTIFS(AH13:AH48,"C")</f>
        <v>11</v>
      </c>
      <c r="AI53" s="106"/>
      <c r="AJ53" s="106"/>
      <c r="AK53" s="106"/>
      <c r="AL53" s="106"/>
      <c r="AM53" s="106"/>
      <c r="AN53" s="108" t="s">
        <v>67</v>
      </c>
      <c r="AO53" s="108">
        <f>COUNTIFS(AO13:AO48,"C")</f>
        <v>11</v>
      </c>
      <c r="AP53" s="106"/>
      <c r="AQ53" s="106"/>
      <c r="AR53" s="106"/>
      <c r="AS53" s="106"/>
      <c r="AT53" s="106"/>
      <c r="AU53" s="106"/>
      <c r="AV53" s="106"/>
      <c r="AW53" s="108" t="s">
        <v>67</v>
      </c>
      <c r="AX53" s="108">
        <f>COUNTIFS(AX13:AX48,"C")</f>
        <v>2</v>
      </c>
      <c r="AY53" s="106"/>
      <c r="AZ53" s="106"/>
      <c r="BA53" s="106"/>
      <c r="BB53" s="106"/>
      <c r="BC53" s="106"/>
      <c r="BD53" s="108" t="s">
        <v>67</v>
      </c>
      <c r="BE53" s="108">
        <f>COUNTIFS(BE13:BE48,"C")</f>
        <v>0</v>
      </c>
      <c r="BF53" s="106"/>
      <c r="BG53" s="106"/>
      <c r="BH53" s="106"/>
      <c r="BI53" s="108" t="s">
        <v>67</v>
      </c>
      <c r="BJ53" s="108">
        <f>COUNTIFS(BJ13:BJ48,"C")</f>
        <v>0</v>
      </c>
      <c r="BK53" s="106"/>
      <c r="BL53" s="106"/>
      <c r="BM53" s="108">
        <f>COUNTIFS(BM13:BM48,"C")</f>
        <v>2</v>
      </c>
      <c r="BN53" s="108" t="s">
        <v>67</v>
      </c>
      <c r="BO53" s="106"/>
      <c r="BP53" s="108">
        <f>COUNTIFS(BP13:BP48,"C")</f>
        <v>0</v>
      </c>
      <c r="BQ53" s="108" t="s">
        <v>67</v>
      </c>
      <c r="BR53" s="108">
        <f>COUNTIFS(BR13:BR48,"C")</f>
        <v>0</v>
      </c>
      <c r="BS53" s="108" t="s">
        <v>67</v>
      </c>
      <c r="BT53" s="106"/>
      <c r="BU53" s="106"/>
      <c r="BV53" s="106"/>
      <c r="BW53" s="106"/>
      <c r="BX53" s="106"/>
      <c r="BY53" s="106"/>
      <c r="BZ53" s="106"/>
      <c r="CA53" s="108">
        <f>COUNTIFS(CA13:CA48,"C")</f>
        <v>6</v>
      </c>
      <c r="CB53" s="108" t="s">
        <v>67</v>
      </c>
      <c r="CC53" s="100"/>
      <c r="CD53" s="100"/>
      <c r="CE53" s="100"/>
      <c r="CF53" s="100"/>
      <c r="CG53" s="100"/>
      <c r="CH53" s="100"/>
      <c r="CI53" s="100"/>
      <c r="CJ53" s="100"/>
      <c r="CK53" s="100"/>
      <c r="CL53" s="100"/>
      <c r="CM53" s="100"/>
      <c r="CN53" s="100"/>
      <c r="CO53" s="100"/>
      <c r="CP53" s="100"/>
    </row>
    <row r="54" spans="1:94" ht="19.5" customHeight="1">
      <c r="A54" s="100"/>
      <c r="B54" s="100"/>
      <c r="C54" s="100"/>
      <c r="D54" s="100"/>
      <c r="E54" s="100"/>
      <c r="F54" s="106"/>
      <c r="G54" s="108" t="s">
        <v>112</v>
      </c>
      <c r="H54" s="108">
        <f>COUNTIFS(H13:H48,"TRASL.")</f>
        <v>7</v>
      </c>
      <c r="I54" s="106"/>
      <c r="J54" s="106"/>
      <c r="K54" s="106"/>
      <c r="L54" s="106"/>
      <c r="M54" s="106"/>
      <c r="N54" s="108" t="s">
        <v>112</v>
      </c>
      <c r="O54" s="108">
        <f>COUNTIFS(O13:O48,"TRASL.")</f>
        <v>0</v>
      </c>
      <c r="P54" s="106"/>
      <c r="Q54" s="106"/>
      <c r="R54" s="106"/>
      <c r="S54" s="106"/>
      <c r="T54" s="106"/>
      <c r="U54" s="108" t="s">
        <v>112</v>
      </c>
      <c r="V54" s="108">
        <f>COUNTIFS(V13:V48,"TRASL.")</f>
        <v>0</v>
      </c>
      <c r="W54" s="106"/>
      <c r="X54" s="106"/>
      <c r="Y54" s="106"/>
      <c r="Z54" s="108" t="s">
        <v>112</v>
      </c>
      <c r="AA54" s="108">
        <f>COUNTIFS(AA13:AA48,"TRASL.")</f>
        <v>0</v>
      </c>
      <c r="AB54" s="106"/>
      <c r="AC54" s="106"/>
      <c r="AD54" s="106"/>
      <c r="AE54" s="106"/>
      <c r="AF54" s="106"/>
      <c r="AG54" s="108" t="s">
        <v>112</v>
      </c>
      <c r="AH54" s="108">
        <f>COUNTIFS(AH13:AH48,"TRASL.")</f>
        <v>0</v>
      </c>
      <c r="AI54" s="106"/>
      <c r="AJ54" s="106"/>
      <c r="AK54" s="106"/>
      <c r="AL54" s="106"/>
      <c r="AM54" s="106"/>
      <c r="AN54" s="108" t="s">
        <v>112</v>
      </c>
      <c r="AO54" s="108">
        <f>COUNTIFS(AO13:AO48,"TRASL.")</f>
        <v>0</v>
      </c>
      <c r="AP54" s="106"/>
      <c r="AQ54" s="106"/>
      <c r="AR54" s="106"/>
      <c r="AS54" s="106"/>
      <c r="AT54" s="106"/>
      <c r="AU54" s="106"/>
      <c r="AV54" s="106"/>
      <c r="AW54" s="108" t="s">
        <v>112</v>
      </c>
      <c r="AX54" s="108">
        <f>COUNTIFS(AX13:AX48,"TRASL.")</f>
        <v>0</v>
      </c>
      <c r="AY54" s="106"/>
      <c r="AZ54" s="106"/>
      <c r="BA54" s="106"/>
      <c r="BB54" s="106"/>
      <c r="BC54" s="106"/>
      <c r="BD54" s="108" t="s">
        <v>112</v>
      </c>
      <c r="BE54" s="108">
        <f>COUNTIFS(BE13:BE48,"TRASL.")</f>
        <v>0</v>
      </c>
      <c r="BF54" s="106"/>
      <c r="BG54" s="106"/>
      <c r="BH54" s="106"/>
      <c r="BI54" s="108" t="s">
        <v>112</v>
      </c>
      <c r="BJ54" s="108">
        <f>COUNTIFS(BJ13:BJ48,"TRASL.")</f>
        <v>0</v>
      </c>
      <c r="BK54" s="106"/>
      <c r="BL54" s="106"/>
      <c r="BM54" s="108">
        <f>COUNTIFS(BM13:BM48,"TRASL.")</f>
        <v>0</v>
      </c>
      <c r="BN54" s="108" t="s">
        <v>112</v>
      </c>
      <c r="BO54" s="106"/>
      <c r="BP54" s="108">
        <f>COUNTIFS(BP13:BP48,"TRASL.")</f>
        <v>0</v>
      </c>
      <c r="BQ54" s="108" t="s">
        <v>112</v>
      </c>
      <c r="BR54" s="108">
        <f>COUNTIFS(BR13:BR48,"TRASL.")</f>
        <v>0</v>
      </c>
      <c r="BS54" s="108" t="s">
        <v>112</v>
      </c>
      <c r="BT54" s="106"/>
      <c r="BU54" s="106"/>
      <c r="BV54" s="106"/>
      <c r="BW54" s="106"/>
      <c r="BX54" s="106"/>
      <c r="BY54" s="106"/>
      <c r="BZ54" s="106"/>
      <c r="CA54" s="108">
        <f>COUNTIFS(CA13:CA48,"TRASL.")</f>
        <v>0</v>
      </c>
      <c r="CB54" s="108" t="s">
        <v>112</v>
      </c>
      <c r="CC54" s="100"/>
      <c r="CD54" s="100"/>
      <c r="CE54" s="100"/>
      <c r="CF54" s="100"/>
      <c r="CG54" s="100"/>
      <c r="CH54" s="100"/>
      <c r="CI54" s="100"/>
      <c r="CJ54" s="100"/>
      <c r="CK54" s="100"/>
      <c r="CL54" s="100"/>
      <c r="CM54" s="100"/>
      <c r="CN54" s="100"/>
      <c r="CO54" s="100"/>
      <c r="CP54" s="100"/>
    </row>
    <row r="55" spans="1:94" ht="19.5" customHeight="1">
      <c r="A55" s="100"/>
      <c r="B55" s="100"/>
      <c r="C55" s="100"/>
      <c r="D55" s="100"/>
      <c r="E55" s="100"/>
      <c r="F55" s="106"/>
      <c r="G55" s="108" t="s">
        <v>111</v>
      </c>
      <c r="H55" s="108">
        <f>COUNTIFS(H13:H48,"NA")</f>
        <v>1</v>
      </c>
      <c r="I55" s="106"/>
      <c r="J55" s="106"/>
      <c r="K55" s="106"/>
      <c r="L55" s="106"/>
      <c r="M55" s="106"/>
      <c r="N55" s="108" t="s">
        <v>111</v>
      </c>
      <c r="O55" s="108">
        <f>COUNTIFS(O13:O48,"NA")</f>
        <v>9</v>
      </c>
      <c r="P55" s="106"/>
      <c r="Q55" s="106"/>
      <c r="R55" s="106"/>
      <c r="S55" s="106"/>
      <c r="T55" s="106"/>
      <c r="U55" s="108" t="s">
        <v>111</v>
      </c>
      <c r="V55" s="108">
        <f>COUNTIFS(V13:V48,"NA")</f>
        <v>10</v>
      </c>
      <c r="W55" s="106"/>
      <c r="X55" s="106"/>
      <c r="Y55" s="106"/>
      <c r="Z55" s="108" t="s">
        <v>111</v>
      </c>
      <c r="AA55" s="108">
        <f>COUNTIFS(AA13:AA48,"NA")</f>
        <v>0</v>
      </c>
      <c r="AB55" s="106"/>
      <c r="AC55" s="106"/>
      <c r="AD55" s="106"/>
      <c r="AE55" s="106"/>
      <c r="AF55" s="106"/>
      <c r="AG55" s="108" t="s">
        <v>111</v>
      </c>
      <c r="AH55" s="108">
        <f>COUNTIFS(AH13:AH48,"NA")</f>
        <v>8</v>
      </c>
      <c r="AI55" s="106"/>
      <c r="AJ55" s="106"/>
      <c r="AK55" s="106"/>
      <c r="AL55" s="106"/>
      <c r="AM55" s="106"/>
      <c r="AN55" s="108" t="s">
        <v>111</v>
      </c>
      <c r="AO55" s="108">
        <f>COUNTIFS(AO13:AO48,"NA")</f>
        <v>4</v>
      </c>
      <c r="AP55" s="106"/>
      <c r="AQ55" s="106"/>
      <c r="AR55" s="106"/>
      <c r="AS55" s="106"/>
      <c r="AT55" s="106"/>
      <c r="AU55" s="106"/>
      <c r="AV55" s="106"/>
      <c r="AW55" s="108" t="s">
        <v>111</v>
      </c>
      <c r="AX55" s="108">
        <f>COUNTIFS(AX13:AX48,"NA")</f>
        <v>7</v>
      </c>
      <c r="AY55" s="106"/>
      <c r="AZ55" s="106"/>
      <c r="BA55" s="106"/>
      <c r="BB55" s="106"/>
      <c r="BC55" s="106"/>
      <c r="BD55" s="108" t="s">
        <v>111</v>
      </c>
      <c r="BE55" s="108">
        <f>COUNTIFS(BE13:BE48,"NA")</f>
        <v>9</v>
      </c>
      <c r="BF55" s="106"/>
      <c r="BG55" s="106"/>
      <c r="BH55" s="106"/>
      <c r="BI55" s="108" t="s">
        <v>111</v>
      </c>
      <c r="BJ55" s="108">
        <f>COUNTIFS(BJ13:BJ48,"NA")</f>
        <v>9</v>
      </c>
      <c r="BK55" s="106"/>
      <c r="BL55" s="106"/>
      <c r="BM55" s="108">
        <f>COUNTIFS(BM13:BM48,"NA")</f>
        <v>10</v>
      </c>
      <c r="BN55" s="108" t="s">
        <v>111</v>
      </c>
      <c r="BO55" s="106"/>
      <c r="BP55" s="108">
        <f>COUNTIFS(BP13:BP48,"NA")</f>
        <v>8</v>
      </c>
      <c r="BQ55" s="108" t="s">
        <v>111</v>
      </c>
      <c r="BR55" s="108">
        <f>COUNTIFS(BR13:BR48,"NA")</f>
        <v>8</v>
      </c>
      <c r="BS55" s="108" t="s">
        <v>111</v>
      </c>
      <c r="BT55" s="106"/>
      <c r="BU55" s="106"/>
      <c r="BV55" s="106"/>
      <c r="BW55" s="106"/>
      <c r="BX55" s="106"/>
      <c r="BY55" s="106"/>
      <c r="BZ55" s="106"/>
      <c r="CA55" s="108">
        <f>COUNTIFS(CA13:CA48,"NA")</f>
        <v>9</v>
      </c>
      <c r="CB55" s="108" t="s">
        <v>111</v>
      </c>
      <c r="CC55" s="100"/>
      <c r="CD55" s="100"/>
      <c r="CE55" s="100"/>
      <c r="CF55" s="100"/>
      <c r="CG55" s="100"/>
      <c r="CH55" s="100"/>
      <c r="CI55" s="100"/>
      <c r="CJ55" s="100"/>
      <c r="CK55" s="100"/>
      <c r="CL55" s="100"/>
      <c r="CM55" s="100"/>
      <c r="CN55" s="100"/>
      <c r="CO55" s="100"/>
      <c r="CP55" s="100"/>
    </row>
    <row r="56" spans="1:94" ht="19.5" customHeight="1">
      <c r="A56" s="100"/>
      <c r="B56" s="100"/>
      <c r="C56" s="100"/>
      <c r="D56" s="100"/>
      <c r="E56" s="100"/>
      <c r="F56" s="106"/>
      <c r="G56" s="108" t="s">
        <v>242</v>
      </c>
      <c r="H56" s="108">
        <f>SUM(H50:H55)</f>
        <v>36</v>
      </c>
      <c r="I56" s="106"/>
      <c r="J56" s="106"/>
      <c r="K56" s="106"/>
      <c r="L56" s="106"/>
      <c r="M56" s="106"/>
      <c r="N56" s="108" t="s">
        <v>242</v>
      </c>
      <c r="O56" s="108">
        <f>SUM(O50:O55)</f>
        <v>36</v>
      </c>
      <c r="P56" s="106"/>
      <c r="Q56" s="106"/>
      <c r="R56" s="106"/>
      <c r="S56" s="106"/>
      <c r="T56" s="106"/>
      <c r="U56" s="108" t="s">
        <v>242</v>
      </c>
      <c r="V56" s="108">
        <f>SUM(V50:V55)</f>
        <v>36</v>
      </c>
      <c r="W56" s="106"/>
      <c r="X56" s="106"/>
      <c r="Y56" s="106"/>
      <c r="Z56" s="108" t="s">
        <v>242</v>
      </c>
      <c r="AA56" s="108">
        <f>SUM(AA50:AA55)</f>
        <v>36</v>
      </c>
      <c r="AB56" s="106"/>
      <c r="AC56" s="106"/>
      <c r="AD56" s="106"/>
      <c r="AE56" s="106"/>
      <c r="AF56" s="106"/>
      <c r="AG56" s="108" t="s">
        <v>242</v>
      </c>
      <c r="AH56" s="108">
        <f>SUM(AH50:AH55)</f>
        <v>36</v>
      </c>
      <c r="AI56" s="106"/>
      <c r="AJ56" s="106"/>
      <c r="AK56" s="106"/>
      <c r="AL56" s="106"/>
      <c r="AM56" s="106"/>
      <c r="AN56" s="108" t="s">
        <v>242</v>
      </c>
      <c r="AO56" s="108">
        <f>SUM(AO50:AO55)</f>
        <v>36</v>
      </c>
      <c r="AP56" s="106"/>
      <c r="AQ56" s="106"/>
      <c r="AR56" s="106"/>
      <c r="AS56" s="106"/>
      <c r="AT56" s="106"/>
      <c r="AU56" s="106"/>
      <c r="AV56" s="106"/>
      <c r="AW56" s="108" t="s">
        <v>242</v>
      </c>
      <c r="AX56" s="108">
        <f>SUM(AX50:AX55)</f>
        <v>36</v>
      </c>
      <c r="AY56" s="106"/>
      <c r="AZ56" s="106"/>
      <c r="BA56" s="106"/>
      <c r="BB56" s="106"/>
      <c r="BC56" s="106"/>
      <c r="BD56" s="108" t="s">
        <v>242</v>
      </c>
      <c r="BE56" s="108">
        <f>SUM(BE50:BE55)</f>
        <v>36</v>
      </c>
      <c r="BF56" s="106"/>
      <c r="BG56" s="106"/>
      <c r="BH56" s="106"/>
      <c r="BI56" s="108" t="s">
        <v>242</v>
      </c>
      <c r="BJ56" s="108">
        <f>SUM(BJ50:BJ55)</f>
        <v>36</v>
      </c>
      <c r="BK56" s="106"/>
      <c r="BL56" s="106"/>
      <c r="BM56" s="108">
        <f>SUM(BM50:BM55)</f>
        <v>36</v>
      </c>
      <c r="BN56" s="108" t="s">
        <v>242</v>
      </c>
      <c r="BO56" s="106"/>
      <c r="BP56" s="108">
        <f>SUM(BP50:BP55)</f>
        <v>36</v>
      </c>
      <c r="BQ56" s="108" t="s">
        <v>242</v>
      </c>
      <c r="BR56" s="108">
        <f>SUM(BR50:BR55)</f>
        <v>36</v>
      </c>
      <c r="BS56" s="108" t="s">
        <v>242</v>
      </c>
      <c r="BT56" s="106"/>
      <c r="BU56" s="106"/>
      <c r="BV56" s="106"/>
      <c r="BW56" s="106"/>
      <c r="BX56" s="106"/>
      <c r="BY56" s="106"/>
      <c r="BZ56" s="106"/>
      <c r="CA56" s="108">
        <f>SUM(CA50:CA55)</f>
        <v>36</v>
      </c>
      <c r="CB56" s="108" t="s">
        <v>242</v>
      </c>
      <c r="CC56" s="100"/>
      <c r="CD56" s="100"/>
      <c r="CE56" s="100"/>
      <c r="CF56" s="100"/>
      <c r="CG56" s="100"/>
      <c r="CH56" s="100"/>
      <c r="CI56" s="100"/>
      <c r="CJ56" s="100"/>
      <c r="CK56" s="100"/>
      <c r="CL56" s="100"/>
      <c r="CM56" s="100"/>
      <c r="CN56" s="100"/>
      <c r="CO56" s="100"/>
      <c r="CP56" s="100"/>
    </row>
    <row r="57" spans="1:94" ht="19.5" customHeight="1">
      <c r="A57" s="100"/>
      <c r="B57" s="100"/>
      <c r="C57" s="100"/>
      <c r="D57" s="100"/>
      <c r="E57" s="100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06"/>
      <c r="BK57" s="106"/>
      <c r="BL57" s="106"/>
      <c r="BM57" s="106"/>
      <c r="BN57" s="106"/>
      <c r="BO57" s="106"/>
      <c r="BP57" s="106"/>
      <c r="BQ57" s="106"/>
      <c r="BR57" s="106"/>
      <c r="BS57" s="106"/>
      <c r="BT57" s="106"/>
      <c r="BU57" s="106"/>
      <c r="BV57" s="106"/>
      <c r="BW57" s="106"/>
      <c r="BX57" s="106"/>
      <c r="BY57" s="106"/>
      <c r="BZ57" s="106"/>
      <c r="CA57" s="106"/>
      <c r="CB57" s="100"/>
      <c r="CC57" s="100"/>
      <c r="CD57" s="100"/>
      <c r="CE57" s="100"/>
      <c r="CF57" s="100"/>
      <c r="CG57" s="100"/>
      <c r="CH57" s="100"/>
      <c r="CI57" s="100"/>
      <c r="CJ57" s="100"/>
      <c r="CK57" s="100"/>
      <c r="CL57" s="100"/>
      <c r="CM57" s="100"/>
      <c r="CN57" s="100"/>
      <c r="CO57" s="100"/>
      <c r="CP57" s="100"/>
    </row>
    <row r="58" spans="1:94" ht="19.5" customHeight="1">
      <c r="A58" s="100"/>
      <c r="B58" s="100"/>
      <c r="C58" s="100"/>
      <c r="D58" s="100"/>
      <c r="E58" s="100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06"/>
      <c r="BK58" s="106"/>
      <c r="BL58" s="106"/>
      <c r="BM58" s="106"/>
      <c r="BN58" s="106"/>
      <c r="BO58" s="106"/>
      <c r="BP58" s="106"/>
      <c r="BQ58" s="106"/>
      <c r="BR58" s="106"/>
      <c r="BS58" s="106"/>
      <c r="BT58" s="106"/>
      <c r="BU58" s="106"/>
      <c r="BV58" s="106"/>
      <c r="BW58" s="106"/>
      <c r="BX58" s="106"/>
      <c r="BY58" s="106"/>
      <c r="BZ58" s="106"/>
      <c r="CA58" s="106"/>
      <c r="CB58" s="100"/>
      <c r="CC58" s="100"/>
      <c r="CD58" s="100"/>
      <c r="CE58" s="100"/>
      <c r="CF58" s="100"/>
      <c r="CG58" s="100"/>
      <c r="CH58" s="100"/>
      <c r="CI58" s="100"/>
      <c r="CJ58" s="100"/>
      <c r="CK58" s="100"/>
      <c r="CL58" s="100"/>
      <c r="CM58" s="100"/>
      <c r="CN58" s="100"/>
      <c r="CO58" s="100"/>
      <c r="CP58" s="100"/>
    </row>
    <row r="59" spans="1:94" ht="19.5" customHeight="1">
      <c r="A59" s="100"/>
      <c r="B59" s="100"/>
      <c r="C59" s="100"/>
      <c r="D59" s="100"/>
      <c r="E59" s="100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06"/>
      <c r="BK59" s="106"/>
      <c r="BL59" s="106"/>
      <c r="BM59" s="106"/>
      <c r="BN59" s="106"/>
      <c r="BO59" s="106"/>
      <c r="BP59" s="106"/>
      <c r="BQ59" s="106"/>
      <c r="BR59" s="106"/>
      <c r="BS59" s="106"/>
      <c r="BT59" s="106"/>
      <c r="BU59" s="106"/>
      <c r="BV59" s="106"/>
      <c r="BW59" s="106"/>
      <c r="BX59" s="106"/>
      <c r="BY59" s="106"/>
      <c r="BZ59" s="106"/>
      <c r="CA59" s="106"/>
      <c r="CB59" s="100"/>
      <c r="CC59" s="100"/>
      <c r="CD59" s="100"/>
      <c r="CE59" s="100"/>
      <c r="CF59" s="100"/>
      <c r="CG59" s="100"/>
      <c r="CH59" s="100"/>
      <c r="CI59" s="100"/>
      <c r="CJ59" s="100"/>
      <c r="CK59" s="100"/>
      <c r="CL59" s="100"/>
      <c r="CM59" s="100"/>
      <c r="CN59" s="100"/>
      <c r="CO59" s="100"/>
      <c r="CP59" s="100"/>
    </row>
    <row r="60" spans="1:94" ht="19.5" customHeight="1">
      <c r="A60" s="100"/>
      <c r="B60" s="100"/>
      <c r="C60" s="100"/>
      <c r="D60" s="100"/>
      <c r="E60" s="100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06"/>
      <c r="BK60" s="106"/>
      <c r="BL60" s="106"/>
      <c r="BM60" s="106"/>
      <c r="BN60" s="106"/>
      <c r="BO60" s="106"/>
      <c r="BP60" s="106"/>
      <c r="BQ60" s="106"/>
      <c r="BR60" s="106"/>
      <c r="BS60" s="106"/>
      <c r="BT60" s="106"/>
      <c r="BU60" s="106"/>
      <c r="BV60" s="106"/>
      <c r="BW60" s="106"/>
      <c r="BX60" s="106"/>
      <c r="BY60" s="106"/>
      <c r="BZ60" s="106"/>
      <c r="CA60" s="106"/>
      <c r="CB60" s="100"/>
      <c r="CC60" s="100"/>
      <c r="CD60" s="100"/>
      <c r="CE60" s="100"/>
      <c r="CF60" s="100"/>
      <c r="CG60" s="100"/>
      <c r="CH60" s="100"/>
      <c r="CI60" s="100"/>
      <c r="CJ60" s="100"/>
      <c r="CK60" s="100"/>
      <c r="CL60" s="100"/>
      <c r="CM60" s="100"/>
      <c r="CN60" s="100"/>
      <c r="CO60" s="100"/>
      <c r="CP60" s="100"/>
    </row>
    <row r="61" spans="1:94" ht="19.5" customHeight="1">
      <c r="A61" s="100"/>
      <c r="B61" s="100"/>
      <c r="C61" s="100"/>
      <c r="D61" s="100"/>
      <c r="E61" s="100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06"/>
      <c r="BK61" s="106"/>
      <c r="BL61" s="106"/>
      <c r="BM61" s="106"/>
      <c r="BN61" s="106"/>
      <c r="BO61" s="106"/>
      <c r="BP61" s="106"/>
      <c r="BQ61" s="106"/>
      <c r="BR61" s="106"/>
      <c r="BS61" s="106"/>
      <c r="BT61" s="106"/>
      <c r="BU61" s="106"/>
      <c r="BV61" s="106"/>
      <c r="BW61" s="106"/>
      <c r="BX61" s="106"/>
      <c r="BY61" s="106"/>
      <c r="BZ61" s="106"/>
      <c r="CA61" s="106"/>
      <c r="CB61" s="100"/>
      <c r="CC61" s="100"/>
      <c r="CD61" s="100"/>
      <c r="CE61" s="100"/>
      <c r="CF61" s="100"/>
      <c r="CG61" s="100"/>
      <c r="CH61" s="100"/>
      <c r="CI61" s="100"/>
      <c r="CJ61" s="100"/>
      <c r="CK61" s="100"/>
      <c r="CL61" s="100"/>
      <c r="CM61" s="100"/>
      <c r="CN61" s="100"/>
      <c r="CO61" s="100"/>
      <c r="CP61" s="100"/>
    </row>
    <row r="62" spans="1:94" ht="19.5" customHeight="1">
      <c r="A62" s="100"/>
      <c r="B62" s="100"/>
      <c r="C62" s="100"/>
      <c r="D62" s="100"/>
      <c r="E62" s="100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06"/>
      <c r="BK62" s="106"/>
      <c r="BL62" s="106"/>
      <c r="BM62" s="106"/>
      <c r="BN62" s="106"/>
      <c r="BO62" s="106"/>
      <c r="BP62" s="106"/>
      <c r="BQ62" s="106"/>
      <c r="BR62" s="106"/>
      <c r="BS62" s="106"/>
      <c r="BT62" s="106"/>
      <c r="BU62" s="106"/>
      <c r="BV62" s="106"/>
      <c r="BW62" s="106"/>
      <c r="BX62" s="106"/>
      <c r="BY62" s="106"/>
      <c r="BZ62" s="106"/>
      <c r="CA62" s="106"/>
      <c r="CB62" s="100"/>
      <c r="CC62" s="100"/>
      <c r="CD62" s="100"/>
      <c r="CE62" s="100"/>
      <c r="CF62" s="100"/>
      <c r="CG62" s="100"/>
      <c r="CH62" s="100"/>
      <c r="CI62" s="100"/>
      <c r="CJ62" s="100"/>
      <c r="CK62" s="100"/>
      <c r="CL62" s="100"/>
      <c r="CM62" s="100"/>
      <c r="CN62" s="100"/>
      <c r="CO62" s="100"/>
      <c r="CP62" s="100"/>
    </row>
    <row r="63" spans="1:94" ht="19.5" customHeight="1">
      <c r="A63" s="100"/>
      <c r="B63" s="100"/>
      <c r="C63" s="100"/>
      <c r="D63" s="100"/>
      <c r="E63" s="100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06"/>
      <c r="BK63" s="106"/>
      <c r="BL63" s="106"/>
      <c r="BM63" s="106"/>
      <c r="BN63" s="106"/>
      <c r="BO63" s="106"/>
      <c r="BP63" s="106"/>
      <c r="BQ63" s="106"/>
      <c r="BR63" s="106"/>
      <c r="BS63" s="106"/>
      <c r="BT63" s="106"/>
      <c r="BU63" s="106"/>
      <c r="BV63" s="106"/>
      <c r="BW63" s="106"/>
      <c r="BX63" s="106"/>
      <c r="BY63" s="106"/>
      <c r="BZ63" s="106"/>
      <c r="CA63" s="106"/>
      <c r="CB63" s="100"/>
      <c r="CC63" s="100"/>
      <c r="CD63" s="100"/>
      <c r="CE63" s="100"/>
      <c r="CF63" s="100"/>
      <c r="CG63" s="100"/>
      <c r="CH63" s="100"/>
      <c r="CI63" s="100"/>
      <c r="CJ63" s="100"/>
      <c r="CK63" s="100"/>
      <c r="CL63" s="100"/>
      <c r="CM63" s="100"/>
      <c r="CN63" s="100"/>
      <c r="CO63" s="100"/>
      <c r="CP63" s="100"/>
    </row>
    <row r="64" spans="1:94" ht="19.5" customHeight="1">
      <c r="A64" s="100"/>
      <c r="B64" s="100"/>
      <c r="C64" s="100"/>
      <c r="D64" s="100"/>
      <c r="E64" s="100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106"/>
      <c r="BG64" s="106"/>
      <c r="BH64" s="106"/>
      <c r="BI64" s="106"/>
      <c r="BJ64" s="106"/>
      <c r="BK64" s="106"/>
      <c r="BL64" s="106"/>
      <c r="BM64" s="106"/>
      <c r="BN64" s="106"/>
      <c r="BO64" s="106"/>
      <c r="BP64" s="106"/>
      <c r="BQ64" s="106"/>
      <c r="BR64" s="106"/>
      <c r="BS64" s="106"/>
      <c r="BT64" s="106"/>
      <c r="BU64" s="106"/>
      <c r="BV64" s="106"/>
      <c r="BW64" s="106"/>
      <c r="BX64" s="106"/>
      <c r="BY64" s="106"/>
      <c r="BZ64" s="106"/>
      <c r="CA64" s="106"/>
      <c r="CB64" s="100"/>
      <c r="CC64" s="100"/>
      <c r="CD64" s="100"/>
      <c r="CE64" s="100"/>
      <c r="CF64" s="100"/>
      <c r="CG64" s="100"/>
      <c r="CH64" s="100"/>
      <c r="CI64" s="100"/>
      <c r="CJ64" s="100"/>
      <c r="CK64" s="100"/>
      <c r="CL64" s="100"/>
      <c r="CM64" s="100"/>
      <c r="CN64" s="100"/>
      <c r="CO64" s="100"/>
      <c r="CP64" s="100"/>
    </row>
    <row r="65" spans="1:94" ht="19.5" customHeight="1">
      <c r="A65" s="100"/>
      <c r="B65" s="100"/>
      <c r="C65" s="100"/>
      <c r="D65" s="100"/>
      <c r="E65" s="100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D65" s="106"/>
      <c r="BE65" s="106"/>
      <c r="BF65" s="106"/>
      <c r="BG65" s="106"/>
      <c r="BH65" s="106"/>
      <c r="BI65" s="106"/>
      <c r="BJ65" s="106"/>
      <c r="BK65" s="106"/>
      <c r="BL65" s="106"/>
      <c r="BM65" s="106"/>
      <c r="BN65" s="106"/>
      <c r="BO65" s="106"/>
      <c r="BP65" s="106"/>
      <c r="BQ65" s="106"/>
      <c r="BR65" s="106"/>
      <c r="BS65" s="106"/>
      <c r="BT65" s="106"/>
      <c r="BU65" s="106"/>
      <c r="BV65" s="106"/>
      <c r="BW65" s="106"/>
      <c r="BX65" s="106"/>
      <c r="BY65" s="106"/>
      <c r="BZ65" s="106"/>
      <c r="CA65" s="106"/>
      <c r="CB65" s="100"/>
      <c r="CC65" s="100"/>
      <c r="CD65" s="100"/>
      <c r="CE65" s="100"/>
      <c r="CF65" s="100"/>
      <c r="CG65" s="100"/>
      <c r="CH65" s="100"/>
      <c r="CI65" s="100"/>
      <c r="CJ65" s="100"/>
      <c r="CK65" s="100"/>
      <c r="CL65" s="100"/>
      <c r="CM65" s="100"/>
      <c r="CN65" s="100"/>
      <c r="CO65" s="100"/>
      <c r="CP65" s="100"/>
    </row>
    <row r="66" spans="1:94" ht="19.5" customHeight="1">
      <c r="A66" s="100"/>
      <c r="B66" s="100"/>
      <c r="C66" s="100"/>
      <c r="D66" s="100"/>
      <c r="E66" s="100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06"/>
      <c r="BK66" s="106"/>
      <c r="BL66" s="106"/>
      <c r="BM66" s="106"/>
      <c r="BN66" s="106"/>
      <c r="BO66" s="106"/>
      <c r="BP66" s="106"/>
      <c r="BQ66" s="106"/>
      <c r="BR66" s="106"/>
      <c r="BS66" s="106"/>
      <c r="BT66" s="106"/>
      <c r="BU66" s="106"/>
      <c r="BV66" s="106"/>
      <c r="BW66" s="106"/>
      <c r="BX66" s="106"/>
      <c r="BY66" s="106"/>
      <c r="BZ66" s="106"/>
      <c r="CA66" s="106"/>
      <c r="CB66" s="100"/>
      <c r="CC66" s="100"/>
      <c r="CD66" s="100"/>
      <c r="CE66" s="100"/>
      <c r="CF66" s="100"/>
      <c r="CG66" s="100"/>
      <c r="CH66" s="100"/>
      <c r="CI66" s="100"/>
      <c r="CJ66" s="100"/>
      <c r="CK66" s="100"/>
      <c r="CL66" s="100"/>
      <c r="CM66" s="100"/>
      <c r="CN66" s="100"/>
      <c r="CO66" s="100"/>
      <c r="CP66" s="100"/>
    </row>
    <row r="67" spans="1:94" ht="19.5" customHeight="1">
      <c r="A67" s="100"/>
      <c r="B67" s="100"/>
      <c r="C67" s="100"/>
      <c r="D67" s="100"/>
      <c r="E67" s="100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  <c r="BJ67" s="106"/>
      <c r="BK67" s="106"/>
      <c r="BL67" s="106"/>
      <c r="BM67" s="106"/>
      <c r="BN67" s="106"/>
      <c r="BO67" s="106"/>
      <c r="BP67" s="106"/>
      <c r="BQ67" s="106"/>
      <c r="BR67" s="106"/>
      <c r="BS67" s="106"/>
      <c r="BT67" s="106"/>
      <c r="BU67" s="106"/>
      <c r="BV67" s="106"/>
      <c r="BW67" s="106"/>
      <c r="BX67" s="106"/>
      <c r="BY67" s="106"/>
      <c r="BZ67" s="106"/>
      <c r="CA67" s="106"/>
      <c r="CB67" s="100"/>
      <c r="CC67" s="100"/>
      <c r="CD67" s="100"/>
      <c r="CE67" s="100"/>
      <c r="CF67" s="100"/>
      <c r="CG67" s="100"/>
      <c r="CH67" s="100"/>
      <c r="CI67" s="100"/>
      <c r="CJ67" s="100"/>
      <c r="CK67" s="100"/>
      <c r="CL67" s="100"/>
      <c r="CM67" s="100"/>
      <c r="CN67" s="100"/>
      <c r="CO67" s="100"/>
      <c r="CP67" s="100"/>
    </row>
    <row r="68" spans="1:94" ht="19.5" customHeight="1">
      <c r="A68" s="100"/>
      <c r="B68" s="100"/>
      <c r="C68" s="100"/>
      <c r="D68" s="100"/>
      <c r="E68" s="100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06"/>
      <c r="BK68" s="106"/>
      <c r="BL68" s="106"/>
      <c r="BM68" s="106"/>
      <c r="BN68" s="106"/>
      <c r="BO68" s="106"/>
      <c r="BP68" s="106"/>
      <c r="BQ68" s="106"/>
      <c r="BR68" s="106"/>
      <c r="BS68" s="106"/>
      <c r="BT68" s="106"/>
      <c r="BU68" s="106"/>
      <c r="BV68" s="106"/>
      <c r="BW68" s="106"/>
      <c r="BX68" s="106"/>
      <c r="BY68" s="106"/>
      <c r="BZ68" s="106"/>
      <c r="CA68" s="106"/>
      <c r="CB68" s="100"/>
      <c r="CC68" s="100"/>
      <c r="CD68" s="100"/>
      <c r="CE68" s="100"/>
      <c r="CF68" s="100"/>
      <c r="CG68" s="100"/>
      <c r="CH68" s="100"/>
      <c r="CI68" s="100"/>
      <c r="CJ68" s="100"/>
      <c r="CK68" s="100"/>
      <c r="CL68" s="100"/>
      <c r="CM68" s="100"/>
      <c r="CN68" s="100"/>
      <c r="CO68" s="100"/>
      <c r="CP68" s="100"/>
    </row>
    <row r="69" spans="1:94" ht="19.5" customHeight="1">
      <c r="A69" s="100"/>
      <c r="B69" s="100"/>
      <c r="C69" s="100"/>
      <c r="D69" s="100"/>
      <c r="E69" s="100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06"/>
      <c r="BK69" s="106"/>
      <c r="BL69" s="106"/>
      <c r="BM69" s="106"/>
      <c r="BN69" s="106"/>
      <c r="BO69" s="106"/>
      <c r="BP69" s="106"/>
      <c r="BQ69" s="106"/>
      <c r="BR69" s="106"/>
      <c r="BS69" s="106"/>
      <c r="BT69" s="106"/>
      <c r="BU69" s="106"/>
      <c r="BV69" s="106"/>
      <c r="BW69" s="106"/>
      <c r="BX69" s="106"/>
      <c r="BY69" s="106"/>
      <c r="BZ69" s="106"/>
      <c r="CA69" s="106"/>
      <c r="CB69" s="100"/>
      <c r="CC69" s="100"/>
      <c r="CD69" s="100"/>
      <c r="CE69" s="100"/>
      <c r="CF69" s="100"/>
      <c r="CG69" s="100"/>
      <c r="CH69" s="100"/>
      <c r="CI69" s="100"/>
      <c r="CJ69" s="100"/>
      <c r="CK69" s="100"/>
      <c r="CL69" s="100"/>
      <c r="CM69" s="100"/>
      <c r="CN69" s="100"/>
      <c r="CO69" s="100"/>
      <c r="CP69" s="100"/>
    </row>
    <row r="70" spans="1:94" ht="19.5" customHeight="1">
      <c r="A70" s="100"/>
      <c r="B70" s="100"/>
      <c r="C70" s="100"/>
      <c r="D70" s="100"/>
      <c r="E70" s="100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06"/>
      <c r="BK70" s="106"/>
      <c r="BL70" s="106"/>
      <c r="BM70" s="106"/>
      <c r="BN70" s="106"/>
      <c r="BO70" s="106"/>
      <c r="BP70" s="106"/>
      <c r="BQ70" s="106"/>
      <c r="BR70" s="106"/>
      <c r="BS70" s="106"/>
      <c r="BT70" s="106"/>
      <c r="BU70" s="106"/>
      <c r="BV70" s="106"/>
      <c r="BW70" s="106"/>
      <c r="BX70" s="106"/>
      <c r="BY70" s="106"/>
      <c r="BZ70" s="106"/>
      <c r="CA70" s="106"/>
      <c r="CB70" s="100"/>
      <c r="CC70" s="100"/>
      <c r="CD70" s="100"/>
      <c r="CE70" s="100"/>
      <c r="CF70" s="100"/>
      <c r="CG70" s="100"/>
      <c r="CH70" s="100"/>
      <c r="CI70" s="100"/>
      <c r="CJ70" s="100"/>
      <c r="CK70" s="100"/>
      <c r="CL70" s="100"/>
      <c r="CM70" s="100"/>
      <c r="CN70" s="100"/>
      <c r="CO70" s="100"/>
      <c r="CP70" s="100"/>
    </row>
    <row r="71" spans="1:94" ht="19.5" customHeight="1">
      <c r="A71" s="100"/>
      <c r="B71" s="100"/>
      <c r="C71" s="100"/>
      <c r="D71" s="100"/>
      <c r="E71" s="100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06"/>
      <c r="BK71" s="106"/>
      <c r="BL71" s="106"/>
      <c r="BM71" s="106"/>
      <c r="BN71" s="106"/>
      <c r="BO71" s="106"/>
      <c r="BP71" s="106"/>
      <c r="BQ71" s="106"/>
      <c r="BR71" s="106"/>
      <c r="BS71" s="106"/>
      <c r="BT71" s="106"/>
      <c r="BU71" s="106"/>
      <c r="BV71" s="106"/>
      <c r="BW71" s="106"/>
      <c r="BX71" s="106"/>
      <c r="BY71" s="106"/>
      <c r="BZ71" s="106"/>
      <c r="CA71" s="106"/>
      <c r="CB71" s="100"/>
      <c r="CC71" s="100"/>
      <c r="CD71" s="100"/>
      <c r="CE71" s="100"/>
      <c r="CF71" s="100"/>
      <c r="CG71" s="100"/>
      <c r="CH71" s="100"/>
      <c r="CI71" s="100"/>
      <c r="CJ71" s="100"/>
      <c r="CK71" s="100"/>
      <c r="CL71" s="100"/>
      <c r="CM71" s="100"/>
      <c r="CN71" s="100"/>
      <c r="CO71" s="100"/>
      <c r="CP71" s="100"/>
    </row>
    <row r="72" spans="1:94" ht="19.5" customHeight="1">
      <c r="A72" s="100"/>
      <c r="B72" s="100"/>
      <c r="C72" s="100"/>
      <c r="D72" s="100"/>
      <c r="E72" s="100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06"/>
      <c r="BK72" s="106"/>
      <c r="BL72" s="106"/>
      <c r="BM72" s="106"/>
      <c r="BN72" s="106"/>
      <c r="BO72" s="106"/>
      <c r="BP72" s="106"/>
      <c r="BQ72" s="106"/>
      <c r="BR72" s="106"/>
      <c r="BS72" s="106"/>
      <c r="BT72" s="106"/>
      <c r="BU72" s="106"/>
      <c r="BV72" s="106"/>
      <c r="BW72" s="106"/>
      <c r="BX72" s="106"/>
      <c r="BY72" s="106"/>
      <c r="BZ72" s="106"/>
      <c r="CA72" s="106"/>
      <c r="CB72" s="100"/>
      <c r="CC72" s="100"/>
      <c r="CD72" s="100"/>
      <c r="CE72" s="100"/>
      <c r="CF72" s="100"/>
      <c r="CG72" s="100"/>
      <c r="CH72" s="100"/>
      <c r="CI72" s="100"/>
      <c r="CJ72" s="100"/>
      <c r="CK72" s="100"/>
      <c r="CL72" s="100"/>
      <c r="CM72" s="100"/>
      <c r="CN72" s="100"/>
      <c r="CO72" s="100"/>
      <c r="CP72" s="100"/>
    </row>
    <row r="73" spans="1:94" ht="19.5" customHeight="1">
      <c r="A73" s="100"/>
      <c r="B73" s="100"/>
      <c r="C73" s="100"/>
      <c r="D73" s="100"/>
      <c r="E73" s="100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06"/>
      <c r="BK73" s="106"/>
      <c r="BL73" s="106"/>
      <c r="BM73" s="106"/>
      <c r="BN73" s="106"/>
      <c r="BO73" s="106"/>
      <c r="BP73" s="106"/>
      <c r="BQ73" s="106"/>
      <c r="BR73" s="106"/>
      <c r="BS73" s="106"/>
      <c r="BT73" s="106"/>
      <c r="BU73" s="106"/>
      <c r="BV73" s="106"/>
      <c r="BW73" s="106"/>
      <c r="BX73" s="106"/>
      <c r="BY73" s="106"/>
      <c r="BZ73" s="106"/>
      <c r="CA73" s="106"/>
      <c r="CB73" s="100"/>
      <c r="CC73" s="100"/>
      <c r="CD73" s="100"/>
      <c r="CE73" s="100"/>
      <c r="CF73" s="100"/>
      <c r="CG73" s="100"/>
      <c r="CH73" s="100"/>
      <c r="CI73" s="100"/>
      <c r="CJ73" s="100"/>
      <c r="CK73" s="100"/>
      <c r="CL73" s="100"/>
      <c r="CM73" s="100"/>
      <c r="CN73" s="100"/>
      <c r="CO73" s="100"/>
      <c r="CP73" s="100"/>
    </row>
    <row r="74" spans="1:94" ht="19.5" customHeight="1">
      <c r="A74" s="100"/>
      <c r="B74" s="100"/>
      <c r="C74" s="100"/>
      <c r="D74" s="100"/>
      <c r="E74" s="100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06"/>
      <c r="BK74" s="106"/>
      <c r="BL74" s="106"/>
      <c r="BM74" s="106"/>
      <c r="BN74" s="106"/>
      <c r="BO74" s="106"/>
      <c r="BP74" s="106"/>
      <c r="BQ74" s="106"/>
      <c r="BR74" s="106"/>
      <c r="BS74" s="106"/>
      <c r="BT74" s="106"/>
      <c r="BU74" s="106"/>
      <c r="BV74" s="106"/>
      <c r="BW74" s="106"/>
      <c r="BX74" s="106"/>
      <c r="BY74" s="106"/>
      <c r="BZ74" s="106"/>
      <c r="CA74" s="106"/>
      <c r="CB74" s="100"/>
      <c r="CC74" s="100"/>
      <c r="CD74" s="100"/>
      <c r="CE74" s="100"/>
      <c r="CF74" s="100"/>
      <c r="CG74" s="100"/>
      <c r="CH74" s="100"/>
      <c r="CI74" s="100"/>
      <c r="CJ74" s="100"/>
      <c r="CK74" s="100"/>
      <c r="CL74" s="100"/>
      <c r="CM74" s="100"/>
      <c r="CN74" s="100"/>
      <c r="CO74" s="100"/>
      <c r="CP74" s="100"/>
    </row>
    <row r="75" spans="1:94" ht="19.5" customHeight="1">
      <c r="A75" s="100"/>
      <c r="B75" s="100"/>
      <c r="C75" s="100"/>
      <c r="D75" s="100"/>
      <c r="E75" s="100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06"/>
      <c r="BK75" s="106"/>
      <c r="BL75" s="106"/>
      <c r="BM75" s="106"/>
      <c r="BN75" s="106"/>
      <c r="BO75" s="106"/>
      <c r="BP75" s="106"/>
      <c r="BQ75" s="106"/>
      <c r="BR75" s="106"/>
      <c r="BS75" s="106"/>
      <c r="BT75" s="106"/>
      <c r="BU75" s="106"/>
      <c r="BV75" s="106"/>
      <c r="BW75" s="106"/>
      <c r="BX75" s="106"/>
      <c r="BY75" s="106"/>
      <c r="BZ75" s="106"/>
      <c r="CA75" s="106"/>
      <c r="CB75" s="100"/>
      <c r="CC75" s="100"/>
      <c r="CD75" s="100"/>
      <c r="CE75" s="100"/>
      <c r="CF75" s="100"/>
      <c r="CG75" s="100"/>
      <c r="CH75" s="100"/>
      <c r="CI75" s="100"/>
      <c r="CJ75" s="100"/>
      <c r="CK75" s="100"/>
      <c r="CL75" s="100"/>
      <c r="CM75" s="100"/>
      <c r="CN75" s="100"/>
      <c r="CO75" s="100"/>
      <c r="CP75" s="100"/>
    </row>
    <row r="76" spans="1:94" ht="19.5" customHeight="1">
      <c r="A76" s="100"/>
      <c r="B76" s="100"/>
      <c r="C76" s="100"/>
      <c r="D76" s="100"/>
      <c r="E76" s="100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06"/>
      <c r="BK76" s="106"/>
      <c r="BL76" s="106"/>
      <c r="BM76" s="106"/>
      <c r="BN76" s="106"/>
      <c r="BO76" s="106"/>
      <c r="BP76" s="106"/>
      <c r="BQ76" s="106"/>
      <c r="BR76" s="106"/>
      <c r="BS76" s="106"/>
      <c r="BT76" s="106"/>
      <c r="BU76" s="106"/>
      <c r="BV76" s="106"/>
      <c r="BW76" s="106"/>
      <c r="BX76" s="106"/>
      <c r="BY76" s="106"/>
      <c r="BZ76" s="106"/>
      <c r="CA76" s="106"/>
      <c r="CB76" s="100"/>
      <c r="CC76" s="100"/>
      <c r="CD76" s="100"/>
      <c r="CE76" s="100"/>
      <c r="CF76" s="100"/>
      <c r="CG76" s="100"/>
      <c r="CH76" s="100"/>
      <c r="CI76" s="100"/>
      <c r="CJ76" s="100"/>
      <c r="CK76" s="100"/>
      <c r="CL76" s="100"/>
      <c r="CM76" s="100"/>
      <c r="CN76" s="100"/>
      <c r="CO76" s="100"/>
      <c r="CP76" s="100"/>
    </row>
    <row r="77" spans="1:94" ht="19.5" customHeight="1">
      <c r="A77" s="100"/>
      <c r="B77" s="100"/>
      <c r="C77" s="100"/>
      <c r="D77" s="100"/>
      <c r="E77" s="100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06"/>
      <c r="BK77" s="106"/>
      <c r="BL77" s="106"/>
      <c r="BM77" s="106"/>
      <c r="BN77" s="106"/>
      <c r="BO77" s="106"/>
      <c r="BP77" s="106"/>
      <c r="BQ77" s="106"/>
      <c r="BR77" s="106"/>
      <c r="BS77" s="106"/>
      <c r="BT77" s="106"/>
      <c r="BU77" s="106"/>
      <c r="BV77" s="106"/>
      <c r="BW77" s="106"/>
      <c r="BX77" s="106"/>
      <c r="BY77" s="106"/>
      <c r="BZ77" s="106"/>
      <c r="CA77" s="106"/>
      <c r="CB77" s="100"/>
      <c r="CC77" s="100"/>
      <c r="CD77" s="100"/>
      <c r="CE77" s="100"/>
      <c r="CF77" s="100"/>
      <c r="CG77" s="100"/>
      <c r="CH77" s="100"/>
      <c r="CI77" s="100"/>
      <c r="CJ77" s="100"/>
      <c r="CK77" s="100"/>
      <c r="CL77" s="100"/>
      <c r="CM77" s="100"/>
      <c r="CN77" s="100"/>
      <c r="CO77" s="100"/>
      <c r="CP77" s="100"/>
    </row>
    <row r="78" spans="1:94" ht="19.5" customHeight="1">
      <c r="A78" s="100"/>
      <c r="B78" s="100"/>
      <c r="C78" s="100"/>
      <c r="D78" s="100"/>
      <c r="E78" s="100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06"/>
      <c r="BK78" s="106"/>
      <c r="BL78" s="106"/>
      <c r="BM78" s="106"/>
      <c r="BN78" s="106"/>
      <c r="BO78" s="106"/>
      <c r="BP78" s="106"/>
      <c r="BQ78" s="106"/>
      <c r="BR78" s="106"/>
      <c r="BS78" s="106"/>
      <c r="BT78" s="106"/>
      <c r="BU78" s="106"/>
      <c r="BV78" s="106"/>
      <c r="BW78" s="106"/>
      <c r="BX78" s="106"/>
      <c r="BY78" s="106"/>
      <c r="BZ78" s="106"/>
      <c r="CA78" s="106"/>
      <c r="CB78" s="100"/>
      <c r="CC78" s="100"/>
      <c r="CD78" s="100"/>
      <c r="CE78" s="100"/>
      <c r="CF78" s="100"/>
      <c r="CG78" s="100"/>
      <c r="CH78" s="100"/>
      <c r="CI78" s="100"/>
      <c r="CJ78" s="100"/>
      <c r="CK78" s="100"/>
      <c r="CL78" s="100"/>
      <c r="CM78" s="100"/>
      <c r="CN78" s="100"/>
      <c r="CO78" s="100"/>
      <c r="CP78" s="100"/>
    </row>
    <row r="79" spans="1:94" ht="19.5" customHeight="1">
      <c r="A79" s="100"/>
      <c r="B79" s="100"/>
      <c r="C79" s="100"/>
      <c r="D79" s="100"/>
      <c r="E79" s="100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06"/>
      <c r="BK79" s="106"/>
      <c r="BL79" s="106"/>
      <c r="BM79" s="106"/>
      <c r="BN79" s="106"/>
      <c r="BO79" s="106"/>
      <c r="BP79" s="106"/>
      <c r="BQ79" s="106"/>
      <c r="BR79" s="106"/>
      <c r="BS79" s="106"/>
      <c r="BT79" s="106"/>
      <c r="BU79" s="106"/>
      <c r="BV79" s="106"/>
      <c r="BW79" s="106"/>
      <c r="BX79" s="106"/>
      <c r="BY79" s="106"/>
      <c r="BZ79" s="106"/>
      <c r="CA79" s="106"/>
      <c r="CB79" s="100"/>
      <c r="CC79" s="100"/>
      <c r="CD79" s="100"/>
      <c r="CE79" s="100"/>
      <c r="CF79" s="100"/>
      <c r="CG79" s="100"/>
      <c r="CH79" s="100"/>
      <c r="CI79" s="100"/>
      <c r="CJ79" s="100"/>
      <c r="CK79" s="100"/>
      <c r="CL79" s="100"/>
      <c r="CM79" s="100"/>
      <c r="CN79" s="100"/>
      <c r="CO79" s="100"/>
      <c r="CP79" s="100"/>
    </row>
    <row r="80" spans="1:94" ht="19.5" customHeight="1">
      <c r="A80" s="100"/>
      <c r="B80" s="100"/>
      <c r="C80" s="100"/>
      <c r="D80" s="100"/>
      <c r="E80" s="100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06"/>
      <c r="BK80" s="106"/>
      <c r="BL80" s="106"/>
      <c r="BM80" s="106"/>
      <c r="BN80" s="106"/>
      <c r="BO80" s="106"/>
      <c r="BP80" s="106"/>
      <c r="BQ80" s="106"/>
      <c r="BR80" s="106"/>
      <c r="BS80" s="106"/>
      <c r="BT80" s="106"/>
      <c r="BU80" s="106"/>
      <c r="BV80" s="106"/>
      <c r="BW80" s="106"/>
      <c r="BX80" s="106"/>
      <c r="BY80" s="106"/>
      <c r="BZ80" s="106"/>
      <c r="CA80" s="106"/>
      <c r="CB80" s="100"/>
      <c r="CC80" s="100"/>
      <c r="CD80" s="100"/>
      <c r="CE80" s="100"/>
      <c r="CF80" s="100"/>
      <c r="CG80" s="100"/>
      <c r="CH80" s="100"/>
      <c r="CI80" s="100"/>
      <c r="CJ80" s="100"/>
      <c r="CK80" s="100"/>
      <c r="CL80" s="100"/>
      <c r="CM80" s="100"/>
      <c r="CN80" s="100"/>
      <c r="CO80" s="100"/>
      <c r="CP80" s="100"/>
    </row>
    <row r="81" spans="1:94" ht="19.5" customHeight="1">
      <c r="A81" s="100"/>
      <c r="B81" s="100"/>
      <c r="C81" s="100"/>
      <c r="D81" s="100"/>
      <c r="E81" s="100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06"/>
      <c r="BK81" s="106"/>
      <c r="BL81" s="106"/>
      <c r="BM81" s="106"/>
      <c r="BN81" s="106"/>
      <c r="BO81" s="106"/>
      <c r="BP81" s="106"/>
      <c r="BQ81" s="106"/>
      <c r="BR81" s="106"/>
      <c r="BS81" s="106"/>
      <c r="BT81" s="106"/>
      <c r="BU81" s="106"/>
      <c r="BV81" s="106"/>
      <c r="BW81" s="106"/>
      <c r="BX81" s="106"/>
      <c r="BY81" s="106"/>
      <c r="BZ81" s="106"/>
      <c r="CA81" s="106"/>
      <c r="CB81" s="100"/>
      <c r="CC81" s="100"/>
      <c r="CD81" s="100"/>
      <c r="CE81" s="100"/>
      <c r="CF81" s="100"/>
      <c r="CG81" s="100"/>
      <c r="CH81" s="100"/>
      <c r="CI81" s="100"/>
      <c r="CJ81" s="100"/>
      <c r="CK81" s="100"/>
      <c r="CL81" s="100"/>
      <c r="CM81" s="100"/>
      <c r="CN81" s="100"/>
      <c r="CO81" s="100"/>
      <c r="CP81" s="100"/>
    </row>
    <row r="82" spans="1:94" ht="19.5" customHeight="1">
      <c r="A82" s="100"/>
      <c r="B82" s="100"/>
      <c r="C82" s="100"/>
      <c r="D82" s="100"/>
      <c r="E82" s="100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  <c r="BJ82" s="106"/>
      <c r="BK82" s="106"/>
      <c r="BL82" s="106"/>
      <c r="BM82" s="106"/>
      <c r="BN82" s="106"/>
      <c r="BO82" s="106"/>
      <c r="BP82" s="106"/>
      <c r="BQ82" s="106"/>
      <c r="BR82" s="106"/>
      <c r="BS82" s="106"/>
      <c r="BT82" s="106"/>
      <c r="BU82" s="106"/>
      <c r="BV82" s="106"/>
      <c r="BW82" s="106"/>
      <c r="BX82" s="106"/>
      <c r="BY82" s="106"/>
      <c r="BZ82" s="106"/>
      <c r="CA82" s="106"/>
      <c r="CB82" s="100"/>
      <c r="CC82" s="100"/>
      <c r="CD82" s="100"/>
      <c r="CE82" s="100"/>
      <c r="CF82" s="100"/>
      <c r="CG82" s="100"/>
      <c r="CH82" s="100"/>
      <c r="CI82" s="100"/>
      <c r="CJ82" s="100"/>
      <c r="CK82" s="100"/>
      <c r="CL82" s="100"/>
      <c r="CM82" s="100"/>
      <c r="CN82" s="100"/>
      <c r="CO82" s="100"/>
      <c r="CP82" s="100"/>
    </row>
    <row r="83" spans="1:94" ht="19.5" customHeight="1">
      <c r="A83" s="100"/>
      <c r="B83" s="100"/>
      <c r="C83" s="100"/>
      <c r="D83" s="100"/>
      <c r="E83" s="100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06"/>
      <c r="BK83" s="106"/>
      <c r="BL83" s="106"/>
      <c r="BM83" s="106"/>
      <c r="BN83" s="106"/>
      <c r="BO83" s="106"/>
      <c r="BP83" s="106"/>
      <c r="BQ83" s="106"/>
      <c r="BR83" s="106"/>
      <c r="BS83" s="106"/>
      <c r="BT83" s="106"/>
      <c r="BU83" s="106"/>
      <c r="BV83" s="106"/>
      <c r="BW83" s="106"/>
      <c r="BX83" s="106"/>
      <c r="BY83" s="106"/>
      <c r="BZ83" s="106"/>
      <c r="CA83" s="106"/>
      <c r="CB83" s="100"/>
      <c r="CC83" s="100"/>
      <c r="CD83" s="100"/>
      <c r="CE83" s="100"/>
      <c r="CF83" s="100"/>
      <c r="CG83" s="100"/>
      <c r="CH83" s="100"/>
      <c r="CI83" s="100"/>
      <c r="CJ83" s="100"/>
      <c r="CK83" s="100"/>
      <c r="CL83" s="100"/>
      <c r="CM83" s="100"/>
      <c r="CN83" s="100"/>
      <c r="CO83" s="100"/>
      <c r="CP83" s="100"/>
    </row>
    <row r="84" spans="1:94" ht="19.5" customHeight="1">
      <c r="A84" s="100"/>
      <c r="B84" s="100"/>
      <c r="C84" s="100"/>
      <c r="D84" s="100"/>
      <c r="E84" s="100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06"/>
      <c r="BK84" s="106"/>
      <c r="BL84" s="106"/>
      <c r="BM84" s="106"/>
      <c r="BN84" s="106"/>
      <c r="BO84" s="106"/>
      <c r="BP84" s="106"/>
      <c r="BQ84" s="106"/>
      <c r="BR84" s="106"/>
      <c r="BS84" s="106"/>
      <c r="BT84" s="106"/>
      <c r="BU84" s="106"/>
      <c r="BV84" s="106"/>
      <c r="BW84" s="106"/>
      <c r="BX84" s="106"/>
      <c r="BY84" s="106"/>
      <c r="BZ84" s="106"/>
      <c r="CA84" s="106"/>
      <c r="CB84" s="100"/>
      <c r="CC84" s="100"/>
      <c r="CD84" s="100"/>
      <c r="CE84" s="100"/>
      <c r="CF84" s="100"/>
      <c r="CG84" s="100"/>
      <c r="CH84" s="100"/>
      <c r="CI84" s="100"/>
      <c r="CJ84" s="100"/>
      <c r="CK84" s="100"/>
      <c r="CL84" s="100"/>
      <c r="CM84" s="100"/>
      <c r="CN84" s="100"/>
      <c r="CO84" s="100"/>
      <c r="CP84" s="100"/>
    </row>
    <row r="85" spans="1:94" ht="19.5" customHeight="1">
      <c r="A85" s="100"/>
      <c r="B85" s="100"/>
      <c r="C85" s="100"/>
      <c r="D85" s="100"/>
      <c r="E85" s="100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06"/>
      <c r="BK85" s="106"/>
      <c r="BL85" s="106"/>
      <c r="BM85" s="106"/>
      <c r="BN85" s="106"/>
      <c r="BO85" s="106"/>
      <c r="BP85" s="106"/>
      <c r="BQ85" s="106"/>
      <c r="BR85" s="106"/>
      <c r="BS85" s="106"/>
      <c r="BT85" s="106"/>
      <c r="BU85" s="106"/>
      <c r="BV85" s="106"/>
      <c r="BW85" s="106"/>
      <c r="BX85" s="106"/>
      <c r="BY85" s="106"/>
      <c r="BZ85" s="106"/>
      <c r="CA85" s="106"/>
      <c r="CB85" s="100"/>
      <c r="CC85" s="100"/>
      <c r="CD85" s="100"/>
      <c r="CE85" s="100"/>
      <c r="CF85" s="100"/>
      <c r="CG85" s="100"/>
      <c r="CH85" s="100"/>
      <c r="CI85" s="100"/>
      <c r="CJ85" s="100"/>
      <c r="CK85" s="100"/>
      <c r="CL85" s="100"/>
      <c r="CM85" s="100"/>
      <c r="CN85" s="100"/>
      <c r="CO85" s="100"/>
      <c r="CP85" s="100"/>
    </row>
    <row r="86" spans="1:94" ht="19.5" customHeight="1">
      <c r="A86" s="100"/>
      <c r="B86" s="100"/>
      <c r="C86" s="100"/>
      <c r="D86" s="100"/>
      <c r="E86" s="100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06"/>
      <c r="BK86" s="106"/>
      <c r="BL86" s="106"/>
      <c r="BM86" s="106"/>
      <c r="BN86" s="106"/>
      <c r="BO86" s="106"/>
      <c r="BP86" s="106"/>
      <c r="BQ86" s="106"/>
      <c r="BR86" s="106"/>
      <c r="BS86" s="106"/>
      <c r="BT86" s="106"/>
      <c r="BU86" s="106"/>
      <c r="BV86" s="106"/>
      <c r="BW86" s="106"/>
      <c r="BX86" s="106"/>
      <c r="BY86" s="106"/>
      <c r="BZ86" s="106"/>
      <c r="CA86" s="106"/>
      <c r="CB86" s="100"/>
      <c r="CC86" s="100"/>
      <c r="CD86" s="100"/>
      <c r="CE86" s="100"/>
      <c r="CF86" s="100"/>
      <c r="CG86" s="100"/>
      <c r="CH86" s="100"/>
      <c r="CI86" s="100"/>
      <c r="CJ86" s="100"/>
      <c r="CK86" s="100"/>
      <c r="CL86" s="100"/>
      <c r="CM86" s="100"/>
      <c r="CN86" s="100"/>
      <c r="CO86" s="100"/>
      <c r="CP86" s="100"/>
    </row>
    <row r="87" spans="1:94" ht="19.5" customHeight="1">
      <c r="A87" s="100"/>
      <c r="B87" s="100"/>
      <c r="C87" s="100"/>
      <c r="D87" s="100"/>
      <c r="E87" s="100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06"/>
      <c r="BK87" s="106"/>
      <c r="BL87" s="106"/>
      <c r="BM87" s="106"/>
      <c r="BN87" s="106"/>
      <c r="BO87" s="106"/>
      <c r="BP87" s="106"/>
      <c r="BQ87" s="106"/>
      <c r="BR87" s="106"/>
      <c r="BS87" s="106"/>
      <c r="BT87" s="106"/>
      <c r="BU87" s="106"/>
      <c r="BV87" s="106"/>
      <c r="BW87" s="106"/>
      <c r="BX87" s="106"/>
      <c r="BY87" s="106"/>
      <c r="BZ87" s="106"/>
      <c r="CA87" s="106"/>
      <c r="CB87" s="100"/>
      <c r="CC87" s="100"/>
      <c r="CD87" s="100"/>
      <c r="CE87" s="100"/>
      <c r="CF87" s="100"/>
      <c r="CG87" s="100"/>
      <c r="CH87" s="100"/>
      <c r="CI87" s="100"/>
      <c r="CJ87" s="100"/>
      <c r="CK87" s="100"/>
      <c r="CL87" s="100"/>
      <c r="CM87" s="100"/>
      <c r="CN87" s="100"/>
      <c r="CO87" s="100"/>
      <c r="CP87" s="100"/>
    </row>
    <row r="88" spans="1:94" ht="19.5" customHeight="1">
      <c r="A88" s="100"/>
      <c r="B88" s="100"/>
      <c r="C88" s="100"/>
      <c r="D88" s="100"/>
      <c r="E88" s="100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06"/>
      <c r="BK88" s="106"/>
      <c r="BL88" s="106"/>
      <c r="BM88" s="106"/>
      <c r="BN88" s="106"/>
      <c r="BO88" s="106"/>
      <c r="BP88" s="106"/>
      <c r="BQ88" s="106"/>
      <c r="BR88" s="106"/>
      <c r="BS88" s="106"/>
      <c r="BT88" s="106"/>
      <c r="BU88" s="106"/>
      <c r="BV88" s="106"/>
      <c r="BW88" s="106"/>
      <c r="BX88" s="106"/>
      <c r="BY88" s="106"/>
      <c r="BZ88" s="106"/>
      <c r="CA88" s="106"/>
      <c r="CB88" s="100"/>
      <c r="CC88" s="100"/>
      <c r="CD88" s="100"/>
      <c r="CE88" s="100"/>
      <c r="CF88" s="100"/>
      <c r="CG88" s="100"/>
      <c r="CH88" s="100"/>
      <c r="CI88" s="100"/>
      <c r="CJ88" s="100"/>
      <c r="CK88" s="100"/>
      <c r="CL88" s="100"/>
      <c r="CM88" s="100"/>
      <c r="CN88" s="100"/>
      <c r="CO88" s="100"/>
      <c r="CP88" s="100"/>
    </row>
    <row r="89" spans="1:94" ht="19.5" customHeight="1">
      <c r="A89" s="100"/>
      <c r="B89" s="100"/>
      <c r="C89" s="100"/>
      <c r="D89" s="100"/>
      <c r="E89" s="100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  <c r="BJ89" s="106"/>
      <c r="BK89" s="106"/>
      <c r="BL89" s="106"/>
      <c r="BM89" s="106"/>
      <c r="BN89" s="106"/>
      <c r="BO89" s="106"/>
      <c r="BP89" s="106"/>
      <c r="BQ89" s="106"/>
      <c r="BR89" s="106"/>
      <c r="BS89" s="106"/>
      <c r="BT89" s="106"/>
      <c r="BU89" s="106"/>
      <c r="BV89" s="106"/>
      <c r="BW89" s="106"/>
      <c r="BX89" s="106"/>
      <c r="BY89" s="106"/>
      <c r="BZ89" s="106"/>
      <c r="CA89" s="106"/>
      <c r="CB89" s="100"/>
      <c r="CC89" s="100"/>
      <c r="CD89" s="100"/>
      <c r="CE89" s="100"/>
      <c r="CF89" s="100"/>
      <c r="CG89" s="100"/>
      <c r="CH89" s="100"/>
      <c r="CI89" s="100"/>
      <c r="CJ89" s="100"/>
      <c r="CK89" s="100"/>
      <c r="CL89" s="100"/>
      <c r="CM89" s="100"/>
      <c r="CN89" s="100"/>
      <c r="CO89" s="100"/>
      <c r="CP89" s="100"/>
    </row>
    <row r="90" spans="1:94" ht="19.5" customHeight="1">
      <c r="A90" s="100"/>
      <c r="B90" s="100"/>
      <c r="C90" s="100"/>
      <c r="D90" s="100"/>
      <c r="E90" s="100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  <c r="BJ90" s="106"/>
      <c r="BK90" s="106"/>
      <c r="BL90" s="106"/>
      <c r="BM90" s="106"/>
      <c r="BN90" s="106"/>
      <c r="BO90" s="106"/>
      <c r="BP90" s="106"/>
      <c r="BQ90" s="106"/>
      <c r="BR90" s="106"/>
      <c r="BS90" s="106"/>
      <c r="BT90" s="106"/>
      <c r="BU90" s="106"/>
      <c r="BV90" s="106"/>
      <c r="BW90" s="106"/>
      <c r="BX90" s="106"/>
      <c r="BY90" s="106"/>
      <c r="BZ90" s="106"/>
      <c r="CA90" s="106"/>
      <c r="CB90" s="100"/>
      <c r="CC90" s="100"/>
      <c r="CD90" s="100"/>
      <c r="CE90" s="100"/>
      <c r="CF90" s="100"/>
      <c r="CG90" s="100"/>
      <c r="CH90" s="100"/>
      <c r="CI90" s="100"/>
      <c r="CJ90" s="100"/>
      <c r="CK90" s="100"/>
      <c r="CL90" s="100"/>
      <c r="CM90" s="100"/>
      <c r="CN90" s="100"/>
      <c r="CO90" s="100"/>
      <c r="CP90" s="100"/>
    </row>
    <row r="91" spans="1:94" ht="19.5" customHeight="1">
      <c r="A91" s="100"/>
      <c r="B91" s="100"/>
      <c r="C91" s="100"/>
      <c r="D91" s="100"/>
      <c r="E91" s="100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  <c r="BJ91" s="106"/>
      <c r="BK91" s="106"/>
      <c r="BL91" s="106"/>
      <c r="BM91" s="106"/>
      <c r="BN91" s="106"/>
      <c r="BO91" s="106"/>
      <c r="BP91" s="106"/>
      <c r="BQ91" s="106"/>
      <c r="BR91" s="106"/>
      <c r="BS91" s="106"/>
      <c r="BT91" s="106"/>
      <c r="BU91" s="106"/>
      <c r="BV91" s="106"/>
      <c r="BW91" s="106"/>
      <c r="BX91" s="106"/>
      <c r="BY91" s="106"/>
      <c r="BZ91" s="106"/>
      <c r="CA91" s="106"/>
      <c r="CB91" s="100"/>
      <c r="CC91" s="100"/>
      <c r="CD91" s="100"/>
      <c r="CE91" s="100"/>
      <c r="CF91" s="100"/>
      <c r="CG91" s="100"/>
      <c r="CH91" s="100"/>
      <c r="CI91" s="100"/>
      <c r="CJ91" s="100"/>
      <c r="CK91" s="100"/>
      <c r="CL91" s="100"/>
      <c r="CM91" s="100"/>
      <c r="CN91" s="100"/>
      <c r="CO91" s="100"/>
      <c r="CP91" s="100"/>
    </row>
    <row r="92" spans="1:94" ht="19.5" customHeight="1">
      <c r="A92" s="100"/>
      <c r="B92" s="100"/>
      <c r="C92" s="100"/>
      <c r="D92" s="100"/>
      <c r="E92" s="100"/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06"/>
      <c r="BK92" s="106"/>
      <c r="BL92" s="106"/>
      <c r="BM92" s="106"/>
      <c r="BN92" s="106"/>
      <c r="BO92" s="106"/>
      <c r="BP92" s="106"/>
      <c r="BQ92" s="106"/>
      <c r="BR92" s="106"/>
      <c r="BS92" s="106"/>
      <c r="BT92" s="106"/>
      <c r="BU92" s="106"/>
      <c r="BV92" s="106"/>
      <c r="BW92" s="106"/>
      <c r="BX92" s="106"/>
      <c r="BY92" s="106"/>
      <c r="BZ92" s="106"/>
      <c r="CA92" s="106"/>
      <c r="CB92" s="100"/>
      <c r="CC92" s="100"/>
      <c r="CD92" s="100"/>
      <c r="CE92" s="100"/>
      <c r="CF92" s="100"/>
      <c r="CG92" s="100"/>
      <c r="CH92" s="100"/>
      <c r="CI92" s="100"/>
      <c r="CJ92" s="100"/>
      <c r="CK92" s="100"/>
      <c r="CL92" s="100"/>
      <c r="CM92" s="100"/>
      <c r="CN92" s="100"/>
      <c r="CO92" s="100"/>
      <c r="CP92" s="100"/>
    </row>
    <row r="93" spans="1:94" ht="19.5" customHeight="1">
      <c r="A93" s="100"/>
      <c r="B93" s="100"/>
      <c r="C93" s="100"/>
      <c r="D93" s="100"/>
      <c r="E93" s="100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  <c r="BJ93" s="106"/>
      <c r="BK93" s="106"/>
      <c r="BL93" s="106"/>
      <c r="BM93" s="106"/>
      <c r="BN93" s="106"/>
      <c r="BO93" s="106"/>
      <c r="BP93" s="106"/>
      <c r="BQ93" s="106"/>
      <c r="BR93" s="106"/>
      <c r="BS93" s="106"/>
      <c r="BT93" s="106"/>
      <c r="BU93" s="106"/>
      <c r="BV93" s="106"/>
      <c r="BW93" s="106"/>
      <c r="BX93" s="106"/>
      <c r="BY93" s="106"/>
      <c r="BZ93" s="106"/>
      <c r="CA93" s="106"/>
      <c r="CB93" s="100"/>
      <c r="CC93" s="100"/>
      <c r="CD93" s="100"/>
      <c r="CE93" s="100"/>
      <c r="CF93" s="100"/>
      <c r="CG93" s="100"/>
      <c r="CH93" s="100"/>
      <c r="CI93" s="100"/>
      <c r="CJ93" s="100"/>
      <c r="CK93" s="100"/>
      <c r="CL93" s="100"/>
      <c r="CM93" s="100"/>
      <c r="CN93" s="100"/>
      <c r="CO93" s="100"/>
      <c r="CP93" s="100"/>
    </row>
    <row r="94" spans="1:94" ht="19.5" customHeight="1">
      <c r="A94" s="100"/>
      <c r="B94" s="100"/>
      <c r="C94" s="100"/>
      <c r="D94" s="100"/>
      <c r="E94" s="100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06"/>
      <c r="BK94" s="106"/>
      <c r="BL94" s="106"/>
      <c r="BM94" s="106"/>
      <c r="BN94" s="106"/>
      <c r="BO94" s="106"/>
      <c r="BP94" s="106"/>
      <c r="BQ94" s="106"/>
      <c r="BR94" s="106"/>
      <c r="BS94" s="106"/>
      <c r="BT94" s="106"/>
      <c r="BU94" s="106"/>
      <c r="BV94" s="106"/>
      <c r="BW94" s="106"/>
      <c r="BX94" s="106"/>
      <c r="BY94" s="106"/>
      <c r="BZ94" s="106"/>
      <c r="CA94" s="106"/>
      <c r="CB94" s="100"/>
      <c r="CC94" s="100"/>
      <c r="CD94" s="100"/>
      <c r="CE94" s="100"/>
      <c r="CF94" s="100"/>
      <c r="CG94" s="100"/>
      <c r="CH94" s="100"/>
      <c r="CI94" s="100"/>
      <c r="CJ94" s="100"/>
      <c r="CK94" s="100"/>
      <c r="CL94" s="100"/>
      <c r="CM94" s="100"/>
      <c r="CN94" s="100"/>
      <c r="CO94" s="100"/>
      <c r="CP94" s="100"/>
    </row>
    <row r="95" spans="1:94" ht="19.5" customHeight="1">
      <c r="A95" s="100"/>
      <c r="B95" s="100"/>
      <c r="C95" s="100"/>
      <c r="D95" s="100"/>
      <c r="E95" s="100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06"/>
      <c r="BK95" s="106"/>
      <c r="BL95" s="106"/>
      <c r="BM95" s="106"/>
      <c r="BN95" s="106"/>
      <c r="BO95" s="106"/>
      <c r="BP95" s="106"/>
      <c r="BQ95" s="106"/>
      <c r="BR95" s="106"/>
      <c r="BS95" s="106"/>
      <c r="BT95" s="106"/>
      <c r="BU95" s="106"/>
      <c r="BV95" s="106"/>
      <c r="BW95" s="106"/>
      <c r="BX95" s="106"/>
      <c r="BY95" s="106"/>
      <c r="BZ95" s="106"/>
      <c r="CA95" s="106"/>
      <c r="CB95" s="100"/>
      <c r="CC95" s="100"/>
      <c r="CD95" s="100"/>
      <c r="CE95" s="100"/>
      <c r="CF95" s="100"/>
      <c r="CG95" s="100"/>
      <c r="CH95" s="100"/>
      <c r="CI95" s="100"/>
      <c r="CJ95" s="100"/>
      <c r="CK95" s="100"/>
      <c r="CL95" s="100"/>
      <c r="CM95" s="100"/>
      <c r="CN95" s="100"/>
      <c r="CO95" s="100"/>
      <c r="CP95" s="100"/>
    </row>
    <row r="96" spans="1:94" ht="19.5" customHeight="1">
      <c r="A96" s="100"/>
      <c r="B96" s="100"/>
      <c r="C96" s="100"/>
      <c r="D96" s="100"/>
      <c r="E96" s="100"/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  <c r="BJ96" s="106"/>
      <c r="BK96" s="106"/>
      <c r="BL96" s="106"/>
      <c r="BM96" s="106"/>
      <c r="BN96" s="106"/>
      <c r="BO96" s="106"/>
      <c r="BP96" s="106"/>
      <c r="BQ96" s="106"/>
      <c r="BR96" s="106"/>
      <c r="BS96" s="106"/>
      <c r="BT96" s="106"/>
      <c r="BU96" s="106"/>
      <c r="BV96" s="106"/>
      <c r="BW96" s="106"/>
      <c r="BX96" s="106"/>
      <c r="BY96" s="106"/>
      <c r="BZ96" s="106"/>
      <c r="CA96" s="106"/>
      <c r="CB96" s="100"/>
      <c r="CC96" s="100"/>
      <c r="CD96" s="100"/>
      <c r="CE96" s="100"/>
      <c r="CF96" s="100"/>
      <c r="CG96" s="100"/>
      <c r="CH96" s="100"/>
      <c r="CI96" s="100"/>
      <c r="CJ96" s="100"/>
      <c r="CK96" s="100"/>
      <c r="CL96" s="100"/>
      <c r="CM96" s="100"/>
      <c r="CN96" s="100"/>
      <c r="CO96" s="100"/>
      <c r="CP96" s="100"/>
    </row>
    <row r="97" spans="1:94" ht="19.5" customHeight="1">
      <c r="A97" s="100"/>
      <c r="B97" s="100"/>
      <c r="C97" s="100"/>
      <c r="D97" s="100"/>
      <c r="E97" s="100"/>
      <c r="F97" s="106"/>
      <c r="G97" s="106"/>
      <c r="H97" s="106"/>
      <c r="I97" s="106"/>
      <c r="J97" s="106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  <c r="BB97" s="106"/>
      <c r="BC97" s="106"/>
      <c r="BD97" s="106"/>
      <c r="BE97" s="106"/>
      <c r="BF97" s="106"/>
      <c r="BG97" s="106"/>
      <c r="BH97" s="106"/>
      <c r="BI97" s="106"/>
      <c r="BJ97" s="106"/>
      <c r="BK97" s="106"/>
      <c r="BL97" s="106"/>
      <c r="BM97" s="106"/>
      <c r="BN97" s="106"/>
      <c r="BO97" s="106"/>
      <c r="BP97" s="106"/>
      <c r="BQ97" s="106"/>
      <c r="BR97" s="106"/>
      <c r="BS97" s="106"/>
      <c r="BT97" s="106"/>
      <c r="BU97" s="106"/>
      <c r="BV97" s="106"/>
      <c r="BW97" s="106"/>
      <c r="BX97" s="106"/>
      <c r="BY97" s="106"/>
      <c r="BZ97" s="106"/>
      <c r="CA97" s="106"/>
      <c r="CB97" s="100"/>
      <c r="CC97" s="100"/>
      <c r="CD97" s="100"/>
      <c r="CE97" s="100"/>
      <c r="CF97" s="100"/>
      <c r="CG97" s="100"/>
      <c r="CH97" s="100"/>
      <c r="CI97" s="100"/>
      <c r="CJ97" s="100"/>
      <c r="CK97" s="100"/>
      <c r="CL97" s="100"/>
      <c r="CM97" s="100"/>
      <c r="CN97" s="100"/>
      <c r="CO97" s="100"/>
      <c r="CP97" s="100"/>
    </row>
    <row r="98" spans="1:94" ht="19.5" customHeight="1">
      <c r="A98" s="100"/>
      <c r="B98" s="100"/>
      <c r="C98" s="100"/>
      <c r="D98" s="100"/>
      <c r="E98" s="100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6"/>
      <c r="BA98" s="106"/>
      <c r="BB98" s="106"/>
      <c r="BC98" s="106"/>
      <c r="BD98" s="106"/>
      <c r="BE98" s="106"/>
      <c r="BF98" s="106"/>
      <c r="BG98" s="106"/>
      <c r="BH98" s="106"/>
      <c r="BI98" s="106"/>
      <c r="BJ98" s="106"/>
      <c r="BK98" s="106"/>
      <c r="BL98" s="106"/>
      <c r="BM98" s="106"/>
      <c r="BN98" s="106"/>
      <c r="BO98" s="106"/>
      <c r="BP98" s="106"/>
      <c r="BQ98" s="106"/>
      <c r="BR98" s="106"/>
      <c r="BS98" s="106"/>
      <c r="BT98" s="106"/>
      <c r="BU98" s="106"/>
      <c r="BV98" s="106"/>
      <c r="BW98" s="106"/>
      <c r="BX98" s="106"/>
      <c r="BY98" s="106"/>
      <c r="BZ98" s="106"/>
      <c r="CA98" s="106"/>
      <c r="CB98" s="100"/>
      <c r="CC98" s="100"/>
      <c r="CD98" s="100"/>
      <c r="CE98" s="100"/>
      <c r="CF98" s="100"/>
      <c r="CG98" s="100"/>
      <c r="CH98" s="100"/>
      <c r="CI98" s="100"/>
      <c r="CJ98" s="100"/>
      <c r="CK98" s="100"/>
      <c r="CL98" s="100"/>
      <c r="CM98" s="100"/>
      <c r="CN98" s="100"/>
      <c r="CO98" s="100"/>
      <c r="CP98" s="100"/>
    </row>
    <row r="99" spans="1:94" ht="19.5" customHeight="1">
      <c r="A99" s="100"/>
      <c r="B99" s="100"/>
      <c r="C99" s="100"/>
      <c r="D99" s="100"/>
      <c r="E99" s="100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6"/>
      <c r="BD99" s="106"/>
      <c r="BE99" s="106"/>
      <c r="BF99" s="106"/>
      <c r="BG99" s="106"/>
      <c r="BH99" s="106"/>
      <c r="BI99" s="106"/>
      <c r="BJ99" s="106"/>
      <c r="BK99" s="106"/>
      <c r="BL99" s="106"/>
      <c r="BM99" s="106"/>
      <c r="BN99" s="106"/>
      <c r="BO99" s="106"/>
      <c r="BP99" s="106"/>
      <c r="BQ99" s="106"/>
      <c r="BR99" s="106"/>
      <c r="BS99" s="106"/>
      <c r="BT99" s="106"/>
      <c r="BU99" s="106"/>
      <c r="BV99" s="106"/>
      <c r="BW99" s="106"/>
      <c r="BX99" s="106"/>
      <c r="BY99" s="106"/>
      <c r="BZ99" s="106"/>
      <c r="CA99" s="106"/>
      <c r="CB99" s="100"/>
      <c r="CC99" s="100"/>
      <c r="CD99" s="100"/>
      <c r="CE99" s="100"/>
      <c r="CF99" s="100"/>
      <c r="CG99" s="100"/>
      <c r="CH99" s="100"/>
      <c r="CI99" s="100"/>
      <c r="CJ99" s="100"/>
      <c r="CK99" s="100"/>
      <c r="CL99" s="100"/>
      <c r="CM99" s="100"/>
      <c r="CN99" s="100"/>
      <c r="CO99" s="100"/>
      <c r="CP99" s="100"/>
    </row>
    <row r="100" spans="1:94" ht="19.5" customHeight="1">
      <c r="A100" s="100"/>
      <c r="B100" s="100"/>
      <c r="C100" s="100"/>
      <c r="D100" s="100"/>
      <c r="E100" s="100"/>
      <c r="F100" s="106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  <c r="BB100" s="106"/>
      <c r="BC100" s="106"/>
      <c r="BD100" s="106"/>
      <c r="BE100" s="106"/>
      <c r="BF100" s="106"/>
      <c r="BG100" s="106"/>
      <c r="BH100" s="106"/>
      <c r="BI100" s="106"/>
      <c r="BJ100" s="106"/>
      <c r="BK100" s="106"/>
      <c r="BL100" s="106"/>
      <c r="BM100" s="106"/>
      <c r="BN100" s="106"/>
      <c r="BO100" s="106"/>
      <c r="BP100" s="106"/>
      <c r="BQ100" s="106"/>
      <c r="BR100" s="106"/>
      <c r="BS100" s="106"/>
      <c r="BT100" s="106"/>
      <c r="BU100" s="106"/>
      <c r="BV100" s="106"/>
      <c r="BW100" s="106"/>
      <c r="BX100" s="106"/>
      <c r="BY100" s="106"/>
      <c r="BZ100" s="106"/>
      <c r="CA100" s="106"/>
      <c r="CB100" s="100"/>
      <c r="CC100" s="100"/>
      <c r="CD100" s="100"/>
      <c r="CE100" s="100"/>
      <c r="CF100" s="100"/>
      <c r="CG100" s="100"/>
      <c r="CH100" s="100"/>
      <c r="CI100" s="100"/>
      <c r="CJ100" s="100"/>
      <c r="CK100" s="100"/>
      <c r="CL100" s="100"/>
      <c r="CM100" s="100"/>
      <c r="CN100" s="100"/>
      <c r="CO100" s="100"/>
      <c r="CP100" s="100"/>
    </row>
    <row r="101" spans="1:94" ht="19.5" customHeight="1">
      <c r="A101" s="100"/>
      <c r="B101" s="100"/>
      <c r="C101" s="100"/>
      <c r="D101" s="100"/>
      <c r="E101" s="100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  <c r="BB101" s="106"/>
      <c r="BC101" s="106"/>
      <c r="BD101" s="106"/>
      <c r="BE101" s="106"/>
      <c r="BF101" s="106"/>
      <c r="BG101" s="106"/>
      <c r="BH101" s="106"/>
      <c r="BI101" s="106"/>
      <c r="BJ101" s="106"/>
      <c r="BK101" s="106"/>
      <c r="BL101" s="106"/>
      <c r="BM101" s="106"/>
      <c r="BN101" s="106"/>
      <c r="BO101" s="106"/>
      <c r="BP101" s="106"/>
      <c r="BQ101" s="106"/>
      <c r="BR101" s="106"/>
      <c r="BS101" s="106"/>
      <c r="BT101" s="106"/>
      <c r="BU101" s="106"/>
      <c r="BV101" s="106"/>
      <c r="BW101" s="106"/>
      <c r="BX101" s="106"/>
      <c r="BY101" s="106"/>
      <c r="BZ101" s="106"/>
      <c r="CA101" s="106"/>
      <c r="CB101" s="100"/>
      <c r="CC101" s="100"/>
      <c r="CD101" s="100"/>
      <c r="CE101" s="100"/>
      <c r="CF101" s="100"/>
      <c r="CG101" s="100"/>
      <c r="CH101" s="100"/>
      <c r="CI101" s="100"/>
      <c r="CJ101" s="100"/>
      <c r="CK101" s="100"/>
      <c r="CL101" s="100"/>
      <c r="CM101" s="100"/>
      <c r="CN101" s="100"/>
      <c r="CO101" s="100"/>
      <c r="CP101" s="100"/>
    </row>
    <row r="102" spans="1:94" ht="19.5" customHeight="1">
      <c r="A102" s="100"/>
      <c r="B102" s="100"/>
      <c r="C102" s="100"/>
      <c r="D102" s="100"/>
      <c r="E102" s="100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6"/>
      <c r="BA102" s="106"/>
      <c r="BB102" s="106"/>
      <c r="BC102" s="106"/>
      <c r="BD102" s="106"/>
      <c r="BE102" s="106"/>
      <c r="BF102" s="106"/>
      <c r="BG102" s="106"/>
      <c r="BH102" s="106"/>
      <c r="BI102" s="106"/>
      <c r="BJ102" s="106"/>
      <c r="BK102" s="106"/>
      <c r="BL102" s="106"/>
      <c r="BM102" s="106"/>
      <c r="BN102" s="106"/>
      <c r="BO102" s="106"/>
      <c r="BP102" s="106"/>
      <c r="BQ102" s="106"/>
      <c r="BR102" s="106"/>
      <c r="BS102" s="106"/>
      <c r="BT102" s="106"/>
      <c r="BU102" s="106"/>
      <c r="BV102" s="106"/>
      <c r="BW102" s="106"/>
      <c r="BX102" s="106"/>
      <c r="BY102" s="106"/>
      <c r="BZ102" s="106"/>
      <c r="CA102" s="106"/>
      <c r="CB102" s="100"/>
      <c r="CC102" s="100"/>
      <c r="CD102" s="100"/>
      <c r="CE102" s="100"/>
      <c r="CF102" s="100"/>
      <c r="CG102" s="100"/>
      <c r="CH102" s="100"/>
      <c r="CI102" s="100"/>
      <c r="CJ102" s="100"/>
      <c r="CK102" s="100"/>
      <c r="CL102" s="100"/>
      <c r="CM102" s="100"/>
      <c r="CN102" s="100"/>
      <c r="CO102" s="100"/>
      <c r="CP102" s="100"/>
    </row>
    <row r="103" spans="1:94" ht="19.5" customHeight="1">
      <c r="A103" s="100"/>
      <c r="B103" s="100"/>
      <c r="C103" s="100"/>
      <c r="D103" s="100"/>
      <c r="E103" s="100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6"/>
      <c r="BD103" s="106"/>
      <c r="BE103" s="106"/>
      <c r="BF103" s="106"/>
      <c r="BG103" s="106"/>
      <c r="BH103" s="106"/>
      <c r="BI103" s="106"/>
      <c r="BJ103" s="106"/>
      <c r="BK103" s="106"/>
      <c r="BL103" s="106"/>
      <c r="BM103" s="106"/>
      <c r="BN103" s="106"/>
      <c r="BO103" s="106"/>
      <c r="BP103" s="106"/>
      <c r="BQ103" s="106"/>
      <c r="BR103" s="106"/>
      <c r="BS103" s="106"/>
      <c r="BT103" s="106"/>
      <c r="BU103" s="106"/>
      <c r="BV103" s="106"/>
      <c r="BW103" s="106"/>
      <c r="BX103" s="106"/>
      <c r="BY103" s="106"/>
      <c r="BZ103" s="106"/>
      <c r="CA103" s="106"/>
      <c r="CB103" s="100"/>
      <c r="CC103" s="100"/>
      <c r="CD103" s="100"/>
      <c r="CE103" s="100"/>
      <c r="CF103" s="100"/>
      <c r="CG103" s="100"/>
      <c r="CH103" s="100"/>
      <c r="CI103" s="100"/>
      <c r="CJ103" s="100"/>
      <c r="CK103" s="100"/>
      <c r="CL103" s="100"/>
      <c r="CM103" s="100"/>
      <c r="CN103" s="100"/>
      <c r="CO103" s="100"/>
      <c r="CP103" s="100"/>
    </row>
    <row r="104" spans="1:94" ht="19.5" customHeight="1">
      <c r="A104" s="100"/>
      <c r="B104" s="100"/>
      <c r="C104" s="100"/>
      <c r="D104" s="100"/>
      <c r="E104" s="100"/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  <c r="BB104" s="106"/>
      <c r="BC104" s="106"/>
      <c r="BD104" s="106"/>
      <c r="BE104" s="106"/>
      <c r="BF104" s="106"/>
      <c r="BG104" s="106"/>
      <c r="BH104" s="106"/>
      <c r="BI104" s="106"/>
      <c r="BJ104" s="106"/>
      <c r="BK104" s="106"/>
      <c r="BL104" s="106"/>
      <c r="BM104" s="106"/>
      <c r="BN104" s="106"/>
      <c r="BO104" s="106"/>
      <c r="BP104" s="106"/>
      <c r="BQ104" s="106"/>
      <c r="BR104" s="106"/>
      <c r="BS104" s="106"/>
      <c r="BT104" s="106"/>
      <c r="BU104" s="106"/>
      <c r="BV104" s="106"/>
      <c r="BW104" s="106"/>
      <c r="BX104" s="106"/>
      <c r="BY104" s="106"/>
      <c r="BZ104" s="106"/>
      <c r="CA104" s="106"/>
      <c r="CB104" s="100"/>
      <c r="CC104" s="100"/>
      <c r="CD104" s="100"/>
      <c r="CE104" s="100"/>
      <c r="CF104" s="100"/>
      <c r="CG104" s="100"/>
      <c r="CH104" s="100"/>
      <c r="CI104" s="100"/>
      <c r="CJ104" s="100"/>
      <c r="CK104" s="100"/>
      <c r="CL104" s="100"/>
      <c r="CM104" s="100"/>
      <c r="CN104" s="100"/>
      <c r="CO104" s="100"/>
      <c r="CP104" s="100"/>
    </row>
    <row r="105" spans="1:94" ht="19.5" customHeight="1">
      <c r="A105" s="100"/>
      <c r="B105" s="100"/>
      <c r="C105" s="100"/>
      <c r="D105" s="100"/>
      <c r="E105" s="100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6"/>
      <c r="BA105" s="106"/>
      <c r="BB105" s="106"/>
      <c r="BC105" s="106"/>
      <c r="BD105" s="106"/>
      <c r="BE105" s="106"/>
      <c r="BF105" s="106"/>
      <c r="BG105" s="106"/>
      <c r="BH105" s="106"/>
      <c r="BI105" s="106"/>
      <c r="BJ105" s="106"/>
      <c r="BK105" s="106"/>
      <c r="BL105" s="106"/>
      <c r="BM105" s="106"/>
      <c r="BN105" s="106"/>
      <c r="BO105" s="106"/>
      <c r="BP105" s="106"/>
      <c r="BQ105" s="106"/>
      <c r="BR105" s="106"/>
      <c r="BS105" s="106"/>
      <c r="BT105" s="106"/>
      <c r="BU105" s="106"/>
      <c r="BV105" s="106"/>
      <c r="BW105" s="106"/>
      <c r="BX105" s="106"/>
      <c r="BY105" s="106"/>
      <c r="BZ105" s="106"/>
      <c r="CA105" s="106"/>
      <c r="CB105" s="100"/>
      <c r="CC105" s="100"/>
      <c r="CD105" s="100"/>
      <c r="CE105" s="100"/>
      <c r="CF105" s="100"/>
      <c r="CG105" s="100"/>
      <c r="CH105" s="100"/>
      <c r="CI105" s="100"/>
      <c r="CJ105" s="100"/>
      <c r="CK105" s="100"/>
      <c r="CL105" s="100"/>
      <c r="CM105" s="100"/>
      <c r="CN105" s="100"/>
      <c r="CO105" s="100"/>
      <c r="CP105" s="100"/>
    </row>
    <row r="106" spans="1:94" ht="19.5" customHeight="1">
      <c r="A106" s="100"/>
      <c r="B106" s="100"/>
      <c r="C106" s="100"/>
      <c r="D106" s="100"/>
      <c r="E106" s="100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6"/>
      <c r="BD106" s="106"/>
      <c r="BE106" s="106"/>
      <c r="BF106" s="106"/>
      <c r="BG106" s="106"/>
      <c r="BH106" s="106"/>
      <c r="BI106" s="106"/>
      <c r="BJ106" s="106"/>
      <c r="BK106" s="106"/>
      <c r="BL106" s="106"/>
      <c r="BM106" s="106"/>
      <c r="BN106" s="106"/>
      <c r="BO106" s="106"/>
      <c r="BP106" s="106"/>
      <c r="BQ106" s="106"/>
      <c r="BR106" s="106"/>
      <c r="BS106" s="106"/>
      <c r="BT106" s="106"/>
      <c r="BU106" s="106"/>
      <c r="BV106" s="106"/>
      <c r="BW106" s="106"/>
      <c r="BX106" s="106"/>
      <c r="BY106" s="106"/>
      <c r="BZ106" s="106"/>
      <c r="CA106" s="106"/>
      <c r="CB106" s="100"/>
      <c r="CC106" s="100"/>
      <c r="CD106" s="100"/>
      <c r="CE106" s="100"/>
      <c r="CF106" s="100"/>
      <c r="CG106" s="100"/>
      <c r="CH106" s="100"/>
      <c r="CI106" s="100"/>
      <c r="CJ106" s="100"/>
      <c r="CK106" s="100"/>
      <c r="CL106" s="100"/>
      <c r="CM106" s="100"/>
      <c r="CN106" s="100"/>
      <c r="CO106" s="100"/>
      <c r="CP106" s="100"/>
    </row>
    <row r="107" spans="1:94" ht="19.5" customHeight="1">
      <c r="A107" s="100"/>
      <c r="B107" s="100"/>
      <c r="C107" s="100"/>
      <c r="D107" s="100"/>
      <c r="E107" s="100"/>
      <c r="F107" s="106"/>
      <c r="G107" s="106"/>
      <c r="H107" s="106"/>
      <c r="I107" s="106"/>
      <c r="J107" s="106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6"/>
      <c r="BD107" s="106"/>
      <c r="BE107" s="106"/>
      <c r="BF107" s="106"/>
      <c r="BG107" s="106"/>
      <c r="BH107" s="106"/>
      <c r="BI107" s="106"/>
      <c r="BJ107" s="106"/>
      <c r="BK107" s="106"/>
      <c r="BL107" s="106"/>
      <c r="BM107" s="106"/>
      <c r="BN107" s="106"/>
      <c r="BO107" s="106"/>
      <c r="BP107" s="106"/>
      <c r="BQ107" s="106"/>
      <c r="BR107" s="106"/>
      <c r="BS107" s="106"/>
      <c r="BT107" s="106"/>
      <c r="BU107" s="106"/>
      <c r="BV107" s="106"/>
      <c r="BW107" s="106"/>
      <c r="BX107" s="106"/>
      <c r="BY107" s="106"/>
      <c r="BZ107" s="106"/>
      <c r="CA107" s="106"/>
      <c r="CB107" s="100"/>
      <c r="CC107" s="100"/>
      <c r="CD107" s="100"/>
      <c r="CE107" s="100"/>
      <c r="CF107" s="100"/>
      <c r="CG107" s="100"/>
      <c r="CH107" s="100"/>
      <c r="CI107" s="100"/>
      <c r="CJ107" s="100"/>
      <c r="CK107" s="100"/>
      <c r="CL107" s="100"/>
      <c r="CM107" s="100"/>
      <c r="CN107" s="100"/>
      <c r="CO107" s="100"/>
      <c r="CP107" s="100"/>
    </row>
    <row r="108" spans="1:94" ht="19.5" customHeight="1">
      <c r="A108" s="100"/>
      <c r="B108" s="100"/>
      <c r="C108" s="100"/>
      <c r="D108" s="100"/>
      <c r="E108" s="100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6"/>
      <c r="BD108" s="106"/>
      <c r="BE108" s="106"/>
      <c r="BF108" s="106"/>
      <c r="BG108" s="106"/>
      <c r="BH108" s="106"/>
      <c r="BI108" s="106"/>
      <c r="BJ108" s="106"/>
      <c r="BK108" s="106"/>
      <c r="BL108" s="106"/>
      <c r="BM108" s="106"/>
      <c r="BN108" s="106"/>
      <c r="BO108" s="106"/>
      <c r="BP108" s="106"/>
      <c r="BQ108" s="106"/>
      <c r="BR108" s="106"/>
      <c r="BS108" s="106"/>
      <c r="BT108" s="106"/>
      <c r="BU108" s="106"/>
      <c r="BV108" s="106"/>
      <c r="BW108" s="106"/>
      <c r="BX108" s="106"/>
      <c r="BY108" s="106"/>
      <c r="BZ108" s="106"/>
      <c r="CA108" s="106"/>
      <c r="CB108" s="100"/>
      <c r="CC108" s="100"/>
      <c r="CD108" s="100"/>
      <c r="CE108" s="100"/>
      <c r="CF108" s="100"/>
      <c r="CG108" s="100"/>
      <c r="CH108" s="100"/>
      <c r="CI108" s="100"/>
      <c r="CJ108" s="100"/>
      <c r="CK108" s="100"/>
      <c r="CL108" s="100"/>
      <c r="CM108" s="100"/>
      <c r="CN108" s="100"/>
      <c r="CO108" s="100"/>
      <c r="CP108" s="100"/>
    </row>
    <row r="109" spans="1:94" ht="19.5" customHeight="1">
      <c r="A109" s="100"/>
      <c r="B109" s="100"/>
      <c r="C109" s="100"/>
      <c r="D109" s="100"/>
      <c r="E109" s="100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6"/>
      <c r="BD109" s="106"/>
      <c r="BE109" s="106"/>
      <c r="BF109" s="106"/>
      <c r="BG109" s="106"/>
      <c r="BH109" s="106"/>
      <c r="BI109" s="106"/>
      <c r="BJ109" s="106"/>
      <c r="BK109" s="106"/>
      <c r="BL109" s="106"/>
      <c r="BM109" s="106"/>
      <c r="BN109" s="106"/>
      <c r="BO109" s="106"/>
      <c r="BP109" s="106"/>
      <c r="BQ109" s="106"/>
      <c r="BR109" s="106"/>
      <c r="BS109" s="106"/>
      <c r="BT109" s="106"/>
      <c r="BU109" s="106"/>
      <c r="BV109" s="106"/>
      <c r="BW109" s="106"/>
      <c r="BX109" s="106"/>
      <c r="BY109" s="106"/>
      <c r="BZ109" s="106"/>
      <c r="CA109" s="106"/>
      <c r="CB109" s="100"/>
      <c r="CC109" s="100"/>
      <c r="CD109" s="100"/>
      <c r="CE109" s="100"/>
      <c r="CF109" s="100"/>
      <c r="CG109" s="100"/>
      <c r="CH109" s="100"/>
      <c r="CI109" s="100"/>
      <c r="CJ109" s="100"/>
      <c r="CK109" s="100"/>
      <c r="CL109" s="100"/>
      <c r="CM109" s="100"/>
      <c r="CN109" s="100"/>
      <c r="CO109" s="100"/>
      <c r="CP109" s="100"/>
    </row>
    <row r="110" spans="1:94" ht="19.5" customHeight="1">
      <c r="A110" s="100"/>
      <c r="B110" s="100"/>
      <c r="C110" s="100"/>
      <c r="D110" s="100"/>
      <c r="E110" s="100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6"/>
      <c r="BD110" s="106"/>
      <c r="BE110" s="106"/>
      <c r="BF110" s="106"/>
      <c r="BG110" s="106"/>
      <c r="BH110" s="106"/>
      <c r="BI110" s="106"/>
      <c r="BJ110" s="106"/>
      <c r="BK110" s="106"/>
      <c r="BL110" s="106"/>
      <c r="BM110" s="106"/>
      <c r="BN110" s="106"/>
      <c r="BO110" s="106"/>
      <c r="BP110" s="106"/>
      <c r="BQ110" s="106"/>
      <c r="BR110" s="106"/>
      <c r="BS110" s="106"/>
      <c r="BT110" s="106"/>
      <c r="BU110" s="106"/>
      <c r="BV110" s="106"/>
      <c r="BW110" s="106"/>
      <c r="BX110" s="106"/>
      <c r="BY110" s="106"/>
      <c r="BZ110" s="106"/>
      <c r="CA110" s="106"/>
      <c r="CB110" s="100"/>
      <c r="CC110" s="100"/>
      <c r="CD110" s="100"/>
      <c r="CE110" s="100"/>
      <c r="CF110" s="100"/>
      <c r="CG110" s="100"/>
      <c r="CH110" s="100"/>
      <c r="CI110" s="100"/>
      <c r="CJ110" s="100"/>
      <c r="CK110" s="100"/>
      <c r="CL110" s="100"/>
      <c r="CM110" s="100"/>
      <c r="CN110" s="100"/>
      <c r="CO110" s="100"/>
      <c r="CP110" s="100"/>
    </row>
    <row r="111" spans="1:94" ht="19.5" customHeight="1">
      <c r="A111" s="100"/>
      <c r="B111" s="100"/>
      <c r="C111" s="100"/>
      <c r="D111" s="100"/>
      <c r="E111" s="100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/>
      <c r="AT111" s="106"/>
      <c r="AU111" s="106"/>
      <c r="AV111" s="106"/>
      <c r="AW111" s="106"/>
      <c r="AX111" s="106"/>
      <c r="AY111" s="106"/>
      <c r="AZ111" s="106"/>
      <c r="BA111" s="106"/>
      <c r="BB111" s="106"/>
      <c r="BC111" s="106"/>
      <c r="BD111" s="106"/>
      <c r="BE111" s="106"/>
      <c r="BF111" s="106"/>
      <c r="BG111" s="106"/>
      <c r="BH111" s="106"/>
      <c r="BI111" s="106"/>
      <c r="BJ111" s="106"/>
      <c r="BK111" s="106"/>
      <c r="BL111" s="106"/>
      <c r="BM111" s="106"/>
      <c r="BN111" s="106"/>
      <c r="BO111" s="106"/>
      <c r="BP111" s="106"/>
      <c r="BQ111" s="106"/>
      <c r="BR111" s="106"/>
      <c r="BS111" s="106"/>
      <c r="BT111" s="106"/>
      <c r="BU111" s="106"/>
      <c r="BV111" s="106"/>
      <c r="BW111" s="106"/>
      <c r="BX111" s="106"/>
      <c r="BY111" s="106"/>
      <c r="BZ111" s="106"/>
      <c r="CA111" s="106"/>
      <c r="CB111" s="100"/>
      <c r="CC111" s="100"/>
      <c r="CD111" s="100"/>
      <c r="CE111" s="100"/>
      <c r="CF111" s="100"/>
      <c r="CG111" s="100"/>
      <c r="CH111" s="100"/>
      <c r="CI111" s="100"/>
      <c r="CJ111" s="100"/>
      <c r="CK111" s="100"/>
      <c r="CL111" s="100"/>
      <c r="CM111" s="100"/>
      <c r="CN111" s="100"/>
      <c r="CO111" s="100"/>
      <c r="CP111" s="100"/>
    </row>
    <row r="112" spans="1:94" ht="19.5" customHeight="1">
      <c r="A112" s="100"/>
      <c r="B112" s="100"/>
      <c r="C112" s="100"/>
      <c r="D112" s="100"/>
      <c r="E112" s="100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6"/>
      <c r="AX112" s="106"/>
      <c r="AY112" s="106"/>
      <c r="AZ112" s="106"/>
      <c r="BA112" s="106"/>
      <c r="BB112" s="106"/>
      <c r="BC112" s="106"/>
      <c r="BD112" s="106"/>
      <c r="BE112" s="106"/>
      <c r="BF112" s="106"/>
      <c r="BG112" s="106"/>
      <c r="BH112" s="106"/>
      <c r="BI112" s="106"/>
      <c r="BJ112" s="106"/>
      <c r="BK112" s="106"/>
      <c r="BL112" s="106"/>
      <c r="BM112" s="106"/>
      <c r="BN112" s="106"/>
      <c r="BO112" s="106"/>
      <c r="BP112" s="106"/>
      <c r="BQ112" s="106"/>
      <c r="BR112" s="106"/>
      <c r="BS112" s="106"/>
      <c r="BT112" s="106"/>
      <c r="BU112" s="106"/>
      <c r="BV112" s="106"/>
      <c r="BW112" s="106"/>
      <c r="BX112" s="106"/>
      <c r="BY112" s="106"/>
      <c r="BZ112" s="106"/>
      <c r="CA112" s="106"/>
      <c r="CB112" s="100"/>
      <c r="CC112" s="100"/>
      <c r="CD112" s="100"/>
      <c r="CE112" s="100"/>
      <c r="CF112" s="100"/>
      <c r="CG112" s="100"/>
      <c r="CH112" s="100"/>
      <c r="CI112" s="100"/>
      <c r="CJ112" s="100"/>
      <c r="CK112" s="100"/>
      <c r="CL112" s="100"/>
      <c r="CM112" s="100"/>
      <c r="CN112" s="100"/>
      <c r="CO112" s="100"/>
      <c r="CP112" s="100"/>
    </row>
    <row r="113" spans="1:94" ht="19.5" customHeight="1">
      <c r="A113" s="100"/>
      <c r="B113" s="100"/>
      <c r="C113" s="100"/>
      <c r="D113" s="100"/>
      <c r="E113" s="100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  <c r="AX113" s="106"/>
      <c r="AY113" s="106"/>
      <c r="AZ113" s="106"/>
      <c r="BA113" s="106"/>
      <c r="BB113" s="106"/>
      <c r="BC113" s="106"/>
      <c r="BD113" s="106"/>
      <c r="BE113" s="106"/>
      <c r="BF113" s="106"/>
      <c r="BG113" s="106"/>
      <c r="BH113" s="106"/>
      <c r="BI113" s="106"/>
      <c r="BJ113" s="106"/>
      <c r="BK113" s="106"/>
      <c r="BL113" s="106"/>
      <c r="BM113" s="106"/>
      <c r="BN113" s="106"/>
      <c r="BO113" s="106"/>
      <c r="BP113" s="106"/>
      <c r="BQ113" s="106"/>
      <c r="BR113" s="106"/>
      <c r="BS113" s="106"/>
      <c r="BT113" s="106"/>
      <c r="BU113" s="106"/>
      <c r="BV113" s="106"/>
      <c r="BW113" s="106"/>
      <c r="BX113" s="106"/>
      <c r="BY113" s="106"/>
      <c r="BZ113" s="106"/>
      <c r="CA113" s="106"/>
      <c r="CB113" s="100"/>
      <c r="CC113" s="100"/>
      <c r="CD113" s="100"/>
      <c r="CE113" s="100"/>
      <c r="CF113" s="100"/>
      <c r="CG113" s="100"/>
      <c r="CH113" s="100"/>
      <c r="CI113" s="100"/>
      <c r="CJ113" s="100"/>
      <c r="CK113" s="100"/>
      <c r="CL113" s="100"/>
      <c r="CM113" s="100"/>
      <c r="CN113" s="100"/>
      <c r="CO113" s="100"/>
      <c r="CP113" s="100"/>
    </row>
    <row r="114" spans="1:94" ht="19.5" customHeight="1">
      <c r="A114" s="100"/>
      <c r="B114" s="100"/>
      <c r="C114" s="100"/>
      <c r="D114" s="100"/>
      <c r="E114" s="100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  <c r="AX114" s="106"/>
      <c r="AY114" s="106"/>
      <c r="AZ114" s="106"/>
      <c r="BA114" s="106"/>
      <c r="BB114" s="106"/>
      <c r="BC114" s="106"/>
      <c r="BD114" s="106"/>
      <c r="BE114" s="106"/>
      <c r="BF114" s="106"/>
      <c r="BG114" s="106"/>
      <c r="BH114" s="106"/>
      <c r="BI114" s="106"/>
      <c r="BJ114" s="106"/>
      <c r="BK114" s="106"/>
      <c r="BL114" s="106"/>
      <c r="BM114" s="106"/>
      <c r="BN114" s="106"/>
      <c r="BO114" s="106"/>
      <c r="BP114" s="106"/>
      <c r="BQ114" s="106"/>
      <c r="BR114" s="106"/>
      <c r="BS114" s="106"/>
      <c r="BT114" s="106"/>
      <c r="BU114" s="106"/>
      <c r="BV114" s="106"/>
      <c r="BW114" s="106"/>
      <c r="BX114" s="106"/>
      <c r="BY114" s="106"/>
      <c r="BZ114" s="106"/>
      <c r="CA114" s="106"/>
      <c r="CB114" s="100"/>
      <c r="CC114" s="100"/>
      <c r="CD114" s="100"/>
      <c r="CE114" s="100"/>
      <c r="CF114" s="100"/>
      <c r="CG114" s="100"/>
      <c r="CH114" s="100"/>
      <c r="CI114" s="100"/>
      <c r="CJ114" s="100"/>
      <c r="CK114" s="100"/>
      <c r="CL114" s="100"/>
      <c r="CM114" s="100"/>
      <c r="CN114" s="100"/>
      <c r="CO114" s="100"/>
      <c r="CP114" s="100"/>
    </row>
    <row r="115" spans="1:94" ht="19.5" customHeight="1">
      <c r="A115" s="100"/>
      <c r="B115" s="100"/>
      <c r="C115" s="100"/>
      <c r="D115" s="100"/>
      <c r="E115" s="100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6"/>
      <c r="AX115" s="106"/>
      <c r="AY115" s="106"/>
      <c r="AZ115" s="106"/>
      <c r="BA115" s="106"/>
      <c r="BB115" s="106"/>
      <c r="BC115" s="106"/>
      <c r="BD115" s="106"/>
      <c r="BE115" s="106"/>
      <c r="BF115" s="106"/>
      <c r="BG115" s="106"/>
      <c r="BH115" s="106"/>
      <c r="BI115" s="106"/>
      <c r="BJ115" s="106"/>
      <c r="BK115" s="106"/>
      <c r="BL115" s="106"/>
      <c r="BM115" s="106"/>
      <c r="BN115" s="106"/>
      <c r="BO115" s="106"/>
      <c r="BP115" s="106"/>
      <c r="BQ115" s="106"/>
      <c r="BR115" s="106"/>
      <c r="BS115" s="106"/>
      <c r="BT115" s="106"/>
      <c r="BU115" s="106"/>
      <c r="BV115" s="106"/>
      <c r="BW115" s="106"/>
      <c r="BX115" s="106"/>
      <c r="BY115" s="106"/>
      <c r="BZ115" s="106"/>
      <c r="CA115" s="106"/>
      <c r="CB115" s="100"/>
      <c r="CC115" s="100"/>
      <c r="CD115" s="100"/>
      <c r="CE115" s="100"/>
      <c r="CF115" s="100"/>
      <c r="CG115" s="100"/>
      <c r="CH115" s="100"/>
      <c r="CI115" s="100"/>
      <c r="CJ115" s="100"/>
      <c r="CK115" s="100"/>
      <c r="CL115" s="100"/>
      <c r="CM115" s="100"/>
      <c r="CN115" s="100"/>
      <c r="CO115" s="100"/>
      <c r="CP115" s="100"/>
    </row>
    <row r="116" spans="1:94" ht="19.5" customHeight="1">
      <c r="A116" s="100"/>
      <c r="B116" s="100"/>
      <c r="C116" s="100"/>
      <c r="D116" s="100"/>
      <c r="E116" s="100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06"/>
      <c r="BK116" s="106"/>
      <c r="BL116" s="106"/>
      <c r="BM116" s="106"/>
      <c r="BN116" s="106"/>
      <c r="BO116" s="106"/>
      <c r="BP116" s="106"/>
      <c r="BQ116" s="106"/>
      <c r="BR116" s="106"/>
      <c r="BS116" s="106"/>
      <c r="BT116" s="106"/>
      <c r="BU116" s="106"/>
      <c r="BV116" s="106"/>
      <c r="BW116" s="106"/>
      <c r="BX116" s="106"/>
      <c r="BY116" s="106"/>
      <c r="BZ116" s="106"/>
      <c r="CA116" s="106"/>
      <c r="CB116" s="100"/>
      <c r="CC116" s="100"/>
      <c r="CD116" s="100"/>
      <c r="CE116" s="100"/>
      <c r="CF116" s="100"/>
      <c r="CG116" s="100"/>
      <c r="CH116" s="100"/>
      <c r="CI116" s="100"/>
      <c r="CJ116" s="100"/>
      <c r="CK116" s="100"/>
      <c r="CL116" s="100"/>
      <c r="CM116" s="100"/>
      <c r="CN116" s="100"/>
      <c r="CO116" s="100"/>
      <c r="CP116" s="100"/>
    </row>
    <row r="117" spans="1:94" ht="19.5" customHeight="1">
      <c r="A117" s="100"/>
      <c r="B117" s="100"/>
      <c r="C117" s="100"/>
      <c r="D117" s="100"/>
      <c r="E117" s="100"/>
      <c r="F117" s="106"/>
      <c r="G117" s="106"/>
      <c r="H117" s="106"/>
      <c r="I117" s="106"/>
      <c r="J117" s="106"/>
      <c r="K117" s="106"/>
      <c r="L117" s="106"/>
      <c r="M117" s="106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  <c r="BJ117" s="106"/>
      <c r="BK117" s="106"/>
      <c r="BL117" s="106"/>
      <c r="BM117" s="106"/>
      <c r="BN117" s="106"/>
      <c r="BO117" s="106"/>
      <c r="BP117" s="106"/>
      <c r="BQ117" s="106"/>
      <c r="BR117" s="106"/>
      <c r="BS117" s="106"/>
      <c r="BT117" s="106"/>
      <c r="BU117" s="106"/>
      <c r="BV117" s="106"/>
      <c r="BW117" s="106"/>
      <c r="BX117" s="106"/>
      <c r="BY117" s="106"/>
      <c r="BZ117" s="106"/>
      <c r="CA117" s="106"/>
      <c r="CB117" s="100"/>
      <c r="CC117" s="100"/>
      <c r="CD117" s="100"/>
      <c r="CE117" s="100"/>
      <c r="CF117" s="100"/>
      <c r="CG117" s="100"/>
      <c r="CH117" s="100"/>
      <c r="CI117" s="100"/>
      <c r="CJ117" s="100"/>
      <c r="CK117" s="100"/>
      <c r="CL117" s="100"/>
      <c r="CM117" s="100"/>
      <c r="CN117" s="100"/>
      <c r="CO117" s="100"/>
      <c r="CP117" s="100"/>
    </row>
    <row r="118" spans="1:94" ht="19.5" customHeight="1">
      <c r="A118" s="100"/>
      <c r="B118" s="100"/>
      <c r="C118" s="100"/>
      <c r="D118" s="100"/>
      <c r="E118" s="100"/>
      <c r="F118" s="106"/>
      <c r="G118" s="106"/>
      <c r="H118" s="106"/>
      <c r="I118" s="106"/>
      <c r="J118" s="106"/>
      <c r="K118" s="106"/>
      <c r="L118" s="106"/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06"/>
      <c r="BK118" s="106"/>
      <c r="BL118" s="106"/>
      <c r="BM118" s="106"/>
      <c r="BN118" s="106"/>
      <c r="BO118" s="106"/>
      <c r="BP118" s="106"/>
      <c r="BQ118" s="106"/>
      <c r="BR118" s="106"/>
      <c r="BS118" s="106"/>
      <c r="BT118" s="106"/>
      <c r="BU118" s="106"/>
      <c r="BV118" s="106"/>
      <c r="BW118" s="106"/>
      <c r="BX118" s="106"/>
      <c r="BY118" s="106"/>
      <c r="BZ118" s="106"/>
      <c r="CA118" s="106"/>
      <c r="CB118" s="100"/>
      <c r="CC118" s="100"/>
      <c r="CD118" s="100"/>
      <c r="CE118" s="100"/>
      <c r="CF118" s="100"/>
      <c r="CG118" s="100"/>
      <c r="CH118" s="100"/>
      <c r="CI118" s="100"/>
      <c r="CJ118" s="100"/>
      <c r="CK118" s="100"/>
      <c r="CL118" s="100"/>
      <c r="CM118" s="100"/>
      <c r="CN118" s="100"/>
      <c r="CO118" s="100"/>
      <c r="CP118" s="100"/>
    </row>
    <row r="119" spans="1:94" ht="19.5" customHeight="1">
      <c r="A119" s="100"/>
      <c r="B119" s="100"/>
      <c r="C119" s="100"/>
      <c r="D119" s="100"/>
      <c r="E119" s="100"/>
      <c r="F119" s="106"/>
      <c r="G119" s="106"/>
      <c r="H119" s="106"/>
      <c r="I119" s="106"/>
      <c r="J119" s="106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6"/>
      <c r="BD119" s="106"/>
      <c r="BE119" s="106"/>
      <c r="BF119" s="106"/>
      <c r="BG119" s="106"/>
      <c r="BH119" s="106"/>
      <c r="BI119" s="106"/>
      <c r="BJ119" s="106"/>
      <c r="BK119" s="106"/>
      <c r="BL119" s="106"/>
      <c r="BM119" s="106"/>
      <c r="BN119" s="106"/>
      <c r="BO119" s="106"/>
      <c r="BP119" s="106"/>
      <c r="BQ119" s="106"/>
      <c r="BR119" s="106"/>
      <c r="BS119" s="106"/>
      <c r="BT119" s="106"/>
      <c r="BU119" s="106"/>
      <c r="BV119" s="106"/>
      <c r="BW119" s="106"/>
      <c r="BX119" s="106"/>
      <c r="BY119" s="106"/>
      <c r="BZ119" s="106"/>
      <c r="CA119" s="106"/>
      <c r="CB119" s="100"/>
      <c r="CC119" s="100"/>
      <c r="CD119" s="100"/>
      <c r="CE119" s="100"/>
      <c r="CF119" s="100"/>
      <c r="CG119" s="100"/>
      <c r="CH119" s="100"/>
      <c r="CI119" s="100"/>
      <c r="CJ119" s="100"/>
      <c r="CK119" s="100"/>
      <c r="CL119" s="100"/>
      <c r="CM119" s="100"/>
      <c r="CN119" s="100"/>
      <c r="CO119" s="100"/>
      <c r="CP119" s="100"/>
    </row>
    <row r="120" spans="1:94" ht="19.5" customHeight="1">
      <c r="A120" s="100"/>
      <c r="B120" s="100"/>
      <c r="C120" s="100"/>
      <c r="D120" s="100"/>
      <c r="E120" s="100"/>
      <c r="F120" s="106"/>
      <c r="G120" s="106"/>
      <c r="H120" s="106"/>
      <c r="I120" s="106"/>
      <c r="J120" s="106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06"/>
      <c r="BK120" s="106"/>
      <c r="BL120" s="106"/>
      <c r="BM120" s="106"/>
      <c r="BN120" s="106"/>
      <c r="BO120" s="106"/>
      <c r="BP120" s="106"/>
      <c r="BQ120" s="106"/>
      <c r="BR120" s="106"/>
      <c r="BS120" s="106"/>
      <c r="BT120" s="106"/>
      <c r="BU120" s="106"/>
      <c r="BV120" s="106"/>
      <c r="BW120" s="106"/>
      <c r="BX120" s="106"/>
      <c r="BY120" s="106"/>
      <c r="BZ120" s="106"/>
      <c r="CA120" s="106"/>
      <c r="CB120" s="100"/>
      <c r="CC120" s="100"/>
      <c r="CD120" s="100"/>
      <c r="CE120" s="100"/>
      <c r="CF120" s="100"/>
      <c r="CG120" s="100"/>
      <c r="CH120" s="100"/>
      <c r="CI120" s="100"/>
      <c r="CJ120" s="100"/>
      <c r="CK120" s="100"/>
      <c r="CL120" s="100"/>
      <c r="CM120" s="100"/>
      <c r="CN120" s="100"/>
      <c r="CO120" s="100"/>
      <c r="CP120" s="100"/>
    </row>
    <row r="121" spans="1:94" ht="19.5" customHeight="1">
      <c r="A121" s="100"/>
      <c r="B121" s="100"/>
      <c r="C121" s="100"/>
      <c r="D121" s="100"/>
      <c r="E121" s="100"/>
      <c r="F121" s="106"/>
      <c r="G121" s="106"/>
      <c r="H121" s="106"/>
      <c r="I121" s="106"/>
      <c r="J121" s="106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6"/>
      <c r="BD121" s="106"/>
      <c r="BE121" s="106"/>
      <c r="BF121" s="106"/>
      <c r="BG121" s="106"/>
      <c r="BH121" s="106"/>
      <c r="BI121" s="106"/>
      <c r="BJ121" s="106"/>
      <c r="BK121" s="106"/>
      <c r="BL121" s="106"/>
      <c r="BM121" s="106"/>
      <c r="BN121" s="106"/>
      <c r="BO121" s="106"/>
      <c r="BP121" s="106"/>
      <c r="BQ121" s="106"/>
      <c r="BR121" s="106"/>
      <c r="BS121" s="106"/>
      <c r="BT121" s="106"/>
      <c r="BU121" s="106"/>
      <c r="BV121" s="106"/>
      <c r="BW121" s="106"/>
      <c r="BX121" s="106"/>
      <c r="BY121" s="106"/>
      <c r="BZ121" s="106"/>
      <c r="CA121" s="106"/>
      <c r="CB121" s="100"/>
      <c r="CC121" s="100"/>
      <c r="CD121" s="100"/>
      <c r="CE121" s="100"/>
      <c r="CF121" s="100"/>
      <c r="CG121" s="100"/>
      <c r="CH121" s="100"/>
      <c r="CI121" s="100"/>
      <c r="CJ121" s="100"/>
      <c r="CK121" s="100"/>
      <c r="CL121" s="100"/>
      <c r="CM121" s="100"/>
      <c r="CN121" s="100"/>
      <c r="CO121" s="100"/>
      <c r="CP121" s="100"/>
    </row>
    <row r="122" spans="1:94" ht="19.5" customHeight="1">
      <c r="A122" s="100"/>
      <c r="B122" s="100"/>
      <c r="C122" s="100"/>
      <c r="D122" s="100"/>
      <c r="E122" s="100"/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06"/>
      <c r="BK122" s="106"/>
      <c r="BL122" s="106"/>
      <c r="BM122" s="106"/>
      <c r="BN122" s="106"/>
      <c r="BO122" s="106"/>
      <c r="BP122" s="106"/>
      <c r="BQ122" s="106"/>
      <c r="BR122" s="106"/>
      <c r="BS122" s="106"/>
      <c r="BT122" s="106"/>
      <c r="BU122" s="106"/>
      <c r="BV122" s="106"/>
      <c r="BW122" s="106"/>
      <c r="BX122" s="106"/>
      <c r="BY122" s="106"/>
      <c r="BZ122" s="106"/>
      <c r="CA122" s="106"/>
      <c r="CB122" s="100"/>
      <c r="CC122" s="100"/>
      <c r="CD122" s="100"/>
      <c r="CE122" s="100"/>
      <c r="CF122" s="100"/>
      <c r="CG122" s="100"/>
      <c r="CH122" s="100"/>
      <c r="CI122" s="100"/>
      <c r="CJ122" s="100"/>
      <c r="CK122" s="100"/>
      <c r="CL122" s="100"/>
      <c r="CM122" s="100"/>
      <c r="CN122" s="100"/>
      <c r="CO122" s="100"/>
      <c r="CP122" s="100"/>
    </row>
    <row r="123" spans="1:94" ht="19.5" customHeight="1">
      <c r="A123" s="100"/>
      <c r="B123" s="100"/>
      <c r="C123" s="100"/>
      <c r="D123" s="100"/>
      <c r="E123" s="100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06"/>
      <c r="BK123" s="106"/>
      <c r="BL123" s="106"/>
      <c r="BM123" s="106"/>
      <c r="BN123" s="106"/>
      <c r="BO123" s="106"/>
      <c r="BP123" s="106"/>
      <c r="BQ123" s="106"/>
      <c r="BR123" s="106"/>
      <c r="BS123" s="106"/>
      <c r="BT123" s="106"/>
      <c r="BU123" s="106"/>
      <c r="BV123" s="106"/>
      <c r="BW123" s="106"/>
      <c r="BX123" s="106"/>
      <c r="BY123" s="106"/>
      <c r="BZ123" s="106"/>
      <c r="CA123" s="106"/>
      <c r="CB123" s="100"/>
      <c r="CC123" s="100"/>
      <c r="CD123" s="100"/>
      <c r="CE123" s="100"/>
      <c r="CF123" s="100"/>
      <c r="CG123" s="100"/>
      <c r="CH123" s="100"/>
      <c r="CI123" s="100"/>
      <c r="CJ123" s="100"/>
      <c r="CK123" s="100"/>
      <c r="CL123" s="100"/>
      <c r="CM123" s="100"/>
      <c r="CN123" s="100"/>
      <c r="CO123" s="100"/>
      <c r="CP123" s="100"/>
    </row>
    <row r="124" spans="1:94" ht="19.5" customHeight="1">
      <c r="A124" s="100"/>
      <c r="B124" s="100"/>
      <c r="C124" s="100"/>
      <c r="D124" s="100"/>
      <c r="E124" s="100"/>
      <c r="F124" s="106"/>
      <c r="G124" s="106"/>
      <c r="H124" s="106"/>
      <c r="I124" s="106"/>
      <c r="J124" s="106"/>
      <c r="K124" s="106"/>
      <c r="L124" s="106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/>
      <c r="AU124" s="106"/>
      <c r="AV124" s="106"/>
      <c r="AW124" s="106"/>
      <c r="AX124" s="106"/>
      <c r="AY124" s="106"/>
      <c r="AZ124" s="106"/>
      <c r="BA124" s="106"/>
      <c r="BB124" s="106"/>
      <c r="BC124" s="106"/>
      <c r="BD124" s="106"/>
      <c r="BE124" s="106"/>
      <c r="BF124" s="106"/>
      <c r="BG124" s="106"/>
      <c r="BH124" s="106"/>
      <c r="BI124" s="106"/>
      <c r="BJ124" s="106"/>
      <c r="BK124" s="106"/>
      <c r="BL124" s="106"/>
      <c r="BM124" s="106"/>
      <c r="BN124" s="106"/>
      <c r="BO124" s="106"/>
      <c r="BP124" s="106"/>
      <c r="BQ124" s="106"/>
      <c r="BR124" s="106"/>
      <c r="BS124" s="106"/>
      <c r="BT124" s="106"/>
      <c r="BU124" s="106"/>
      <c r="BV124" s="106"/>
      <c r="BW124" s="106"/>
      <c r="BX124" s="106"/>
      <c r="BY124" s="106"/>
      <c r="BZ124" s="106"/>
      <c r="CA124" s="106"/>
      <c r="CB124" s="100"/>
      <c r="CC124" s="100"/>
      <c r="CD124" s="100"/>
      <c r="CE124" s="100"/>
      <c r="CF124" s="100"/>
      <c r="CG124" s="100"/>
      <c r="CH124" s="100"/>
      <c r="CI124" s="100"/>
      <c r="CJ124" s="100"/>
      <c r="CK124" s="100"/>
      <c r="CL124" s="100"/>
      <c r="CM124" s="100"/>
      <c r="CN124" s="100"/>
      <c r="CO124" s="100"/>
      <c r="CP124" s="100"/>
    </row>
    <row r="125" spans="1:94" ht="19.5" customHeight="1">
      <c r="A125" s="100"/>
      <c r="B125" s="100"/>
      <c r="C125" s="100"/>
      <c r="D125" s="100"/>
      <c r="E125" s="100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106"/>
      <c r="AZ125" s="106"/>
      <c r="BA125" s="106"/>
      <c r="BB125" s="106"/>
      <c r="BC125" s="106"/>
      <c r="BD125" s="106"/>
      <c r="BE125" s="106"/>
      <c r="BF125" s="106"/>
      <c r="BG125" s="106"/>
      <c r="BH125" s="106"/>
      <c r="BI125" s="106"/>
      <c r="BJ125" s="106"/>
      <c r="BK125" s="106"/>
      <c r="BL125" s="106"/>
      <c r="BM125" s="106"/>
      <c r="BN125" s="106"/>
      <c r="BO125" s="106"/>
      <c r="BP125" s="106"/>
      <c r="BQ125" s="106"/>
      <c r="BR125" s="106"/>
      <c r="BS125" s="106"/>
      <c r="BT125" s="106"/>
      <c r="BU125" s="106"/>
      <c r="BV125" s="106"/>
      <c r="BW125" s="106"/>
      <c r="BX125" s="106"/>
      <c r="BY125" s="106"/>
      <c r="BZ125" s="106"/>
      <c r="CA125" s="106"/>
      <c r="CB125" s="100"/>
      <c r="CC125" s="100"/>
      <c r="CD125" s="100"/>
      <c r="CE125" s="100"/>
      <c r="CF125" s="100"/>
      <c r="CG125" s="100"/>
      <c r="CH125" s="100"/>
      <c r="CI125" s="100"/>
      <c r="CJ125" s="100"/>
      <c r="CK125" s="100"/>
      <c r="CL125" s="100"/>
      <c r="CM125" s="100"/>
      <c r="CN125" s="100"/>
      <c r="CO125" s="100"/>
      <c r="CP125" s="100"/>
    </row>
    <row r="126" spans="1:94" ht="19.5" customHeight="1">
      <c r="A126" s="100"/>
      <c r="B126" s="100"/>
      <c r="C126" s="100"/>
      <c r="D126" s="100"/>
      <c r="E126" s="100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06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  <c r="AX126" s="106"/>
      <c r="AY126" s="106"/>
      <c r="AZ126" s="106"/>
      <c r="BA126" s="106"/>
      <c r="BB126" s="106"/>
      <c r="BC126" s="106"/>
      <c r="BD126" s="106"/>
      <c r="BE126" s="106"/>
      <c r="BF126" s="106"/>
      <c r="BG126" s="106"/>
      <c r="BH126" s="106"/>
      <c r="BI126" s="106"/>
      <c r="BJ126" s="106"/>
      <c r="BK126" s="106"/>
      <c r="BL126" s="106"/>
      <c r="BM126" s="106"/>
      <c r="BN126" s="106"/>
      <c r="BO126" s="106"/>
      <c r="BP126" s="106"/>
      <c r="BQ126" s="106"/>
      <c r="BR126" s="106"/>
      <c r="BS126" s="106"/>
      <c r="BT126" s="106"/>
      <c r="BU126" s="106"/>
      <c r="BV126" s="106"/>
      <c r="BW126" s="106"/>
      <c r="BX126" s="106"/>
      <c r="BY126" s="106"/>
      <c r="BZ126" s="106"/>
      <c r="CA126" s="106"/>
      <c r="CB126" s="100"/>
      <c r="CC126" s="100"/>
      <c r="CD126" s="100"/>
      <c r="CE126" s="100"/>
      <c r="CF126" s="100"/>
      <c r="CG126" s="100"/>
      <c r="CH126" s="100"/>
      <c r="CI126" s="100"/>
      <c r="CJ126" s="100"/>
      <c r="CK126" s="100"/>
      <c r="CL126" s="100"/>
      <c r="CM126" s="100"/>
      <c r="CN126" s="100"/>
      <c r="CO126" s="100"/>
      <c r="CP126" s="100"/>
    </row>
    <row r="127" spans="1:94" ht="19.5" customHeight="1">
      <c r="A127" s="100"/>
      <c r="B127" s="100"/>
      <c r="C127" s="100"/>
      <c r="D127" s="100"/>
      <c r="E127" s="100"/>
      <c r="F127" s="106"/>
      <c r="G127" s="106"/>
      <c r="H127" s="106"/>
      <c r="I127" s="106"/>
      <c r="J127" s="106"/>
      <c r="K127" s="106"/>
      <c r="L127" s="106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06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  <c r="AQ127" s="106"/>
      <c r="AR127" s="106"/>
      <c r="AS127" s="106"/>
      <c r="AT127" s="106"/>
      <c r="AU127" s="106"/>
      <c r="AV127" s="106"/>
      <c r="AW127" s="106"/>
      <c r="AX127" s="106"/>
      <c r="AY127" s="106"/>
      <c r="AZ127" s="106"/>
      <c r="BA127" s="106"/>
      <c r="BB127" s="106"/>
      <c r="BC127" s="106"/>
      <c r="BD127" s="106"/>
      <c r="BE127" s="106"/>
      <c r="BF127" s="106"/>
      <c r="BG127" s="106"/>
      <c r="BH127" s="106"/>
      <c r="BI127" s="106"/>
      <c r="BJ127" s="106"/>
      <c r="BK127" s="106"/>
      <c r="BL127" s="106"/>
      <c r="BM127" s="106"/>
      <c r="BN127" s="106"/>
      <c r="BO127" s="106"/>
      <c r="BP127" s="106"/>
      <c r="BQ127" s="106"/>
      <c r="BR127" s="106"/>
      <c r="BS127" s="106"/>
      <c r="BT127" s="106"/>
      <c r="BU127" s="106"/>
      <c r="BV127" s="106"/>
      <c r="BW127" s="106"/>
      <c r="BX127" s="106"/>
      <c r="BY127" s="106"/>
      <c r="BZ127" s="106"/>
      <c r="CA127" s="106"/>
      <c r="CB127" s="100"/>
      <c r="CC127" s="100"/>
      <c r="CD127" s="100"/>
      <c r="CE127" s="100"/>
      <c r="CF127" s="100"/>
      <c r="CG127" s="100"/>
      <c r="CH127" s="100"/>
      <c r="CI127" s="100"/>
      <c r="CJ127" s="100"/>
      <c r="CK127" s="100"/>
      <c r="CL127" s="100"/>
      <c r="CM127" s="100"/>
      <c r="CN127" s="100"/>
      <c r="CO127" s="100"/>
      <c r="CP127" s="100"/>
    </row>
    <row r="128" spans="1:94" ht="19.5" customHeight="1">
      <c r="A128" s="100"/>
      <c r="B128" s="100"/>
      <c r="C128" s="100"/>
      <c r="D128" s="100"/>
      <c r="E128" s="100"/>
      <c r="F128" s="106"/>
      <c r="G128" s="106"/>
      <c r="H128" s="106"/>
      <c r="I128" s="106"/>
      <c r="J128" s="106"/>
      <c r="K128" s="106"/>
      <c r="L128" s="106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06"/>
      <c r="AX128" s="106"/>
      <c r="AY128" s="106"/>
      <c r="AZ128" s="106"/>
      <c r="BA128" s="106"/>
      <c r="BB128" s="106"/>
      <c r="BC128" s="106"/>
      <c r="BD128" s="106"/>
      <c r="BE128" s="106"/>
      <c r="BF128" s="106"/>
      <c r="BG128" s="106"/>
      <c r="BH128" s="106"/>
      <c r="BI128" s="106"/>
      <c r="BJ128" s="106"/>
      <c r="BK128" s="106"/>
      <c r="BL128" s="106"/>
      <c r="BM128" s="106"/>
      <c r="BN128" s="106"/>
      <c r="BO128" s="106"/>
      <c r="BP128" s="106"/>
      <c r="BQ128" s="106"/>
      <c r="BR128" s="106"/>
      <c r="BS128" s="106"/>
      <c r="BT128" s="106"/>
      <c r="BU128" s="106"/>
      <c r="BV128" s="106"/>
      <c r="BW128" s="106"/>
      <c r="BX128" s="106"/>
      <c r="BY128" s="106"/>
      <c r="BZ128" s="106"/>
      <c r="CA128" s="106"/>
      <c r="CB128" s="100"/>
      <c r="CC128" s="100"/>
      <c r="CD128" s="100"/>
      <c r="CE128" s="100"/>
      <c r="CF128" s="100"/>
      <c r="CG128" s="100"/>
      <c r="CH128" s="100"/>
      <c r="CI128" s="100"/>
      <c r="CJ128" s="100"/>
      <c r="CK128" s="100"/>
      <c r="CL128" s="100"/>
      <c r="CM128" s="100"/>
      <c r="CN128" s="100"/>
      <c r="CO128" s="100"/>
      <c r="CP128" s="100"/>
    </row>
    <row r="129" spans="1:94" ht="19.5" customHeight="1">
      <c r="A129" s="100"/>
      <c r="B129" s="100"/>
      <c r="C129" s="100"/>
      <c r="D129" s="100"/>
      <c r="E129" s="100"/>
      <c r="F129" s="106"/>
      <c r="G129" s="106"/>
      <c r="H129" s="106"/>
      <c r="I129" s="106"/>
      <c r="J129" s="106"/>
      <c r="K129" s="106"/>
      <c r="L129" s="106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6"/>
      <c r="AR129" s="106"/>
      <c r="AS129" s="106"/>
      <c r="AT129" s="106"/>
      <c r="AU129" s="106"/>
      <c r="AV129" s="106"/>
      <c r="AW129" s="106"/>
      <c r="AX129" s="106"/>
      <c r="AY129" s="106"/>
      <c r="AZ129" s="106"/>
      <c r="BA129" s="106"/>
      <c r="BB129" s="106"/>
      <c r="BC129" s="106"/>
      <c r="BD129" s="106"/>
      <c r="BE129" s="106"/>
      <c r="BF129" s="106"/>
      <c r="BG129" s="106"/>
      <c r="BH129" s="106"/>
      <c r="BI129" s="106"/>
      <c r="BJ129" s="106"/>
      <c r="BK129" s="106"/>
      <c r="BL129" s="106"/>
      <c r="BM129" s="106"/>
      <c r="BN129" s="106"/>
      <c r="BO129" s="106"/>
      <c r="BP129" s="106"/>
      <c r="BQ129" s="106"/>
      <c r="BR129" s="106"/>
      <c r="BS129" s="106"/>
      <c r="BT129" s="106"/>
      <c r="BU129" s="106"/>
      <c r="BV129" s="106"/>
      <c r="BW129" s="106"/>
      <c r="BX129" s="106"/>
      <c r="BY129" s="106"/>
      <c r="BZ129" s="106"/>
      <c r="CA129" s="106"/>
      <c r="CB129" s="100"/>
      <c r="CC129" s="100"/>
      <c r="CD129" s="100"/>
      <c r="CE129" s="100"/>
      <c r="CF129" s="100"/>
      <c r="CG129" s="100"/>
      <c r="CH129" s="100"/>
      <c r="CI129" s="100"/>
      <c r="CJ129" s="100"/>
      <c r="CK129" s="100"/>
      <c r="CL129" s="100"/>
      <c r="CM129" s="100"/>
      <c r="CN129" s="100"/>
      <c r="CO129" s="100"/>
      <c r="CP129" s="100"/>
    </row>
    <row r="130" spans="1:94" ht="19.5" customHeight="1">
      <c r="A130" s="100"/>
      <c r="B130" s="100"/>
      <c r="C130" s="100"/>
      <c r="D130" s="100"/>
      <c r="E130" s="100"/>
      <c r="F130" s="106"/>
      <c r="G130" s="106"/>
      <c r="H130" s="106"/>
      <c r="I130" s="106"/>
      <c r="J130" s="106"/>
      <c r="K130" s="106"/>
      <c r="L130" s="106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106"/>
      <c r="AL130" s="106"/>
      <c r="AM130" s="106"/>
      <c r="AN130" s="106"/>
      <c r="AO130" s="106"/>
      <c r="AP130" s="106"/>
      <c r="AQ130" s="106"/>
      <c r="AR130" s="106"/>
      <c r="AS130" s="106"/>
      <c r="AT130" s="106"/>
      <c r="AU130" s="106"/>
      <c r="AV130" s="106"/>
      <c r="AW130" s="106"/>
      <c r="AX130" s="106"/>
      <c r="AY130" s="106"/>
      <c r="AZ130" s="106"/>
      <c r="BA130" s="106"/>
      <c r="BB130" s="106"/>
      <c r="BC130" s="106"/>
      <c r="BD130" s="106"/>
      <c r="BE130" s="106"/>
      <c r="BF130" s="106"/>
      <c r="BG130" s="106"/>
      <c r="BH130" s="106"/>
      <c r="BI130" s="106"/>
      <c r="BJ130" s="106"/>
      <c r="BK130" s="106"/>
      <c r="BL130" s="106"/>
      <c r="BM130" s="106"/>
      <c r="BN130" s="106"/>
      <c r="BO130" s="106"/>
      <c r="BP130" s="106"/>
      <c r="BQ130" s="106"/>
      <c r="BR130" s="106"/>
      <c r="BS130" s="106"/>
      <c r="BT130" s="106"/>
      <c r="BU130" s="106"/>
      <c r="BV130" s="106"/>
      <c r="BW130" s="106"/>
      <c r="BX130" s="106"/>
      <c r="BY130" s="106"/>
      <c r="BZ130" s="106"/>
      <c r="CA130" s="106"/>
      <c r="CB130" s="100"/>
      <c r="CC130" s="100"/>
      <c r="CD130" s="100"/>
      <c r="CE130" s="100"/>
      <c r="CF130" s="100"/>
      <c r="CG130" s="100"/>
      <c r="CH130" s="100"/>
      <c r="CI130" s="100"/>
      <c r="CJ130" s="100"/>
      <c r="CK130" s="100"/>
      <c r="CL130" s="100"/>
      <c r="CM130" s="100"/>
      <c r="CN130" s="100"/>
      <c r="CO130" s="100"/>
      <c r="CP130" s="100"/>
    </row>
    <row r="131" spans="1:94" ht="19.5" customHeight="1">
      <c r="A131" s="100"/>
      <c r="B131" s="100"/>
      <c r="C131" s="100"/>
      <c r="D131" s="100"/>
      <c r="E131" s="100"/>
      <c r="F131" s="106"/>
      <c r="G131" s="106"/>
      <c r="H131" s="106"/>
      <c r="I131" s="106"/>
      <c r="J131" s="106"/>
      <c r="K131" s="106"/>
      <c r="L131" s="106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106"/>
      <c r="AL131" s="106"/>
      <c r="AM131" s="106"/>
      <c r="AN131" s="106"/>
      <c r="AO131" s="106"/>
      <c r="AP131" s="106"/>
      <c r="AQ131" s="106"/>
      <c r="AR131" s="106"/>
      <c r="AS131" s="106"/>
      <c r="AT131" s="106"/>
      <c r="AU131" s="106"/>
      <c r="AV131" s="106"/>
      <c r="AW131" s="106"/>
      <c r="AX131" s="106"/>
      <c r="AY131" s="106"/>
      <c r="AZ131" s="106"/>
      <c r="BA131" s="106"/>
      <c r="BB131" s="106"/>
      <c r="BC131" s="106"/>
      <c r="BD131" s="106"/>
      <c r="BE131" s="106"/>
      <c r="BF131" s="106"/>
      <c r="BG131" s="106"/>
      <c r="BH131" s="106"/>
      <c r="BI131" s="106"/>
      <c r="BJ131" s="106"/>
      <c r="BK131" s="106"/>
      <c r="BL131" s="106"/>
      <c r="BM131" s="106"/>
      <c r="BN131" s="106"/>
      <c r="BO131" s="106"/>
      <c r="BP131" s="106"/>
      <c r="BQ131" s="106"/>
      <c r="BR131" s="106"/>
      <c r="BS131" s="106"/>
      <c r="BT131" s="106"/>
      <c r="BU131" s="106"/>
      <c r="BV131" s="106"/>
      <c r="BW131" s="106"/>
      <c r="BX131" s="106"/>
      <c r="BY131" s="106"/>
      <c r="BZ131" s="106"/>
      <c r="CA131" s="106"/>
      <c r="CB131" s="100"/>
      <c r="CC131" s="100"/>
      <c r="CD131" s="100"/>
      <c r="CE131" s="100"/>
      <c r="CF131" s="100"/>
      <c r="CG131" s="100"/>
      <c r="CH131" s="100"/>
      <c r="CI131" s="100"/>
      <c r="CJ131" s="100"/>
      <c r="CK131" s="100"/>
      <c r="CL131" s="100"/>
      <c r="CM131" s="100"/>
      <c r="CN131" s="100"/>
      <c r="CO131" s="100"/>
      <c r="CP131" s="100"/>
    </row>
    <row r="132" spans="1:94" ht="19.5" customHeight="1">
      <c r="A132" s="100"/>
      <c r="B132" s="100"/>
      <c r="C132" s="100"/>
      <c r="D132" s="100"/>
      <c r="E132" s="100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6"/>
      <c r="AT132" s="106"/>
      <c r="AU132" s="106"/>
      <c r="AV132" s="106"/>
      <c r="AW132" s="106"/>
      <c r="AX132" s="106"/>
      <c r="AY132" s="106"/>
      <c r="AZ132" s="106"/>
      <c r="BA132" s="106"/>
      <c r="BB132" s="106"/>
      <c r="BC132" s="106"/>
      <c r="BD132" s="106"/>
      <c r="BE132" s="106"/>
      <c r="BF132" s="106"/>
      <c r="BG132" s="106"/>
      <c r="BH132" s="106"/>
      <c r="BI132" s="106"/>
      <c r="BJ132" s="106"/>
      <c r="BK132" s="106"/>
      <c r="BL132" s="106"/>
      <c r="BM132" s="106"/>
      <c r="BN132" s="106"/>
      <c r="BO132" s="106"/>
      <c r="BP132" s="106"/>
      <c r="BQ132" s="106"/>
      <c r="BR132" s="106"/>
      <c r="BS132" s="106"/>
      <c r="BT132" s="106"/>
      <c r="BU132" s="106"/>
      <c r="BV132" s="106"/>
      <c r="BW132" s="106"/>
      <c r="BX132" s="106"/>
      <c r="BY132" s="106"/>
      <c r="BZ132" s="106"/>
      <c r="CA132" s="106"/>
      <c r="CB132" s="100"/>
      <c r="CC132" s="100"/>
      <c r="CD132" s="100"/>
      <c r="CE132" s="100"/>
      <c r="CF132" s="100"/>
      <c r="CG132" s="100"/>
      <c r="CH132" s="100"/>
      <c r="CI132" s="100"/>
      <c r="CJ132" s="100"/>
      <c r="CK132" s="100"/>
      <c r="CL132" s="100"/>
      <c r="CM132" s="100"/>
      <c r="CN132" s="100"/>
      <c r="CO132" s="100"/>
      <c r="CP132" s="100"/>
    </row>
    <row r="133" spans="1:94" ht="19.5" customHeight="1">
      <c r="A133" s="100"/>
      <c r="B133" s="100"/>
      <c r="C133" s="100"/>
      <c r="D133" s="100"/>
      <c r="E133" s="100"/>
      <c r="F133" s="106"/>
      <c r="G133" s="106"/>
      <c r="H133" s="106"/>
      <c r="I133" s="106"/>
      <c r="J133" s="106"/>
      <c r="K133" s="106"/>
      <c r="L133" s="106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06"/>
      <c r="AX133" s="106"/>
      <c r="AY133" s="106"/>
      <c r="AZ133" s="106"/>
      <c r="BA133" s="106"/>
      <c r="BB133" s="106"/>
      <c r="BC133" s="106"/>
      <c r="BD133" s="106"/>
      <c r="BE133" s="106"/>
      <c r="BF133" s="106"/>
      <c r="BG133" s="106"/>
      <c r="BH133" s="106"/>
      <c r="BI133" s="106"/>
      <c r="BJ133" s="106"/>
      <c r="BK133" s="106"/>
      <c r="BL133" s="106"/>
      <c r="BM133" s="106"/>
      <c r="BN133" s="106"/>
      <c r="BO133" s="106"/>
      <c r="BP133" s="106"/>
      <c r="BQ133" s="106"/>
      <c r="BR133" s="106"/>
      <c r="BS133" s="106"/>
      <c r="BT133" s="106"/>
      <c r="BU133" s="106"/>
      <c r="BV133" s="106"/>
      <c r="BW133" s="106"/>
      <c r="BX133" s="106"/>
      <c r="BY133" s="106"/>
      <c r="BZ133" s="106"/>
      <c r="CA133" s="106"/>
      <c r="CB133" s="100"/>
      <c r="CC133" s="100"/>
      <c r="CD133" s="100"/>
      <c r="CE133" s="100"/>
      <c r="CF133" s="100"/>
      <c r="CG133" s="100"/>
      <c r="CH133" s="100"/>
      <c r="CI133" s="100"/>
      <c r="CJ133" s="100"/>
      <c r="CK133" s="100"/>
      <c r="CL133" s="100"/>
      <c r="CM133" s="100"/>
      <c r="CN133" s="100"/>
      <c r="CO133" s="100"/>
      <c r="CP133" s="100"/>
    </row>
    <row r="134" spans="1:94" ht="19.5" customHeight="1">
      <c r="A134" s="100"/>
      <c r="B134" s="100"/>
      <c r="C134" s="100"/>
      <c r="D134" s="100"/>
      <c r="E134" s="100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6"/>
      <c r="AT134" s="106"/>
      <c r="AU134" s="106"/>
      <c r="AV134" s="106"/>
      <c r="AW134" s="106"/>
      <c r="AX134" s="106"/>
      <c r="AY134" s="106"/>
      <c r="AZ134" s="106"/>
      <c r="BA134" s="106"/>
      <c r="BB134" s="106"/>
      <c r="BC134" s="106"/>
      <c r="BD134" s="106"/>
      <c r="BE134" s="106"/>
      <c r="BF134" s="106"/>
      <c r="BG134" s="106"/>
      <c r="BH134" s="106"/>
      <c r="BI134" s="106"/>
      <c r="BJ134" s="106"/>
      <c r="BK134" s="106"/>
      <c r="BL134" s="106"/>
      <c r="BM134" s="106"/>
      <c r="BN134" s="106"/>
      <c r="BO134" s="106"/>
      <c r="BP134" s="106"/>
      <c r="BQ134" s="106"/>
      <c r="BR134" s="106"/>
      <c r="BS134" s="106"/>
      <c r="BT134" s="106"/>
      <c r="BU134" s="106"/>
      <c r="BV134" s="106"/>
      <c r="BW134" s="106"/>
      <c r="BX134" s="106"/>
      <c r="BY134" s="106"/>
      <c r="BZ134" s="106"/>
      <c r="CA134" s="106"/>
      <c r="CB134" s="100"/>
      <c r="CC134" s="100"/>
      <c r="CD134" s="100"/>
      <c r="CE134" s="100"/>
      <c r="CF134" s="100"/>
      <c r="CG134" s="100"/>
      <c r="CH134" s="100"/>
      <c r="CI134" s="100"/>
      <c r="CJ134" s="100"/>
      <c r="CK134" s="100"/>
      <c r="CL134" s="100"/>
      <c r="CM134" s="100"/>
      <c r="CN134" s="100"/>
      <c r="CO134" s="100"/>
      <c r="CP134" s="100"/>
    </row>
    <row r="135" spans="1:94" ht="19.5" customHeight="1">
      <c r="A135" s="100"/>
      <c r="B135" s="100"/>
      <c r="C135" s="100"/>
      <c r="D135" s="100"/>
      <c r="E135" s="100"/>
      <c r="F135" s="106"/>
      <c r="G135" s="106"/>
      <c r="H135" s="106"/>
      <c r="I135" s="106"/>
      <c r="J135" s="106"/>
      <c r="K135" s="106"/>
      <c r="L135" s="106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6"/>
      <c r="AT135" s="106"/>
      <c r="AU135" s="106"/>
      <c r="AV135" s="106"/>
      <c r="AW135" s="106"/>
      <c r="AX135" s="106"/>
      <c r="AY135" s="106"/>
      <c r="AZ135" s="106"/>
      <c r="BA135" s="106"/>
      <c r="BB135" s="106"/>
      <c r="BC135" s="106"/>
      <c r="BD135" s="106"/>
      <c r="BE135" s="106"/>
      <c r="BF135" s="106"/>
      <c r="BG135" s="106"/>
      <c r="BH135" s="106"/>
      <c r="BI135" s="106"/>
      <c r="BJ135" s="106"/>
      <c r="BK135" s="106"/>
      <c r="BL135" s="106"/>
      <c r="BM135" s="106"/>
      <c r="BN135" s="106"/>
      <c r="BO135" s="106"/>
      <c r="BP135" s="106"/>
      <c r="BQ135" s="106"/>
      <c r="BR135" s="106"/>
      <c r="BS135" s="106"/>
      <c r="BT135" s="106"/>
      <c r="BU135" s="106"/>
      <c r="BV135" s="106"/>
      <c r="BW135" s="106"/>
      <c r="BX135" s="106"/>
      <c r="BY135" s="106"/>
      <c r="BZ135" s="106"/>
      <c r="CA135" s="106"/>
      <c r="CB135" s="100"/>
      <c r="CC135" s="100"/>
      <c r="CD135" s="100"/>
      <c r="CE135" s="100"/>
      <c r="CF135" s="100"/>
      <c r="CG135" s="100"/>
      <c r="CH135" s="100"/>
      <c r="CI135" s="100"/>
      <c r="CJ135" s="100"/>
      <c r="CK135" s="100"/>
      <c r="CL135" s="100"/>
      <c r="CM135" s="100"/>
      <c r="CN135" s="100"/>
      <c r="CO135" s="100"/>
      <c r="CP135" s="100"/>
    </row>
    <row r="136" spans="1:94" ht="19.5" customHeight="1">
      <c r="A136" s="100"/>
      <c r="B136" s="100"/>
      <c r="C136" s="100"/>
      <c r="D136" s="100"/>
      <c r="E136" s="100"/>
      <c r="F136" s="106"/>
      <c r="G136" s="106"/>
      <c r="H136" s="106"/>
      <c r="I136" s="106"/>
      <c r="J136" s="106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6"/>
      <c r="AT136" s="106"/>
      <c r="AU136" s="106"/>
      <c r="AV136" s="106"/>
      <c r="AW136" s="106"/>
      <c r="AX136" s="106"/>
      <c r="AY136" s="106"/>
      <c r="AZ136" s="106"/>
      <c r="BA136" s="106"/>
      <c r="BB136" s="106"/>
      <c r="BC136" s="106"/>
      <c r="BD136" s="106"/>
      <c r="BE136" s="106"/>
      <c r="BF136" s="106"/>
      <c r="BG136" s="106"/>
      <c r="BH136" s="106"/>
      <c r="BI136" s="106"/>
      <c r="BJ136" s="106"/>
      <c r="BK136" s="106"/>
      <c r="BL136" s="106"/>
      <c r="BM136" s="106"/>
      <c r="BN136" s="106"/>
      <c r="BO136" s="106"/>
      <c r="BP136" s="106"/>
      <c r="BQ136" s="106"/>
      <c r="BR136" s="106"/>
      <c r="BS136" s="106"/>
      <c r="BT136" s="106"/>
      <c r="BU136" s="106"/>
      <c r="BV136" s="106"/>
      <c r="BW136" s="106"/>
      <c r="BX136" s="106"/>
      <c r="BY136" s="106"/>
      <c r="BZ136" s="106"/>
      <c r="CA136" s="106"/>
      <c r="CB136" s="100"/>
      <c r="CC136" s="100"/>
      <c r="CD136" s="100"/>
      <c r="CE136" s="100"/>
      <c r="CF136" s="100"/>
      <c r="CG136" s="100"/>
      <c r="CH136" s="100"/>
      <c r="CI136" s="100"/>
      <c r="CJ136" s="100"/>
      <c r="CK136" s="100"/>
      <c r="CL136" s="100"/>
      <c r="CM136" s="100"/>
      <c r="CN136" s="100"/>
      <c r="CO136" s="100"/>
      <c r="CP136" s="100"/>
    </row>
    <row r="137" spans="1:94" ht="19.5" customHeight="1">
      <c r="A137" s="100"/>
      <c r="B137" s="100"/>
      <c r="C137" s="100"/>
      <c r="D137" s="100"/>
      <c r="E137" s="100"/>
      <c r="F137" s="106"/>
      <c r="G137" s="106"/>
      <c r="H137" s="106"/>
      <c r="I137" s="106"/>
      <c r="J137" s="106"/>
      <c r="K137" s="106"/>
      <c r="L137" s="106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06"/>
      <c r="AQ137" s="106"/>
      <c r="AR137" s="106"/>
      <c r="AS137" s="106"/>
      <c r="AT137" s="106"/>
      <c r="AU137" s="106"/>
      <c r="AV137" s="106"/>
      <c r="AW137" s="106"/>
      <c r="AX137" s="106"/>
      <c r="AY137" s="106"/>
      <c r="AZ137" s="106"/>
      <c r="BA137" s="106"/>
      <c r="BB137" s="106"/>
      <c r="BC137" s="106"/>
      <c r="BD137" s="106"/>
      <c r="BE137" s="106"/>
      <c r="BF137" s="106"/>
      <c r="BG137" s="106"/>
      <c r="BH137" s="106"/>
      <c r="BI137" s="106"/>
      <c r="BJ137" s="106"/>
      <c r="BK137" s="106"/>
      <c r="BL137" s="106"/>
      <c r="BM137" s="106"/>
      <c r="BN137" s="106"/>
      <c r="BO137" s="106"/>
      <c r="BP137" s="106"/>
      <c r="BQ137" s="106"/>
      <c r="BR137" s="106"/>
      <c r="BS137" s="106"/>
      <c r="BT137" s="106"/>
      <c r="BU137" s="106"/>
      <c r="BV137" s="106"/>
      <c r="BW137" s="106"/>
      <c r="BX137" s="106"/>
      <c r="BY137" s="106"/>
      <c r="BZ137" s="106"/>
      <c r="CA137" s="106"/>
      <c r="CB137" s="100"/>
      <c r="CC137" s="100"/>
      <c r="CD137" s="100"/>
      <c r="CE137" s="100"/>
      <c r="CF137" s="100"/>
      <c r="CG137" s="100"/>
      <c r="CH137" s="100"/>
      <c r="CI137" s="100"/>
      <c r="CJ137" s="100"/>
      <c r="CK137" s="100"/>
      <c r="CL137" s="100"/>
      <c r="CM137" s="100"/>
      <c r="CN137" s="100"/>
      <c r="CO137" s="100"/>
      <c r="CP137" s="100"/>
    </row>
    <row r="138" spans="1:94" ht="19.5" customHeight="1">
      <c r="A138" s="100"/>
      <c r="B138" s="100"/>
      <c r="C138" s="100"/>
      <c r="D138" s="100"/>
      <c r="E138" s="100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06"/>
      <c r="AX138" s="106"/>
      <c r="AY138" s="106"/>
      <c r="AZ138" s="106"/>
      <c r="BA138" s="106"/>
      <c r="BB138" s="106"/>
      <c r="BC138" s="106"/>
      <c r="BD138" s="106"/>
      <c r="BE138" s="106"/>
      <c r="BF138" s="106"/>
      <c r="BG138" s="106"/>
      <c r="BH138" s="106"/>
      <c r="BI138" s="106"/>
      <c r="BJ138" s="106"/>
      <c r="BK138" s="106"/>
      <c r="BL138" s="106"/>
      <c r="BM138" s="106"/>
      <c r="BN138" s="106"/>
      <c r="BO138" s="106"/>
      <c r="BP138" s="106"/>
      <c r="BQ138" s="106"/>
      <c r="BR138" s="106"/>
      <c r="BS138" s="106"/>
      <c r="BT138" s="106"/>
      <c r="BU138" s="106"/>
      <c r="BV138" s="106"/>
      <c r="BW138" s="106"/>
      <c r="BX138" s="106"/>
      <c r="BY138" s="106"/>
      <c r="BZ138" s="106"/>
      <c r="CA138" s="106"/>
      <c r="CB138" s="100"/>
      <c r="CC138" s="100"/>
      <c r="CD138" s="100"/>
      <c r="CE138" s="100"/>
      <c r="CF138" s="100"/>
      <c r="CG138" s="100"/>
      <c r="CH138" s="100"/>
      <c r="CI138" s="100"/>
      <c r="CJ138" s="100"/>
      <c r="CK138" s="100"/>
      <c r="CL138" s="100"/>
      <c r="CM138" s="100"/>
      <c r="CN138" s="100"/>
      <c r="CO138" s="100"/>
      <c r="CP138" s="100"/>
    </row>
    <row r="139" spans="1:94" ht="19.5" customHeight="1">
      <c r="A139" s="100"/>
      <c r="B139" s="100"/>
      <c r="C139" s="100"/>
      <c r="D139" s="100"/>
      <c r="E139" s="100"/>
      <c r="F139" s="106"/>
      <c r="G139" s="106"/>
      <c r="H139" s="106"/>
      <c r="I139" s="106"/>
      <c r="J139" s="106"/>
      <c r="K139" s="106"/>
      <c r="L139" s="106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106"/>
      <c r="AL139" s="106"/>
      <c r="AM139" s="106"/>
      <c r="AN139" s="106"/>
      <c r="AO139" s="106"/>
      <c r="AP139" s="106"/>
      <c r="AQ139" s="106"/>
      <c r="AR139" s="106"/>
      <c r="AS139" s="106"/>
      <c r="AT139" s="106"/>
      <c r="AU139" s="106"/>
      <c r="AV139" s="106"/>
      <c r="AW139" s="106"/>
      <c r="AX139" s="106"/>
      <c r="AY139" s="106"/>
      <c r="AZ139" s="106"/>
      <c r="BA139" s="106"/>
      <c r="BB139" s="106"/>
      <c r="BC139" s="106"/>
      <c r="BD139" s="106"/>
      <c r="BE139" s="106"/>
      <c r="BF139" s="106"/>
      <c r="BG139" s="106"/>
      <c r="BH139" s="106"/>
      <c r="BI139" s="106"/>
      <c r="BJ139" s="106"/>
      <c r="BK139" s="106"/>
      <c r="BL139" s="106"/>
      <c r="BM139" s="106"/>
      <c r="BN139" s="106"/>
      <c r="BO139" s="106"/>
      <c r="BP139" s="106"/>
      <c r="BQ139" s="106"/>
      <c r="BR139" s="106"/>
      <c r="BS139" s="106"/>
      <c r="BT139" s="106"/>
      <c r="BU139" s="106"/>
      <c r="BV139" s="106"/>
      <c r="BW139" s="106"/>
      <c r="BX139" s="106"/>
      <c r="BY139" s="106"/>
      <c r="BZ139" s="106"/>
      <c r="CA139" s="106"/>
      <c r="CB139" s="100"/>
      <c r="CC139" s="100"/>
      <c r="CD139" s="100"/>
      <c r="CE139" s="100"/>
      <c r="CF139" s="100"/>
      <c r="CG139" s="100"/>
      <c r="CH139" s="100"/>
      <c r="CI139" s="100"/>
      <c r="CJ139" s="100"/>
      <c r="CK139" s="100"/>
      <c r="CL139" s="100"/>
      <c r="CM139" s="100"/>
      <c r="CN139" s="100"/>
      <c r="CO139" s="100"/>
      <c r="CP139" s="100"/>
    </row>
    <row r="140" spans="1:94" ht="19.5" customHeight="1">
      <c r="A140" s="100"/>
      <c r="B140" s="100"/>
      <c r="C140" s="100"/>
      <c r="D140" s="100"/>
      <c r="E140" s="100"/>
      <c r="F140" s="106"/>
      <c r="G140" s="106"/>
      <c r="H140" s="106"/>
      <c r="I140" s="106"/>
      <c r="J140" s="106"/>
      <c r="K140" s="106"/>
      <c r="L140" s="106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  <c r="AF140" s="106"/>
      <c r="AG140" s="106"/>
      <c r="AH140" s="106"/>
      <c r="AI140" s="106"/>
      <c r="AJ140" s="106"/>
      <c r="AK140" s="106"/>
      <c r="AL140" s="106"/>
      <c r="AM140" s="106"/>
      <c r="AN140" s="106"/>
      <c r="AO140" s="106"/>
      <c r="AP140" s="106"/>
      <c r="AQ140" s="106"/>
      <c r="AR140" s="106"/>
      <c r="AS140" s="106"/>
      <c r="AT140" s="106"/>
      <c r="AU140" s="106"/>
      <c r="AV140" s="106"/>
      <c r="AW140" s="106"/>
      <c r="AX140" s="106"/>
      <c r="AY140" s="106"/>
      <c r="AZ140" s="106"/>
      <c r="BA140" s="106"/>
      <c r="BB140" s="106"/>
      <c r="BC140" s="106"/>
      <c r="BD140" s="106"/>
      <c r="BE140" s="106"/>
      <c r="BF140" s="106"/>
      <c r="BG140" s="106"/>
      <c r="BH140" s="106"/>
      <c r="BI140" s="106"/>
      <c r="BJ140" s="106"/>
      <c r="BK140" s="106"/>
      <c r="BL140" s="106"/>
      <c r="BM140" s="106"/>
      <c r="BN140" s="106"/>
      <c r="BO140" s="106"/>
      <c r="BP140" s="106"/>
      <c r="BQ140" s="106"/>
      <c r="BR140" s="106"/>
      <c r="BS140" s="106"/>
      <c r="BT140" s="106"/>
      <c r="BU140" s="106"/>
      <c r="BV140" s="106"/>
      <c r="BW140" s="106"/>
      <c r="BX140" s="106"/>
      <c r="BY140" s="106"/>
      <c r="BZ140" s="106"/>
      <c r="CA140" s="106"/>
      <c r="CB140" s="100"/>
      <c r="CC140" s="100"/>
      <c r="CD140" s="100"/>
      <c r="CE140" s="100"/>
      <c r="CF140" s="100"/>
      <c r="CG140" s="100"/>
      <c r="CH140" s="100"/>
      <c r="CI140" s="100"/>
      <c r="CJ140" s="100"/>
      <c r="CK140" s="100"/>
      <c r="CL140" s="100"/>
      <c r="CM140" s="100"/>
      <c r="CN140" s="100"/>
      <c r="CO140" s="100"/>
      <c r="CP140" s="100"/>
    </row>
    <row r="141" spans="1:94" ht="19.5" customHeight="1">
      <c r="A141" s="100"/>
      <c r="B141" s="100"/>
      <c r="C141" s="100"/>
      <c r="D141" s="100"/>
      <c r="E141" s="100"/>
      <c r="F141" s="106"/>
      <c r="G141" s="106"/>
      <c r="H141" s="106"/>
      <c r="I141" s="106"/>
      <c r="J141" s="106"/>
      <c r="K141" s="106"/>
      <c r="L141" s="106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  <c r="Y141" s="106"/>
      <c r="Z141" s="106"/>
      <c r="AA141" s="106"/>
      <c r="AB141" s="106"/>
      <c r="AC141" s="106"/>
      <c r="AD141" s="106"/>
      <c r="AE141" s="106"/>
      <c r="AF141" s="106"/>
      <c r="AG141" s="106"/>
      <c r="AH141" s="106"/>
      <c r="AI141" s="106"/>
      <c r="AJ141" s="106"/>
      <c r="AK141" s="106"/>
      <c r="AL141" s="106"/>
      <c r="AM141" s="106"/>
      <c r="AN141" s="106"/>
      <c r="AO141" s="106"/>
      <c r="AP141" s="106"/>
      <c r="AQ141" s="106"/>
      <c r="AR141" s="106"/>
      <c r="AS141" s="106"/>
      <c r="AT141" s="106"/>
      <c r="AU141" s="106"/>
      <c r="AV141" s="106"/>
      <c r="AW141" s="106"/>
      <c r="AX141" s="106"/>
      <c r="AY141" s="106"/>
      <c r="AZ141" s="106"/>
      <c r="BA141" s="106"/>
      <c r="BB141" s="106"/>
      <c r="BC141" s="106"/>
      <c r="BD141" s="106"/>
      <c r="BE141" s="106"/>
      <c r="BF141" s="106"/>
      <c r="BG141" s="106"/>
      <c r="BH141" s="106"/>
      <c r="BI141" s="106"/>
      <c r="BJ141" s="106"/>
      <c r="BK141" s="106"/>
      <c r="BL141" s="106"/>
      <c r="BM141" s="106"/>
      <c r="BN141" s="106"/>
      <c r="BO141" s="106"/>
      <c r="BP141" s="106"/>
      <c r="BQ141" s="106"/>
      <c r="BR141" s="106"/>
      <c r="BS141" s="106"/>
      <c r="BT141" s="106"/>
      <c r="BU141" s="106"/>
      <c r="BV141" s="106"/>
      <c r="BW141" s="106"/>
      <c r="BX141" s="106"/>
      <c r="BY141" s="106"/>
      <c r="BZ141" s="106"/>
      <c r="CA141" s="106"/>
      <c r="CB141" s="100"/>
      <c r="CC141" s="100"/>
      <c r="CD141" s="100"/>
      <c r="CE141" s="100"/>
      <c r="CF141" s="100"/>
      <c r="CG141" s="100"/>
      <c r="CH141" s="100"/>
      <c r="CI141" s="100"/>
      <c r="CJ141" s="100"/>
      <c r="CK141" s="100"/>
      <c r="CL141" s="100"/>
      <c r="CM141" s="100"/>
      <c r="CN141" s="100"/>
      <c r="CO141" s="100"/>
      <c r="CP141" s="100"/>
    </row>
    <row r="142" spans="1:94" ht="19.5" customHeight="1">
      <c r="A142" s="100"/>
      <c r="B142" s="100"/>
      <c r="C142" s="100"/>
      <c r="D142" s="100"/>
      <c r="E142" s="100"/>
      <c r="F142" s="106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  <c r="Y142" s="106"/>
      <c r="Z142" s="106"/>
      <c r="AA142" s="106"/>
      <c r="AB142" s="106"/>
      <c r="AC142" s="106"/>
      <c r="AD142" s="106"/>
      <c r="AE142" s="106"/>
      <c r="AF142" s="106"/>
      <c r="AG142" s="106"/>
      <c r="AH142" s="106"/>
      <c r="AI142" s="106"/>
      <c r="AJ142" s="106"/>
      <c r="AK142" s="106"/>
      <c r="AL142" s="106"/>
      <c r="AM142" s="106"/>
      <c r="AN142" s="106"/>
      <c r="AO142" s="106"/>
      <c r="AP142" s="106"/>
      <c r="AQ142" s="106"/>
      <c r="AR142" s="106"/>
      <c r="AS142" s="106"/>
      <c r="AT142" s="106"/>
      <c r="AU142" s="106"/>
      <c r="AV142" s="106"/>
      <c r="AW142" s="106"/>
      <c r="AX142" s="106"/>
      <c r="AY142" s="106"/>
      <c r="AZ142" s="106"/>
      <c r="BA142" s="106"/>
      <c r="BB142" s="106"/>
      <c r="BC142" s="106"/>
      <c r="BD142" s="106"/>
      <c r="BE142" s="106"/>
      <c r="BF142" s="106"/>
      <c r="BG142" s="106"/>
      <c r="BH142" s="106"/>
      <c r="BI142" s="106"/>
      <c r="BJ142" s="106"/>
      <c r="BK142" s="106"/>
      <c r="BL142" s="106"/>
      <c r="BM142" s="106"/>
      <c r="BN142" s="106"/>
      <c r="BO142" s="106"/>
      <c r="BP142" s="106"/>
      <c r="BQ142" s="106"/>
      <c r="BR142" s="106"/>
      <c r="BS142" s="106"/>
      <c r="BT142" s="106"/>
      <c r="BU142" s="106"/>
      <c r="BV142" s="106"/>
      <c r="BW142" s="106"/>
      <c r="BX142" s="106"/>
      <c r="BY142" s="106"/>
      <c r="BZ142" s="106"/>
      <c r="CA142" s="106"/>
      <c r="CB142" s="100"/>
      <c r="CC142" s="100"/>
      <c r="CD142" s="100"/>
      <c r="CE142" s="100"/>
      <c r="CF142" s="100"/>
      <c r="CG142" s="100"/>
      <c r="CH142" s="100"/>
      <c r="CI142" s="100"/>
      <c r="CJ142" s="100"/>
      <c r="CK142" s="100"/>
      <c r="CL142" s="100"/>
      <c r="CM142" s="100"/>
      <c r="CN142" s="100"/>
      <c r="CO142" s="100"/>
      <c r="CP142" s="100"/>
    </row>
    <row r="143" spans="1:94" ht="19.5" customHeight="1">
      <c r="A143" s="100"/>
      <c r="B143" s="100"/>
      <c r="C143" s="100"/>
      <c r="D143" s="100"/>
      <c r="E143" s="100"/>
      <c r="F143" s="106"/>
      <c r="G143" s="106"/>
      <c r="H143" s="106"/>
      <c r="I143" s="106"/>
      <c r="J143" s="106"/>
      <c r="K143" s="106"/>
      <c r="L143" s="106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  <c r="Y143" s="106"/>
      <c r="Z143" s="106"/>
      <c r="AA143" s="106"/>
      <c r="AB143" s="106"/>
      <c r="AC143" s="106"/>
      <c r="AD143" s="106"/>
      <c r="AE143" s="106"/>
      <c r="AF143" s="106"/>
      <c r="AG143" s="106"/>
      <c r="AH143" s="106"/>
      <c r="AI143" s="106"/>
      <c r="AJ143" s="106"/>
      <c r="AK143" s="106"/>
      <c r="AL143" s="106"/>
      <c r="AM143" s="106"/>
      <c r="AN143" s="106"/>
      <c r="AO143" s="106"/>
      <c r="AP143" s="106"/>
      <c r="AQ143" s="106"/>
      <c r="AR143" s="106"/>
      <c r="AS143" s="106"/>
      <c r="AT143" s="106"/>
      <c r="AU143" s="106"/>
      <c r="AV143" s="106"/>
      <c r="AW143" s="106"/>
      <c r="AX143" s="106"/>
      <c r="AY143" s="106"/>
      <c r="AZ143" s="106"/>
      <c r="BA143" s="106"/>
      <c r="BB143" s="106"/>
      <c r="BC143" s="106"/>
      <c r="BD143" s="106"/>
      <c r="BE143" s="106"/>
      <c r="BF143" s="106"/>
      <c r="BG143" s="106"/>
      <c r="BH143" s="106"/>
      <c r="BI143" s="106"/>
      <c r="BJ143" s="106"/>
      <c r="BK143" s="106"/>
      <c r="BL143" s="106"/>
      <c r="BM143" s="106"/>
      <c r="BN143" s="106"/>
      <c r="BO143" s="106"/>
      <c r="BP143" s="106"/>
      <c r="BQ143" s="106"/>
      <c r="BR143" s="106"/>
      <c r="BS143" s="106"/>
      <c r="BT143" s="106"/>
      <c r="BU143" s="106"/>
      <c r="BV143" s="106"/>
      <c r="BW143" s="106"/>
      <c r="BX143" s="106"/>
      <c r="BY143" s="106"/>
      <c r="BZ143" s="106"/>
      <c r="CA143" s="106"/>
      <c r="CB143" s="100"/>
      <c r="CC143" s="100"/>
      <c r="CD143" s="100"/>
      <c r="CE143" s="100"/>
      <c r="CF143" s="100"/>
      <c r="CG143" s="100"/>
      <c r="CH143" s="100"/>
      <c r="CI143" s="100"/>
      <c r="CJ143" s="100"/>
      <c r="CK143" s="100"/>
      <c r="CL143" s="100"/>
      <c r="CM143" s="100"/>
      <c r="CN143" s="100"/>
      <c r="CO143" s="100"/>
      <c r="CP143" s="100"/>
    </row>
    <row r="144" spans="1:94" ht="19.5" customHeight="1">
      <c r="A144" s="100"/>
      <c r="B144" s="100"/>
      <c r="C144" s="100"/>
      <c r="D144" s="100"/>
      <c r="E144" s="100"/>
      <c r="F144" s="106"/>
      <c r="G144" s="106"/>
      <c r="H144" s="106"/>
      <c r="I144" s="106"/>
      <c r="J144" s="106"/>
      <c r="K144" s="106"/>
      <c r="L144" s="106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  <c r="Y144" s="106"/>
      <c r="Z144" s="106"/>
      <c r="AA144" s="106"/>
      <c r="AB144" s="106"/>
      <c r="AC144" s="106"/>
      <c r="AD144" s="106"/>
      <c r="AE144" s="106"/>
      <c r="AF144" s="106"/>
      <c r="AG144" s="106"/>
      <c r="AH144" s="106"/>
      <c r="AI144" s="106"/>
      <c r="AJ144" s="106"/>
      <c r="AK144" s="106"/>
      <c r="AL144" s="106"/>
      <c r="AM144" s="106"/>
      <c r="AN144" s="106"/>
      <c r="AO144" s="106"/>
      <c r="AP144" s="106"/>
      <c r="AQ144" s="106"/>
      <c r="AR144" s="106"/>
      <c r="AS144" s="106"/>
      <c r="AT144" s="106"/>
      <c r="AU144" s="106"/>
      <c r="AV144" s="106"/>
      <c r="AW144" s="106"/>
      <c r="AX144" s="106"/>
      <c r="AY144" s="106"/>
      <c r="AZ144" s="106"/>
      <c r="BA144" s="106"/>
      <c r="BB144" s="106"/>
      <c r="BC144" s="106"/>
      <c r="BD144" s="106"/>
      <c r="BE144" s="106"/>
      <c r="BF144" s="106"/>
      <c r="BG144" s="106"/>
      <c r="BH144" s="106"/>
      <c r="BI144" s="106"/>
      <c r="BJ144" s="106"/>
      <c r="BK144" s="106"/>
      <c r="BL144" s="106"/>
      <c r="BM144" s="106"/>
      <c r="BN144" s="106"/>
      <c r="BO144" s="106"/>
      <c r="BP144" s="106"/>
      <c r="BQ144" s="106"/>
      <c r="BR144" s="106"/>
      <c r="BS144" s="106"/>
      <c r="BT144" s="106"/>
      <c r="BU144" s="106"/>
      <c r="BV144" s="106"/>
      <c r="BW144" s="106"/>
      <c r="BX144" s="106"/>
      <c r="BY144" s="106"/>
      <c r="BZ144" s="106"/>
      <c r="CA144" s="106"/>
      <c r="CB144" s="100"/>
      <c r="CC144" s="100"/>
      <c r="CD144" s="100"/>
      <c r="CE144" s="100"/>
      <c r="CF144" s="100"/>
      <c r="CG144" s="100"/>
      <c r="CH144" s="100"/>
      <c r="CI144" s="100"/>
      <c r="CJ144" s="100"/>
      <c r="CK144" s="100"/>
      <c r="CL144" s="100"/>
      <c r="CM144" s="100"/>
      <c r="CN144" s="100"/>
      <c r="CO144" s="100"/>
      <c r="CP144" s="100"/>
    </row>
    <row r="145" spans="1:94" ht="19.5" customHeight="1">
      <c r="A145" s="100"/>
      <c r="B145" s="100"/>
      <c r="C145" s="100"/>
      <c r="D145" s="100"/>
      <c r="E145" s="100"/>
      <c r="F145" s="106"/>
      <c r="G145" s="106"/>
      <c r="H145" s="106"/>
      <c r="I145" s="106"/>
      <c r="J145" s="106"/>
      <c r="K145" s="10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  <c r="AA145" s="106"/>
      <c r="AB145" s="106"/>
      <c r="AC145" s="106"/>
      <c r="AD145" s="106"/>
      <c r="AE145" s="106"/>
      <c r="AF145" s="106"/>
      <c r="AG145" s="106"/>
      <c r="AH145" s="106"/>
      <c r="AI145" s="106"/>
      <c r="AJ145" s="106"/>
      <c r="AK145" s="106"/>
      <c r="AL145" s="106"/>
      <c r="AM145" s="106"/>
      <c r="AN145" s="106"/>
      <c r="AO145" s="106"/>
      <c r="AP145" s="106"/>
      <c r="AQ145" s="106"/>
      <c r="AR145" s="106"/>
      <c r="AS145" s="106"/>
      <c r="AT145" s="106"/>
      <c r="AU145" s="106"/>
      <c r="AV145" s="106"/>
      <c r="AW145" s="106"/>
      <c r="AX145" s="106"/>
      <c r="AY145" s="106"/>
      <c r="AZ145" s="106"/>
      <c r="BA145" s="106"/>
      <c r="BB145" s="106"/>
      <c r="BC145" s="106"/>
      <c r="BD145" s="106"/>
      <c r="BE145" s="106"/>
      <c r="BF145" s="106"/>
      <c r="BG145" s="106"/>
      <c r="BH145" s="106"/>
      <c r="BI145" s="106"/>
      <c r="BJ145" s="106"/>
      <c r="BK145" s="106"/>
      <c r="BL145" s="106"/>
      <c r="BM145" s="106"/>
      <c r="BN145" s="106"/>
      <c r="BO145" s="106"/>
      <c r="BP145" s="106"/>
      <c r="BQ145" s="106"/>
      <c r="BR145" s="106"/>
      <c r="BS145" s="106"/>
      <c r="BT145" s="106"/>
      <c r="BU145" s="106"/>
      <c r="BV145" s="106"/>
      <c r="BW145" s="106"/>
      <c r="BX145" s="106"/>
      <c r="BY145" s="106"/>
      <c r="BZ145" s="106"/>
      <c r="CA145" s="106"/>
      <c r="CB145" s="100"/>
      <c r="CC145" s="100"/>
      <c r="CD145" s="100"/>
      <c r="CE145" s="100"/>
      <c r="CF145" s="100"/>
      <c r="CG145" s="100"/>
      <c r="CH145" s="100"/>
      <c r="CI145" s="100"/>
      <c r="CJ145" s="100"/>
      <c r="CK145" s="100"/>
      <c r="CL145" s="100"/>
      <c r="CM145" s="100"/>
      <c r="CN145" s="100"/>
      <c r="CO145" s="100"/>
      <c r="CP145" s="100"/>
    </row>
    <row r="146" spans="1:94" ht="19.5" customHeight="1">
      <c r="A146" s="100"/>
      <c r="B146" s="100"/>
      <c r="C146" s="100"/>
      <c r="D146" s="100"/>
      <c r="E146" s="100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  <c r="Y146" s="106"/>
      <c r="Z146" s="106"/>
      <c r="AA146" s="106"/>
      <c r="AB146" s="106"/>
      <c r="AC146" s="106"/>
      <c r="AD146" s="106"/>
      <c r="AE146" s="106"/>
      <c r="AF146" s="106"/>
      <c r="AG146" s="106"/>
      <c r="AH146" s="106"/>
      <c r="AI146" s="106"/>
      <c r="AJ146" s="106"/>
      <c r="AK146" s="106"/>
      <c r="AL146" s="106"/>
      <c r="AM146" s="106"/>
      <c r="AN146" s="106"/>
      <c r="AO146" s="106"/>
      <c r="AP146" s="106"/>
      <c r="AQ146" s="106"/>
      <c r="AR146" s="106"/>
      <c r="AS146" s="106"/>
      <c r="AT146" s="106"/>
      <c r="AU146" s="106"/>
      <c r="AV146" s="106"/>
      <c r="AW146" s="106"/>
      <c r="AX146" s="106"/>
      <c r="AY146" s="106"/>
      <c r="AZ146" s="106"/>
      <c r="BA146" s="106"/>
      <c r="BB146" s="106"/>
      <c r="BC146" s="106"/>
      <c r="BD146" s="106"/>
      <c r="BE146" s="106"/>
      <c r="BF146" s="106"/>
      <c r="BG146" s="106"/>
      <c r="BH146" s="106"/>
      <c r="BI146" s="106"/>
      <c r="BJ146" s="106"/>
      <c r="BK146" s="106"/>
      <c r="BL146" s="106"/>
      <c r="BM146" s="106"/>
      <c r="BN146" s="106"/>
      <c r="BO146" s="106"/>
      <c r="BP146" s="106"/>
      <c r="BQ146" s="106"/>
      <c r="BR146" s="106"/>
      <c r="BS146" s="106"/>
      <c r="BT146" s="106"/>
      <c r="BU146" s="106"/>
      <c r="BV146" s="106"/>
      <c r="BW146" s="106"/>
      <c r="BX146" s="106"/>
      <c r="BY146" s="106"/>
      <c r="BZ146" s="106"/>
      <c r="CA146" s="106"/>
      <c r="CB146" s="100"/>
      <c r="CC146" s="100"/>
      <c r="CD146" s="100"/>
      <c r="CE146" s="100"/>
      <c r="CF146" s="100"/>
      <c r="CG146" s="100"/>
      <c r="CH146" s="100"/>
      <c r="CI146" s="100"/>
      <c r="CJ146" s="100"/>
      <c r="CK146" s="100"/>
      <c r="CL146" s="100"/>
      <c r="CM146" s="100"/>
      <c r="CN146" s="100"/>
      <c r="CO146" s="100"/>
      <c r="CP146" s="100"/>
    </row>
    <row r="147" spans="1:94" ht="19.5" customHeight="1">
      <c r="A147" s="100"/>
      <c r="B147" s="100"/>
      <c r="C147" s="100"/>
      <c r="D147" s="100"/>
      <c r="E147" s="100"/>
      <c r="F147" s="106"/>
      <c r="G147" s="106"/>
      <c r="H147" s="106"/>
      <c r="I147" s="106"/>
      <c r="J147" s="106"/>
      <c r="K147" s="106"/>
      <c r="L147" s="106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  <c r="Y147" s="106"/>
      <c r="Z147" s="106"/>
      <c r="AA147" s="106"/>
      <c r="AB147" s="106"/>
      <c r="AC147" s="106"/>
      <c r="AD147" s="106"/>
      <c r="AE147" s="106"/>
      <c r="AF147" s="106"/>
      <c r="AG147" s="106"/>
      <c r="AH147" s="106"/>
      <c r="AI147" s="106"/>
      <c r="AJ147" s="106"/>
      <c r="AK147" s="106"/>
      <c r="AL147" s="106"/>
      <c r="AM147" s="106"/>
      <c r="AN147" s="106"/>
      <c r="AO147" s="106"/>
      <c r="AP147" s="106"/>
      <c r="AQ147" s="106"/>
      <c r="AR147" s="106"/>
      <c r="AS147" s="106"/>
      <c r="AT147" s="106"/>
      <c r="AU147" s="106"/>
      <c r="AV147" s="106"/>
      <c r="AW147" s="106"/>
      <c r="AX147" s="106"/>
      <c r="AY147" s="106"/>
      <c r="AZ147" s="106"/>
      <c r="BA147" s="106"/>
      <c r="BB147" s="106"/>
      <c r="BC147" s="106"/>
      <c r="BD147" s="106"/>
      <c r="BE147" s="106"/>
      <c r="BF147" s="106"/>
      <c r="BG147" s="106"/>
      <c r="BH147" s="106"/>
      <c r="BI147" s="106"/>
      <c r="BJ147" s="106"/>
      <c r="BK147" s="106"/>
      <c r="BL147" s="106"/>
      <c r="BM147" s="106"/>
      <c r="BN147" s="106"/>
      <c r="BO147" s="106"/>
      <c r="BP147" s="106"/>
      <c r="BQ147" s="106"/>
      <c r="BR147" s="106"/>
      <c r="BS147" s="106"/>
      <c r="BT147" s="106"/>
      <c r="BU147" s="106"/>
      <c r="BV147" s="106"/>
      <c r="BW147" s="106"/>
      <c r="BX147" s="106"/>
      <c r="BY147" s="106"/>
      <c r="BZ147" s="106"/>
      <c r="CA147" s="106"/>
      <c r="CB147" s="100"/>
      <c r="CC147" s="100"/>
      <c r="CD147" s="100"/>
      <c r="CE147" s="100"/>
      <c r="CF147" s="100"/>
      <c r="CG147" s="100"/>
      <c r="CH147" s="100"/>
      <c r="CI147" s="100"/>
      <c r="CJ147" s="100"/>
      <c r="CK147" s="100"/>
      <c r="CL147" s="100"/>
      <c r="CM147" s="100"/>
      <c r="CN147" s="100"/>
      <c r="CO147" s="100"/>
      <c r="CP147" s="100"/>
    </row>
    <row r="148" spans="1:94" ht="19.5" customHeight="1">
      <c r="A148" s="100"/>
      <c r="B148" s="100"/>
      <c r="C148" s="100"/>
      <c r="D148" s="100"/>
      <c r="E148" s="100"/>
      <c r="F148" s="106"/>
      <c r="G148" s="106"/>
      <c r="H148" s="106"/>
      <c r="I148" s="106"/>
      <c r="J148" s="106"/>
      <c r="K148" s="106"/>
      <c r="L148" s="106"/>
      <c r="M148" s="106"/>
      <c r="N148" s="106"/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  <c r="Y148" s="106"/>
      <c r="Z148" s="106"/>
      <c r="AA148" s="106"/>
      <c r="AB148" s="106"/>
      <c r="AC148" s="106"/>
      <c r="AD148" s="106"/>
      <c r="AE148" s="106"/>
      <c r="AF148" s="106"/>
      <c r="AG148" s="106"/>
      <c r="AH148" s="106"/>
      <c r="AI148" s="106"/>
      <c r="AJ148" s="106"/>
      <c r="AK148" s="106"/>
      <c r="AL148" s="106"/>
      <c r="AM148" s="106"/>
      <c r="AN148" s="106"/>
      <c r="AO148" s="106"/>
      <c r="AP148" s="106"/>
      <c r="AQ148" s="106"/>
      <c r="AR148" s="106"/>
      <c r="AS148" s="106"/>
      <c r="AT148" s="106"/>
      <c r="AU148" s="106"/>
      <c r="AV148" s="106"/>
      <c r="AW148" s="106"/>
      <c r="AX148" s="106"/>
      <c r="AY148" s="106"/>
      <c r="AZ148" s="106"/>
      <c r="BA148" s="106"/>
      <c r="BB148" s="106"/>
      <c r="BC148" s="106"/>
      <c r="BD148" s="106"/>
      <c r="BE148" s="106"/>
      <c r="BF148" s="106"/>
      <c r="BG148" s="106"/>
      <c r="BH148" s="106"/>
      <c r="BI148" s="106"/>
      <c r="BJ148" s="106"/>
      <c r="BK148" s="106"/>
      <c r="BL148" s="106"/>
      <c r="BM148" s="106"/>
      <c r="BN148" s="106"/>
      <c r="BO148" s="106"/>
      <c r="BP148" s="106"/>
      <c r="BQ148" s="106"/>
      <c r="BR148" s="106"/>
      <c r="BS148" s="106"/>
      <c r="BT148" s="106"/>
      <c r="BU148" s="106"/>
      <c r="BV148" s="106"/>
      <c r="BW148" s="106"/>
      <c r="BX148" s="106"/>
      <c r="BY148" s="106"/>
      <c r="BZ148" s="106"/>
      <c r="CA148" s="106"/>
      <c r="CB148" s="100"/>
      <c r="CC148" s="100"/>
      <c r="CD148" s="100"/>
      <c r="CE148" s="100"/>
      <c r="CF148" s="100"/>
      <c r="CG148" s="100"/>
      <c r="CH148" s="100"/>
      <c r="CI148" s="100"/>
      <c r="CJ148" s="100"/>
      <c r="CK148" s="100"/>
      <c r="CL148" s="100"/>
      <c r="CM148" s="100"/>
      <c r="CN148" s="100"/>
      <c r="CO148" s="100"/>
      <c r="CP148" s="100"/>
    </row>
    <row r="149" spans="1:94" ht="19.5" customHeight="1">
      <c r="A149" s="100"/>
      <c r="B149" s="100"/>
      <c r="C149" s="100"/>
      <c r="D149" s="100"/>
      <c r="E149" s="100"/>
      <c r="F149" s="106"/>
      <c r="G149" s="106"/>
      <c r="H149" s="106"/>
      <c r="I149" s="106"/>
      <c r="J149" s="106"/>
      <c r="K149" s="106"/>
      <c r="L149" s="106"/>
      <c r="M149" s="106"/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  <c r="Y149" s="106"/>
      <c r="Z149" s="106"/>
      <c r="AA149" s="106"/>
      <c r="AB149" s="106"/>
      <c r="AC149" s="106"/>
      <c r="AD149" s="106"/>
      <c r="AE149" s="106"/>
      <c r="AF149" s="106"/>
      <c r="AG149" s="106"/>
      <c r="AH149" s="106"/>
      <c r="AI149" s="106"/>
      <c r="AJ149" s="106"/>
      <c r="AK149" s="106"/>
      <c r="AL149" s="106"/>
      <c r="AM149" s="106"/>
      <c r="AN149" s="106"/>
      <c r="AO149" s="106"/>
      <c r="AP149" s="106"/>
      <c r="AQ149" s="106"/>
      <c r="AR149" s="106"/>
      <c r="AS149" s="106"/>
      <c r="AT149" s="106"/>
      <c r="AU149" s="106"/>
      <c r="AV149" s="106"/>
      <c r="AW149" s="106"/>
      <c r="AX149" s="106"/>
      <c r="AY149" s="106"/>
      <c r="AZ149" s="106"/>
      <c r="BA149" s="106"/>
      <c r="BB149" s="106"/>
      <c r="BC149" s="106"/>
      <c r="BD149" s="106"/>
      <c r="BE149" s="106"/>
      <c r="BF149" s="106"/>
      <c r="BG149" s="106"/>
      <c r="BH149" s="106"/>
      <c r="BI149" s="106"/>
      <c r="BJ149" s="106"/>
      <c r="BK149" s="106"/>
      <c r="BL149" s="106"/>
      <c r="BM149" s="106"/>
      <c r="BN149" s="106"/>
      <c r="BO149" s="106"/>
      <c r="BP149" s="106"/>
      <c r="BQ149" s="106"/>
      <c r="BR149" s="106"/>
      <c r="BS149" s="106"/>
      <c r="BT149" s="106"/>
      <c r="BU149" s="106"/>
      <c r="BV149" s="106"/>
      <c r="BW149" s="106"/>
      <c r="BX149" s="106"/>
      <c r="BY149" s="106"/>
      <c r="BZ149" s="106"/>
      <c r="CA149" s="106"/>
      <c r="CB149" s="100"/>
      <c r="CC149" s="100"/>
      <c r="CD149" s="100"/>
      <c r="CE149" s="100"/>
      <c r="CF149" s="100"/>
      <c r="CG149" s="100"/>
      <c r="CH149" s="100"/>
      <c r="CI149" s="100"/>
      <c r="CJ149" s="100"/>
      <c r="CK149" s="100"/>
      <c r="CL149" s="100"/>
      <c r="CM149" s="100"/>
      <c r="CN149" s="100"/>
      <c r="CO149" s="100"/>
      <c r="CP149" s="100"/>
    </row>
    <row r="150" spans="1:94" ht="19.5" customHeight="1">
      <c r="A150" s="100"/>
      <c r="B150" s="100"/>
      <c r="C150" s="100"/>
      <c r="D150" s="100"/>
      <c r="E150" s="100"/>
      <c r="F150" s="106"/>
      <c r="G150" s="106"/>
      <c r="H150" s="106"/>
      <c r="I150" s="106"/>
      <c r="J150" s="106"/>
      <c r="K150" s="106"/>
      <c r="L150" s="106"/>
      <c r="M150" s="106"/>
      <c r="N150" s="106"/>
      <c r="O150" s="106"/>
      <c r="P150" s="106"/>
      <c r="Q150" s="106"/>
      <c r="R150" s="106"/>
      <c r="S150" s="106"/>
      <c r="T150" s="106"/>
      <c r="U150" s="106"/>
      <c r="V150" s="106"/>
      <c r="W150" s="106"/>
      <c r="X150" s="106"/>
      <c r="Y150" s="106"/>
      <c r="Z150" s="106"/>
      <c r="AA150" s="106"/>
      <c r="AB150" s="106"/>
      <c r="AC150" s="106"/>
      <c r="AD150" s="106"/>
      <c r="AE150" s="106"/>
      <c r="AF150" s="106"/>
      <c r="AG150" s="106"/>
      <c r="AH150" s="106"/>
      <c r="AI150" s="106"/>
      <c r="AJ150" s="106"/>
      <c r="AK150" s="106"/>
      <c r="AL150" s="106"/>
      <c r="AM150" s="106"/>
      <c r="AN150" s="106"/>
      <c r="AO150" s="106"/>
      <c r="AP150" s="106"/>
      <c r="AQ150" s="106"/>
      <c r="AR150" s="106"/>
      <c r="AS150" s="106"/>
      <c r="AT150" s="106"/>
      <c r="AU150" s="106"/>
      <c r="AV150" s="106"/>
      <c r="AW150" s="106"/>
      <c r="AX150" s="106"/>
      <c r="AY150" s="106"/>
      <c r="AZ150" s="106"/>
      <c r="BA150" s="106"/>
      <c r="BB150" s="106"/>
      <c r="BC150" s="106"/>
      <c r="BD150" s="106"/>
      <c r="BE150" s="106"/>
      <c r="BF150" s="106"/>
      <c r="BG150" s="106"/>
      <c r="BH150" s="106"/>
      <c r="BI150" s="106"/>
      <c r="BJ150" s="106"/>
      <c r="BK150" s="106"/>
      <c r="BL150" s="106"/>
      <c r="BM150" s="106"/>
      <c r="BN150" s="106"/>
      <c r="BO150" s="106"/>
      <c r="BP150" s="106"/>
      <c r="BQ150" s="106"/>
      <c r="BR150" s="106"/>
      <c r="BS150" s="106"/>
      <c r="BT150" s="106"/>
      <c r="BU150" s="106"/>
      <c r="BV150" s="106"/>
      <c r="BW150" s="106"/>
      <c r="BX150" s="106"/>
      <c r="BY150" s="106"/>
      <c r="BZ150" s="106"/>
      <c r="CA150" s="106"/>
      <c r="CB150" s="100"/>
      <c r="CC150" s="100"/>
      <c r="CD150" s="100"/>
      <c r="CE150" s="100"/>
      <c r="CF150" s="100"/>
      <c r="CG150" s="100"/>
      <c r="CH150" s="100"/>
      <c r="CI150" s="100"/>
      <c r="CJ150" s="100"/>
      <c r="CK150" s="100"/>
      <c r="CL150" s="100"/>
      <c r="CM150" s="100"/>
      <c r="CN150" s="100"/>
      <c r="CO150" s="100"/>
      <c r="CP150" s="100"/>
    </row>
    <row r="151" spans="1:94" ht="19.5" customHeight="1">
      <c r="A151" s="100"/>
      <c r="B151" s="100"/>
      <c r="C151" s="100"/>
      <c r="D151" s="100"/>
      <c r="E151" s="100"/>
      <c r="F151" s="106"/>
      <c r="G151" s="106"/>
      <c r="H151" s="106"/>
      <c r="I151" s="106"/>
      <c r="J151" s="106"/>
      <c r="K151" s="106"/>
      <c r="L151" s="106"/>
      <c r="M151" s="106"/>
      <c r="N151" s="106"/>
      <c r="O151" s="106"/>
      <c r="P151" s="106"/>
      <c r="Q151" s="106"/>
      <c r="R151" s="106"/>
      <c r="S151" s="106"/>
      <c r="T151" s="106"/>
      <c r="U151" s="106"/>
      <c r="V151" s="106"/>
      <c r="W151" s="106"/>
      <c r="X151" s="106"/>
      <c r="Y151" s="106"/>
      <c r="Z151" s="106"/>
      <c r="AA151" s="106"/>
      <c r="AB151" s="106"/>
      <c r="AC151" s="106"/>
      <c r="AD151" s="106"/>
      <c r="AE151" s="106"/>
      <c r="AF151" s="106"/>
      <c r="AG151" s="106"/>
      <c r="AH151" s="106"/>
      <c r="AI151" s="106"/>
      <c r="AJ151" s="106"/>
      <c r="AK151" s="106"/>
      <c r="AL151" s="106"/>
      <c r="AM151" s="106"/>
      <c r="AN151" s="106"/>
      <c r="AO151" s="106"/>
      <c r="AP151" s="106"/>
      <c r="AQ151" s="106"/>
      <c r="AR151" s="106"/>
      <c r="AS151" s="106"/>
      <c r="AT151" s="106"/>
      <c r="AU151" s="106"/>
      <c r="AV151" s="106"/>
      <c r="AW151" s="106"/>
      <c r="AX151" s="106"/>
      <c r="AY151" s="106"/>
      <c r="AZ151" s="106"/>
      <c r="BA151" s="106"/>
      <c r="BB151" s="106"/>
      <c r="BC151" s="106"/>
      <c r="BD151" s="106"/>
      <c r="BE151" s="106"/>
      <c r="BF151" s="106"/>
      <c r="BG151" s="106"/>
      <c r="BH151" s="106"/>
      <c r="BI151" s="106"/>
      <c r="BJ151" s="106"/>
      <c r="BK151" s="106"/>
      <c r="BL151" s="106"/>
      <c r="BM151" s="106"/>
      <c r="BN151" s="106"/>
      <c r="BO151" s="106"/>
      <c r="BP151" s="106"/>
      <c r="BQ151" s="106"/>
      <c r="BR151" s="106"/>
      <c r="BS151" s="106"/>
      <c r="BT151" s="106"/>
      <c r="BU151" s="106"/>
      <c r="BV151" s="106"/>
      <c r="BW151" s="106"/>
      <c r="BX151" s="106"/>
      <c r="BY151" s="106"/>
      <c r="BZ151" s="106"/>
      <c r="CA151" s="106"/>
      <c r="CB151" s="100"/>
      <c r="CC151" s="100"/>
      <c r="CD151" s="100"/>
      <c r="CE151" s="100"/>
      <c r="CF151" s="100"/>
      <c r="CG151" s="100"/>
      <c r="CH151" s="100"/>
      <c r="CI151" s="100"/>
      <c r="CJ151" s="100"/>
      <c r="CK151" s="100"/>
      <c r="CL151" s="100"/>
      <c r="CM151" s="100"/>
      <c r="CN151" s="100"/>
      <c r="CO151" s="100"/>
      <c r="CP151" s="100"/>
    </row>
    <row r="152" spans="1:94" ht="19.5" customHeight="1">
      <c r="A152" s="100"/>
      <c r="B152" s="100"/>
      <c r="C152" s="100"/>
      <c r="D152" s="100"/>
      <c r="E152" s="100"/>
      <c r="F152" s="106"/>
      <c r="G152" s="106"/>
      <c r="H152" s="106"/>
      <c r="I152" s="106"/>
      <c r="J152" s="106"/>
      <c r="K152" s="106"/>
      <c r="L152" s="106"/>
      <c r="M152" s="106"/>
      <c r="N152" s="106"/>
      <c r="O152" s="106"/>
      <c r="P152" s="106"/>
      <c r="Q152" s="106"/>
      <c r="R152" s="106"/>
      <c r="S152" s="106"/>
      <c r="T152" s="106"/>
      <c r="U152" s="106"/>
      <c r="V152" s="106"/>
      <c r="W152" s="106"/>
      <c r="X152" s="106"/>
      <c r="Y152" s="106"/>
      <c r="Z152" s="106"/>
      <c r="AA152" s="106"/>
      <c r="AB152" s="106"/>
      <c r="AC152" s="106"/>
      <c r="AD152" s="106"/>
      <c r="AE152" s="106"/>
      <c r="AF152" s="106"/>
      <c r="AG152" s="106"/>
      <c r="AH152" s="106"/>
      <c r="AI152" s="106"/>
      <c r="AJ152" s="106"/>
      <c r="AK152" s="106"/>
      <c r="AL152" s="106"/>
      <c r="AM152" s="106"/>
      <c r="AN152" s="106"/>
      <c r="AO152" s="106"/>
      <c r="AP152" s="106"/>
      <c r="AQ152" s="106"/>
      <c r="AR152" s="106"/>
      <c r="AS152" s="106"/>
      <c r="AT152" s="106"/>
      <c r="AU152" s="106"/>
      <c r="AV152" s="106"/>
      <c r="AW152" s="106"/>
      <c r="AX152" s="106"/>
      <c r="AY152" s="106"/>
      <c r="AZ152" s="106"/>
      <c r="BA152" s="106"/>
      <c r="BB152" s="106"/>
      <c r="BC152" s="106"/>
      <c r="BD152" s="106"/>
      <c r="BE152" s="106"/>
      <c r="BF152" s="106"/>
      <c r="BG152" s="106"/>
      <c r="BH152" s="106"/>
      <c r="BI152" s="106"/>
      <c r="BJ152" s="106"/>
      <c r="BK152" s="106"/>
      <c r="BL152" s="106"/>
      <c r="BM152" s="106"/>
      <c r="BN152" s="106"/>
      <c r="BO152" s="106"/>
      <c r="BP152" s="106"/>
      <c r="BQ152" s="106"/>
      <c r="BR152" s="106"/>
      <c r="BS152" s="106"/>
      <c r="BT152" s="106"/>
      <c r="BU152" s="106"/>
      <c r="BV152" s="106"/>
      <c r="BW152" s="106"/>
      <c r="BX152" s="106"/>
      <c r="BY152" s="106"/>
      <c r="BZ152" s="106"/>
      <c r="CA152" s="106"/>
      <c r="CB152" s="100"/>
      <c r="CC152" s="100"/>
      <c r="CD152" s="100"/>
      <c r="CE152" s="100"/>
      <c r="CF152" s="100"/>
      <c r="CG152" s="100"/>
      <c r="CH152" s="100"/>
      <c r="CI152" s="100"/>
      <c r="CJ152" s="100"/>
      <c r="CK152" s="100"/>
      <c r="CL152" s="100"/>
      <c r="CM152" s="100"/>
      <c r="CN152" s="100"/>
      <c r="CO152" s="100"/>
      <c r="CP152" s="100"/>
    </row>
    <row r="153" spans="1:94" ht="19.5" customHeight="1">
      <c r="A153" s="100"/>
      <c r="B153" s="100"/>
      <c r="C153" s="100"/>
      <c r="D153" s="100"/>
      <c r="E153" s="100"/>
      <c r="F153" s="106"/>
      <c r="G153" s="106"/>
      <c r="H153" s="106"/>
      <c r="I153" s="106"/>
      <c r="J153" s="106"/>
      <c r="K153" s="106"/>
      <c r="L153" s="106"/>
      <c r="M153" s="106"/>
      <c r="N153" s="106"/>
      <c r="O153" s="106"/>
      <c r="P153" s="106"/>
      <c r="Q153" s="106"/>
      <c r="R153" s="106"/>
      <c r="S153" s="106"/>
      <c r="T153" s="106"/>
      <c r="U153" s="106"/>
      <c r="V153" s="106"/>
      <c r="W153" s="106"/>
      <c r="X153" s="106"/>
      <c r="Y153" s="106"/>
      <c r="Z153" s="106"/>
      <c r="AA153" s="106"/>
      <c r="AB153" s="106"/>
      <c r="AC153" s="106"/>
      <c r="AD153" s="106"/>
      <c r="AE153" s="106"/>
      <c r="AF153" s="106"/>
      <c r="AG153" s="106"/>
      <c r="AH153" s="106"/>
      <c r="AI153" s="106"/>
      <c r="AJ153" s="106"/>
      <c r="AK153" s="106"/>
      <c r="AL153" s="106"/>
      <c r="AM153" s="106"/>
      <c r="AN153" s="106"/>
      <c r="AO153" s="106"/>
      <c r="AP153" s="106"/>
      <c r="AQ153" s="106"/>
      <c r="AR153" s="106"/>
      <c r="AS153" s="106"/>
      <c r="AT153" s="106"/>
      <c r="AU153" s="106"/>
      <c r="AV153" s="106"/>
      <c r="AW153" s="106"/>
      <c r="AX153" s="106"/>
      <c r="AY153" s="106"/>
      <c r="AZ153" s="106"/>
      <c r="BA153" s="106"/>
      <c r="BB153" s="106"/>
      <c r="BC153" s="106"/>
      <c r="BD153" s="106"/>
      <c r="BE153" s="106"/>
      <c r="BF153" s="106"/>
      <c r="BG153" s="106"/>
      <c r="BH153" s="106"/>
      <c r="BI153" s="106"/>
      <c r="BJ153" s="106"/>
      <c r="BK153" s="106"/>
      <c r="BL153" s="106"/>
      <c r="BM153" s="106"/>
      <c r="BN153" s="106"/>
      <c r="BO153" s="106"/>
      <c r="BP153" s="106"/>
      <c r="BQ153" s="106"/>
      <c r="BR153" s="106"/>
      <c r="BS153" s="106"/>
      <c r="BT153" s="106"/>
      <c r="BU153" s="106"/>
      <c r="BV153" s="106"/>
      <c r="BW153" s="106"/>
      <c r="BX153" s="106"/>
      <c r="BY153" s="106"/>
      <c r="BZ153" s="106"/>
      <c r="CA153" s="106"/>
      <c r="CB153" s="100"/>
      <c r="CC153" s="100"/>
      <c r="CD153" s="100"/>
      <c r="CE153" s="100"/>
      <c r="CF153" s="100"/>
      <c r="CG153" s="100"/>
      <c r="CH153" s="100"/>
      <c r="CI153" s="100"/>
      <c r="CJ153" s="100"/>
      <c r="CK153" s="100"/>
      <c r="CL153" s="100"/>
      <c r="CM153" s="100"/>
      <c r="CN153" s="100"/>
      <c r="CO153" s="100"/>
      <c r="CP153" s="100"/>
    </row>
    <row r="154" spans="1:94" ht="19.5" customHeight="1">
      <c r="A154" s="100"/>
      <c r="B154" s="100"/>
      <c r="C154" s="100"/>
      <c r="D154" s="100"/>
      <c r="E154" s="100"/>
      <c r="F154" s="106"/>
      <c r="G154" s="106"/>
      <c r="H154" s="106"/>
      <c r="I154" s="106"/>
      <c r="J154" s="106"/>
      <c r="K154" s="106"/>
      <c r="L154" s="106"/>
      <c r="M154" s="106"/>
      <c r="N154" s="106"/>
      <c r="O154" s="106"/>
      <c r="P154" s="106"/>
      <c r="Q154" s="106"/>
      <c r="R154" s="106"/>
      <c r="S154" s="106"/>
      <c r="T154" s="106"/>
      <c r="U154" s="106"/>
      <c r="V154" s="106"/>
      <c r="W154" s="106"/>
      <c r="X154" s="106"/>
      <c r="Y154" s="106"/>
      <c r="Z154" s="106"/>
      <c r="AA154" s="106"/>
      <c r="AB154" s="106"/>
      <c r="AC154" s="106"/>
      <c r="AD154" s="106"/>
      <c r="AE154" s="106"/>
      <c r="AF154" s="106"/>
      <c r="AG154" s="106"/>
      <c r="AH154" s="106"/>
      <c r="AI154" s="106"/>
      <c r="AJ154" s="106"/>
      <c r="AK154" s="106"/>
      <c r="AL154" s="106"/>
      <c r="AM154" s="106"/>
      <c r="AN154" s="106"/>
      <c r="AO154" s="106"/>
      <c r="AP154" s="106"/>
      <c r="AQ154" s="106"/>
      <c r="AR154" s="106"/>
      <c r="AS154" s="106"/>
      <c r="AT154" s="106"/>
      <c r="AU154" s="106"/>
      <c r="AV154" s="106"/>
      <c r="AW154" s="106"/>
      <c r="AX154" s="106"/>
      <c r="AY154" s="106"/>
      <c r="AZ154" s="106"/>
      <c r="BA154" s="106"/>
      <c r="BB154" s="106"/>
      <c r="BC154" s="106"/>
      <c r="BD154" s="106"/>
      <c r="BE154" s="106"/>
      <c r="BF154" s="106"/>
      <c r="BG154" s="106"/>
      <c r="BH154" s="106"/>
      <c r="BI154" s="106"/>
      <c r="BJ154" s="106"/>
      <c r="BK154" s="106"/>
      <c r="BL154" s="106"/>
      <c r="BM154" s="106"/>
      <c r="BN154" s="106"/>
      <c r="BO154" s="106"/>
      <c r="BP154" s="106"/>
      <c r="BQ154" s="106"/>
      <c r="BR154" s="106"/>
      <c r="BS154" s="106"/>
      <c r="BT154" s="106"/>
      <c r="BU154" s="106"/>
      <c r="BV154" s="106"/>
      <c r="BW154" s="106"/>
      <c r="BX154" s="106"/>
      <c r="BY154" s="106"/>
      <c r="BZ154" s="106"/>
      <c r="CA154" s="106"/>
      <c r="CB154" s="100"/>
      <c r="CC154" s="100"/>
      <c r="CD154" s="100"/>
      <c r="CE154" s="100"/>
      <c r="CF154" s="100"/>
      <c r="CG154" s="100"/>
      <c r="CH154" s="100"/>
      <c r="CI154" s="100"/>
      <c r="CJ154" s="100"/>
      <c r="CK154" s="100"/>
      <c r="CL154" s="100"/>
      <c r="CM154" s="100"/>
      <c r="CN154" s="100"/>
      <c r="CO154" s="100"/>
      <c r="CP154" s="100"/>
    </row>
    <row r="155" spans="1:94" ht="19.5" customHeight="1">
      <c r="A155" s="100"/>
      <c r="B155" s="100"/>
      <c r="C155" s="100"/>
      <c r="D155" s="100"/>
      <c r="E155" s="100"/>
      <c r="F155" s="106"/>
      <c r="G155" s="106"/>
      <c r="H155" s="106"/>
      <c r="I155" s="106"/>
      <c r="J155" s="106"/>
      <c r="K155" s="106"/>
      <c r="L155" s="106"/>
      <c r="M155" s="106"/>
      <c r="N155" s="106"/>
      <c r="O155" s="106"/>
      <c r="P155" s="106"/>
      <c r="Q155" s="106"/>
      <c r="R155" s="106"/>
      <c r="S155" s="106"/>
      <c r="T155" s="106"/>
      <c r="U155" s="106"/>
      <c r="V155" s="106"/>
      <c r="W155" s="106"/>
      <c r="X155" s="106"/>
      <c r="Y155" s="106"/>
      <c r="Z155" s="106"/>
      <c r="AA155" s="106"/>
      <c r="AB155" s="106"/>
      <c r="AC155" s="106"/>
      <c r="AD155" s="106"/>
      <c r="AE155" s="106"/>
      <c r="AF155" s="106"/>
      <c r="AG155" s="106"/>
      <c r="AH155" s="106"/>
      <c r="AI155" s="106"/>
      <c r="AJ155" s="106"/>
      <c r="AK155" s="106"/>
      <c r="AL155" s="106"/>
      <c r="AM155" s="106"/>
      <c r="AN155" s="106"/>
      <c r="AO155" s="106"/>
      <c r="AP155" s="106"/>
      <c r="AQ155" s="106"/>
      <c r="AR155" s="106"/>
      <c r="AS155" s="106"/>
      <c r="AT155" s="106"/>
      <c r="AU155" s="106"/>
      <c r="AV155" s="106"/>
      <c r="AW155" s="106"/>
      <c r="AX155" s="106"/>
      <c r="AY155" s="106"/>
      <c r="AZ155" s="106"/>
      <c r="BA155" s="106"/>
      <c r="BB155" s="106"/>
      <c r="BC155" s="106"/>
      <c r="BD155" s="106"/>
      <c r="BE155" s="106"/>
      <c r="BF155" s="106"/>
      <c r="BG155" s="106"/>
      <c r="BH155" s="106"/>
      <c r="BI155" s="106"/>
      <c r="BJ155" s="106"/>
      <c r="BK155" s="106"/>
      <c r="BL155" s="106"/>
      <c r="BM155" s="106"/>
      <c r="BN155" s="106"/>
      <c r="BO155" s="106"/>
      <c r="BP155" s="106"/>
      <c r="BQ155" s="106"/>
      <c r="BR155" s="106"/>
      <c r="BS155" s="106"/>
      <c r="BT155" s="106"/>
      <c r="BU155" s="106"/>
      <c r="BV155" s="106"/>
      <c r="BW155" s="106"/>
      <c r="BX155" s="106"/>
      <c r="BY155" s="106"/>
      <c r="BZ155" s="106"/>
      <c r="CA155" s="106"/>
      <c r="CB155" s="100"/>
      <c r="CC155" s="100"/>
      <c r="CD155" s="100"/>
      <c r="CE155" s="100"/>
      <c r="CF155" s="100"/>
      <c r="CG155" s="100"/>
      <c r="CH155" s="100"/>
      <c r="CI155" s="100"/>
      <c r="CJ155" s="100"/>
      <c r="CK155" s="100"/>
      <c r="CL155" s="100"/>
      <c r="CM155" s="100"/>
      <c r="CN155" s="100"/>
      <c r="CO155" s="100"/>
      <c r="CP155" s="100"/>
    </row>
    <row r="156" spans="1:94" ht="19.5" customHeight="1">
      <c r="A156" s="100"/>
      <c r="B156" s="100"/>
      <c r="C156" s="100"/>
      <c r="D156" s="100"/>
      <c r="E156" s="100"/>
      <c r="F156" s="106"/>
      <c r="G156" s="106"/>
      <c r="H156" s="106"/>
      <c r="I156" s="106"/>
      <c r="J156" s="106"/>
      <c r="K156" s="106"/>
      <c r="L156" s="106"/>
      <c r="M156" s="106"/>
      <c r="N156" s="106"/>
      <c r="O156" s="106"/>
      <c r="P156" s="106"/>
      <c r="Q156" s="106"/>
      <c r="R156" s="106"/>
      <c r="S156" s="106"/>
      <c r="T156" s="106"/>
      <c r="U156" s="106"/>
      <c r="V156" s="106"/>
      <c r="W156" s="106"/>
      <c r="X156" s="106"/>
      <c r="Y156" s="106"/>
      <c r="Z156" s="106"/>
      <c r="AA156" s="106"/>
      <c r="AB156" s="106"/>
      <c r="AC156" s="106"/>
      <c r="AD156" s="106"/>
      <c r="AE156" s="106"/>
      <c r="AF156" s="106"/>
      <c r="AG156" s="106"/>
      <c r="AH156" s="106"/>
      <c r="AI156" s="106"/>
      <c r="AJ156" s="106"/>
      <c r="AK156" s="106"/>
      <c r="AL156" s="106"/>
      <c r="AM156" s="106"/>
      <c r="AN156" s="106"/>
      <c r="AO156" s="106"/>
      <c r="AP156" s="106"/>
      <c r="AQ156" s="106"/>
      <c r="AR156" s="106"/>
      <c r="AS156" s="106"/>
      <c r="AT156" s="106"/>
      <c r="AU156" s="106"/>
      <c r="AV156" s="106"/>
      <c r="AW156" s="106"/>
      <c r="AX156" s="106"/>
      <c r="AY156" s="106"/>
      <c r="AZ156" s="106"/>
      <c r="BA156" s="106"/>
      <c r="BB156" s="106"/>
      <c r="BC156" s="106"/>
      <c r="BD156" s="106"/>
      <c r="BE156" s="106"/>
      <c r="BF156" s="106"/>
      <c r="BG156" s="106"/>
      <c r="BH156" s="106"/>
      <c r="BI156" s="106"/>
      <c r="BJ156" s="106"/>
      <c r="BK156" s="106"/>
      <c r="BL156" s="106"/>
      <c r="BM156" s="106"/>
      <c r="BN156" s="106"/>
      <c r="BO156" s="106"/>
      <c r="BP156" s="106"/>
      <c r="BQ156" s="106"/>
      <c r="BR156" s="106"/>
      <c r="BS156" s="106"/>
      <c r="BT156" s="106"/>
      <c r="BU156" s="106"/>
      <c r="BV156" s="106"/>
      <c r="BW156" s="106"/>
      <c r="BX156" s="106"/>
      <c r="BY156" s="106"/>
      <c r="BZ156" s="106"/>
      <c r="CA156" s="106"/>
      <c r="CB156" s="100"/>
      <c r="CC156" s="100"/>
      <c r="CD156" s="100"/>
      <c r="CE156" s="100"/>
      <c r="CF156" s="100"/>
      <c r="CG156" s="100"/>
      <c r="CH156" s="100"/>
      <c r="CI156" s="100"/>
      <c r="CJ156" s="100"/>
      <c r="CK156" s="100"/>
      <c r="CL156" s="100"/>
      <c r="CM156" s="100"/>
      <c r="CN156" s="100"/>
      <c r="CO156" s="100"/>
      <c r="CP156" s="100"/>
    </row>
    <row r="157" spans="1:94" ht="19.5" customHeight="1">
      <c r="A157" s="100"/>
      <c r="B157" s="100"/>
      <c r="C157" s="100"/>
      <c r="D157" s="100"/>
      <c r="E157" s="100"/>
      <c r="F157" s="106"/>
      <c r="G157" s="106"/>
      <c r="H157" s="106"/>
      <c r="I157" s="106"/>
      <c r="J157" s="106"/>
      <c r="K157" s="106"/>
      <c r="L157" s="106"/>
      <c r="M157" s="106"/>
      <c r="N157" s="106"/>
      <c r="O157" s="106"/>
      <c r="P157" s="106"/>
      <c r="Q157" s="106"/>
      <c r="R157" s="106"/>
      <c r="S157" s="106"/>
      <c r="T157" s="106"/>
      <c r="U157" s="106"/>
      <c r="V157" s="106"/>
      <c r="W157" s="106"/>
      <c r="X157" s="106"/>
      <c r="Y157" s="106"/>
      <c r="Z157" s="106"/>
      <c r="AA157" s="106"/>
      <c r="AB157" s="106"/>
      <c r="AC157" s="106"/>
      <c r="AD157" s="106"/>
      <c r="AE157" s="106"/>
      <c r="AF157" s="106"/>
      <c r="AG157" s="106"/>
      <c r="AH157" s="106"/>
      <c r="AI157" s="106"/>
      <c r="AJ157" s="106"/>
      <c r="AK157" s="106"/>
      <c r="AL157" s="106"/>
      <c r="AM157" s="106"/>
      <c r="AN157" s="106"/>
      <c r="AO157" s="106"/>
      <c r="AP157" s="106"/>
      <c r="AQ157" s="106"/>
      <c r="AR157" s="106"/>
      <c r="AS157" s="106"/>
      <c r="AT157" s="106"/>
      <c r="AU157" s="106"/>
      <c r="AV157" s="106"/>
      <c r="AW157" s="106"/>
      <c r="AX157" s="106"/>
      <c r="AY157" s="106"/>
      <c r="AZ157" s="106"/>
      <c r="BA157" s="106"/>
      <c r="BB157" s="106"/>
      <c r="BC157" s="106"/>
      <c r="BD157" s="106"/>
      <c r="BE157" s="106"/>
      <c r="BF157" s="106"/>
      <c r="BG157" s="106"/>
      <c r="BH157" s="106"/>
      <c r="BI157" s="106"/>
      <c r="BJ157" s="106"/>
      <c r="BK157" s="106"/>
      <c r="BL157" s="106"/>
      <c r="BM157" s="106"/>
      <c r="BN157" s="106"/>
      <c r="BO157" s="106"/>
      <c r="BP157" s="106"/>
      <c r="BQ157" s="106"/>
      <c r="BR157" s="106"/>
      <c r="BS157" s="106"/>
      <c r="BT157" s="106"/>
      <c r="BU157" s="106"/>
      <c r="BV157" s="106"/>
      <c r="BW157" s="106"/>
      <c r="BX157" s="106"/>
      <c r="BY157" s="106"/>
      <c r="BZ157" s="106"/>
      <c r="CA157" s="106"/>
      <c r="CB157" s="100"/>
      <c r="CC157" s="100"/>
      <c r="CD157" s="100"/>
      <c r="CE157" s="100"/>
      <c r="CF157" s="100"/>
      <c r="CG157" s="100"/>
      <c r="CH157" s="100"/>
      <c r="CI157" s="100"/>
      <c r="CJ157" s="100"/>
      <c r="CK157" s="100"/>
      <c r="CL157" s="100"/>
      <c r="CM157" s="100"/>
      <c r="CN157" s="100"/>
      <c r="CO157" s="100"/>
      <c r="CP157" s="100"/>
    </row>
    <row r="158" spans="1:94" ht="19.5" customHeight="1">
      <c r="A158" s="100"/>
      <c r="B158" s="100"/>
      <c r="C158" s="100"/>
      <c r="D158" s="100"/>
      <c r="E158" s="100"/>
      <c r="F158" s="106"/>
      <c r="G158" s="106"/>
      <c r="H158" s="106"/>
      <c r="I158" s="106"/>
      <c r="J158" s="106"/>
      <c r="K158" s="106"/>
      <c r="L158" s="106"/>
      <c r="M158" s="106"/>
      <c r="N158" s="106"/>
      <c r="O158" s="106"/>
      <c r="P158" s="106"/>
      <c r="Q158" s="106"/>
      <c r="R158" s="106"/>
      <c r="S158" s="106"/>
      <c r="T158" s="106"/>
      <c r="U158" s="106"/>
      <c r="V158" s="106"/>
      <c r="W158" s="106"/>
      <c r="X158" s="106"/>
      <c r="Y158" s="106"/>
      <c r="Z158" s="106"/>
      <c r="AA158" s="106"/>
      <c r="AB158" s="106"/>
      <c r="AC158" s="106"/>
      <c r="AD158" s="106"/>
      <c r="AE158" s="106"/>
      <c r="AF158" s="106"/>
      <c r="AG158" s="106"/>
      <c r="AH158" s="106"/>
      <c r="AI158" s="106"/>
      <c r="AJ158" s="106"/>
      <c r="AK158" s="106"/>
      <c r="AL158" s="106"/>
      <c r="AM158" s="106"/>
      <c r="AN158" s="106"/>
      <c r="AO158" s="106"/>
      <c r="AP158" s="106"/>
      <c r="AQ158" s="106"/>
      <c r="AR158" s="106"/>
      <c r="AS158" s="106"/>
      <c r="AT158" s="106"/>
      <c r="AU158" s="106"/>
      <c r="AV158" s="106"/>
      <c r="AW158" s="106"/>
      <c r="AX158" s="106"/>
      <c r="AY158" s="106"/>
      <c r="AZ158" s="106"/>
      <c r="BA158" s="106"/>
      <c r="BB158" s="106"/>
      <c r="BC158" s="106"/>
      <c r="BD158" s="106"/>
      <c r="BE158" s="106"/>
      <c r="BF158" s="106"/>
      <c r="BG158" s="106"/>
      <c r="BH158" s="106"/>
      <c r="BI158" s="106"/>
      <c r="BJ158" s="106"/>
      <c r="BK158" s="106"/>
      <c r="BL158" s="106"/>
      <c r="BM158" s="106"/>
      <c r="BN158" s="106"/>
      <c r="BO158" s="106"/>
      <c r="BP158" s="106"/>
      <c r="BQ158" s="106"/>
      <c r="BR158" s="106"/>
      <c r="BS158" s="106"/>
      <c r="BT158" s="106"/>
      <c r="BU158" s="106"/>
      <c r="BV158" s="106"/>
      <c r="BW158" s="106"/>
      <c r="BX158" s="106"/>
      <c r="BY158" s="106"/>
      <c r="BZ158" s="106"/>
      <c r="CA158" s="106"/>
      <c r="CB158" s="100"/>
      <c r="CC158" s="100"/>
      <c r="CD158" s="100"/>
      <c r="CE158" s="100"/>
      <c r="CF158" s="100"/>
      <c r="CG158" s="100"/>
      <c r="CH158" s="100"/>
      <c r="CI158" s="100"/>
      <c r="CJ158" s="100"/>
      <c r="CK158" s="100"/>
      <c r="CL158" s="100"/>
      <c r="CM158" s="100"/>
      <c r="CN158" s="100"/>
      <c r="CO158" s="100"/>
      <c r="CP158" s="100"/>
    </row>
    <row r="159" spans="1:94" ht="19.5" customHeight="1">
      <c r="A159" s="100"/>
      <c r="B159" s="100"/>
      <c r="C159" s="100"/>
      <c r="D159" s="100"/>
      <c r="E159" s="100"/>
      <c r="F159" s="106"/>
      <c r="G159" s="106"/>
      <c r="H159" s="106"/>
      <c r="I159" s="106"/>
      <c r="J159" s="106"/>
      <c r="K159" s="106"/>
      <c r="L159" s="106"/>
      <c r="M159" s="106"/>
      <c r="N159" s="106"/>
      <c r="O159" s="106"/>
      <c r="P159" s="106"/>
      <c r="Q159" s="106"/>
      <c r="R159" s="106"/>
      <c r="S159" s="106"/>
      <c r="T159" s="106"/>
      <c r="U159" s="106"/>
      <c r="V159" s="106"/>
      <c r="W159" s="106"/>
      <c r="X159" s="106"/>
      <c r="Y159" s="106"/>
      <c r="Z159" s="106"/>
      <c r="AA159" s="106"/>
      <c r="AB159" s="106"/>
      <c r="AC159" s="106"/>
      <c r="AD159" s="106"/>
      <c r="AE159" s="106"/>
      <c r="AF159" s="106"/>
      <c r="AG159" s="106"/>
      <c r="AH159" s="106"/>
      <c r="AI159" s="106"/>
      <c r="AJ159" s="106"/>
      <c r="AK159" s="106"/>
      <c r="AL159" s="106"/>
      <c r="AM159" s="106"/>
      <c r="AN159" s="106"/>
      <c r="AO159" s="106"/>
      <c r="AP159" s="106"/>
      <c r="AQ159" s="106"/>
      <c r="AR159" s="106"/>
      <c r="AS159" s="106"/>
      <c r="AT159" s="106"/>
      <c r="AU159" s="106"/>
      <c r="AV159" s="106"/>
      <c r="AW159" s="106"/>
      <c r="AX159" s="106"/>
      <c r="AY159" s="106"/>
      <c r="AZ159" s="106"/>
      <c r="BA159" s="106"/>
      <c r="BB159" s="106"/>
      <c r="BC159" s="106"/>
      <c r="BD159" s="106"/>
      <c r="BE159" s="106"/>
      <c r="BF159" s="106"/>
      <c r="BG159" s="106"/>
      <c r="BH159" s="106"/>
      <c r="BI159" s="106"/>
      <c r="BJ159" s="106"/>
      <c r="BK159" s="106"/>
      <c r="BL159" s="106"/>
      <c r="BM159" s="106"/>
      <c r="BN159" s="106"/>
      <c r="BO159" s="106"/>
      <c r="BP159" s="106"/>
      <c r="BQ159" s="106"/>
      <c r="BR159" s="106"/>
      <c r="BS159" s="106"/>
      <c r="BT159" s="106"/>
      <c r="BU159" s="106"/>
      <c r="BV159" s="106"/>
      <c r="BW159" s="106"/>
      <c r="BX159" s="106"/>
      <c r="BY159" s="106"/>
      <c r="BZ159" s="106"/>
      <c r="CA159" s="106"/>
      <c r="CB159" s="100"/>
      <c r="CC159" s="100"/>
      <c r="CD159" s="100"/>
      <c r="CE159" s="100"/>
      <c r="CF159" s="100"/>
      <c r="CG159" s="100"/>
      <c r="CH159" s="100"/>
      <c r="CI159" s="100"/>
      <c r="CJ159" s="100"/>
      <c r="CK159" s="100"/>
      <c r="CL159" s="100"/>
      <c r="CM159" s="100"/>
      <c r="CN159" s="100"/>
      <c r="CO159" s="100"/>
      <c r="CP159" s="100"/>
    </row>
    <row r="160" spans="1:94" ht="19.5" customHeight="1">
      <c r="A160" s="100"/>
      <c r="B160" s="100"/>
      <c r="C160" s="100"/>
      <c r="D160" s="100"/>
      <c r="E160" s="100"/>
      <c r="F160" s="106"/>
      <c r="G160" s="106"/>
      <c r="H160" s="106"/>
      <c r="I160" s="106"/>
      <c r="J160" s="106"/>
      <c r="K160" s="106"/>
      <c r="L160" s="106"/>
      <c r="M160" s="106"/>
      <c r="N160" s="106"/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  <c r="Y160" s="106"/>
      <c r="Z160" s="106"/>
      <c r="AA160" s="106"/>
      <c r="AB160" s="106"/>
      <c r="AC160" s="106"/>
      <c r="AD160" s="106"/>
      <c r="AE160" s="106"/>
      <c r="AF160" s="106"/>
      <c r="AG160" s="106"/>
      <c r="AH160" s="106"/>
      <c r="AI160" s="106"/>
      <c r="AJ160" s="106"/>
      <c r="AK160" s="106"/>
      <c r="AL160" s="106"/>
      <c r="AM160" s="106"/>
      <c r="AN160" s="106"/>
      <c r="AO160" s="106"/>
      <c r="AP160" s="106"/>
      <c r="AQ160" s="106"/>
      <c r="AR160" s="106"/>
      <c r="AS160" s="106"/>
      <c r="AT160" s="106"/>
      <c r="AU160" s="106"/>
      <c r="AV160" s="106"/>
      <c r="AW160" s="106"/>
      <c r="AX160" s="106"/>
      <c r="AY160" s="106"/>
      <c r="AZ160" s="106"/>
      <c r="BA160" s="106"/>
      <c r="BB160" s="106"/>
      <c r="BC160" s="106"/>
      <c r="BD160" s="106"/>
      <c r="BE160" s="106"/>
      <c r="BF160" s="106"/>
      <c r="BG160" s="106"/>
      <c r="BH160" s="106"/>
      <c r="BI160" s="106"/>
      <c r="BJ160" s="106"/>
      <c r="BK160" s="106"/>
      <c r="BL160" s="106"/>
      <c r="BM160" s="106"/>
      <c r="BN160" s="106"/>
      <c r="BO160" s="106"/>
      <c r="BP160" s="106"/>
      <c r="BQ160" s="106"/>
      <c r="BR160" s="106"/>
      <c r="BS160" s="106"/>
      <c r="BT160" s="106"/>
      <c r="BU160" s="106"/>
      <c r="BV160" s="106"/>
      <c r="BW160" s="106"/>
      <c r="BX160" s="106"/>
      <c r="BY160" s="106"/>
      <c r="BZ160" s="106"/>
      <c r="CA160" s="106"/>
      <c r="CB160" s="100"/>
      <c r="CC160" s="100"/>
      <c r="CD160" s="100"/>
      <c r="CE160" s="100"/>
      <c r="CF160" s="100"/>
      <c r="CG160" s="100"/>
      <c r="CH160" s="100"/>
      <c r="CI160" s="100"/>
      <c r="CJ160" s="100"/>
      <c r="CK160" s="100"/>
      <c r="CL160" s="100"/>
      <c r="CM160" s="100"/>
      <c r="CN160" s="100"/>
      <c r="CO160" s="100"/>
      <c r="CP160" s="100"/>
    </row>
    <row r="161" spans="1:94" ht="19.5" customHeight="1">
      <c r="A161" s="100"/>
      <c r="B161" s="100"/>
      <c r="C161" s="100"/>
      <c r="D161" s="100"/>
      <c r="E161" s="100"/>
      <c r="F161" s="106"/>
      <c r="G161" s="106"/>
      <c r="H161" s="106"/>
      <c r="I161" s="106"/>
      <c r="J161" s="106"/>
      <c r="K161" s="106"/>
      <c r="L161" s="106"/>
      <c r="M161" s="106"/>
      <c r="N161" s="106"/>
      <c r="O161" s="106"/>
      <c r="P161" s="106"/>
      <c r="Q161" s="106"/>
      <c r="R161" s="106"/>
      <c r="S161" s="106"/>
      <c r="T161" s="106"/>
      <c r="U161" s="106"/>
      <c r="V161" s="106"/>
      <c r="W161" s="106"/>
      <c r="X161" s="106"/>
      <c r="Y161" s="106"/>
      <c r="Z161" s="106"/>
      <c r="AA161" s="106"/>
      <c r="AB161" s="106"/>
      <c r="AC161" s="106"/>
      <c r="AD161" s="106"/>
      <c r="AE161" s="106"/>
      <c r="AF161" s="106"/>
      <c r="AG161" s="106"/>
      <c r="AH161" s="106"/>
      <c r="AI161" s="106"/>
      <c r="AJ161" s="106"/>
      <c r="AK161" s="106"/>
      <c r="AL161" s="106"/>
      <c r="AM161" s="106"/>
      <c r="AN161" s="106"/>
      <c r="AO161" s="106"/>
      <c r="AP161" s="106"/>
      <c r="AQ161" s="106"/>
      <c r="AR161" s="106"/>
      <c r="AS161" s="106"/>
      <c r="AT161" s="106"/>
      <c r="AU161" s="106"/>
      <c r="AV161" s="106"/>
      <c r="AW161" s="106"/>
      <c r="AX161" s="106"/>
      <c r="AY161" s="106"/>
      <c r="AZ161" s="106"/>
      <c r="BA161" s="106"/>
      <c r="BB161" s="106"/>
      <c r="BC161" s="106"/>
      <c r="BD161" s="106"/>
      <c r="BE161" s="106"/>
      <c r="BF161" s="106"/>
      <c r="BG161" s="106"/>
      <c r="BH161" s="106"/>
      <c r="BI161" s="106"/>
      <c r="BJ161" s="106"/>
      <c r="BK161" s="106"/>
      <c r="BL161" s="106"/>
      <c r="BM161" s="106"/>
      <c r="BN161" s="106"/>
      <c r="BO161" s="106"/>
      <c r="BP161" s="106"/>
      <c r="BQ161" s="106"/>
      <c r="BR161" s="106"/>
      <c r="BS161" s="106"/>
      <c r="BT161" s="106"/>
      <c r="BU161" s="106"/>
      <c r="BV161" s="106"/>
      <c r="BW161" s="106"/>
      <c r="BX161" s="106"/>
      <c r="BY161" s="106"/>
      <c r="BZ161" s="106"/>
      <c r="CA161" s="106"/>
      <c r="CB161" s="100"/>
      <c r="CC161" s="100"/>
      <c r="CD161" s="100"/>
      <c r="CE161" s="100"/>
      <c r="CF161" s="100"/>
      <c r="CG161" s="100"/>
      <c r="CH161" s="100"/>
      <c r="CI161" s="100"/>
      <c r="CJ161" s="100"/>
      <c r="CK161" s="100"/>
      <c r="CL161" s="100"/>
      <c r="CM161" s="100"/>
      <c r="CN161" s="100"/>
      <c r="CO161" s="100"/>
      <c r="CP161" s="100"/>
    </row>
    <row r="162" spans="1:94" ht="19.5" customHeight="1">
      <c r="A162" s="100"/>
      <c r="B162" s="100"/>
      <c r="C162" s="100"/>
      <c r="D162" s="100"/>
      <c r="E162" s="100"/>
      <c r="F162" s="106"/>
      <c r="G162" s="106"/>
      <c r="H162" s="106"/>
      <c r="I162" s="106"/>
      <c r="J162" s="106"/>
      <c r="K162" s="106"/>
      <c r="L162" s="106"/>
      <c r="M162" s="106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  <c r="Y162" s="106"/>
      <c r="Z162" s="106"/>
      <c r="AA162" s="106"/>
      <c r="AB162" s="106"/>
      <c r="AC162" s="106"/>
      <c r="AD162" s="106"/>
      <c r="AE162" s="106"/>
      <c r="AF162" s="106"/>
      <c r="AG162" s="106"/>
      <c r="AH162" s="106"/>
      <c r="AI162" s="106"/>
      <c r="AJ162" s="106"/>
      <c r="AK162" s="106"/>
      <c r="AL162" s="106"/>
      <c r="AM162" s="106"/>
      <c r="AN162" s="106"/>
      <c r="AO162" s="106"/>
      <c r="AP162" s="106"/>
      <c r="AQ162" s="106"/>
      <c r="AR162" s="106"/>
      <c r="AS162" s="106"/>
      <c r="AT162" s="106"/>
      <c r="AU162" s="106"/>
      <c r="AV162" s="106"/>
      <c r="AW162" s="106"/>
      <c r="AX162" s="106"/>
      <c r="AY162" s="106"/>
      <c r="AZ162" s="106"/>
      <c r="BA162" s="106"/>
      <c r="BB162" s="106"/>
      <c r="BC162" s="106"/>
      <c r="BD162" s="106"/>
      <c r="BE162" s="106"/>
      <c r="BF162" s="106"/>
      <c r="BG162" s="106"/>
      <c r="BH162" s="106"/>
      <c r="BI162" s="106"/>
      <c r="BJ162" s="106"/>
      <c r="BK162" s="106"/>
      <c r="BL162" s="106"/>
      <c r="BM162" s="106"/>
      <c r="BN162" s="106"/>
      <c r="BO162" s="106"/>
      <c r="BP162" s="106"/>
      <c r="BQ162" s="106"/>
      <c r="BR162" s="106"/>
      <c r="BS162" s="106"/>
      <c r="BT162" s="106"/>
      <c r="BU162" s="106"/>
      <c r="BV162" s="106"/>
      <c r="BW162" s="106"/>
      <c r="BX162" s="106"/>
      <c r="BY162" s="106"/>
      <c r="BZ162" s="106"/>
      <c r="CA162" s="106"/>
      <c r="CB162" s="100"/>
      <c r="CC162" s="100"/>
      <c r="CD162" s="100"/>
      <c r="CE162" s="100"/>
      <c r="CF162" s="100"/>
      <c r="CG162" s="100"/>
      <c r="CH162" s="100"/>
      <c r="CI162" s="100"/>
      <c r="CJ162" s="100"/>
      <c r="CK162" s="100"/>
      <c r="CL162" s="100"/>
      <c r="CM162" s="100"/>
      <c r="CN162" s="100"/>
      <c r="CO162" s="100"/>
      <c r="CP162" s="100"/>
    </row>
    <row r="163" spans="1:94" ht="19.5" customHeight="1">
      <c r="A163" s="100"/>
      <c r="B163" s="100"/>
      <c r="C163" s="100"/>
      <c r="D163" s="100"/>
      <c r="E163" s="100"/>
      <c r="F163" s="106"/>
      <c r="G163" s="106"/>
      <c r="H163" s="106"/>
      <c r="I163" s="106"/>
      <c r="J163" s="106"/>
      <c r="K163" s="106"/>
      <c r="L163" s="106"/>
      <c r="M163" s="106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  <c r="Z163" s="106"/>
      <c r="AA163" s="106"/>
      <c r="AB163" s="106"/>
      <c r="AC163" s="106"/>
      <c r="AD163" s="106"/>
      <c r="AE163" s="106"/>
      <c r="AF163" s="106"/>
      <c r="AG163" s="106"/>
      <c r="AH163" s="106"/>
      <c r="AI163" s="106"/>
      <c r="AJ163" s="106"/>
      <c r="AK163" s="106"/>
      <c r="AL163" s="106"/>
      <c r="AM163" s="106"/>
      <c r="AN163" s="106"/>
      <c r="AO163" s="106"/>
      <c r="AP163" s="106"/>
      <c r="AQ163" s="106"/>
      <c r="AR163" s="106"/>
      <c r="AS163" s="106"/>
      <c r="AT163" s="106"/>
      <c r="AU163" s="106"/>
      <c r="AV163" s="106"/>
      <c r="AW163" s="106"/>
      <c r="AX163" s="106"/>
      <c r="AY163" s="106"/>
      <c r="AZ163" s="106"/>
      <c r="BA163" s="106"/>
      <c r="BB163" s="106"/>
      <c r="BC163" s="106"/>
      <c r="BD163" s="106"/>
      <c r="BE163" s="106"/>
      <c r="BF163" s="106"/>
      <c r="BG163" s="106"/>
      <c r="BH163" s="106"/>
      <c r="BI163" s="106"/>
      <c r="BJ163" s="106"/>
      <c r="BK163" s="106"/>
      <c r="BL163" s="106"/>
      <c r="BM163" s="106"/>
      <c r="BN163" s="106"/>
      <c r="BO163" s="106"/>
      <c r="BP163" s="106"/>
      <c r="BQ163" s="106"/>
      <c r="BR163" s="106"/>
      <c r="BS163" s="106"/>
      <c r="BT163" s="106"/>
      <c r="BU163" s="106"/>
      <c r="BV163" s="106"/>
      <c r="BW163" s="106"/>
      <c r="BX163" s="106"/>
      <c r="BY163" s="106"/>
      <c r="BZ163" s="106"/>
      <c r="CA163" s="106"/>
      <c r="CB163" s="100"/>
      <c r="CC163" s="100"/>
      <c r="CD163" s="100"/>
      <c r="CE163" s="100"/>
      <c r="CF163" s="100"/>
      <c r="CG163" s="100"/>
      <c r="CH163" s="100"/>
      <c r="CI163" s="100"/>
      <c r="CJ163" s="100"/>
      <c r="CK163" s="100"/>
      <c r="CL163" s="100"/>
      <c r="CM163" s="100"/>
      <c r="CN163" s="100"/>
      <c r="CO163" s="100"/>
      <c r="CP163" s="100"/>
    </row>
    <row r="164" spans="1:94" ht="19.5" customHeight="1">
      <c r="A164" s="100"/>
      <c r="B164" s="100"/>
      <c r="C164" s="100"/>
      <c r="D164" s="100"/>
      <c r="E164" s="100"/>
      <c r="F164" s="106"/>
      <c r="G164" s="106"/>
      <c r="H164" s="106"/>
      <c r="I164" s="106"/>
      <c r="J164" s="106"/>
      <c r="K164" s="106"/>
      <c r="L164" s="106"/>
      <c r="M164" s="106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  <c r="Z164" s="106"/>
      <c r="AA164" s="106"/>
      <c r="AB164" s="106"/>
      <c r="AC164" s="106"/>
      <c r="AD164" s="106"/>
      <c r="AE164" s="106"/>
      <c r="AF164" s="106"/>
      <c r="AG164" s="106"/>
      <c r="AH164" s="106"/>
      <c r="AI164" s="106"/>
      <c r="AJ164" s="106"/>
      <c r="AK164" s="106"/>
      <c r="AL164" s="106"/>
      <c r="AM164" s="106"/>
      <c r="AN164" s="106"/>
      <c r="AO164" s="106"/>
      <c r="AP164" s="106"/>
      <c r="AQ164" s="106"/>
      <c r="AR164" s="106"/>
      <c r="AS164" s="106"/>
      <c r="AT164" s="106"/>
      <c r="AU164" s="106"/>
      <c r="AV164" s="106"/>
      <c r="AW164" s="106"/>
      <c r="AX164" s="106"/>
      <c r="AY164" s="106"/>
      <c r="AZ164" s="106"/>
      <c r="BA164" s="106"/>
      <c r="BB164" s="106"/>
      <c r="BC164" s="106"/>
      <c r="BD164" s="106"/>
      <c r="BE164" s="106"/>
      <c r="BF164" s="106"/>
      <c r="BG164" s="106"/>
      <c r="BH164" s="106"/>
      <c r="BI164" s="106"/>
      <c r="BJ164" s="106"/>
      <c r="BK164" s="106"/>
      <c r="BL164" s="106"/>
      <c r="BM164" s="106"/>
      <c r="BN164" s="106"/>
      <c r="BO164" s="106"/>
      <c r="BP164" s="106"/>
      <c r="BQ164" s="106"/>
      <c r="BR164" s="106"/>
      <c r="BS164" s="106"/>
      <c r="BT164" s="106"/>
      <c r="BU164" s="106"/>
      <c r="BV164" s="106"/>
      <c r="BW164" s="106"/>
      <c r="BX164" s="106"/>
      <c r="BY164" s="106"/>
      <c r="BZ164" s="106"/>
      <c r="CA164" s="106"/>
      <c r="CB164" s="100"/>
      <c r="CC164" s="100"/>
      <c r="CD164" s="100"/>
      <c r="CE164" s="100"/>
      <c r="CF164" s="100"/>
      <c r="CG164" s="100"/>
      <c r="CH164" s="100"/>
      <c r="CI164" s="100"/>
      <c r="CJ164" s="100"/>
      <c r="CK164" s="100"/>
      <c r="CL164" s="100"/>
      <c r="CM164" s="100"/>
      <c r="CN164" s="100"/>
      <c r="CO164" s="100"/>
      <c r="CP164" s="100"/>
    </row>
    <row r="165" spans="1:94" ht="19.5" customHeight="1">
      <c r="A165" s="100"/>
      <c r="B165" s="100"/>
      <c r="C165" s="100"/>
      <c r="D165" s="100"/>
      <c r="E165" s="100"/>
      <c r="F165" s="106"/>
      <c r="G165" s="106"/>
      <c r="H165" s="106"/>
      <c r="I165" s="106"/>
      <c r="J165" s="106"/>
      <c r="K165" s="106"/>
      <c r="L165" s="106"/>
      <c r="M165" s="106"/>
      <c r="N165" s="106"/>
      <c r="O165" s="106"/>
      <c r="P165" s="106"/>
      <c r="Q165" s="106"/>
      <c r="R165" s="106"/>
      <c r="S165" s="106"/>
      <c r="T165" s="106"/>
      <c r="U165" s="106"/>
      <c r="V165" s="106"/>
      <c r="W165" s="106"/>
      <c r="X165" s="106"/>
      <c r="Y165" s="106"/>
      <c r="Z165" s="106"/>
      <c r="AA165" s="106"/>
      <c r="AB165" s="106"/>
      <c r="AC165" s="106"/>
      <c r="AD165" s="106"/>
      <c r="AE165" s="106"/>
      <c r="AF165" s="106"/>
      <c r="AG165" s="106"/>
      <c r="AH165" s="106"/>
      <c r="AI165" s="106"/>
      <c r="AJ165" s="106"/>
      <c r="AK165" s="106"/>
      <c r="AL165" s="106"/>
      <c r="AM165" s="106"/>
      <c r="AN165" s="106"/>
      <c r="AO165" s="106"/>
      <c r="AP165" s="106"/>
      <c r="AQ165" s="106"/>
      <c r="AR165" s="106"/>
      <c r="AS165" s="106"/>
      <c r="AT165" s="106"/>
      <c r="AU165" s="106"/>
      <c r="AV165" s="106"/>
      <c r="AW165" s="106"/>
      <c r="AX165" s="106"/>
      <c r="AY165" s="106"/>
      <c r="AZ165" s="106"/>
      <c r="BA165" s="106"/>
      <c r="BB165" s="106"/>
      <c r="BC165" s="106"/>
      <c r="BD165" s="106"/>
      <c r="BE165" s="106"/>
      <c r="BF165" s="106"/>
      <c r="BG165" s="106"/>
      <c r="BH165" s="106"/>
      <c r="BI165" s="106"/>
      <c r="BJ165" s="106"/>
      <c r="BK165" s="106"/>
      <c r="BL165" s="106"/>
      <c r="BM165" s="106"/>
      <c r="BN165" s="106"/>
      <c r="BO165" s="106"/>
      <c r="BP165" s="106"/>
      <c r="BQ165" s="106"/>
      <c r="BR165" s="106"/>
      <c r="BS165" s="106"/>
      <c r="BT165" s="106"/>
      <c r="BU165" s="106"/>
      <c r="BV165" s="106"/>
      <c r="BW165" s="106"/>
      <c r="BX165" s="106"/>
      <c r="BY165" s="106"/>
      <c r="BZ165" s="106"/>
      <c r="CA165" s="106"/>
      <c r="CB165" s="100"/>
      <c r="CC165" s="100"/>
      <c r="CD165" s="100"/>
      <c r="CE165" s="100"/>
      <c r="CF165" s="100"/>
      <c r="CG165" s="100"/>
      <c r="CH165" s="100"/>
      <c r="CI165" s="100"/>
      <c r="CJ165" s="100"/>
      <c r="CK165" s="100"/>
      <c r="CL165" s="100"/>
      <c r="CM165" s="100"/>
      <c r="CN165" s="100"/>
      <c r="CO165" s="100"/>
      <c r="CP165" s="100"/>
    </row>
    <row r="166" spans="1:94" ht="19.5" customHeight="1">
      <c r="A166" s="100"/>
      <c r="B166" s="100"/>
      <c r="C166" s="100"/>
      <c r="D166" s="100"/>
      <c r="E166" s="100"/>
      <c r="F166" s="106"/>
      <c r="G166" s="106"/>
      <c r="H166" s="106"/>
      <c r="I166" s="106"/>
      <c r="J166" s="106"/>
      <c r="K166" s="106"/>
      <c r="L166" s="106"/>
      <c r="M166" s="106"/>
      <c r="N166" s="106"/>
      <c r="O166" s="106"/>
      <c r="P166" s="106"/>
      <c r="Q166" s="106"/>
      <c r="R166" s="106"/>
      <c r="S166" s="106"/>
      <c r="T166" s="106"/>
      <c r="U166" s="106"/>
      <c r="V166" s="106"/>
      <c r="W166" s="106"/>
      <c r="X166" s="106"/>
      <c r="Y166" s="106"/>
      <c r="Z166" s="106"/>
      <c r="AA166" s="106"/>
      <c r="AB166" s="106"/>
      <c r="AC166" s="106"/>
      <c r="AD166" s="106"/>
      <c r="AE166" s="106"/>
      <c r="AF166" s="106"/>
      <c r="AG166" s="106"/>
      <c r="AH166" s="106"/>
      <c r="AI166" s="106"/>
      <c r="AJ166" s="106"/>
      <c r="AK166" s="106"/>
      <c r="AL166" s="106"/>
      <c r="AM166" s="106"/>
      <c r="AN166" s="106"/>
      <c r="AO166" s="106"/>
      <c r="AP166" s="106"/>
      <c r="AQ166" s="106"/>
      <c r="AR166" s="106"/>
      <c r="AS166" s="106"/>
      <c r="AT166" s="106"/>
      <c r="AU166" s="106"/>
      <c r="AV166" s="106"/>
      <c r="AW166" s="106"/>
      <c r="AX166" s="106"/>
      <c r="AY166" s="106"/>
      <c r="AZ166" s="106"/>
      <c r="BA166" s="106"/>
      <c r="BB166" s="106"/>
      <c r="BC166" s="106"/>
      <c r="BD166" s="106"/>
      <c r="BE166" s="106"/>
      <c r="BF166" s="106"/>
      <c r="BG166" s="106"/>
      <c r="BH166" s="106"/>
      <c r="BI166" s="106"/>
      <c r="BJ166" s="106"/>
      <c r="BK166" s="106"/>
      <c r="BL166" s="106"/>
      <c r="BM166" s="106"/>
      <c r="BN166" s="106"/>
      <c r="BO166" s="106"/>
      <c r="BP166" s="106"/>
      <c r="BQ166" s="106"/>
      <c r="BR166" s="106"/>
      <c r="BS166" s="106"/>
      <c r="BT166" s="106"/>
      <c r="BU166" s="106"/>
      <c r="BV166" s="106"/>
      <c r="BW166" s="106"/>
      <c r="BX166" s="106"/>
      <c r="BY166" s="106"/>
      <c r="BZ166" s="106"/>
      <c r="CA166" s="106"/>
      <c r="CB166" s="100"/>
      <c r="CC166" s="100"/>
      <c r="CD166" s="100"/>
      <c r="CE166" s="100"/>
      <c r="CF166" s="100"/>
      <c r="CG166" s="100"/>
      <c r="CH166" s="100"/>
      <c r="CI166" s="100"/>
      <c r="CJ166" s="100"/>
      <c r="CK166" s="100"/>
      <c r="CL166" s="100"/>
      <c r="CM166" s="100"/>
      <c r="CN166" s="100"/>
      <c r="CO166" s="100"/>
      <c r="CP166" s="100"/>
    </row>
    <row r="167" spans="1:94" ht="19.5" customHeight="1">
      <c r="A167" s="100"/>
      <c r="B167" s="100"/>
      <c r="C167" s="100"/>
      <c r="D167" s="100"/>
      <c r="E167" s="100"/>
      <c r="F167" s="106"/>
      <c r="G167" s="106"/>
      <c r="H167" s="106"/>
      <c r="I167" s="106"/>
      <c r="J167" s="106"/>
      <c r="K167" s="106"/>
      <c r="L167" s="106"/>
      <c r="M167" s="106"/>
      <c r="N167" s="106"/>
      <c r="O167" s="106"/>
      <c r="P167" s="106"/>
      <c r="Q167" s="106"/>
      <c r="R167" s="106"/>
      <c r="S167" s="106"/>
      <c r="T167" s="106"/>
      <c r="U167" s="106"/>
      <c r="V167" s="106"/>
      <c r="W167" s="106"/>
      <c r="X167" s="106"/>
      <c r="Y167" s="106"/>
      <c r="Z167" s="106"/>
      <c r="AA167" s="106"/>
      <c r="AB167" s="106"/>
      <c r="AC167" s="106"/>
      <c r="AD167" s="106"/>
      <c r="AE167" s="106"/>
      <c r="AF167" s="106"/>
      <c r="AG167" s="106"/>
      <c r="AH167" s="106"/>
      <c r="AI167" s="106"/>
      <c r="AJ167" s="106"/>
      <c r="AK167" s="106"/>
      <c r="AL167" s="106"/>
      <c r="AM167" s="106"/>
      <c r="AN167" s="106"/>
      <c r="AO167" s="106"/>
      <c r="AP167" s="106"/>
      <c r="AQ167" s="106"/>
      <c r="AR167" s="106"/>
      <c r="AS167" s="106"/>
      <c r="AT167" s="106"/>
      <c r="AU167" s="106"/>
      <c r="AV167" s="106"/>
      <c r="AW167" s="106"/>
      <c r="AX167" s="106"/>
      <c r="AY167" s="106"/>
      <c r="AZ167" s="106"/>
      <c r="BA167" s="106"/>
      <c r="BB167" s="106"/>
      <c r="BC167" s="106"/>
      <c r="BD167" s="106"/>
      <c r="BE167" s="106"/>
      <c r="BF167" s="106"/>
      <c r="BG167" s="106"/>
      <c r="BH167" s="106"/>
      <c r="BI167" s="106"/>
      <c r="BJ167" s="106"/>
      <c r="BK167" s="106"/>
      <c r="BL167" s="106"/>
      <c r="BM167" s="106"/>
      <c r="BN167" s="106"/>
      <c r="BO167" s="106"/>
      <c r="BP167" s="106"/>
      <c r="BQ167" s="106"/>
      <c r="BR167" s="106"/>
      <c r="BS167" s="106"/>
      <c r="BT167" s="106"/>
      <c r="BU167" s="106"/>
      <c r="BV167" s="106"/>
      <c r="BW167" s="106"/>
      <c r="BX167" s="106"/>
      <c r="BY167" s="106"/>
      <c r="BZ167" s="106"/>
      <c r="CA167" s="106"/>
      <c r="CB167" s="100"/>
      <c r="CC167" s="100"/>
      <c r="CD167" s="100"/>
      <c r="CE167" s="100"/>
      <c r="CF167" s="100"/>
      <c r="CG167" s="100"/>
      <c r="CH167" s="100"/>
      <c r="CI167" s="100"/>
      <c r="CJ167" s="100"/>
      <c r="CK167" s="100"/>
      <c r="CL167" s="100"/>
      <c r="CM167" s="100"/>
      <c r="CN167" s="100"/>
      <c r="CO167" s="100"/>
      <c r="CP167" s="100"/>
    </row>
    <row r="168" spans="1:94" ht="19.5" customHeight="1">
      <c r="A168" s="100"/>
      <c r="B168" s="100"/>
      <c r="C168" s="100"/>
      <c r="D168" s="100"/>
      <c r="E168" s="100"/>
      <c r="F168" s="106"/>
      <c r="G168" s="106"/>
      <c r="H168" s="106"/>
      <c r="I168" s="106"/>
      <c r="J168" s="106"/>
      <c r="K168" s="106"/>
      <c r="L168" s="106"/>
      <c r="M168" s="106"/>
      <c r="N168" s="106"/>
      <c r="O168" s="106"/>
      <c r="P168" s="106"/>
      <c r="Q168" s="106"/>
      <c r="R168" s="106"/>
      <c r="S168" s="106"/>
      <c r="T168" s="106"/>
      <c r="U168" s="106"/>
      <c r="V168" s="106"/>
      <c r="W168" s="106"/>
      <c r="X168" s="106"/>
      <c r="Y168" s="106"/>
      <c r="Z168" s="106"/>
      <c r="AA168" s="106"/>
      <c r="AB168" s="106"/>
      <c r="AC168" s="106"/>
      <c r="AD168" s="106"/>
      <c r="AE168" s="106"/>
      <c r="AF168" s="106"/>
      <c r="AG168" s="106"/>
      <c r="AH168" s="106"/>
      <c r="AI168" s="106"/>
      <c r="AJ168" s="106"/>
      <c r="AK168" s="106"/>
      <c r="AL168" s="106"/>
      <c r="AM168" s="106"/>
      <c r="AN168" s="106"/>
      <c r="AO168" s="106"/>
      <c r="AP168" s="106"/>
      <c r="AQ168" s="106"/>
      <c r="AR168" s="106"/>
      <c r="AS168" s="106"/>
      <c r="AT168" s="106"/>
      <c r="AU168" s="106"/>
      <c r="AV168" s="106"/>
      <c r="AW168" s="106"/>
      <c r="AX168" s="106"/>
      <c r="AY168" s="106"/>
      <c r="AZ168" s="106"/>
      <c r="BA168" s="106"/>
      <c r="BB168" s="106"/>
      <c r="BC168" s="106"/>
      <c r="BD168" s="106"/>
      <c r="BE168" s="106"/>
      <c r="BF168" s="106"/>
      <c r="BG168" s="106"/>
      <c r="BH168" s="106"/>
      <c r="BI168" s="106"/>
      <c r="BJ168" s="106"/>
      <c r="BK168" s="106"/>
      <c r="BL168" s="106"/>
      <c r="BM168" s="106"/>
      <c r="BN168" s="106"/>
      <c r="BO168" s="106"/>
      <c r="BP168" s="106"/>
      <c r="BQ168" s="106"/>
      <c r="BR168" s="106"/>
      <c r="BS168" s="106"/>
      <c r="BT168" s="106"/>
      <c r="BU168" s="106"/>
      <c r="BV168" s="106"/>
      <c r="BW168" s="106"/>
      <c r="BX168" s="106"/>
      <c r="BY168" s="106"/>
      <c r="BZ168" s="106"/>
      <c r="CA168" s="106"/>
      <c r="CB168" s="100"/>
      <c r="CC168" s="100"/>
      <c r="CD168" s="100"/>
      <c r="CE168" s="100"/>
      <c r="CF168" s="100"/>
      <c r="CG168" s="100"/>
      <c r="CH168" s="100"/>
      <c r="CI168" s="100"/>
      <c r="CJ168" s="100"/>
      <c r="CK168" s="100"/>
      <c r="CL168" s="100"/>
      <c r="CM168" s="100"/>
      <c r="CN168" s="100"/>
      <c r="CO168" s="100"/>
      <c r="CP168" s="100"/>
    </row>
    <row r="169" spans="1:94" ht="19.5" customHeight="1">
      <c r="A169" s="100"/>
      <c r="B169" s="100"/>
      <c r="C169" s="100"/>
      <c r="D169" s="100"/>
      <c r="E169" s="100"/>
      <c r="F169" s="106"/>
      <c r="G169" s="106"/>
      <c r="H169" s="106"/>
      <c r="I169" s="106"/>
      <c r="J169" s="106"/>
      <c r="K169" s="106"/>
      <c r="L169" s="106"/>
      <c r="M169" s="106"/>
      <c r="N169" s="106"/>
      <c r="O169" s="106"/>
      <c r="P169" s="106"/>
      <c r="Q169" s="106"/>
      <c r="R169" s="106"/>
      <c r="S169" s="106"/>
      <c r="T169" s="106"/>
      <c r="U169" s="106"/>
      <c r="V169" s="106"/>
      <c r="W169" s="106"/>
      <c r="X169" s="106"/>
      <c r="Y169" s="106"/>
      <c r="Z169" s="106"/>
      <c r="AA169" s="106"/>
      <c r="AB169" s="106"/>
      <c r="AC169" s="106"/>
      <c r="AD169" s="106"/>
      <c r="AE169" s="106"/>
      <c r="AF169" s="106"/>
      <c r="AG169" s="106"/>
      <c r="AH169" s="106"/>
      <c r="AI169" s="106"/>
      <c r="AJ169" s="106"/>
      <c r="AK169" s="106"/>
      <c r="AL169" s="106"/>
      <c r="AM169" s="106"/>
      <c r="AN169" s="106"/>
      <c r="AO169" s="106"/>
      <c r="AP169" s="106"/>
      <c r="AQ169" s="106"/>
      <c r="AR169" s="106"/>
      <c r="AS169" s="106"/>
      <c r="AT169" s="106"/>
      <c r="AU169" s="106"/>
      <c r="AV169" s="106"/>
      <c r="AW169" s="106"/>
      <c r="AX169" s="106"/>
      <c r="AY169" s="106"/>
      <c r="AZ169" s="106"/>
      <c r="BA169" s="106"/>
      <c r="BB169" s="106"/>
      <c r="BC169" s="106"/>
      <c r="BD169" s="106"/>
      <c r="BE169" s="106"/>
      <c r="BF169" s="106"/>
      <c r="BG169" s="106"/>
      <c r="BH169" s="106"/>
      <c r="BI169" s="106"/>
      <c r="BJ169" s="106"/>
      <c r="BK169" s="106"/>
      <c r="BL169" s="106"/>
      <c r="BM169" s="106"/>
      <c r="BN169" s="106"/>
      <c r="BO169" s="106"/>
      <c r="BP169" s="106"/>
      <c r="BQ169" s="106"/>
      <c r="BR169" s="106"/>
      <c r="BS169" s="106"/>
      <c r="BT169" s="106"/>
      <c r="BU169" s="106"/>
      <c r="BV169" s="106"/>
      <c r="BW169" s="106"/>
      <c r="BX169" s="106"/>
      <c r="BY169" s="106"/>
      <c r="BZ169" s="106"/>
      <c r="CA169" s="106"/>
      <c r="CB169" s="100"/>
      <c r="CC169" s="100"/>
      <c r="CD169" s="100"/>
      <c r="CE169" s="100"/>
      <c r="CF169" s="100"/>
      <c r="CG169" s="100"/>
      <c r="CH169" s="100"/>
      <c r="CI169" s="100"/>
      <c r="CJ169" s="100"/>
      <c r="CK169" s="100"/>
      <c r="CL169" s="100"/>
      <c r="CM169" s="100"/>
      <c r="CN169" s="100"/>
      <c r="CO169" s="100"/>
      <c r="CP169" s="100"/>
    </row>
    <row r="170" spans="1:94" ht="19.5" customHeight="1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  <c r="X170" s="100"/>
      <c r="Y170" s="100"/>
      <c r="Z170" s="100"/>
      <c r="AA170" s="100"/>
      <c r="AB170" s="100"/>
      <c r="AC170" s="100"/>
      <c r="AD170" s="100"/>
      <c r="AE170" s="100"/>
      <c r="AF170" s="100"/>
      <c r="AG170" s="100"/>
      <c r="AH170" s="100"/>
      <c r="AI170" s="100"/>
      <c r="AJ170" s="100"/>
      <c r="AK170" s="100"/>
      <c r="AL170" s="100"/>
      <c r="AM170" s="100"/>
      <c r="AN170" s="100"/>
      <c r="AO170" s="100"/>
      <c r="AP170" s="100"/>
      <c r="AQ170" s="100"/>
      <c r="AR170" s="100"/>
      <c r="AS170" s="100"/>
      <c r="AT170" s="100"/>
      <c r="AU170" s="100"/>
      <c r="AV170" s="100"/>
      <c r="AW170" s="100"/>
      <c r="AX170" s="100"/>
      <c r="AY170" s="100"/>
      <c r="AZ170" s="100"/>
      <c r="BA170" s="100"/>
      <c r="BB170" s="100"/>
      <c r="BC170" s="100"/>
      <c r="BD170" s="100"/>
      <c r="BE170" s="100"/>
      <c r="BF170" s="100"/>
      <c r="BG170" s="100"/>
      <c r="BH170" s="100"/>
      <c r="BI170" s="100"/>
      <c r="BJ170" s="100"/>
      <c r="BK170" s="100"/>
      <c r="BL170" s="100"/>
      <c r="BM170" s="100"/>
      <c r="BN170" s="100"/>
      <c r="BO170" s="100"/>
      <c r="BP170" s="100"/>
      <c r="BQ170" s="100"/>
      <c r="BR170" s="100"/>
      <c r="BS170" s="100"/>
      <c r="BT170" s="100"/>
      <c r="BU170" s="100"/>
      <c r="BV170" s="100"/>
      <c r="BW170" s="100"/>
      <c r="BX170" s="100"/>
      <c r="BY170" s="100"/>
      <c r="BZ170" s="100"/>
      <c r="CA170" s="100"/>
      <c r="CB170" s="100"/>
      <c r="CC170" s="100"/>
      <c r="CD170" s="100"/>
      <c r="CE170" s="100"/>
      <c r="CF170" s="100"/>
      <c r="CG170" s="100"/>
      <c r="CH170" s="100"/>
      <c r="CI170" s="100"/>
      <c r="CJ170" s="100"/>
      <c r="CK170" s="100"/>
      <c r="CL170" s="100"/>
      <c r="CM170" s="100"/>
      <c r="CN170" s="100"/>
      <c r="CO170" s="100"/>
      <c r="CP170" s="100"/>
    </row>
    <row r="171" spans="1:94" ht="19.5" customHeight="1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  <c r="X171" s="100"/>
      <c r="Y171" s="100"/>
      <c r="Z171" s="100"/>
      <c r="AA171" s="100"/>
      <c r="AB171" s="100"/>
      <c r="AC171" s="100"/>
      <c r="AD171" s="100"/>
      <c r="AE171" s="100"/>
      <c r="AF171" s="100"/>
      <c r="AG171" s="100"/>
      <c r="AH171" s="100"/>
      <c r="AI171" s="100"/>
      <c r="AJ171" s="100"/>
      <c r="AK171" s="100"/>
      <c r="AL171" s="100"/>
      <c r="AM171" s="100"/>
      <c r="AN171" s="100"/>
      <c r="AO171" s="100"/>
      <c r="AP171" s="100"/>
      <c r="AQ171" s="100"/>
      <c r="AR171" s="100"/>
      <c r="AS171" s="100"/>
      <c r="AT171" s="100"/>
      <c r="AU171" s="100"/>
      <c r="AV171" s="100"/>
      <c r="AW171" s="100"/>
      <c r="AX171" s="100"/>
      <c r="AY171" s="100"/>
      <c r="AZ171" s="100"/>
      <c r="BA171" s="100"/>
      <c r="BB171" s="100"/>
      <c r="BC171" s="100"/>
      <c r="BD171" s="100"/>
      <c r="BE171" s="100"/>
      <c r="BF171" s="100"/>
      <c r="BG171" s="100"/>
      <c r="BH171" s="100"/>
      <c r="BI171" s="100"/>
      <c r="BJ171" s="100"/>
      <c r="BK171" s="100"/>
      <c r="BL171" s="100"/>
      <c r="BM171" s="100"/>
      <c r="BN171" s="100"/>
      <c r="BO171" s="100"/>
      <c r="BP171" s="100"/>
      <c r="BQ171" s="100"/>
      <c r="BR171" s="100"/>
      <c r="BS171" s="100"/>
      <c r="BT171" s="100"/>
      <c r="BU171" s="100"/>
      <c r="BV171" s="100"/>
      <c r="BW171" s="100"/>
      <c r="BX171" s="100"/>
      <c r="BY171" s="100"/>
      <c r="BZ171" s="100"/>
      <c r="CA171" s="100"/>
      <c r="CB171" s="100"/>
      <c r="CC171" s="100"/>
      <c r="CD171" s="100"/>
      <c r="CE171" s="100"/>
      <c r="CF171" s="100"/>
      <c r="CG171" s="100"/>
      <c r="CH171" s="100"/>
      <c r="CI171" s="100"/>
      <c r="CJ171" s="100"/>
      <c r="CK171" s="100"/>
      <c r="CL171" s="100"/>
      <c r="CM171" s="100"/>
      <c r="CN171" s="100"/>
      <c r="CO171" s="100"/>
      <c r="CP171" s="100"/>
    </row>
    <row r="172" spans="1:94" ht="19.5" customHeight="1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0"/>
      <c r="AH172" s="100"/>
      <c r="AI172" s="100"/>
      <c r="AJ172" s="100"/>
      <c r="AK172" s="100"/>
      <c r="AL172" s="100"/>
      <c r="AM172" s="100"/>
      <c r="AN172" s="100"/>
      <c r="AO172" s="100"/>
      <c r="AP172" s="100"/>
      <c r="AQ172" s="100"/>
      <c r="AR172" s="100"/>
      <c r="AS172" s="100"/>
      <c r="AT172" s="100"/>
      <c r="AU172" s="100"/>
      <c r="AV172" s="100"/>
      <c r="AW172" s="100"/>
      <c r="AX172" s="100"/>
      <c r="AY172" s="100"/>
      <c r="AZ172" s="100"/>
      <c r="BA172" s="100"/>
      <c r="BB172" s="100"/>
      <c r="BC172" s="100"/>
      <c r="BD172" s="100"/>
      <c r="BE172" s="100"/>
      <c r="BF172" s="100"/>
      <c r="BG172" s="100"/>
      <c r="BH172" s="100"/>
      <c r="BI172" s="100"/>
      <c r="BJ172" s="100"/>
      <c r="BK172" s="100"/>
      <c r="BL172" s="100"/>
      <c r="BM172" s="100"/>
      <c r="BN172" s="100"/>
      <c r="BO172" s="100"/>
      <c r="BP172" s="100"/>
      <c r="BQ172" s="100"/>
      <c r="BR172" s="100"/>
      <c r="BS172" s="100"/>
      <c r="BT172" s="100"/>
      <c r="BU172" s="100"/>
      <c r="BV172" s="100"/>
      <c r="BW172" s="100"/>
      <c r="BX172" s="100"/>
      <c r="BY172" s="100"/>
      <c r="BZ172" s="100"/>
      <c r="CA172" s="100"/>
      <c r="CB172" s="100"/>
      <c r="CC172" s="100"/>
      <c r="CD172" s="100"/>
      <c r="CE172" s="100"/>
      <c r="CF172" s="100"/>
      <c r="CG172" s="100"/>
      <c r="CH172" s="100"/>
      <c r="CI172" s="100"/>
      <c r="CJ172" s="100"/>
      <c r="CK172" s="100"/>
      <c r="CL172" s="100"/>
      <c r="CM172" s="100"/>
      <c r="CN172" s="100"/>
      <c r="CO172" s="100"/>
      <c r="CP172" s="100"/>
    </row>
    <row r="173" spans="1:94" ht="19.5" customHeight="1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  <c r="X173" s="100"/>
      <c r="Y173" s="100"/>
      <c r="Z173" s="100"/>
      <c r="AA173" s="100"/>
      <c r="AB173" s="100"/>
      <c r="AC173" s="100"/>
      <c r="AD173" s="100"/>
      <c r="AE173" s="100"/>
      <c r="AF173" s="100"/>
      <c r="AG173" s="100"/>
      <c r="AH173" s="100"/>
      <c r="AI173" s="100"/>
      <c r="AJ173" s="100"/>
      <c r="AK173" s="100"/>
      <c r="AL173" s="100"/>
      <c r="AM173" s="100"/>
      <c r="AN173" s="100"/>
      <c r="AO173" s="100"/>
      <c r="AP173" s="100"/>
      <c r="AQ173" s="100"/>
      <c r="AR173" s="100"/>
      <c r="AS173" s="100"/>
      <c r="AT173" s="100"/>
      <c r="AU173" s="100"/>
      <c r="AV173" s="100"/>
      <c r="AW173" s="100"/>
      <c r="AX173" s="100"/>
      <c r="AY173" s="100"/>
      <c r="AZ173" s="100"/>
      <c r="BA173" s="100"/>
      <c r="BB173" s="100"/>
      <c r="BC173" s="100"/>
      <c r="BD173" s="100"/>
      <c r="BE173" s="100"/>
      <c r="BF173" s="100"/>
      <c r="BG173" s="100"/>
      <c r="BH173" s="100"/>
      <c r="BI173" s="100"/>
      <c r="BJ173" s="100"/>
      <c r="BK173" s="100"/>
      <c r="BL173" s="100"/>
      <c r="BM173" s="100"/>
      <c r="BN173" s="100"/>
      <c r="BO173" s="100"/>
      <c r="BP173" s="100"/>
      <c r="BQ173" s="100"/>
      <c r="BR173" s="100"/>
      <c r="BS173" s="100"/>
      <c r="BT173" s="100"/>
      <c r="BU173" s="100"/>
      <c r="BV173" s="100"/>
      <c r="BW173" s="100"/>
      <c r="BX173" s="100"/>
      <c r="BY173" s="100"/>
      <c r="BZ173" s="100"/>
      <c r="CA173" s="100"/>
      <c r="CB173" s="100"/>
      <c r="CC173" s="100"/>
      <c r="CD173" s="100"/>
      <c r="CE173" s="100"/>
      <c r="CF173" s="100"/>
      <c r="CG173" s="100"/>
      <c r="CH173" s="100"/>
      <c r="CI173" s="100"/>
      <c r="CJ173" s="100"/>
      <c r="CK173" s="100"/>
      <c r="CL173" s="100"/>
      <c r="CM173" s="100"/>
      <c r="CN173" s="100"/>
      <c r="CO173" s="100"/>
      <c r="CP173" s="100"/>
    </row>
    <row r="174" spans="1:94" ht="19.5" customHeight="1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  <c r="X174" s="100"/>
      <c r="Y174" s="100"/>
      <c r="Z174" s="100"/>
      <c r="AA174" s="100"/>
      <c r="AB174" s="100"/>
      <c r="AC174" s="100"/>
      <c r="AD174" s="100"/>
      <c r="AE174" s="100"/>
      <c r="AF174" s="100"/>
      <c r="AG174" s="100"/>
      <c r="AH174" s="100"/>
      <c r="AI174" s="100"/>
      <c r="AJ174" s="100"/>
      <c r="AK174" s="100"/>
      <c r="AL174" s="100"/>
      <c r="AM174" s="100"/>
      <c r="AN174" s="100"/>
      <c r="AO174" s="100"/>
      <c r="AP174" s="100"/>
      <c r="AQ174" s="100"/>
      <c r="AR174" s="100"/>
      <c r="AS174" s="100"/>
      <c r="AT174" s="100"/>
      <c r="AU174" s="100"/>
      <c r="AV174" s="100"/>
      <c r="AW174" s="100"/>
      <c r="AX174" s="100"/>
      <c r="AY174" s="100"/>
      <c r="AZ174" s="100"/>
      <c r="BA174" s="100"/>
      <c r="BB174" s="100"/>
      <c r="BC174" s="100"/>
      <c r="BD174" s="100"/>
      <c r="BE174" s="100"/>
      <c r="BF174" s="100"/>
      <c r="BG174" s="100"/>
      <c r="BH174" s="100"/>
      <c r="BI174" s="100"/>
      <c r="BJ174" s="100"/>
      <c r="BK174" s="100"/>
      <c r="BL174" s="100"/>
      <c r="BM174" s="100"/>
      <c r="BN174" s="100"/>
      <c r="BO174" s="100"/>
      <c r="BP174" s="100"/>
      <c r="BQ174" s="100"/>
      <c r="BR174" s="100"/>
      <c r="BS174" s="100"/>
      <c r="BT174" s="100"/>
      <c r="BU174" s="100"/>
      <c r="BV174" s="100"/>
      <c r="BW174" s="100"/>
      <c r="BX174" s="100"/>
      <c r="BY174" s="100"/>
      <c r="BZ174" s="100"/>
      <c r="CA174" s="100"/>
      <c r="CB174" s="100"/>
      <c r="CC174" s="100"/>
      <c r="CD174" s="100"/>
      <c r="CE174" s="100"/>
      <c r="CF174" s="100"/>
      <c r="CG174" s="100"/>
      <c r="CH174" s="100"/>
      <c r="CI174" s="100"/>
      <c r="CJ174" s="100"/>
      <c r="CK174" s="100"/>
      <c r="CL174" s="100"/>
      <c r="CM174" s="100"/>
      <c r="CN174" s="100"/>
      <c r="CO174" s="100"/>
      <c r="CP174" s="100"/>
    </row>
    <row r="175" spans="1:94" ht="19.5" customHeight="1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  <c r="X175" s="100"/>
      <c r="Y175" s="100"/>
      <c r="Z175" s="100"/>
      <c r="AA175" s="100"/>
      <c r="AB175" s="100"/>
      <c r="AC175" s="100"/>
      <c r="AD175" s="100"/>
      <c r="AE175" s="100"/>
      <c r="AF175" s="100"/>
      <c r="AG175" s="100"/>
      <c r="AH175" s="100"/>
      <c r="AI175" s="100"/>
      <c r="AJ175" s="100"/>
      <c r="AK175" s="100"/>
      <c r="AL175" s="100"/>
      <c r="AM175" s="100"/>
      <c r="AN175" s="100"/>
      <c r="AO175" s="100"/>
      <c r="AP175" s="100"/>
      <c r="AQ175" s="100"/>
      <c r="AR175" s="100"/>
      <c r="AS175" s="100"/>
      <c r="AT175" s="100"/>
      <c r="AU175" s="100"/>
      <c r="AV175" s="100"/>
      <c r="AW175" s="100"/>
      <c r="AX175" s="100"/>
      <c r="AY175" s="100"/>
      <c r="AZ175" s="100"/>
      <c r="BA175" s="100"/>
      <c r="BB175" s="100"/>
      <c r="BC175" s="100"/>
      <c r="BD175" s="100"/>
      <c r="BE175" s="100"/>
      <c r="BF175" s="100"/>
      <c r="BG175" s="100"/>
      <c r="BH175" s="100"/>
      <c r="BI175" s="100"/>
      <c r="BJ175" s="100"/>
      <c r="BK175" s="100"/>
      <c r="BL175" s="100"/>
      <c r="BM175" s="100"/>
      <c r="BN175" s="100"/>
      <c r="BO175" s="100"/>
      <c r="BP175" s="100"/>
      <c r="BQ175" s="100"/>
      <c r="BR175" s="100"/>
      <c r="BS175" s="100"/>
      <c r="BT175" s="100"/>
      <c r="BU175" s="100"/>
      <c r="BV175" s="100"/>
      <c r="BW175" s="100"/>
      <c r="BX175" s="100"/>
      <c r="BY175" s="100"/>
      <c r="BZ175" s="100"/>
      <c r="CA175" s="100"/>
      <c r="CB175" s="100"/>
      <c r="CC175" s="100"/>
      <c r="CD175" s="100"/>
      <c r="CE175" s="100"/>
      <c r="CF175" s="100"/>
      <c r="CG175" s="100"/>
      <c r="CH175" s="100"/>
      <c r="CI175" s="100"/>
      <c r="CJ175" s="100"/>
      <c r="CK175" s="100"/>
      <c r="CL175" s="100"/>
      <c r="CM175" s="100"/>
      <c r="CN175" s="100"/>
      <c r="CO175" s="100"/>
      <c r="CP175" s="100"/>
    </row>
    <row r="176" spans="1:94" ht="19.5" customHeight="1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  <c r="X176" s="100"/>
      <c r="Y176" s="100"/>
      <c r="Z176" s="100"/>
      <c r="AA176" s="100"/>
      <c r="AB176" s="100"/>
      <c r="AC176" s="100"/>
      <c r="AD176" s="100"/>
      <c r="AE176" s="100"/>
      <c r="AF176" s="100"/>
      <c r="AG176" s="100"/>
      <c r="AH176" s="100"/>
      <c r="AI176" s="100"/>
      <c r="AJ176" s="100"/>
      <c r="AK176" s="100"/>
      <c r="AL176" s="100"/>
      <c r="AM176" s="100"/>
      <c r="AN176" s="100"/>
      <c r="AO176" s="100"/>
      <c r="AP176" s="100"/>
      <c r="AQ176" s="100"/>
      <c r="AR176" s="100"/>
      <c r="AS176" s="100"/>
      <c r="AT176" s="100"/>
      <c r="AU176" s="100"/>
      <c r="AV176" s="100"/>
      <c r="AW176" s="100"/>
      <c r="AX176" s="100"/>
      <c r="AY176" s="100"/>
      <c r="AZ176" s="100"/>
      <c r="BA176" s="100"/>
      <c r="BB176" s="100"/>
      <c r="BC176" s="100"/>
      <c r="BD176" s="100"/>
      <c r="BE176" s="100"/>
      <c r="BF176" s="100"/>
      <c r="BG176" s="100"/>
      <c r="BH176" s="100"/>
      <c r="BI176" s="100"/>
      <c r="BJ176" s="100"/>
      <c r="BK176" s="100"/>
      <c r="BL176" s="100"/>
      <c r="BM176" s="100"/>
      <c r="BN176" s="100"/>
      <c r="BO176" s="100"/>
      <c r="BP176" s="100"/>
      <c r="BQ176" s="100"/>
      <c r="BR176" s="100"/>
      <c r="BS176" s="100"/>
      <c r="BT176" s="100"/>
      <c r="BU176" s="100"/>
      <c r="BV176" s="100"/>
      <c r="BW176" s="100"/>
      <c r="BX176" s="100"/>
      <c r="BY176" s="100"/>
      <c r="BZ176" s="100"/>
      <c r="CA176" s="100"/>
      <c r="CB176" s="100"/>
      <c r="CC176" s="100"/>
      <c r="CD176" s="100"/>
      <c r="CE176" s="100"/>
      <c r="CF176" s="100"/>
      <c r="CG176" s="100"/>
      <c r="CH176" s="100"/>
      <c r="CI176" s="100"/>
      <c r="CJ176" s="100"/>
      <c r="CK176" s="100"/>
      <c r="CL176" s="100"/>
      <c r="CM176" s="100"/>
      <c r="CN176" s="100"/>
      <c r="CO176" s="100"/>
      <c r="CP176" s="100"/>
    </row>
    <row r="177" spans="1:94" ht="19.5" customHeight="1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0"/>
      <c r="AH177" s="100"/>
      <c r="AI177" s="100"/>
      <c r="AJ177" s="100"/>
      <c r="AK177" s="100"/>
      <c r="AL177" s="100"/>
      <c r="AM177" s="100"/>
      <c r="AN177" s="100"/>
      <c r="AO177" s="100"/>
      <c r="AP177" s="100"/>
      <c r="AQ177" s="100"/>
      <c r="AR177" s="100"/>
      <c r="AS177" s="100"/>
      <c r="AT177" s="100"/>
      <c r="AU177" s="100"/>
      <c r="AV177" s="100"/>
      <c r="AW177" s="100"/>
      <c r="AX177" s="100"/>
      <c r="AY177" s="100"/>
      <c r="AZ177" s="100"/>
      <c r="BA177" s="100"/>
      <c r="BB177" s="100"/>
      <c r="BC177" s="100"/>
      <c r="BD177" s="100"/>
      <c r="BE177" s="100"/>
      <c r="BF177" s="100"/>
      <c r="BG177" s="100"/>
      <c r="BH177" s="100"/>
      <c r="BI177" s="100"/>
      <c r="BJ177" s="100"/>
      <c r="BK177" s="100"/>
      <c r="BL177" s="100"/>
      <c r="BM177" s="100"/>
      <c r="BN177" s="100"/>
      <c r="BO177" s="100"/>
      <c r="BP177" s="100"/>
      <c r="BQ177" s="100"/>
      <c r="BR177" s="100"/>
      <c r="BS177" s="100"/>
      <c r="BT177" s="100"/>
      <c r="BU177" s="100"/>
      <c r="BV177" s="100"/>
      <c r="BW177" s="100"/>
      <c r="BX177" s="100"/>
      <c r="BY177" s="100"/>
      <c r="BZ177" s="100"/>
      <c r="CA177" s="100"/>
      <c r="CB177" s="100"/>
      <c r="CC177" s="100"/>
      <c r="CD177" s="100"/>
      <c r="CE177" s="100"/>
      <c r="CF177" s="100"/>
      <c r="CG177" s="100"/>
      <c r="CH177" s="100"/>
      <c r="CI177" s="100"/>
      <c r="CJ177" s="100"/>
      <c r="CK177" s="100"/>
      <c r="CL177" s="100"/>
      <c r="CM177" s="100"/>
      <c r="CN177" s="100"/>
      <c r="CO177" s="100"/>
      <c r="CP177" s="100"/>
    </row>
    <row r="178" spans="1:94" ht="19.5" customHeight="1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  <c r="X178" s="100"/>
      <c r="Y178" s="100"/>
      <c r="Z178" s="100"/>
      <c r="AA178" s="100"/>
      <c r="AB178" s="100"/>
      <c r="AC178" s="100"/>
      <c r="AD178" s="100"/>
      <c r="AE178" s="100"/>
      <c r="AF178" s="100"/>
      <c r="AG178" s="100"/>
      <c r="AH178" s="100"/>
      <c r="AI178" s="100"/>
      <c r="AJ178" s="100"/>
      <c r="AK178" s="100"/>
      <c r="AL178" s="100"/>
      <c r="AM178" s="100"/>
      <c r="AN178" s="100"/>
      <c r="AO178" s="100"/>
      <c r="AP178" s="100"/>
      <c r="AQ178" s="100"/>
      <c r="AR178" s="100"/>
      <c r="AS178" s="100"/>
      <c r="AT178" s="100"/>
      <c r="AU178" s="100"/>
      <c r="AV178" s="100"/>
      <c r="AW178" s="100"/>
      <c r="AX178" s="100"/>
      <c r="AY178" s="100"/>
      <c r="AZ178" s="100"/>
      <c r="BA178" s="100"/>
      <c r="BB178" s="100"/>
      <c r="BC178" s="100"/>
      <c r="BD178" s="100"/>
      <c r="BE178" s="100"/>
      <c r="BF178" s="100"/>
      <c r="BG178" s="100"/>
      <c r="BH178" s="100"/>
      <c r="BI178" s="100"/>
      <c r="BJ178" s="100"/>
      <c r="BK178" s="100"/>
      <c r="BL178" s="100"/>
      <c r="BM178" s="100"/>
      <c r="BN178" s="100"/>
      <c r="BO178" s="100"/>
      <c r="BP178" s="100"/>
      <c r="BQ178" s="100"/>
      <c r="BR178" s="100"/>
      <c r="BS178" s="100"/>
      <c r="BT178" s="100"/>
      <c r="BU178" s="100"/>
      <c r="BV178" s="100"/>
      <c r="BW178" s="100"/>
      <c r="BX178" s="100"/>
      <c r="BY178" s="100"/>
      <c r="BZ178" s="100"/>
      <c r="CA178" s="100"/>
      <c r="CB178" s="100"/>
      <c r="CC178" s="100"/>
      <c r="CD178" s="100"/>
      <c r="CE178" s="100"/>
      <c r="CF178" s="100"/>
      <c r="CG178" s="100"/>
      <c r="CH178" s="100"/>
      <c r="CI178" s="100"/>
      <c r="CJ178" s="100"/>
      <c r="CK178" s="100"/>
      <c r="CL178" s="100"/>
      <c r="CM178" s="100"/>
      <c r="CN178" s="100"/>
      <c r="CO178" s="100"/>
      <c r="CP178" s="100"/>
    </row>
    <row r="179" spans="1:94" ht="19.5" customHeight="1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  <c r="AF179" s="100"/>
      <c r="AG179" s="100"/>
      <c r="AH179" s="100"/>
      <c r="AI179" s="100"/>
      <c r="AJ179" s="100"/>
      <c r="AK179" s="100"/>
      <c r="AL179" s="100"/>
      <c r="AM179" s="100"/>
      <c r="AN179" s="100"/>
      <c r="AO179" s="100"/>
      <c r="AP179" s="100"/>
      <c r="AQ179" s="100"/>
      <c r="AR179" s="100"/>
      <c r="AS179" s="100"/>
      <c r="AT179" s="100"/>
      <c r="AU179" s="100"/>
      <c r="AV179" s="100"/>
      <c r="AW179" s="100"/>
      <c r="AX179" s="100"/>
      <c r="AY179" s="100"/>
      <c r="AZ179" s="100"/>
      <c r="BA179" s="100"/>
      <c r="BB179" s="100"/>
      <c r="BC179" s="100"/>
      <c r="BD179" s="100"/>
      <c r="BE179" s="100"/>
      <c r="BF179" s="100"/>
      <c r="BG179" s="100"/>
      <c r="BH179" s="100"/>
      <c r="BI179" s="100"/>
      <c r="BJ179" s="100"/>
      <c r="BK179" s="100"/>
      <c r="BL179" s="100"/>
      <c r="BM179" s="100"/>
      <c r="BN179" s="100"/>
      <c r="BO179" s="100"/>
      <c r="BP179" s="100"/>
      <c r="BQ179" s="100"/>
      <c r="BR179" s="100"/>
      <c r="BS179" s="100"/>
      <c r="BT179" s="100"/>
      <c r="BU179" s="100"/>
      <c r="BV179" s="100"/>
      <c r="BW179" s="100"/>
      <c r="BX179" s="100"/>
      <c r="BY179" s="100"/>
      <c r="BZ179" s="100"/>
      <c r="CA179" s="100"/>
      <c r="CB179" s="100"/>
      <c r="CC179" s="100"/>
      <c r="CD179" s="100"/>
      <c r="CE179" s="100"/>
      <c r="CF179" s="100"/>
      <c r="CG179" s="100"/>
      <c r="CH179" s="100"/>
      <c r="CI179" s="100"/>
      <c r="CJ179" s="100"/>
      <c r="CK179" s="100"/>
      <c r="CL179" s="100"/>
      <c r="CM179" s="100"/>
      <c r="CN179" s="100"/>
      <c r="CO179" s="100"/>
      <c r="CP179" s="100"/>
    </row>
    <row r="180" spans="1:94" ht="19.5" customHeight="1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0"/>
      <c r="AD180" s="100"/>
      <c r="AE180" s="100"/>
      <c r="AF180" s="100"/>
      <c r="AG180" s="100"/>
      <c r="AH180" s="100"/>
      <c r="AI180" s="100"/>
      <c r="AJ180" s="100"/>
      <c r="AK180" s="100"/>
      <c r="AL180" s="100"/>
      <c r="AM180" s="100"/>
      <c r="AN180" s="100"/>
      <c r="AO180" s="100"/>
      <c r="AP180" s="100"/>
      <c r="AQ180" s="100"/>
      <c r="AR180" s="100"/>
      <c r="AS180" s="100"/>
      <c r="AT180" s="100"/>
      <c r="AU180" s="100"/>
      <c r="AV180" s="100"/>
      <c r="AW180" s="100"/>
      <c r="AX180" s="100"/>
      <c r="AY180" s="100"/>
      <c r="AZ180" s="100"/>
      <c r="BA180" s="100"/>
      <c r="BB180" s="100"/>
      <c r="BC180" s="100"/>
      <c r="BD180" s="100"/>
      <c r="BE180" s="100"/>
      <c r="BF180" s="100"/>
      <c r="BG180" s="100"/>
      <c r="BH180" s="100"/>
      <c r="BI180" s="100"/>
      <c r="BJ180" s="100"/>
      <c r="BK180" s="100"/>
      <c r="BL180" s="100"/>
      <c r="BM180" s="100"/>
      <c r="BN180" s="100"/>
      <c r="BO180" s="100"/>
      <c r="BP180" s="100"/>
      <c r="BQ180" s="100"/>
      <c r="BR180" s="100"/>
      <c r="BS180" s="100"/>
      <c r="BT180" s="100"/>
      <c r="BU180" s="100"/>
      <c r="BV180" s="100"/>
      <c r="BW180" s="100"/>
      <c r="BX180" s="100"/>
      <c r="BY180" s="100"/>
      <c r="BZ180" s="100"/>
      <c r="CA180" s="100"/>
      <c r="CB180" s="100"/>
      <c r="CC180" s="100"/>
      <c r="CD180" s="100"/>
      <c r="CE180" s="100"/>
      <c r="CF180" s="100"/>
      <c r="CG180" s="100"/>
      <c r="CH180" s="100"/>
      <c r="CI180" s="100"/>
      <c r="CJ180" s="100"/>
      <c r="CK180" s="100"/>
      <c r="CL180" s="100"/>
      <c r="CM180" s="100"/>
      <c r="CN180" s="100"/>
      <c r="CO180" s="100"/>
      <c r="CP180" s="100"/>
    </row>
    <row r="181" spans="1:94" ht="19.5" customHeight="1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0"/>
      <c r="Y181" s="100"/>
      <c r="Z181" s="100"/>
      <c r="AA181" s="100"/>
      <c r="AB181" s="100"/>
      <c r="AC181" s="100"/>
      <c r="AD181" s="100"/>
      <c r="AE181" s="100"/>
      <c r="AF181" s="100"/>
      <c r="AG181" s="100"/>
      <c r="AH181" s="100"/>
      <c r="AI181" s="100"/>
      <c r="AJ181" s="100"/>
      <c r="AK181" s="100"/>
      <c r="AL181" s="100"/>
      <c r="AM181" s="100"/>
      <c r="AN181" s="100"/>
      <c r="AO181" s="100"/>
      <c r="AP181" s="100"/>
      <c r="AQ181" s="100"/>
      <c r="AR181" s="100"/>
      <c r="AS181" s="100"/>
      <c r="AT181" s="100"/>
      <c r="AU181" s="100"/>
      <c r="AV181" s="100"/>
      <c r="AW181" s="100"/>
      <c r="AX181" s="100"/>
      <c r="AY181" s="100"/>
      <c r="AZ181" s="100"/>
      <c r="BA181" s="100"/>
      <c r="BB181" s="100"/>
      <c r="BC181" s="100"/>
      <c r="BD181" s="100"/>
      <c r="BE181" s="100"/>
      <c r="BF181" s="100"/>
      <c r="BG181" s="100"/>
      <c r="BH181" s="100"/>
      <c r="BI181" s="100"/>
      <c r="BJ181" s="100"/>
      <c r="BK181" s="100"/>
      <c r="BL181" s="100"/>
      <c r="BM181" s="100"/>
      <c r="BN181" s="100"/>
      <c r="BO181" s="100"/>
      <c r="BP181" s="100"/>
      <c r="BQ181" s="100"/>
      <c r="BR181" s="100"/>
      <c r="BS181" s="100"/>
      <c r="BT181" s="100"/>
      <c r="BU181" s="100"/>
      <c r="BV181" s="100"/>
      <c r="BW181" s="100"/>
      <c r="BX181" s="100"/>
      <c r="BY181" s="100"/>
      <c r="BZ181" s="100"/>
      <c r="CA181" s="100"/>
      <c r="CB181" s="100"/>
      <c r="CC181" s="100"/>
      <c r="CD181" s="100"/>
      <c r="CE181" s="100"/>
      <c r="CF181" s="100"/>
      <c r="CG181" s="100"/>
      <c r="CH181" s="100"/>
      <c r="CI181" s="100"/>
      <c r="CJ181" s="100"/>
      <c r="CK181" s="100"/>
      <c r="CL181" s="100"/>
      <c r="CM181" s="100"/>
      <c r="CN181" s="100"/>
      <c r="CO181" s="100"/>
      <c r="CP181" s="100"/>
    </row>
    <row r="182" spans="1:94" ht="19.5" customHeight="1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0"/>
      <c r="AD182" s="100"/>
      <c r="AE182" s="100"/>
      <c r="AF182" s="100"/>
      <c r="AG182" s="100"/>
      <c r="AH182" s="100"/>
      <c r="AI182" s="100"/>
      <c r="AJ182" s="100"/>
      <c r="AK182" s="100"/>
      <c r="AL182" s="100"/>
      <c r="AM182" s="100"/>
      <c r="AN182" s="100"/>
      <c r="AO182" s="100"/>
      <c r="AP182" s="100"/>
      <c r="AQ182" s="100"/>
      <c r="AR182" s="100"/>
      <c r="AS182" s="100"/>
      <c r="AT182" s="100"/>
      <c r="AU182" s="100"/>
      <c r="AV182" s="100"/>
      <c r="AW182" s="100"/>
      <c r="AX182" s="100"/>
      <c r="AY182" s="100"/>
      <c r="AZ182" s="100"/>
      <c r="BA182" s="100"/>
      <c r="BB182" s="100"/>
      <c r="BC182" s="100"/>
      <c r="BD182" s="100"/>
      <c r="BE182" s="100"/>
      <c r="BF182" s="100"/>
      <c r="BG182" s="100"/>
      <c r="BH182" s="100"/>
      <c r="BI182" s="100"/>
      <c r="BJ182" s="100"/>
      <c r="BK182" s="100"/>
      <c r="BL182" s="100"/>
      <c r="BM182" s="100"/>
      <c r="BN182" s="100"/>
      <c r="BO182" s="100"/>
      <c r="BP182" s="100"/>
      <c r="BQ182" s="100"/>
      <c r="BR182" s="100"/>
      <c r="BS182" s="100"/>
      <c r="BT182" s="100"/>
      <c r="BU182" s="100"/>
      <c r="BV182" s="100"/>
      <c r="BW182" s="100"/>
      <c r="BX182" s="100"/>
      <c r="BY182" s="100"/>
      <c r="BZ182" s="100"/>
      <c r="CA182" s="100"/>
      <c r="CB182" s="100"/>
      <c r="CC182" s="100"/>
      <c r="CD182" s="100"/>
      <c r="CE182" s="100"/>
      <c r="CF182" s="100"/>
      <c r="CG182" s="100"/>
      <c r="CH182" s="100"/>
      <c r="CI182" s="100"/>
      <c r="CJ182" s="100"/>
      <c r="CK182" s="100"/>
      <c r="CL182" s="100"/>
      <c r="CM182" s="100"/>
      <c r="CN182" s="100"/>
      <c r="CO182" s="100"/>
      <c r="CP182" s="100"/>
    </row>
    <row r="183" spans="1:94" ht="19.5" customHeight="1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  <c r="AG183" s="100"/>
      <c r="AH183" s="100"/>
      <c r="AI183" s="100"/>
      <c r="AJ183" s="100"/>
      <c r="AK183" s="100"/>
      <c r="AL183" s="100"/>
      <c r="AM183" s="100"/>
      <c r="AN183" s="100"/>
      <c r="AO183" s="100"/>
      <c r="AP183" s="100"/>
      <c r="AQ183" s="100"/>
      <c r="AR183" s="100"/>
      <c r="AS183" s="100"/>
      <c r="AT183" s="100"/>
      <c r="AU183" s="100"/>
      <c r="AV183" s="100"/>
      <c r="AW183" s="100"/>
      <c r="AX183" s="100"/>
      <c r="AY183" s="100"/>
      <c r="AZ183" s="100"/>
      <c r="BA183" s="100"/>
      <c r="BB183" s="100"/>
      <c r="BC183" s="100"/>
      <c r="BD183" s="100"/>
      <c r="BE183" s="100"/>
      <c r="BF183" s="100"/>
      <c r="BG183" s="100"/>
      <c r="BH183" s="100"/>
      <c r="BI183" s="100"/>
      <c r="BJ183" s="100"/>
      <c r="BK183" s="100"/>
      <c r="BL183" s="100"/>
      <c r="BM183" s="100"/>
      <c r="BN183" s="100"/>
      <c r="BO183" s="100"/>
      <c r="BP183" s="100"/>
      <c r="BQ183" s="100"/>
      <c r="BR183" s="100"/>
      <c r="BS183" s="100"/>
      <c r="BT183" s="100"/>
      <c r="BU183" s="100"/>
      <c r="BV183" s="100"/>
      <c r="BW183" s="100"/>
      <c r="BX183" s="100"/>
      <c r="BY183" s="100"/>
      <c r="BZ183" s="100"/>
      <c r="CA183" s="100"/>
      <c r="CB183" s="100"/>
      <c r="CC183" s="100"/>
      <c r="CD183" s="100"/>
      <c r="CE183" s="100"/>
      <c r="CF183" s="100"/>
      <c r="CG183" s="100"/>
      <c r="CH183" s="100"/>
      <c r="CI183" s="100"/>
      <c r="CJ183" s="100"/>
      <c r="CK183" s="100"/>
      <c r="CL183" s="100"/>
      <c r="CM183" s="100"/>
      <c r="CN183" s="100"/>
      <c r="CO183" s="100"/>
      <c r="CP183" s="100"/>
    </row>
    <row r="184" spans="1:94" ht="19.5" customHeight="1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  <c r="AA184" s="100"/>
      <c r="AB184" s="100"/>
      <c r="AC184" s="100"/>
      <c r="AD184" s="100"/>
      <c r="AE184" s="100"/>
      <c r="AF184" s="100"/>
      <c r="AG184" s="100"/>
      <c r="AH184" s="100"/>
      <c r="AI184" s="100"/>
      <c r="AJ184" s="100"/>
      <c r="AK184" s="100"/>
      <c r="AL184" s="100"/>
      <c r="AM184" s="100"/>
      <c r="AN184" s="100"/>
      <c r="AO184" s="100"/>
      <c r="AP184" s="100"/>
      <c r="AQ184" s="100"/>
      <c r="AR184" s="100"/>
      <c r="AS184" s="100"/>
      <c r="AT184" s="100"/>
      <c r="AU184" s="100"/>
      <c r="AV184" s="100"/>
      <c r="AW184" s="100"/>
      <c r="AX184" s="100"/>
      <c r="AY184" s="100"/>
      <c r="AZ184" s="100"/>
      <c r="BA184" s="100"/>
      <c r="BB184" s="100"/>
      <c r="BC184" s="100"/>
      <c r="BD184" s="100"/>
      <c r="BE184" s="100"/>
      <c r="BF184" s="100"/>
      <c r="BG184" s="100"/>
      <c r="BH184" s="100"/>
      <c r="BI184" s="100"/>
      <c r="BJ184" s="100"/>
      <c r="BK184" s="100"/>
      <c r="BL184" s="100"/>
      <c r="BM184" s="100"/>
      <c r="BN184" s="100"/>
      <c r="BO184" s="100"/>
      <c r="BP184" s="100"/>
      <c r="BQ184" s="100"/>
      <c r="BR184" s="100"/>
      <c r="BS184" s="100"/>
      <c r="BT184" s="100"/>
      <c r="BU184" s="100"/>
      <c r="BV184" s="100"/>
      <c r="BW184" s="100"/>
      <c r="BX184" s="100"/>
      <c r="BY184" s="100"/>
      <c r="BZ184" s="100"/>
      <c r="CA184" s="100"/>
      <c r="CB184" s="100"/>
      <c r="CC184" s="100"/>
      <c r="CD184" s="100"/>
      <c r="CE184" s="100"/>
      <c r="CF184" s="100"/>
      <c r="CG184" s="100"/>
      <c r="CH184" s="100"/>
      <c r="CI184" s="100"/>
      <c r="CJ184" s="100"/>
      <c r="CK184" s="100"/>
      <c r="CL184" s="100"/>
      <c r="CM184" s="100"/>
      <c r="CN184" s="100"/>
      <c r="CO184" s="100"/>
      <c r="CP184" s="100"/>
    </row>
    <row r="185" spans="1:94" ht="19.5" customHeight="1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  <c r="X185" s="100"/>
      <c r="Y185" s="100"/>
      <c r="Z185" s="100"/>
      <c r="AA185" s="100"/>
      <c r="AB185" s="100"/>
      <c r="AC185" s="100"/>
      <c r="AD185" s="100"/>
      <c r="AE185" s="100"/>
      <c r="AF185" s="100"/>
      <c r="AG185" s="100"/>
      <c r="AH185" s="100"/>
      <c r="AI185" s="100"/>
      <c r="AJ185" s="100"/>
      <c r="AK185" s="100"/>
      <c r="AL185" s="100"/>
      <c r="AM185" s="100"/>
      <c r="AN185" s="100"/>
      <c r="AO185" s="100"/>
      <c r="AP185" s="100"/>
      <c r="AQ185" s="100"/>
      <c r="AR185" s="100"/>
      <c r="AS185" s="100"/>
      <c r="AT185" s="100"/>
      <c r="AU185" s="100"/>
      <c r="AV185" s="100"/>
      <c r="AW185" s="100"/>
      <c r="AX185" s="100"/>
      <c r="AY185" s="100"/>
      <c r="AZ185" s="100"/>
      <c r="BA185" s="100"/>
      <c r="BB185" s="100"/>
      <c r="BC185" s="100"/>
      <c r="BD185" s="100"/>
      <c r="BE185" s="100"/>
      <c r="BF185" s="100"/>
      <c r="BG185" s="100"/>
      <c r="BH185" s="100"/>
      <c r="BI185" s="100"/>
      <c r="BJ185" s="100"/>
      <c r="BK185" s="100"/>
      <c r="BL185" s="100"/>
      <c r="BM185" s="100"/>
      <c r="BN185" s="100"/>
      <c r="BO185" s="100"/>
      <c r="BP185" s="100"/>
      <c r="BQ185" s="100"/>
      <c r="BR185" s="100"/>
      <c r="BS185" s="100"/>
      <c r="BT185" s="100"/>
      <c r="BU185" s="100"/>
      <c r="BV185" s="100"/>
      <c r="BW185" s="100"/>
      <c r="BX185" s="100"/>
      <c r="BY185" s="100"/>
      <c r="BZ185" s="100"/>
      <c r="CA185" s="100"/>
      <c r="CB185" s="100"/>
      <c r="CC185" s="100"/>
      <c r="CD185" s="100"/>
      <c r="CE185" s="100"/>
      <c r="CF185" s="100"/>
      <c r="CG185" s="100"/>
      <c r="CH185" s="100"/>
      <c r="CI185" s="100"/>
      <c r="CJ185" s="100"/>
      <c r="CK185" s="100"/>
      <c r="CL185" s="100"/>
      <c r="CM185" s="100"/>
      <c r="CN185" s="100"/>
      <c r="CO185" s="100"/>
      <c r="CP185" s="100"/>
    </row>
    <row r="186" spans="1:94" ht="19.5" customHeight="1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  <c r="AG186" s="100"/>
      <c r="AH186" s="100"/>
      <c r="AI186" s="100"/>
      <c r="AJ186" s="100"/>
      <c r="AK186" s="100"/>
      <c r="AL186" s="100"/>
      <c r="AM186" s="100"/>
      <c r="AN186" s="100"/>
      <c r="AO186" s="100"/>
      <c r="AP186" s="100"/>
      <c r="AQ186" s="100"/>
      <c r="AR186" s="100"/>
      <c r="AS186" s="100"/>
      <c r="AT186" s="100"/>
      <c r="AU186" s="100"/>
      <c r="AV186" s="100"/>
      <c r="AW186" s="100"/>
      <c r="AX186" s="100"/>
      <c r="AY186" s="100"/>
      <c r="AZ186" s="100"/>
      <c r="BA186" s="100"/>
      <c r="BB186" s="100"/>
      <c r="BC186" s="100"/>
      <c r="BD186" s="100"/>
      <c r="BE186" s="100"/>
      <c r="BF186" s="100"/>
      <c r="BG186" s="100"/>
      <c r="BH186" s="100"/>
      <c r="BI186" s="100"/>
      <c r="BJ186" s="100"/>
      <c r="BK186" s="100"/>
      <c r="BL186" s="100"/>
      <c r="BM186" s="100"/>
      <c r="BN186" s="100"/>
      <c r="BO186" s="100"/>
      <c r="BP186" s="100"/>
      <c r="BQ186" s="100"/>
      <c r="BR186" s="100"/>
      <c r="BS186" s="100"/>
      <c r="BT186" s="100"/>
      <c r="BU186" s="100"/>
      <c r="BV186" s="100"/>
      <c r="BW186" s="100"/>
      <c r="BX186" s="100"/>
      <c r="BY186" s="100"/>
      <c r="BZ186" s="100"/>
      <c r="CA186" s="100"/>
      <c r="CB186" s="100"/>
      <c r="CC186" s="100"/>
      <c r="CD186" s="100"/>
      <c r="CE186" s="100"/>
      <c r="CF186" s="100"/>
      <c r="CG186" s="100"/>
      <c r="CH186" s="100"/>
      <c r="CI186" s="100"/>
      <c r="CJ186" s="100"/>
      <c r="CK186" s="100"/>
      <c r="CL186" s="100"/>
      <c r="CM186" s="100"/>
      <c r="CN186" s="100"/>
      <c r="CO186" s="100"/>
      <c r="CP186" s="100"/>
    </row>
    <row r="187" spans="1:94" ht="19.5" customHeight="1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  <c r="Z187" s="100"/>
      <c r="AA187" s="100"/>
      <c r="AB187" s="100"/>
      <c r="AC187" s="100"/>
      <c r="AD187" s="100"/>
      <c r="AE187" s="100"/>
      <c r="AF187" s="100"/>
      <c r="AG187" s="100"/>
      <c r="AH187" s="100"/>
      <c r="AI187" s="100"/>
      <c r="AJ187" s="100"/>
      <c r="AK187" s="100"/>
      <c r="AL187" s="100"/>
      <c r="AM187" s="100"/>
      <c r="AN187" s="100"/>
      <c r="AO187" s="100"/>
      <c r="AP187" s="100"/>
      <c r="AQ187" s="100"/>
      <c r="AR187" s="100"/>
      <c r="AS187" s="100"/>
      <c r="AT187" s="100"/>
      <c r="AU187" s="100"/>
      <c r="AV187" s="100"/>
      <c r="AW187" s="100"/>
      <c r="AX187" s="100"/>
      <c r="AY187" s="100"/>
      <c r="AZ187" s="100"/>
      <c r="BA187" s="100"/>
      <c r="BB187" s="100"/>
      <c r="BC187" s="100"/>
      <c r="BD187" s="100"/>
      <c r="BE187" s="100"/>
      <c r="BF187" s="100"/>
      <c r="BG187" s="100"/>
      <c r="BH187" s="100"/>
      <c r="BI187" s="100"/>
      <c r="BJ187" s="100"/>
      <c r="BK187" s="100"/>
      <c r="BL187" s="100"/>
      <c r="BM187" s="100"/>
      <c r="BN187" s="100"/>
      <c r="BO187" s="100"/>
      <c r="BP187" s="100"/>
      <c r="BQ187" s="100"/>
      <c r="BR187" s="100"/>
      <c r="BS187" s="100"/>
      <c r="BT187" s="100"/>
      <c r="BU187" s="100"/>
      <c r="BV187" s="100"/>
      <c r="BW187" s="100"/>
      <c r="BX187" s="100"/>
      <c r="BY187" s="100"/>
      <c r="BZ187" s="100"/>
      <c r="CA187" s="100"/>
      <c r="CB187" s="100"/>
      <c r="CC187" s="100"/>
      <c r="CD187" s="100"/>
      <c r="CE187" s="100"/>
      <c r="CF187" s="100"/>
      <c r="CG187" s="100"/>
      <c r="CH187" s="100"/>
      <c r="CI187" s="100"/>
      <c r="CJ187" s="100"/>
      <c r="CK187" s="100"/>
      <c r="CL187" s="100"/>
      <c r="CM187" s="100"/>
      <c r="CN187" s="100"/>
      <c r="CO187" s="100"/>
      <c r="CP187" s="100"/>
    </row>
    <row r="188" spans="1:94" ht="19.5" customHeight="1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100"/>
      <c r="Y188" s="100"/>
      <c r="Z188" s="100"/>
      <c r="AA188" s="100"/>
      <c r="AB188" s="100"/>
      <c r="AC188" s="100"/>
      <c r="AD188" s="100"/>
      <c r="AE188" s="100"/>
      <c r="AF188" s="100"/>
      <c r="AG188" s="100"/>
      <c r="AH188" s="100"/>
      <c r="AI188" s="100"/>
      <c r="AJ188" s="100"/>
      <c r="AK188" s="100"/>
      <c r="AL188" s="100"/>
      <c r="AM188" s="100"/>
      <c r="AN188" s="100"/>
      <c r="AO188" s="100"/>
      <c r="AP188" s="100"/>
      <c r="AQ188" s="100"/>
      <c r="AR188" s="100"/>
      <c r="AS188" s="100"/>
      <c r="AT188" s="100"/>
      <c r="AU188" s="100"/>
      <c r="AV188" s="100"/>
      <c r="AW188" s="100"/>
      <c r="AX188" s="100"/>
      <c r="AY188" s="100"/>
      <c r="AZ188" s="100"/>
      <c r="BA188" s="100"/>
      <c r="BB188" s="100"/>
      <c r="BC188" s="100"/>
      <c r="BD188" s="100"/>
      <c r="BE188" s="100"/>
      <c r="BF188" s="100"/>
      <c r="BG188" s="100"/>
      <c r="BH188" s="100"/>
      <c r="BI188" s="100"/>
      <c r="BJ188" s="100"/>
      <c r="BK188" s="100"/>
      <c r="BL188" s="100"/>
      <c r="BM188" s="100"/>
      <c r="BN188" s="100"/>
      <c r="BO188" s="100"/>
      <c r="BP188" s="100"/>
      <c r="BQ188" s="100"/>
      <c r="BR188" s="100"/>
      <c r="BS188" s="100"/>
      <c r="BT188" s="100"/>
      <c r="BU188" s="100"/>
      <c r="BV188" s="100"/>
      <c r="BW188" s="100"/>
      <c r="BX188" s="100"/>
      <c r="BY188" s="100"/>
      <c r="BZ188" s="100"/>
      <c r="CA188" s="100"/>
      <c r="CB188" s="100"/>
      <c r="CC188" s="100"/>
      <c r="CD188" s="100"/>
      <c r="CE188" s="100"/>
      <c r="CF188" s="100"/>
      <c r="CG188" s="100"/>
      <c r="CH188" s="100"/>
      <c r="CI188" s="100"/>
      <c r="CJ188" s="100"/>
      <c r="CK188" s="100"/>
      <c r="CL188" s="100"/>
      <c r="CM188" s="100"/>
      <c r="CN188" s="100"/>
      <c r="CO188" s="100"/>
      <c r="CP188" s="100"/>
    </row>
    <row r="189" spans="1:94" ht="19.5" customHeight="1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  <c r="X189" s="100"/>
      <c r="Y189" s="100"/>
      <c r="Z189" s="100"/>
      <c r="AA189" s="100"/>
      <c r="AB189" s="100"/>
      <c r="AC189" s="100"/>
      <c r="AD189" s="100"/>
      <c r="AE189" s="100"/>
      <c r="AF189" s="100"/>
      <c r="AG189" s="100"/>
      <c r="AH189" s="100"/>
      <c r="AI189" s="100"/>
      <c r="AJ189" s="100"/>
      <c r="AK189" s="100"/>
      <c r="AL189" s="100"/>
      <c r="AM189" s="100"/>
      <c r="AN189" s="100"/>
      <c r="AO189" s="100"/>
      <c r="AP189" s="100"/>
      <c r="AQ189" s="100"/>
      <c r="AR189" s="100"/>
      <c r="AS189" s="100"/>
      <c r="AT189" s="100"/>
      <c r="AU189" s="100"/>
      <c r="AV189" s="100"/>
      <c r="AW189" s="100"/>
      <c r="AX189" s="100"/>
      <c r="AY189" s="100"/>
      <c r="AZ189" s="100"/>
      <c r="BA189" s="100"/>
      <c r="BB189" s="100"/>
      <c r="BC189" s="100"/>
      <c r="BD189" s="100"/>
      <c r="BE189" s="100"/>
      <c r="BF189" s="100"/>
      <c r="BG189" s="100"/>
      <c r="BH189" s="100"/>
      <c r="BI189" s="100"/>
      <c r="BJ189" s="100"/>
      <c r="BK189" s="100"/>
      <c r="BL189" s="100"/>
      <c r="BM189" s="100"/>
      <c r="BN189" s="100"/>
      <c r="BO189" s="100"/>
      <c r="BP189" s="100"/>
      <c r="BQ189" s="100"/>
      <c r="BR189" s="100"/>
      <c r="BS189" s="100"/>
      <c r="BT189" s="100"/>
      <c r="BU189" s="100"/>
      <c r="BV189" s="100"/>
      <c r="BW189" s="100"/>
      <c r="BX189" s="100"/>
      <c r="BY189" s="100"/>
      <c r="BZ189" s="100"/>
      <c r="CA189" s="100"/>
      <c r="CB189" s="100"/>
      <c r="CC189" s="100"/>
      <c r="CD189" s="100"/>
      <c r="CE189" s="100"/>
      <c r="CF189" s="100"/>
      <c r="CG189" s="100"/>
      <c r="CH189" s="100"/>
      <c r="CI189" s="100"/>
      <c r="CJ189" s="100"/>
      <c r="CK189" s="100"/>
      <c r="CL189" s="100"/>
      <c r="CM189" s="100"/>
      <c r="CN189" s="100"/>
      <c r="CO189" s="100"/>
      <c r="CP189" s="100"/>
    </row>
    <row r="190" spans="1:94" ht="19.5" customHeight="1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  <c r="AG190" s="100"/>
      <c r="AH190" s="100"/>
      <c r="AI190" s="100"/>
      <c r="AJ190" s="100"/>
      <c r="AK190" s="100"/>
      <c r="AL190" s="100"/>
      <c r="AM190" s="100"/>
      <c r="AN190" s="100"/>
      <c r="AO190" s="100"/>
      <c r="AP190" s="100"/>
      <c r="AQ190" s="100"/>
      <c r="AR190" s="100"/>
      <c r="AS190" s="100"/>
      <c r="AT190" s="100"/>
      <c r="AU190" s="100"/>
      <c r="AV190" s="100"/>
      <c r="AW190" s="100"/>
      <c r="AX190" s="100"/>
      <c r="AY190" s="100"/>
      <c r="AZ190" s="100"/>
      <c r="BA190" s="100"/>
      <c r="BB190" s="100"/>
      <c r="BC190" s="100"/>
      <c r="BD190" s="100"/>
      <c r="BE190" s="100"/>
      <c r="BF190" s="100"/>
      <c r="BG190" s="100"/>
      <c r="BH190" s="100"/>
      <c r="BI190" s="100"/>
      <c r="BJ190" s="100"/>
      <c r="BK190" s="100"/>
      <c r="BL190" s="100"/>
      <c r="BM190" s="100"/>
      <c r="BN190" s="100"/>
      <c r="BO190" s="100"/>
      <c r="BP190" s="100"/>
      <c r="BQ190" s="100"/>
      <c r="BR190" s="100"/>
      <c r="BS190" s="100"/>
      <c r="BT190" s="100"/>
      <c r="BU190" s="100"/>
      <c r="BV190" s="100"/>
      <c r="BW190" s="100"/>
      <c r="BX190" s="100"/>
      <c r="BY190" s="100"/>
      <c r="BZ190" s="100"/>
      <c r="CA190" s="100"/>
      <c r="CB190" s="100"/>
      <c r="CC190" s="100"/>
      <c r="CD190" s="100"/>
      <c r="CE190" s="100"/>
      <c r="CF190" s="100"/>
      <c r="CG190" s="100"/>
      <c r="CH190" s="100"/>
      <c r="CI190" s="100"/>
      <c r="CJ190" s="100"/>
      <c r="CK190" s="100"/>
      <c r="CL190" s="100"/>
      <c r="CM190" s="100"/>
      <c r="CN190" s="100"/>
      <c r="CO190" s="100"/>
      <c r="CP190" s="100"/>
    </row>
    <row r="191" spans="1:94" ht="19.5" customHeight="1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  <c r="X191" s="100"/>
      <c r="Y191" s="100"/>
      <c r="Z191" s="100"/>
      <c r="AA191" s="100"/>
      <c r="AB191" s="100"/>
      <c r="AC191" s="100"/>
      <c r="AD191" s="100"/>
      <c r="AE191" s="100"/>
      <c r="AF191" s="100"/>
      <c r="AG191" s="100"/>
      <c r="AH191" s="100"/>
      <c r="AI191" s="100"/>
      <c r="AJ191" s="100"/>
      <c r="AK191" s="100"/>
      <c r="AL191" s="100"/>
      <c r="AM191" s="100"/>
      <c r="AN191" s="100"/>
      <c r="AO191" s="100"/>
      <c r="AP191" s="100"/>
      <c r="AQ191" s="100"/>
      <c r="AR191" s="100"/>
      <c r="AS191" s="100"/>
      <c r="AT191" s="100"/>
      <c r="AU191" s="100"/>
      <c r="AV191" s="100"/>
      <c r="AW191" s="100"/>
      <c r="AX191" s="100"/>
      <c r="AY191" s="100"/>
      <c r="AZ191" s="100"/>
      <c r="BA191" s="100"/>
      <c r="BB191" s="100"/>
      <c r="BC191" s="100"/>
      <c r="BD191" s="100"/>
      <c r="BE191" s="100"/>
      <c r="BF191" s="100"/>
      <c r="BG191" s="100"/>
      <c r="BH191" s="100"/>
      <c r="BI191" s="100"/>
      <c r="BJ191" s="100"/>
      <c r="BK191" s="100"/>
      <c r="BL191" s="100"/>
      <c r="BM191" s="100"/>
      <c r="BN191" s="100"/>
      <c r="BO191" s="100"/>
      <c r="BP191" s="100"/>
      <c r="BQ191" s="100"/>
      <c r="BR191" s="100"/>
      <c r="BS191" s="100"/>
      <c r="BT191" s="100"/>
      <c r="BU191" s="100"/>
      <c r="BV191" s="100"/>
      <c r="BW191" s="100"/>
      <c r="BX191" s="100"/>
      <c r="BY191" s="100"/>
      <c r="BZ191" s="100"/>
      <c r="CA191" s="100"/>
      <c r="CB191" s="100"/>
      <c r="CC191" s="100"/>
      <c r="CD191" s="100"/>
      <c r="CE191" s="100"/>
      <c r="CF191" s="100"/>
      <c r="CG191" s="100"/>
      <c r="CH191" s="100"/>
      <c r="CI191" s="100"/>
      <c r="CJ191" s="100"/>
      <c r="CK191" s="100"/>
      <c r="CL191" s="100"/>
      <c r="CM191" s="100"/>
      <c r="CN191" s="100"/>
      <c r="CO191" s="100"/>
      <c r="CP191" s="100"/>
    </row>
    <row r="192" spans="1:94" ht="19.5" customHeight="1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  <c r="X192" s="100"/>
      <c r="Y192" s="100"/>
      <c r="Z192" s="100"/>
      <c r="AA192" s="100"/>
      <c r="AB192" s="100"/>
      <c r="AC192" s="100"/>
      <c r="AD192" s="100"/>
      <c r="AE192" s="100"/>
      <c r="AF192" s="100"/>
      <c r="AG192" s="100"/>
      <c r="AH192" s="100"/>
      <c r="AI192" s="100"/>
      <c r="AJ192" s="100"/>
      <c r="AK192" s="100"/>
      <c r="AL192" s="100"/>
      <c r="AM192" s="100"/>
      <c r="AN192" s="100"/>
      <c r="AO192" s="100"/>
      <c r="AP192" s="100"/>
      <c r="AQ192" s="100"/>
      <c r="AR192" s="100"/>
      <c r="AS192" s="100"/>
      <c r="AT192" s="100"/>
      <c r="AU192" s="100"/>
      <c r="AV192" s="100"/>
      <c r="AW192" s="100"/>
      <c r="AX192" s="100"/>
      <c r="AY192" s="100"/>
      <c r="AZ192" s="100"/>
      <c r="BA192" s="100"/>
      <c r="BB192" s="100"/>
      <c r="BC192" s="100"/>
      <c r="BD192" s="100"/>
      <c r="BE192" s="100"/>
      <c r="BF192" s="100"/>
      <c r="BG192" s="100"/>
      <c r="BH192" s="100"/>
      <c r="BI192" s="100"/>
      <c r="BJ192" s="100"/>
      <c r="BK192" s="100"/>
      <c r="BL192" s="100"/>
      <c r="BM192" s="100"/>
      <c r="BN192" s="100"/>
      <c r="BO192" s="100"/>
      <c r="BP192" s="100"/>
      <c r="BQ192" s="100"/>
      <c r="BR192" s="100"/>
      <c r="BS192" s="100"/>
      <c r="BT192" s="100"/>
      <c r="BU192" s="100"/>
      <c r="BV192" s="100"/>
      <c r="BW192" s="100"/>
      <c r="BX192" s="100"/>
      <c r="BY192" s="100"/>
      <c r="BZ192" s="100"/>
      <c r="CA192" s="100"/>
      <c r="CB192" s="100"/>
      <c r="CC192" s="100"/>
      <c r="CD192" s="100"/>
      <c r="CE192" s="100"/>
      <c r="CF192" s="100"/>
      <c r="CG192" s="100"/>
      <c r="CH192" s="100"/>
      <c r="CI192" s="100"/>
      <c r="CJ192" s="100"/>
      <c r="CK192" s="100"/>
      <c r="CL192" s="100"/>
      <c r="CM192" s="100"/>
      <c r="CN192" s="100"/>
      <c r="CO192" s="100"/>
      <c r="CP192" s="100"/>
    </row>
    <row r="193" spans="1:94" ht="19.5" customHeight="1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  <c r="X193" s="100"/>
      <c r="Y193" s="100"/>
      <c r="Z193" s="100"/>
      <c r="AA193" s="100"/>
      <c r="AB193" s="100"/>
      <c r="AC193" s="100"/>
      <c r="AD193" s="100"/>
      <c r="AE193" s="100"/>
      <c r="AF193" s="100"/>
      <c r="AG193" s="100"/>
      <c r="AH193" s="100"/>
      <c r="AI193" s="100"/>
      <c r="AJ193" s="100"/>
      <c r="AK193" s="100"/>
      <c r="AL193" s="100"/>
      <c r="AM193" s="100"/>
      <c r="AN193" s="100"/>
      <c r="AO193" s="100"/>
      <c r="AP193" s="100"/>
      <c r="AQ193" s="100"/>
      <c r="AR193" s="100"/>
      <c r="AS193" s="100"/>
      <c r="AT193" s="100"/>
      <c r="AU193" s="100"/>
      <c r="AV193" s="100"/>
      <c r="AW193" s="100"/>
      <c r="AX193" s="100"/>
      <c r="AY193" s="100"/>
      <c r="AZ193" s="100"/>
      <c r="BA193" s="100"/>
      <c r="BB193" s="100"/>
      <c r="BC193" s="100"/>
      <c r="BD193" s="100"/>
      <c r="BE193" s="100"/>
      <c r="BF193" s="100"/>
      <c r="BG193" s="100"/>
      <c r="BH193" s="100"/>
      <c r="BI193" s="100"/>
      <c r="BJ193" s="100"/>
      <c r="BK193" s="100"/>
      <c r="BL193" s="100"/>
      <c r="BM193" s="100"/>
      <c r="BN193" s="100"/>
      <c r="BO193" s="100"/>
      <c r="BP193" s="100"/>
      <c r="BQ193" s="100"/>
      <c r="BR193" s="100"/>
      <c r="BS193" s="100"/>
      <c r="BT193" s="100"/>
      <c r="BU193" s="100"/>
      <c r="BV193" s="100"/>
      <c r="BW193" s="100"/>
      <c r="BX193" s="100"/>
      <c r="BY193" s="100"/>
      <c r="BZ193" s="100"/>
      <c r="CA193" s="100"/>
      <c r="CB193" s="100"/>
      <c r="CC193" s="100"/>
      <c r="CD193" s="100"/>
      <c r="CE193" s="100"/>
      <c r="CF193" s="100"/>
      <c r="CG193" s="100"/>
      <c r="CH193" s="100"/>
      <c r="CI193" s="100"/>
      <c r="CJ193" s="100"/>
      <c r="CK193" s="100"/>
      <c r="CL193" s="100"/>
      <c r="CM193" s="100"/>
      <c r="CN193" s="100"/>
      <c r="CO193" s="100"/>
      <c r="CP193" s="100"/>
    </row>
    <row r="194" spans="1:94" ht="19.5" customHeight="1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  <c r="X194" s="100"/>
      <c r="Y194" s="100"/>
      <c r="Z194" s="100"/>
      <c r="AA194" s="100"/>
      <c r="AB194" s="100"/>
      <c r="AC194" s="100"/>
      <c r="AD194" s="100"/>
      <c r="AE194" s="100"/>
      <c r="AF194" s="100"/>
      <c r="AG194" s="100"/>
      <c r="AH194" s="100"/>
      <c r="AI194" s="100"/>
      <c r="AJ194" s="100"/>
      <c r="AK194" s="100"/>
      <c r="AL194" s="100"/>
      <c r="AM194" s="100"/>
      <c r="AN194" s="100"/>
      <c r="AO194" s="100"/>
      <c r="AP194" s="100"/>
      <c r="AQ194" s="100"/>
      <c r="AR194" s="100"/>
      <c r="AS194" s="100"/>
      <c r="AT194" s="100"/>
      <c r="AU194" s="100"/>
      <c r="AV194" s="100"/>
      <c r="AW194" s="100"/>
      <c r="AX194" s="100"/>
      <c r="AY194" s="100"/>
      <c r="AZ194" s="100"/>
      <c r="BA194" s="100"/>
      <c r="BB194" s="100"/>
      <c r="BC194" s="100"/>
      <c r="BD194" s="100"/>
      <c r="BE194" s="100"/>
      <c r="BF194" s="100"/>
      <c r="BG194" s="100"/>
      <c r="BH194" s="100"/>
      <c r="BI194" s="100"/>
      <c r="BJ194" s="100"/>
      <c r="BK194" s="100"/>
      <c r="BL194" s="100"/>
      <c r="BM194" s="100"/>
      <c r="BN194" s="100"/>
      <c r="BO194" s="100"/>
      <c r="BP194" s="100"/>
      <c r="BQ194" s="100"/>
      <c r="BR194" s="100"/>
      <c r="BS194" s="100"/>
      <c r="BT194" s="100"/>
      <c r="BU194" s="100"/>
      <c r="BV194" s="100"/>
      <c r="BW194" s="100"/>
      <c r="BX194" s="100"/>
      <c r="BY194" s="100"/>
      <c r="BZ194" s="100"/>
      <c r="CA194" s="100"/>
      <c r="CB194" s="100"/>
      <c r="CC194" s="100"/>
      <c r="CD194" s="100"/>
      <c r="CE194" s="100"/>
      <c r="CF194" s="100"/>
      <c r="CG194" s="100"/>
      <c r="CH194" s="100"/>
      <c r="CI194" s="100"/>
      <c r="CJ194" s="100"/>
      <c r="CK194" s="100"/>
      <c r="CL194" s="100"/>
      <c r="CM194" s="100"/>
      <c r="CN194" s="100"/>
      <c r="CO194" s="100"/>
      <c r="CP194" s="100"/>
    </row>
    <row r="195" spans="1:94" ht="19.5" customHeight="1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0"/>
      <c r="AH195" s="100"/>
      <c r="AI195" s="100"/>
      <c r="AJ195" s="100"/>
      <c r="AK195" s="100"/>
      <c r="AL195" s="100"/>
      <c r="AM195" s="100"/>
      <c r="AN195" s="100"/>
      <c r="AO195" s="100"/>
      <c r="AP195" s="100"/>
      <c r="AQ195" s="100"/>
      <c r="AR195" s="100"/>
      <c r="AS195" s="100"/>
      <c r="AT195" s="100"/>
      <c r="AU195" s="100"/>
      <c r="AV195" s="100"/>
      <c r="AW195" s="100"/>
      <c r="AX195" s="100"/>
      <c r="AY195" s="100"/>
      <c r="AZ195" s="100"/>
      <c r="BA195" s="100"/>
      <c r="BB195" s="100"/>
      <c r="BC195" s="100"/>
      <c r="BD195" s="100"/>
      <c r="BE195" s="100"/>
      <c r="BF195" s="100"/>
      <c r="BG195" s="100"/>
      <c r="BH195" s="100"/>
      <c r="BI195" s="100"/>
      <c r="BJ195" s="100"/>
      <c r="BK195" s="100"/>
      <c r="BL195" s="100"/>
      <c r="BM195" s="100"/>
      <c r="BN195" s="100"/>
      <c r="BO195" s="100"/>
      <c r="BP195" s="100"/>
      <c r="BQ195" s="100"/>
      <c r="BR195" s="100"/>
      <c r="BS195" s="100"/>
      <c r="BT195" s="100"/>
      <c r="BU195" s="100"/>
      <c r="BV195" s="100"/>
      <c r="BW195" s="100"/>
      <c r="BX195" s="100"/>
      <c r="BY195" s="100"/>
      <c r="BZ195" s="100"/>
      <c r="CA195" s="100"/>
      <c r="CB195" s="100"/>
      <c r="CC195" s="100"/>
      <c r="CD195" s="100"/>
      <c r="CE195" s="100"/>
      <c r="CF195" s="100"/>
      <c r="CG195" s="100"/>
      <c r="CH195" s="100"/>
      <c r="CI195" s="100"/>
      <c r="CJ195" s="100"/>
      <c r="CK195" s="100"/>
      <c r="CL195" s="100"/>
      <c r="CM195" s="100"/>
      <c r="CN195" s="100"/>
      <c r="CO195" s="100"/>
      <c r="CP195" s="100"/>
    </row>
    <row r="196" spans="1:94" ht="19.5" customHeight="1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0"/>
      <c r="Y196" s="100"/>
      <c r="Z196" s="100"/>
      <c r="AA196" s="100"/>
      <c r="AB196" s="100"/>
      <c r="AC196" s="100"/>
      <c r="AD196" s="100"/>
      <c r="AE196" s="100"/>
      <c r="AF196" s="100"/>
      <c r="AG196" s="100"/>
      <c r="AH196" s="100"/>
      <c r="AI196" s="100"/>
      <c r="AJ196" s="100"/>
      <c r="AK196" s="100"/>
      <c r="AL196" s="100"/>
      <c r="AM196" s="100"/>
      <c r="AN196" s="100"/>
      <c r="AO196" s="100"/>
      <c r="AP196" s="100"/>
      <c r="AQ196" s="100"/>
      <c r="AR196" s="100"/>
      <c r="AS196" s="100"/>
      <c r="AT196" s="100"/>
      <c r="AU196" s="100"/>
      <c r="AV196" s="100"/>
      <c r="AW196" s="100"/>
      <c r="AX196" s="100"/>
      <c r="AY196" s="100"/>
      <c r="AZ196" s="100"/>
      <c r="BA196" s="100"/>
      <c r="BB196" s="100"/>
      <c r="BC196" s="100"/>
      <c r="BD196" s="100"/>
      <c r="BE196" s="100"/>
      <c r="BF196" s="100"/>
      <c r="BG196" s="100"/>
      <c r="BH196" s="100"/>
      <c r="BI196" s="100"/>
      <c r="BJ196" s="100"/>
      <c r="BK196" s="100"/>
      <c r="BL196" s="100"/>
      <c r="BM196" s="100"/>
      <c r="BN196" s="100"/>
      <c r="BO196" s="100"/>
      <c r="BP196" s="100"/>
      <c r="BQ196" s="100"/>
      <c r="BR196" s="100"/>
      <c r="BS196" s="100"/>
      <c r="BT196" s="100"/>
      <c r="BU196" s="100"/>
      <c r="BV196" s="100"/>
      <c r="BW196" s="100"/>
      <c r="BX196" s="100"/>
      <c r="BY196" s="100"/>
      <c r="BZ196" s="100"/>
      <c r="CA196" s="100"/>
      <c r="CB196" s="100"/>
      <c r="CC196" s="100"/>
      <c r="CD196" s="100"/>
      <c r="CE196" s="100"/>
      <c r="CF196" s="100"/>
      <c r="CG196" s="100"/>
      <c r="CH196" s="100"/>
      <c r="CI196" s="100"/>
      <c r="CJ196" s="100"/>
      <c r="CK196" s="100"/>
      <c r="CL196" s="100"/>
      <c r="CM196" s="100"/>
      <c r="CN196" s="100"/>
      <c r="CO196" s="100"/>
      <c r="CP196" s="100"/>
    </row>
    <row r="197" spans="1:94" ht="19.5" customHeight="1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  <c r="X197" s="100"/>
      <c r="Y197" s="100"/>
      <c r="Z197" s="100"/>
      <c r="AA197" s="100"/>
      <c r="AB197" s="100"/>
      <c r="AC197" s="100"/>
      <c r="AD197" s="100"/>
      <c r="AE197" s="100"/>
      <c r="AF197" s="100"/>
      <c r="AG197" s="100"/>
      <c r="AH197" s="100"/>
      <c r="AI197" s="100"/>
      <c r="AJ197" s="100"/>
      <c r="AK197" s="100"/>
      <c r="AL197" s="100"/>
      <c r="AM197" s="100"/>
      <c r="AN197" s="100"/>
      <c r="AO197" s="100"/>
      <c r="AP197" s="100"/>
      <c r="AQ197" s="100"/>
      <c r="AR197" s="100"/>
      <c r="AS197" s="100"/>
      <c r="AT197" s="100"/>
      <c r="AU197" s="100"/>
      <c r="AV197" s="100"/>
      <c r="AW197" s="100"/>
      <c r="AX197" s="100"/>
      <c r="AY197" s="100"/>
      <c r="AZ197" s="100"/>
      <c r="BA197" s="100"/>
      <c r="BB197" s="100"/>
      <c r="BC197" s="100"/>
      <c r="BD197" s="100"/>
      <c r="BE197" s="100"/>
      <c r="BF197" s="100"/>
      <c r="BG197" s="100"/>
      <c r="BH197" s="100"/>
      <c r="BI197" s="100"/>
      <c r="BJ197" s="100"/>
      <c r="BK197" s="100"/>
      <c r="BL197" s="100"/>
      <c r="BM197" s="100"/>
      <c r="BN197" s="100"/>
      <c r="BO197" s="100"/>
      <c r="BP197" s="100"/>
      <c r="BQ197" s="100"/>
      <c r="BR197" s="100"/>
      <c r="BS197" s="100"/>
      <c r="BT197" s="100"/>
      <c r="BU197" s="100"/>
      <c r="BV197" s="100"/>
      <c r="BW197" s="100"/>
      <c r="BX197" s="100"/>
      <c r="BY197" s="100"/>
      <c r="BZ197" s="100"/>
      <c r="CA197" s="100"/>
      <c r="CB197" s="100"/>
      <c r="CC197" s="100"/>
      <c r="CD197" s="100"/>
      <c r="CE197" s="100"/>
      <c r="CF197" s="100"/>
      <c r="CG197" s="100"/>
      <c r="CH197" s="100"/>
      <c r="CI197" s="100"/>
      <c r="CJ197" s="100"/>
      <c r="CK197" s="100"/>
      <c r="CL197" s="100"/>
      <c r="CM197" s="100"/>
      <c r="CN197" s="100"/>
      <c r="CO197" s="100"/>
      <c r="CP197" s="100"/>
    </row>
    <row r="198" spans="1:94" ht="19.5" customHeight="1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  <c r="AG198" s="100"/>
      <c r="AH198" s="100"/>
      <c r="AI198" s="100"/>
      <c r="AJ198" s="100"/>
      <c r="AK198" s="100"/>
      <c r="AL198" s="100"/>
      <c r="AM198" s="100"/>
      <c r="AN198" s="100"/>
      <c r="AO198" s="100"/>
      <c r="AP198" s="100"/>
      <c r="AQ198" s="100"/>
      <c r="AR198" s="100"/>
      <c r="AS198" s="100"/>
      <c r="AT198" s="100"/>
      <c r="AU198" s="100"/>
      <c r="AV198" s="100"/>
      <c r="AW198" s="100"/>
      <c r="AX198" s="100"/>
      <c r="AY198" s="100"/>
      <c r="AZ198" s="100"/>
      <c r="BA198" s="100"/>
      <c r="BB198" s="100"/>
      <c r="BC198" s="100"/>
      <c r="BD198" s="100"/>
      <c r="BE198" s="100"/>
      <c r="BF198" s="100"/>
      <c r="BG198" s="100"/>
      <c r="BH198" s="100"/>
      <c r="BI198" s="100"/>
      <c r="BJ198" s="100"/>
      <c r="BK198" s="100"/>
      <c r="BL198" s="100"/>
      <c r="BM198" s="100"/>
      <c r="BN198" s="100"/>
      <c r="BO198" s="100"/>
      <c r="BP198" s="100"/>
      <c r="BQ198" s="100"/>
      <c r="BR198" s="100"/>
      <c r="BS198" s="100"/>
      <c r="BT198" s="100"/>
      <c r="BU198" s="100"/>
      <c r="BV198" s="100"/>
      <c r="BW198" s="100"/>
      <c r="BX198" s="100"/>
      <c r="BY198" s="100"/>
      <c r="BZ198" s="100"/>
      <c r="CA198" s="100"/>
      <c r="CB198" s="100"/>
      <c r="CC198" s="100"/>
      <c r="CD198" s="100"/>
      <c r="CE198" s="100"/>
      <c r="CF198" s="100"/>
      <c r="CG198" s="100"/>
      <c r="CH198" s="100"/>
      <c r="CI198" s="100"/>
      <c r="CJ198" s="100"/>
      <c r="CK198" s="100"/>
      <c r="CL198" s="100"/>
      <c r="CM198" s="100"/>
      <c r="CN198" s="100"/>
      <c r="CO198" s="100"/>
      <c r="CP198" s="100"/>
    </row>
    <row r="199" spans="1:94" ht="19.5" customHeight="1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  <c r="X199" s="100"/>
      <c r="Y199" s="100"/>
      <c r="Z199" s="100"/>
      <c r="AA199" s="100"/>
      <c r="AB199" s="100"/>
      <c r="AC199" s="100"/>
      <c r="AD199" s="100"/>
      <c r="AE199" s="100"/>
      <c r="AF199" s="100"/>
      <c r="AG199" s="100"/>
      <c r="AH199" s="100"/>
      <c r="AI199" s="100"/>
      <c r="AJ199" s="100"/>
      <c r="AK199" s="100"/>
      <c r="AL199" s="100"/>
      <c r="AM199" s="100"/>
      <c r="AN199" s="100"/>
      <c r="AO199" s="100"/>
      <c r="AP199" s="100"/>
      <c r="AQ199" s="100"/>
      <c r="AR199" s="100"/>
      <c r="AS199" s="100"/>
      <c r="AT199" s="100"/>
      <c r="AU199" s="100"/>
      <c r="AV199" s="100"/>
      <c r="AW199" s="100"/>
      <c r="AX199" s="100"/>
      <c r="AY199" s="100"/>
      <c r="AZ199" s="100"/>
      <c r="BA199" s="100"/>
      <c r="BB199" s="100"/>
      <c r="BC199" s="100"/>
      <c r="BD199" s="100"/>
      <c r="BE199" s="100"/>
      <c r="BF199" s="100"/>
      <c r="BG199" s="100"/>
      <c r="BH199" s="100"/>
      <c r="BI199" s="100"/>
      <c r="BJ199" s="100"/>
      <c r="BK199" s="100"/>
      <c r="BL199" s="100"/>
      <c r="BM199" s="100"/>
      <c r="BN199" s="100"/>
      <c r="BO199" s="100"/>
      <c r="BP199" s="100"/>
      <c r="BQ199" s="100"/>
      <c r="BR199" s="100"/>
      <c r="BS199" s="100"/>
      <c r="BT199" s="100"/>
      <c r="BU199" s="100"/>
      <c r="BV199" s="100"/>
      <c r="BW199" s="100"/>
      <c r="BX199" s="100"/>
      <c r="BY199" s="100"/>
      <c r="BZ199" s="100"/>
      <c r="CA199" s="100"/>
      <c r="CB199" s="100"/>
      <c r="CC199" s="100"/>
      <c r="CD199" s="100"/>
      <c r="CE199" s="100"/>
      <c r="CF199" s="100"/>
      <c r="CG199" s="100"/>
      <c r="CH199" s="100"/>
      <c r="CI199" s="100"/>
      <c r="CJ199" s="100"/>
      <c r="CK199" s="100"/>
      <c r="CL199" s="100"/>
      <c r="CM199" s="100"/>
      <c r="CN199" s="100"/>
      <c r="CO199" s="100"/>
      <c r="CP199" s="100"/>
    </row>
    <row r="200" spans="1:94" ht="19.5" customHeight="1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  <c r="X200" s="100"/>
      <c r="Y200" s="100"/>
      <c r="Z200" s="100"/>
      <c r="AA200" s="100"/>
      <c r="AB200" s="100"/>
      <c r="AC200" s="100"/>
      <c r="AD200" s="100"/>
      <c r="AE200" s="100"/>
      <c r="AF200" s="100"/>
      <c r="AG200" s="100"/>
      <c r="AH200" s="100"/>
      <c r="AI200" s="100"/>
      <c r="AJ200" s="100"/>
      <c r="AK200" s="100"/>
      <c r="AL200" s="100"/>
      <c r="AM200" s="100"/>
      <c r="AN200" s="100"/>
      <c r="AO200" s="100"/>
      <c r="AP200" s="100"/>
      <c r="AQ200" s="100"/>
      <c r="AR200" s="100"/>
      <c r="AS200" s="100"/>
      <c r="AT200" s="100"/>
      <c r="AU200" s="100"/>
      <c r="AV200" s="100"/>
      <c r="AW200" s="100"/>
      <c r="AX200" s="100"/>
      <c r="AY200" s="100"/>
      <c r="AZ200" s="100"/>
      <c r="BA200" s="100"/>
      <c r="BB200" s="100"/>
      <c r="BC200" s="100"/>
      <c r="BD200" s="100"/>
      <c r="BE200" s="100"/>
      <c r="BF200" s="100"/>
      <c r="BG200" s="100"/>
      <c r="BH200" s="100"/>
      <c r="BI200" s="100"/>
      <c r="BJ200" s="100"/>
      <c r="BK200" s="100"/>
      <c r="BL200" s="100"/>
      <c r="BM200" s="100"/>
      <c r="BN200" s="100"/>
      <c r="BO200" s="100"/>
      <c r="BP200" s="100"/>
      <c r="BQ200" s="100"/>
      <c r="BR200" s="100"/>
      <c r="BS200" s="100"/>
      <c r="BT200" s="100"/>
      <c r="BU200" s="100"/>
      <c r="BV200" s="100"/>
      <c r="BW200" s="100"/>
      <c r="BX200" s="100"/>
      <c r="BY200" s="100"/>
      <c r="BZ200" s="100"/>
      <c r="CA200" s="100"/>
      <c r="CB200" s="100"/>
      <c r="CC200" s="100"/>
      <c r="CD200" s="100"/>
      <c r="CE200" s="100"/>
      <c r="CF200" s="100"/>
      <c r="CG200" s="100"/>
      <c r="CH200" s="100"/>
      <c r="CI200" s="100"/>
      <c r="CJ200" s="100"/>
      <c r="CK200" s="100"/>
      <c r="CL200" s="100"/>
      <c r="CM200" s="100"/>
      <c r="CN200" s="100"/>
      <c r="CO200" s="100"/>
      <c r="CP200" s="100"/>
    </row>
    <row r="201" spans="1:94" ht="19.5" customHeight="1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  <c r="AF201" s="100"/>
      <c r="AG201" s="100"/>
      <c r="AH201" s="100"/>
      <c r="AI201" s="100"/>
      <c r="AJ201" s="100"/>
      <c r="AK201" s="100"/>
      <c r="AL201" s="100"/>
      <c r="AM201" s="100"/>
      <c r="AN201" s="100"/>
      <c r="AO201" s="100"/>
      <c r="AP201" s="100"/>
      <c r="AQ201" s="100"/>
      <c r="AR201" s="100"/>
      <c r="AS201" s="100"/>
      <c r="AT201" s="100"/>
      <c r="AU201" s="100"/>
      <c r="AV201" s="100"/>
      <c r="AW201" s="100"/>
      <c r="AX201" s="100"/>
      <c r="AY201" s="100"/>
      <c r="AZ201" s="100"/>
      <c r="BA201" s="100"/>
      <c r="BB201" s="100"/>
      <c r="BC201" s="100"/>
      <c r="BD201" s="100"/>
      <c r="BE201" s="100"/>
      <c r="BF201" s="100"/>
      <c r="BG201" s="100"/>
      <c r="BH201" s="100"/>
      <c r="BI201" s="100"/>
      <c r="BJ201" s="100"/>
      <c r="BK201" s="100"/>
      <c r="BL201" s="100"/>
      <c r="BM201" s="100"/>
      <c r="BN201" s="100"/>
      <c r="BO201" s="100"/>
      <c r="BP201" s="100"/>
      <c r="BQ201" s="100"/>
      <c r="BR201" s="100"/>
      <c r="BS201" s="100"/>
      <c r="BT201" s="100"/>
      <c r="BU201" s="100"/>
      <c r="BV201" s="100"/>
      <c r="BW201" s="100"/>
      <c r="BX201" s="100"/>
      <c r="BY201" s="100"/>
      <c r="BZ201" s="100"/>
      <c r="CA201" s="100"/>
      <c r="CB201" s="100"/>
      <c r="CC201" s="100"/>
      <c r="CD201" s="100"/>
      <c r="CE201" s="100"/>
      <c r="CF201" s="100"/>
      <c r="CG201" s="100"/>
      <c r="CH201" s="100"/>
      <c r="CI201" s="100"/>
      <c r="CJ201" s="100"/>
      <c r="CK201" s="100"/>
      <c r="CL201" s="100"/>
      <c r="CM201" s="100"/>
      <c r="CN201" s="100"/>
      <c r="CO201" s="100"/>
      <c r="CP201" s="100"/>
    </row>
    <row r="202" spans="1:94" ht="19.5" customHeight="1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  <c r="AG202" s="100"/>
      <c r="AH202" s="100"/>
      <c r="AI202" s="100"/>
      <c r="AJ202" s="100"/>
      <c r="AK202" s="100"/>
      <c r="AL202" s="100"/>
      <c r="AM202" s="100"/>
      <c r="AN202" s="100"/>
      <c r="AO202" s="100"/>
      <c r="AP202" s="100"/>
      <c r="AQ202" s="100"/>
      <c r="AR202" s="100"/>
      <c r="AS202" s="100"/>
      <c r="AT202" s="100"/>
      <c r="AU202" s="100"/>
      <c r="AV202" s="100"/>
      <c r="AW202" s="100"/>
      <c r="AX202" s="100"/>
      <c r="AY202" s="100"/>
      <c r="AZ202" s="100"/>
      <c r="BA202" s="100"/>
      <c r="BB202" s="100"/>
      <c r="BC202" s="100"/>
      <c r="BD202" s="100"/>
      <c r="BE202" s="100"/>
      <c r="BF202" s="100"/>
      <c r="BG202" s="100"/>
      <c r="BH202" s="100"/>
      <c r="BI202" s="100"/>
      <c r="BJ202" s="100"/>
      <c r="BK202" s="100"/>
      <c r="BL202" s="100"/>
      <c r="BM202" s="100"/>
      <c r="BN202" s="100"/>
      <c r="BO202" s="100"/>
      <c r="BP202" s="100"/>
      <c r="BQ202" s="100"/>
      <c r="BR202" s="100"/>
      <c r="BS202" s="100"/>
      <c r="BT202" s="100"/>
      <c r="BU202" s="100"/>
      <c r="BV202" s="100"/>
      <c r="BW202" s="100"/>
      <c r="BX202" s="100"/>
      <c r="BY202" s="100"/>
      <c r="BZ202" s="100"/>
      <c r="CA202" s="100"/>
      <c r="CB202" s="100"/>
      <c r="CC202" s="100"/>
      <c r="CD202" s="100"/>
      <c r="CE202" s="100"/>
      <c r="CF202" s="100"/>
      <c r="CG202" s="100"/>
      <c r="CH202" s="100"/>
      <c r="CI202" s="100"/>
      <c r="CJ202" s="100"/>
      <c r="CK202" s="100"/>
      <c r="CL202" s="100"/>
      <c r="CM202" s="100"/>
      <c r="CN202" s="100"/>
      <c r="CO202" s="100"/>
      <c r="CP202" s="100"/>
    </row>
    <row r="203" spans="1:94" ht="19.5" customHeight="1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  <c r="X203" s="100"/>
      <c r="Y203" s="100"/>
      <c r="Z203" s="100"/>
      <c r="AA203" s="100"/>
      <c r="AB203" s="100"/>
      <c r="AC203" s="100"/>
      <c r="AD203" s="100"/>
      <c r="AE203" s="100"/>
      <c r="AF203" s="100"/>
      <c r="AG203" s="100"/>
      <c r="AH203" s="100"/>
      <c r="AI203" s="100"/>
      <c r="AJ203" s="100"/>
      <c r="AK203" s="100"/>
      <c r="AL203" s="100"/>
      <c r="AM203" s="100"/>
      <c r="AN203" s="100"/>
      <c r="AO203" s="100"/>
      <c r="AP203" s="100"/>
      <c r="AQ203" s="100"/>
      <c r="AR203" s="100"/>
      <c r="AS203" s="100"/>
      <c r="AT203" s="100"/>
      <c r="AU203" s="100"/>
      <c r="AV203" s="100"/>
      <c r="AW203" s="100"/>
      <c r="AX203" s="100"/>
      <c r="AY203" s="100"/>
      <c r="AZ203" s="100"/>
      <c r="BA203" s="100"/>
      <c r="BB203" s="100"/>
      <c r="BC203" s="100"/>
      <c r="BD203" s="100"/>
      <c r="BE203" s="100"/>
      <c r="BF203" s="100"/>
      <c r="BG203" s="100"/>
      <c r="BH203" s="100"/>
      <c r="BI203" s="100"/>
      <c r="BJ203" s="100"/>
      <c r="BK203" s="100"/>
      <c r="BL203" s="100"/>
      <c r="BM203" s="100"/>
      <c r="BN203" s="100"/>
      <c r="BO203" s="100"/>
      <c r="BP203" s="100"/>
      <c r="BQ203" s="100"/>
      <c r="BR203" s="100"/>
      <c r="BS203" s="100"/>
      <c r="BT203" s="100"/>
      <c r="BU203" s="100"/>
      <c r="BV203" s="100"/>
      <c r="BW203" s="100"/>
      <c r="BX203" s="100"/>
      <c r="BY203" s="100"/>
      <c r="BZ203" s="100"/>
      <c r="CA203" s="100"/>
      <c r="CB203" s="100"/>
      <c r="CC203" s="100"/>
      <c r="CD203" s="100"/>
      <c r="CE203" s="100"/>
      <c r="CF203" s="100"/>
      <c r="CG203" s="100"/>
      <c r="CH203" s="100"/>
      <c r="CI203" s="100"/>
      <c r="CJ203" s="100"/>
      <c r="CK203" s="100"/>
      <c r="CL203" s="100"/>
      <c r="CM203" s="100"/>
      <c r="CN203" s="100"/>
      <c r="CO203" s="100"/>
      <c r="CP203" s="100"/>
    </row>
    <row r="204" spans="1:94" ht="19.5" customHeight="1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  <c r="AF204" s="100"/>
      <c r="AG204" s="100"/>
      <c r="AH204" s="100"/>
      <c r="AI204" s="100"/>
      <c r="AJ204" s="100"/>
      <c r="AK204" s="100"/>
      <c r="AL204" s="100"/>
      <c r="AM204" s="100"/>
      <c r="AN204" s="100"/>
      <c r="AO204" s="100"/>
      <c r="AP204" s="100"/>
      <c r="AQ204" s="100"/>
      <c r="AR204" s="100"/>
      <c r="AS204" s="100"/>
      <c r="AT204" s="100"/>
      <c r="AU204" s="100"/>
      <c r="AV204" s="100"/>
      <c r="AW204" s="100"/>
      <c r="AX204" s="100"/>
      <c r="AY204" s="100"/>
      <c r="AZ204" s="100"/>
      <c r="BA204" s="100"/>
      <c r="BB204" s="100"/>
      <c r="BC204" s="100"/>
      <c r="BD204" s="100"/>
      <c r="BE204" s="100"/>
      <c r="BF204" s="100"/>
      <c r="BG204" s="100"/>
      <c r="BH204" s="100"/>
      <c r="BI204" s="100"/>
      <c r="BJ204" s="100"/>
      <c r="BK204" s="100"/>
      <c r="BL204" s="100"/>
      <c r="BM204" s="100"/>
      <c r="BN204" s="100"/>
      <c r="BO204" s="100"/>
      <c r="BP204" s="100"/>
      <c r="BQ204" s="100"/>
      <c r="BR204" s="100"/>
      <c r="BS204" s="100"/>
      <c r="BT204" s="100"/>
      <c r="BU204" s="100"/>
      <c r="BV204" s="100"/>
      <c r="BW204" s="100"/>
      <c r="BX204" s="100"/>
      <c r="BY204" s="100"/>
      <c r="BZ204" s="100"/>
      <c r="CA204" s="100"/>
      <c r="CB204" s="100"/>
      <c r="CC204" s="100"/>
      <c r="CD204" s="100"/>
      <c r="CE204" s="100"/>
      <c r="CF204" s="100"/>
      <c r="CG204" s="100"/>
      <c r="CH204" s="100"/>
      <c r="CI204" s="100"/>
      <c r="CJ204" s="100"/>
      <c r="CK204" s="100"/>
      <c r="CL204" s="100"/>
      <c r="CM204" s="100"/>
      <c r="CN204" s="100"/>
      <c r="CO204" s="100"/>
      <c r="CP204" s="100"/>
    </row>
    <row r="205" spans="1:94" ht="19.5" customHeight="1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  <c r="Y205" s="100"/>
      <c r="Z205" s="100"/>
      <c r="AA205" s="100"/>
      <c r="AB205" s="100"/>
      <c r="AC205" s="100"/>
      <c r="AD205" s="100"/>
      <c r="AE205" s="100"/>
      <c r="AF205" s="100"/>
      <c r="AG205" s="100"/>
      <c r="AH205" s="100"/>
      <c r="AI205" s="100"/>
      <c r="AJ205" s="100"/>
      <c r="AK205" s="100"/>
      <c r="AL205" s="100"/>
      <c r="AM205" s="100"/>
      <c r="AN205" s="100"/>
      <c r="AO205" s="100"/>
      <c r="AP205" s="100"/>
      <c r="AQ205" s="100"/>
      <c r="AR205" s="100"/>
      <c r="AS205" s="100"/>
      <c r="AT205" s="100"/>
      <c r="AU205" s="100"/>
      <c r="AV205" s="100"/>
      <c r="AW205" s="100"/>
      <c r="AX205" s="100"/>
      <c r="AY205" s="100"/>
      <c r="AZ205" s="100"/>
      <c r="BA205" s="100"/>
      <c r="BB205" s="100"/>
      <c r="BC205" s="100"/>
      <c r="BD205" s="100"/>
      <c r="BE205" s="100"/>
      <c r="BF205" s="100"/>
      <c r="BG205" s="100"/>
      <c r="BH205" s="100"/>
      <c r="BI205" s="100"/>
      <c r="BJ205" s="100"/>
      <c r="BK205" s="100"/>
      <c r="BL205" s="100"/>
      <c r="BM205" s="100"/>
      <c r="BN205" s="100"/>
      <c r="BO205" s="100"/>
      <c r="BP205" s="100"/>
      <c r="BQ205" s="100"/>
      <c r="BR205" s="100"/>
      <c r="BS205" s="100"/>
      <c r="BT205" s="100"/>
      <c r="BU205" s="100"/>
      <c r="BV205" s="100"/>
      <c r="BW205" s="100"/>
      <c r="BX205" s="100"/>
      <c r="BY205" s="100"/>
      <c r="BZ205" s="100"/>
      <c r="CA205" s="100"/>
      <c r="CB205" s="100"/>
      <c r="CC205" s="100"/>
      <c r="CD205" s="100"/>
      <c r="CE205" s="100"/>
      <c r="CF205" s="100"/>
      <c r="CG205" s="100"/>
      <c r="CH205" s="100"/>
      <c r="CI205" s="100"/>
      <c r="CJ205" s="100"/>
      <c r="CK205" s="100"/>
      <c r="CL205" s="100"/>
      <c r="CM205" s="100"/>
      <c r="CN205" s="100"/>
      <c r="CO205" s="100"/>
      <c r="CP205" s="100"/>
    </row>
    <row r="206" spans="1:94" ht="19.5" customHeight="1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  <c r="AD206" s="100"/>
      <c r="AE206" s="100"/>
      <c r="AF206" s="100"/>
      <c r="AG206" s="100"/>
      <c r="AH206" s="100"/>
      <c r="AI206" s="100"/>
      <c r="AJ206" s="100"/>
      <c r="AK206" s="100"/>
      <c r="AL206" s="100"/>
      <c r="AM206" s="100"/>
      <c r="AN206" s="100"/>
      <c r="AO206" s="100"/>
      <c r="AP206" s="100"/>
      <c r="AQ206" s="100"/>
      <c r="AR206" s="100"/>
      <c r="AS206" s="100"/>
      <c r="AT206" s="100"/>
      <c r="AU206" s="100"/>
      <c r="AV206" s="100"/>
      <c r="AW206" s="100"/>
      <c r="AX206" s="100"/>
      <c r="AY206" s="100"/>
      <c r="AZ206" s="100"/>
      <c r="BA206" s="100"/>
      <c r="BB206" s="100"/>
      <c r="BC206" s="100"/>
      <c r="BD206" s="100"/>
      <c r="BE206" s="100"/>
      <c r="BF206" s="100"/>
      <c r="BG206" s="100"/>
      <c r="BH206" s="100"/>
      <c r="BI206" s="100"/>
      <c r="BJ206" s="100"/>
      <c r="BK206" s="100"/>
      <c r="BL206" s="100"/>
      <c r="BM206" s="100"/>
      <c r="BN206" s="100"/>
      <c r="BO206" s="100"/>
      <c r="BP206" s="100"/>
      <c r="BQ206" s="100"/>
      <c r="BR206" s="100"/>
      <c r="BS206" s="100"/>
      <c r="BT206" s="100"/>
      <c r="BU206" s="100"/>
      <c r="BV206" s="100"/>
      <c r="BW206" s="100"/>
      <c r="BX206" s="100"/>
      <c r="BY206" s="100"/>
      <c r="BZ206" s="100"/>
      <c r="CA206" s="100"/>
      <c r="CB206" s="100"/>
      <c r="CC206" s="100"/>
      <c r="CD206" s="100"/>
      <c r="CE206" s="100"/>
      <c r="CF206" s="100"/>
      <c r="CG206" s="100"/>
      <c r="CH206" s="100"/>
      <c r="CI206" s="100"/>
      <c r="CJ206" s="100"/>
      <c r="CK206" s="100"/>
      <c r="CL206" s="100"/>
      <c r="CM206" s="100"/>
      <c r="CN206" s="100"/>
      <c r="CO206" s="100"/>
      <c r="CP206" s="100"/>
    </row>
    <row r="207" spans="1:94" ht="19.5" customHeight="1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  <c r="X207" s="100"/>
      <c r="Y207" s="100"/>
      <c r="Z207" s="100"/>
      <c r="AA207" s="100"/>
      <c r="AB207" s="100"/>
      <c r="AC207" s="100"/>
      <c r="AD207" s="100"/>
      <c r="AE207" s="100"/>
      <c r="AF207" s="100"/>
      <c r="AG207" s="100"/>
      <c r="AH207" s="100"/>
      <c r="AI207" s="100"/>
      <c r="AJ207" s="100"/>
      <c r="AK207" s="100"/>
      <c r="AL207" s="100"/>
      <c r="AM207" s="100"/>
      <c r="AN207" s="100"/>
      <c r="AO207" s="100"/>
      <c r="AP207" s="100"/>
      <c r="AQ207" s="100"/>
      <c r="AR207" s="100"/>
      <c r="AS207" s="100"/>
      <c r="AT207" s="100"/>
      <c r="AU207" s="100"/>
      <c r="AV207" s="100"/>
      <c r="AW207" s="100"/>
      <c r="AX207" s="100"/>
      <c r="AY207" s="100"/>
      <c r="AZ207" s="100"/>
      <c r="BA207" s="100"/>
      <c r="BB207" s="100"/>
      <c r="BC207" s="100"/>
      <c r="BD207" s="100"/>
      <c r="BE207" s="100"/>
      <c r="BF207" s="100"/>
      <c r="BG207" s="100"/>
      <c r="BH207" s="100"/>
      <c r="BI207" s="100"/>
      <c r="BJ207" s="100"/>
      <c r="BK207" s="100"/>
      <c r="BL207" s="100"/>
      <c r="BM207" s="100"/>
      <c r="BN207" s="100"/>
      <c r="BO207" s="100"/>
      <c r="BP207" s="100"/>
      <c r="BQ207" s="100"/>
      <c r="BR207" s="100"/>
      <c r="BS207" s="100"/>
      <c r="BT207" s="100"/>
      <c r="BU207" s="100"/>
      <c r="BV207" s="100"/>
      <c r="BW207" s="100"/>
      <c r="BX207" s="100"/>
      <c r="BY207" s="100"/>
      <c r="BZ207" s="100"/>
      <c r="CA207" s="100"/>
      <c r="CB207" s="100"/>
      <c r="CC207" s="100"/>
      <c r="CD207" s="100"/>
      <c r="CE207" s="100"/>
      <c r="CF207" s="100"/>
      <c r="CG207" s="100"/>
      <c r="CH207" s="100"/>
      <c r="CI207" s="100"/>
      <c r="CJ207" s="100"/>
      <c r="CK207" s="100"/>
      <c r="CL207" s="100"/>
      <c r="CM207" s="100"/>
      <c r="CN207" s="100"/>
      <c r="CO207" s="100"/>
      <c r="CP207" s="100"/>
    </row>
    <row r="208" spans="1:94" ht="19.5" customHeight="1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  <c r="X208" s="100"/>
      <c r="Y208" s="100"/>
      <c r="Z208" s="100"/>
      <c r="AA208" s="100"/>
      <c r="AB208" s="100"/>
      <c r="AC208" s="100"/>
      <c r="AD208" s="100"/>
      <c r="AE208" s="100"/>
      <c r="AF208" s="100"/>
      <c r="AG208" s="100"/>
      <c r="AH208" s="100"/>
      <c r="AI208" s="100"/>
      <c r="AJ208" s="100"/>
      <c r="AK208" s="100"/>
      <c r="AL208" s="100"/>
      <c r="AM208" s="100"/>
      <c r="AN208" s="100"/>
      <c r="AO208" s="100"/>
      <c r="AP208" s="100"/>
      <c r="AQ208" s="100"/>
      <c r="AR208" s="100"/>
      <c r="AS208" s="100"/>
      <c r="AT208" s="100"/>
      <c r="AU208" s="100"/>
      <c r="AV208" s="100"/>
      <c r="AW208" s="100"/>
      <c r="AX208" s="100"/>
      <c r="AY208" s="100"/>
      <c r="AZ208" s="100"/>
      <c r="BA208" s="100"/>
      <c r="BB208" s="100"/>
      <c r="BC208" s="100"/>
      <c r="BD208" s="100"/>
      <c r="BE208" s="100"/>
      <c r="BF208" s="100"/>
      <c r="BG208" s="100"/>
      <c r="BH208" s="100"/>
      <c r="BI208" s="100"/>
      <c r="BJ208" s="100"/>
      <c r="BK208" s="100"/>
      <c r="BL208" s="100"/>
      <c r="BM208" s="100"/>
      <c r="BN208" s="100"/>
      <c r="BO208" s="100"/>
      <c r="BP208" s="100"/>
      <c r="BQ208" s="100"/>
      <c r="BR208" s="100"/>
      <c r="BS208" s="100"/>
      <c r="BT208" s="100"/>
      <c r="BU208" s="100"/>
      <c r="BV208" s="100"/>
      <c r="BW208" s="100"/>
      <c r="BX208" s="100"/>
      <c r="BY208" s="100"/>
      <c r="BZ208" s="100"/>
      <c r="CA208" s="100"/>
      <c r="CB208" s="100"/>
      <c r="CC208" s="100"/>
      <c r="CD208" s="100"/>
      <c r="CE208" s="100"/>
      <c r="CF208" s="100"/>
      <c r="CG208" s="100"/>
      <c r="CH208" s="100"/>
      <c r="CI208" s="100"/>
      <c r="CJ208" s="100"/>
      <c r="CK208" s="100"/>
      <c r="CL208" s="100"/>
      <c r="CM208" s="100"/>
      <c r="CN208" s="100"/>
      <c r="CO208" s="100"/>
      <c r="CP208" s="100"/>
    </row>
    <row r="209" spans="1:94" ht="19.5" customHeight="1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  <c r="X209" s="100"/>
      <c r="Y209" s="100"/>
      <c r="Z209" s="100"/>
      <c r="AA209" s="100"/>
      <c r="AB209" s="100"/>
      <c r="AC209" s="100"/>
      <c r="AD209" s="100"/>
      <c r="AE209" s="100"/>
      <c r="AF209" s="100"/>
      <c r="AG209" s="100"/>
      <c r="AH209" s="100"/>
      <c r="AI209" s="100"/>
      <c r="AJ209" s="100"/>
      <c r="AK209" s="100"/>
      <c r="AL209" s="100"/>
      <c r="AM209" s="100"/>
      <c r="AN209" s="100"/>
      <c r="AO209" s="100"/>
      <c r="AP209" s="100"/>
      <c r="AQ209" s="100"/>
      <c r="AR209" s="100"/>
      <c r="AS209" s="100"/>
      <c r="AT209" s="100"/>
      <c r="AU209" s="100"/>
      <c r="AV209" s="100"/>
      <c r="AW209" s="100"/>
      <c r="AX209" s="100"/>
      <c r="AY209" s="100"/>
      <c r="AZ209" s="100"/>
      <c r="BA209" s="100"/>
      <c r="BB209" s="100"/>
      <c r="BC209" s="100"/>
      <c r="BD209" s="100"/>
      <c r="BE209" s="100"/>
      <c r="BF209" s="100"/>
      <c r="BG209" s="100"/>
      <c r="BH209" s="100"/>
      <c r="BI209" s="100"/>
      <c r="BJ209" s="100"/>
      <c r="BK209" s="100"/>
      <c r="BL209" s="100"/>
      <c r="BM209" s="100"/>
      <c r="BN209" s="100"/>
      <c r="BO209" s="100"/>
      <c r="BP209" s="100"/>
      <c r="BQ209" s="100"/>
      <c r="BR209" s="100"/>
      <c r="BS209" s="100"/>
      <c r="BT209" s="100"/>
      <c r="BU209" s="100"/>
      <c r="BV209" s="100"/>
      <c r="BW209" s="100"/>
      <c r="BX209" s="100"/>
      <c r="BY209" s="100"/>
      <c r="BZ209" s="100"/>
      <c r="CA209" s="100"/>
      <c r="CB209" s="100"/>
      <c r="CC209" s="100"/>
      <c r="CD209" s="100"/>
      <c r="CE209" s="100"/>
      <c r="CF209" s="100"/>
      <c r="CG209" s="100"/>
      <c r="CH209" s="100"/>
      <c r="CI209" s="100"/>
      <c r="CJ209" s="100"/>
      <c r="CK209" s="100"/>
      <c r="CL209" s="100"/>
      <c r="CM209" s="100"/>
      <c r="CN209" s="100"/>
      <c r="CO209" s="100"/>
      <c r="CP209" s="100"/>
    </row>
    <row r="210" spans="1:94" ht="19.5" customHeight="1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  <c r="X210" s="100"/>
      <c r="Y210" s="100"/>
      <c r="Z210" s="100"/>
      <c r="AA210" s="100"/>
      <c r="AB210" s="100"/>
      <c r="AC210" s="100"/>
      <c r="AD210" s="100"/>
      <c r="AE210" s="100"/>
      <c r="AF210" s="100"/>
      <c r="AG210" s="100"/>
      <c r="AH210" s="100"/>
      <c r="AI210" s="100"/>
      <c r="AJ210" s="100"/>
      <c r="AK210" s="100"/>
      <c r="AL210" s="100"/>
      <c r="AM210" s="100"/>
      <c r="AN210" s="100"/>
      <c r="AO210" s="100"/>
      <c r="AP210" s="100"/>
      <c r="AQ210" s="100"/>
      <c r="AR210" s="100"/>
      <c r="AS210" s="100"/>
      <c r="AT210" s="100"/>
      <c r="AU210" s="100"/>
      <c r="AV210" s="100"/>
      <c r="AW210" s="100"/>
      <c r="AX210" s="100"/>
      <c r="AY210" s="100"/>
      <c r="AZ210" s="100"/>
      <c r="BA210" s="100"/>
      <c r="BB210" s="100"/>
      <c r="BC210" s="100"/>
      <c r="BD210" s="100"/>
      <c r="BE210" s="100"/>
      <c r="BF210" s="100"/>
      <c r="BG210" s="100"/>
      <c r="BH210" s="100"/>
      <c r="BI210" s="100"/>
      <c r="BJ210" s="100"/>
      <c r="BK210" s="100"/>
      <c r="BL210" s="100"/>
      <c r="BM210" s="100"/>
      <c r="BN210" s="100"/>
      <c r="BO210" s="100"/>
      <c r="BP210" s="100"/>
      <c r="BQ210" s="100"/>
      <c r="BR210" s="100"/>
      <c r="BS210" s="100"/>
      <c r="BT210" s="100"/>
      <c r="BU210" s="100"/>
      <c r="BV210" s="100"/>
      <c r="BW210" s="100"/>
      <c r="BX210" s="100"/>
      <c r="BY210" s="100"/>
      <c r="BZ210" s="100"/>
      <c r="CA210" s="100"/>
      <c r="CB210" s="100"/>
      <c r="CC210" s="100"/>
      <c r="CD210" s="100"/>
      <c r="CE210" s="100"/>
      <c r="CF210" s="100"/>
      <c r="CG210" s="100"/>
      <c r="CH210" s="100"/>
      <c r="CI210" s="100"/>
      <c r="CJ210" s="100"/>
      <c r="CK210" s="100"/>
      <c r="CL210" s="100"/>
      <c r="CM210" s="100"/>
      <c r="CN210" s="100"/>
      <c r="CO210" s="100"/>
      <c r="CP210" s="100"/>
    </row>
    <row r="211" spans="1:94" ht="19.5" customHeight="1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  <c r="X211" s="100"/>
      <c r="Y211" s="100"/>
      <c r="Z211" s="100"/>
      <c r="AA211" s="100"/>
      <c r="AB211" s="100"/>
      <c r="AC211" s="100"/>
      <c r="AD211" s="100"/>
      <c r="AE211" s="100"/>
      <c r="AF211" s="100"/>
      <c r="AG211" s="100"/>
      <c r="AH211" s="100"/>
      <c r="AI211" s="100"/>
      <c r="AJ211" s="100"/>
      <c r="AK211" s="100"/>
      <c r="AL211" s="100"/>
      <c r="AM211" s="100"/>
      <c r="AN211" s="100"/>
      <c r="AO211" s="100"/>
      <c r="AP211" s="100"/>
      <c r="AQ211" s="100"/>
      <c r="AR211" s="100"/>
      <c r="AS211" s="100"/>
      <c r="AT211" s="100"/>
      <c r="AU211" s="100"/>
      <c r="AV211" s="100"/>
      <c r="AW211" s="100"/>
      <c r="AX211" s="100"/>
      <c r="AY211" s="100"/>
      <c r="AZ211" s="100"/>
      <c r="BA211" s="100"/>
      <c r="BB211" s="100"/>
      <c r="BC211" s="100"/>
      <c r="BD211" s="100"/>
      <c r="BE211" s="100"/>
      <c r="BF211" s="100"/>
      <c r="BG211" s="100"/>
      <c r="BH211" s="100"/>
      <c r="BI211" s="100"/>
      <c r="BJ211" s="100"/>
      <c r="BK211" s="100"/>
      <c r="BL211" s="100"/>
      <c r="BM211" s="100"/>
      <c r="BN211" s="100"/>
      <c r="BO211" s="100"/>
      <c r="BP211" s="100"/>
      <c r="BQ211" s="100"/>
      <c r="BR211" s="100"/>
      <c r="BS211" s="100"/>
      <c r="BT211" s="100"/>
      <c r="BU211" s="100"/>
      <c r="BV211" s="100"/>
      <c r="BW211" s="100"/>
      <c r="BX211" s="100"/>
      <c r="BY211" s="100"/>
      <c r="BZ211" s="100"/>
      <c r="CA211" s="100"/>
      <c r="CB211" s="100"/>
      <c r="CC211" s="100"/>
      <c r="CD211" s="100"/>
      <c r="CE211" s="100"/>
      <c r="CF211" s="100"/>
      <c r="CG211" s="100"/>
      <c r="CH211" s="100"/>
      <c r="CI211" s="100"/>
      <c r="CJ211" s="100"/>
      <c r="CK211" s="100"/>
      <c r="CL211" s="100"/>
      <c r="CM211" s="100"/>
      <c r="CN211" s="100"/>
      <c r="CO211" s="100"/>
      <c r="CP211" s="100"/>
    </row>
    <row r="212" spans="1:94" ht="19.5" customHeight="1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  <c r="X212" s="100"/>
      <c r="Y212" s="100"/>
      <c r="Z212" s="100"/>
      <c r="AA212" s="100"/>
      <c r="AB212" s="100"/>
      <c r="AC212" s="100"/>
      <c r="AD212" s="100"/>
      <c r="AE212" s="100"/>
      <c r="AF212" s="100"/>
      <c r="AG212" s="100"/>
      <c r="AH212" s="100"/>
      <c r="AI212" s="100"/>
      <c r="AJ212" s="100"/>
      <c r="AK212" s="100"/>
      <c r="AL212" s="100"/>
      <c r="AM212" s="100"/>
      <c r="AN212" s="100"/>
      <c r="AO212" s="100"/>
      <c r="AP212" s="100"/>
      <c r="AQ212" s="100"/>
      <c r="AR212" s="100"/>
      <c r="AS212" s="100"/>
      <c r="AT212" s="100"/>
      <c r="AU212" s="100"/>
      <c r="AV212" s="100"/>
      <c r="AW212" s="100"/>
      <c r="AX212" s="100"/>
      <c r="AY212" s="100"/>
      <c r="AZ212" s="100"/>
      <c r="BA212" s="100"/>
      <c r="BB212" s="100"/>
      <c r="BC212" s="100"/>
      <c r="BD212" s="100"/>
      <c r="BE212" s="100"/>
      <c r="BF212" s="100"/>
      <c r="BG212" s="100"/>
      <c r="BH212" s="100"/>
      <c r="BI212" s="100"/>
      <c r="BJ212" s="100"/>
      <c r="BK212" s="100"/>
      <c r="BL212" s="100"/>
      <c r="BM212" s="100"/>
      <c r="BN212" s="100"/>
      <c r="BO212" s="100"/>
      <c r="BP212" s="100"/>
      <c r="BQ212" s="100"/>
      <c r="BR212" s="100"/>
      <c r="BS212" s="100"/>
      <c r="BT212" s="100"/>
      <c r="BU212" s="100"/>
      <c r="BV212" s="100"/>
      <c r="BW212" s="100"/>
      <c r="BX212" s="100"/>
      <c r="BY212" s="100"/>
      <c r="BZ212" s="100"/>
      <c r="CA212" s="100"/>
      <c r="CB212" s="100"/>
      <c r="CC212" s="100"/>
      <c r="CD212" s="100"/>
      <c r="CE212" s="100"/>
      <c r="CF212" s="100"/>
      <c r="CG212" s="100"/>
      <c r="CH212" s="100"/>
      <c r="CI212" s="100"/>
      <c r="CJ212" s="100"/>
      <c r="CK212" s="100"/>
      <c r="CL212" s="100"/>
      <c r="CM212" s="100"/>
      <c r="CN212" s="100"/>
      <c r="CO212" s="100"/>
      <c r="CP212" s="100"/>
    </row>
    <row r="213" spans="1:94" ht="19.5" customHeight="1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  <c r="Z213" s="100"/>
      <c r="AA213" s="100"/>
      <c r="AB213" s="100"/>
      <c r="AC213" s="100"/>
      <c r="AD213" s="100"/>
      <c r="AE213" s="100"/>
      <c r="AF213" s="100"/>
      <c r="AG213" s="100"/>
      <c r="AH213" s="100"/>
      <c r="AI213" s="100"/>
      <c r="AJ213" s="100"/>
      <c r="AK213" s="100"/>
      <c r="AL213" s="100"/>
      <c r="AM213" s="100"/>
      <c r="AN213" s="100"/>
      <c r="AO213" s="100"/>
      <c r="AP213" s="100"/>
      <c r="AQ213" s="100"/>
      <c r="AR213" s="100"/>
      <c r="AS213" s="100"/>
      <c r="AT213" s="100"/>
      <c r="AU213" s="100"/>
      <c r="AV213" s="100"/>
      <c r="AW213" s="100"/>
      <c r="AX213" s="100"/>
      <c r="AY213" s="100"/>
      <c r="AZ213" s="100"/>
      <c r="BA213" s="100"/>
      <c r="BB213" s="100"/>
      <c r="BC213" s="100"/>
      <c r="BD213" s="100"/>
      <c r="BE213" s="100"/>
      <c r="BF213" s="100"/>
      <c r="BG213" s="100"/>
      <c r="BH213" s="100"/>
      <c r="BI213" s="100"/>
      <c r="BJ213" s="100"/>
      <c r="BK213" s="100"/>
      <c r="BL213" s="100"/>
      <c r="BM213" s="100"/>
      <c r="BN213" s="100"/>
      <c r="BO213" s="100"/>
      <c r="BP213" s="100"/>
      <c r="BQ213" s="100"/>
      <c r="BR213" s="100"/>
      <c r="BS213" s="100"/>
      <c r="BT213" s="100"/>
      <c r="BU213" s="100"/>
      <c r="BV213" s="100"/>
      <c r="BW213" s="100"/>
      <c r="BX213" s="100"/>
      <c r="BY213" s="100"/>
      <c r="BZ213" s="100"/>
      <c r="CA213" s="100"/>
      <c r="CB213" s="100"/>
      <c r="CC213" s="100"/>
      <c r="CD213" s="100"/>
      <c r="CE213" s="100"/>
      <c r="CF213" s="100"/>
      <c r="CG213" s="100"/>
      <c r="CH213" s="100"/>
      <c r="CI213" s="100"/>
      <c r="CJ213" s="100"/>
      <c r="CK213" s="100"/>
      <c r="CL213" s="100"/>
      <c r="CM213" s="100"/>
      <c r="CN213" s="100"/>
      <c r="CO213" s="100"/>
      <c r="CP213" s="100"/>
    </row>
    <row r="214" spans="1:94" ht="19.5" customHeight="1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  <c r="AG214" s="100"/>
      <c r="AH214" s="100"/>
      <c r="AI214" s="100"/>
      <c r="AJ214" s="100"/>
      <c r="AK214" s="100"/>
      <c r="AL214" s="100"/>
      <c r="AM214" s="100"/>
      <c r="AN214" s="100"/>
      <c r="AO214" s="100"/>
      <c r="AP214" s="100"/>
      <c r="AQ214" s="100"/>
      <c r="AR214" s="100"/>
      <c r="AS214" s="100"/>
      <c r="AT214" s="100"/>
      <c r="AU214" s="100"/>
      <c r="AV214" s="100"/>
      <c r="AW214" s="100"/>
      <c r="AX214" s="100"/>
      <c r="AY214" s="100"/>
      <c r="AZ214" s="100"/>
      <c r="BA214" s="100"/>
      <c r="BB214" s="100"/>
      <c r="BC214" s="100"/>
      <c r="BD214" s="100"/>
      <c r="BE214" s="100"/>
      <c r="BF214" s="100"/>
      <c r="BG214" s="100"/>
      <c r="BH214" s="100"/>
      <c r="BI214" s="100"/>
      <c r="BJ214" s="100"/>
      <c r="BK214" s="100"/>
      <c r="BL214" s="100"/>
      <c r="BM214" s="100"/>
      <c r="BN214" s="100"/>
      <c r="BO214" s="100"/>
      <c r="BP214" s="100"/>
      <c r="BQ214" s="100"/>
      <c r="BR214" s="100"/>
      <c r="BS214" s="100"/>
      <c r="BT214" s="100"/>
      <c r="BU214" s="100"/>
      <c r="BV214" s="100"/>
      <c r="BW214" s="100"/>
      <c r="BX214" s="100"/>
      <c r="BY214" s="100"/>
      <c r="BZ214" s="100"/>
      <c r="CA214" s="100"/>
      <c r="CB214" s="100"/>
      <c r="CC214" s="100"/>
      <c r="CD214" s="100"/>
      <c r="CE214" s="100"/>
      <c r="CF214" s="100"/>
      <c r="CG214" s="100"/>
      <c r="CH214" s="100"/>
      <c r="CI214" s="100"/>
      <c r="CJ214" s="100"/>
      <c r="CK214" s="100"/>
      <c r="CL214" s="100"/>
      <c r="CM214" s="100"/>
      <c r="CN214" s="100"/>
      <c r="CO214" s="100"/>
      <c r="CP214" s="100"/>
    </row>
    <row r="215" spans="1:94" ht="19.5" customHeight="1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  <c r="Y215" s="100"/>
      <c r="Z215" s="100"/>
      <c r="AA215" s="100"/>
      <c r="AB215" s="100"/>
      <c r="AC215" s="100"/>
      <c r="AD215" s="100"/>
      <c r="AE215" s="100"/>
      <c r="AF215" s="100"/>
      <c r="AG215" s="100"/>
      <c r="AH215" s="100"/>
      <c r="AI215" s="100"/>
      <c r="AJ215" s="100"/>
      <c r="AK215" s="100"/>
      <c r="AL215" s="100"/>
      <c r="AM215" s="100"/>
      <c r="AN215" s="100"/>
      <c r="AO215" s="100"/>
      <c r="AP215" s="100"/>
      <c r="AQ215" s="100"/>
      <c r="AR215" s="100"/>
      <c r="AS215" s="100"/>
      <c r="AT215" s="100"/>
      <c r="AU215" s="100"/>
      <c r="AV215" s="100"/>
      <c r="AW215" s="100"/>
      <c r="AX215" s="100"/>
      <c r="AY215" s="100"/>
      <c r="AZ215" s="100"/>
      <c r="BA215" s="100"/>
      <c r="BB215" s="100"/>
      <c r="BC215" s="100"/>
      <c r="BD215" s="100"/>
      <c r="BE215" s="100"/>
      <c r="BF215" s="100"/>
      <c r="BG215" s="100"/>
      <c r="BH215" s="100"/>
      <c r="BI215" s="100"/>
      <c r="BJ215" s="100"/>
      <c r="BK215" s="100"/>
      <c r="BL215" s="100"/>
      <c r="BM215" s="100"/>
      <c r="BN215" s="100"/>
      <c r="BO215" s="100"/>
      <c r="BP215" s="100"/>
      <c r="BQ215" s="100"/>
      <c r="BR215" s="100"/>
      <c r="BS215" s="100"/>
      <c r="BT215" s="100"/>
      <c r="BU215" s="100"/>
      <c r="BV215" s="100"/>
      <c r="BW215" s="100"/>
      <c r="BX215" s="100"/>
      <c r="BY215" s="100"/>
      <c r="BZ215" s="100"/>
      <c r="CA215" s="100"/>
      <c r="CB215" s="100"/>
      <c r="CC215" s="100"/>
      <c r="CD215" s="100"/>
      <c r="CE215" s="100"/>
      <c r="CF215" s="100"/>
      <c r="CG215" s="100"/>
      <c r="CH215" s="100"/>
      <c r="CI215" s="100"/>
      <c r="CJ215" s="100"/>
      <c r="CK215" s="100"/>
      <c r="CL215" s="100"/>
      <c r="CM215" s="100"/>
      <c r="CN215" s="100"/>
      <c r="CO215" s="100"/>
      <c r="CP215" s="100"/>
    </row>
    <row r="216" spans="1:94" ht="19.5" customHeight="1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  <c r="Z216" s="100"/>
      <c r="AA216" s="100"/>
      <c r="AB216" s="100"/>
      <c r="AC216" s="100"/>
      <c r="AD216" s="100"/>
      <c r="AE216" s="100"/>
      <c r="AF216" s="100"/>
      <c r="AG216" s="100"/>
      <c r="AH216" s="100"/>
      <c r="AI216" s="100"/>
      <c r="AJ216" s="100"/>
      <c r="AK216" s="100"/>
      <c r="AL216" s="100"/>
      <c r="AM216" s="100"/>
      <c r="AN216" s="100"/>
      <c r="AO216" s="100"/>
      <c r="AP216" s="100"/>
      <c r="AQ216" s="100"/>
      <c r="AR216" s="100"/>
      <c r="AS216" s="100"/>
      <c r="AT216" s="100"/>
      <c r="AU216" s="100"/>
      <c r="AV216" s="100"/>
      <c r="AW216" s="100"/>
      <c r="AX216" s="100"/>
      <c r="AY216" s="100"/>
      <c r="AZ216" s="100"/>
      <c r="BA216" s="100"/>
      <c r="BB216" s="100"/>
      <c r="BC216" s="100"/>
      <c r="BD216" s="100"/>
      <c r="BE216" s="100"/>
      <c r="BF216" s="100"/>
      <c r="BG216" s="100"/>
      <c r="BH216" s="100"/>
      <c r="BI216" s="100"/>
      <c r="BJ216" s="100"/>
      <c r="BK216" s="100"/>
      <c r="BL216" s="100"/>
      <c r="BM216" s="100"/>
      <c r="BN216" s="100"/>
      <c r="BO216" s="100"/>
      <c r="BP216" s="100"/>
      <c r="BQ216" s="100"/>
      <c r="BR216" s="100"/>
      <c r="BS216" s="100"/>
      <c r="BT216" s="100"/>
      <c r="BU216" s="100"/>
      <c r="BV216" s="100"/>
      <c r="BW216" s="100"/>
      <c r="BX216" s="100"/>
      <c r="BY216" s="100"/>
      <c r="BZ216" s="100"/>
      <c r="CA216" s="100"/>
      <c r="CB216" s="100"/>
      <c r="CC216" s="100"/>
      <c r="CD216" s="100"/>
      <c r="CE216" s="100"/>
      <c r="CF216" s="100"/>
      <c r="CG216" s="100"/>
      <c r="CH216" s="100"/>
      <c r="CI216" s="100"/>
      <c r="CJ216" s="100"/>
      <c r="CK216" s="100"/>
      <c r="CL216" s="100"/>
      <c r="CM216" s="100"/>
      <c r="CN216" s="100"/>
      <c r="CO216" s="100"/>
      <c r="CP216" s="100"/>
    </row>
    <row r="217" spans="1:94" ht="19.5" customHeight="1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  <c r="AG217" s="100"/>
      <c r="AH217" s="100"/>
      <c r="AI217" s="100"/>
      <c r="AJ217" s="100"/>
      <c r="AK217" s="100"/>
      <c r="AL217" s="100"/>
      <c r="AM217" s="100"/>
      <c r="AN217" s="100"/>
      <c r="AO217" s="100"/>
      <c r="AP217" s="100"/>
      <c r="AQ217" s="100"/>
      <c r="AR217" s="100"/>
      <c r="AS217" s="100"/>
      <c r="AT217" s="100"/>
      <c r="AU217" s="100"/>
      <c r="AV217" s="100"/>
      <c r="AW217" s="100"/>
      <c r="AX217" s="100"/>
      <c r="AY217" s="100"/>
      <c r="AZ217" s="100"/>
      <c r="BA217" s="100"/>
      <c r="BB217" s="100"/>
      <c r="BC217" s="100"/>
      <c r="BD217" s="100"/>
      <c r="BE217" s="100"/>
      <c r="BF217" s="100"/>
      <c r="BG217" s="100"/>
      <c r="BH217" s="100"/>
      <c r="BI217" s="100"/>
      <c r="BJ217" s="100"/>
      <c r="BK217" s="100"/>
      <c r="BL217" s="100"/>
      <c r="BM217" s="100"/>
      <c r="BN217" s="100"/>
      <c r="BO217" s="100"/>
      <c r="BP217" s="100"/>
      <c r="BQ217" s="100"/>
      <c r="BR217" s="100"/>
      <c r="BS217" s="100"/>
      <c r="BT217" s="100"/>
      <c r="BU217" s="100"/>
      <c r="BV217" s="100"/>
      <c r="BW217" s="100"/>
      <c r="BX217" s="100"/>
      <c r="BY217" s="100"/>
      <c r="BZ217" s="100"/>
      <c r="CA217" s="100"/>
      <c r="CB217" s="100"/>
      <c r="CC217" s="100"/>
      <c r="CD217" s="100"/>
      <c r="CE217" s="100"/>
      <c r="CF217" s="100"/>
      <c r="CG217" s="100"/>
      <c r="CH217" s="100"/>
      <c r="CI217" s="100"/>
      <c r="CJ217" s="100"/>
      <c r="CK217" s="100"/>
      <c r="CL217" s="100"/>
      <c r="CM217" s="100"/>
      <c r="CN217" s="100"/>
      <c r="CO217" s="100"/>
      <c r="CP217" s="100"/>
    </row>
    <row r="218" spans="1:94" ht="19.5" customHeight="1">
      <c r="A218" s="100"/>
      <c r="B218" s="100"/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  <c r="X218" s="100"/>
      <c r="Y218" s="100"/>
      <c r="Z218" s="100"/>
      <c r="AA218" s="100"/>
      <c r="AB218" s="100"/>
      <c r="AC218" s="100"/>
      <c r="AD218" s="100"/>
      <c r="AE218" s="100"/>
      <c r="AF218" s="100"/>
      <c r="AG218" s="100"/>
      <c r="AH218" s="100"/>
      <c r="AI218" s="100"/>
      <c r="AJ218" s="100"/>
      <c r="AK218" s="100"/>
      <c r="AL218" s="100"/>
      <c r="AM218" s="100"/>
      <c r="AN218" s="100"/>
      <c r="AO218" s="100"/>
      <c r="AP218" s="100"/>
      <c r="AQ218" s="100"/>
      <c r="AR218" s="100"/>
      <c r="AS218" s="100"/>
      <c r="AT218" s="100"/>
      <c r="AU218" s="100"/>
      <c r="AV218" s="100"/>
      <c r="AW218" s="100"/>
      <c r="AX218" s="100"/>
      <c r="AY218" s="100"/>
      <c r="AZ218" s="100"/>
      <c r="BA218" s="100"/>
      <c r="BB218" s="100"/>
      <c r="BC218" s="100"/>
      <c r="BD218" s="100"/>
      <c r="BE218" s="100"/>
      <c r="BF218" s="100"/>
      <c r="BG218" s="100"/>
      <c r="BH218" s="100"/>
      <c r="BI218" s="100"/>
      <c r="BJ218" s="100"/>
      <c r="BK218" s="100"/>
      <c r="BL218" s="100"/>
      <c r="BM218" s="100"/>
      <c r="BN218" s="100"/>
      <c r="BO218" s="100"/>
      <c r="BP218" s="100"/>
      <c r="BQ218" s="100"/>
      <c r="BR218" s="100"/>
      <c r="BS218" s="100"/>
      <c r="BT218" s="100"/>
      <c r="BU218" s="100"/>
      <c r="BV218" s="100"/>
      <c r="BW218" s="100"/>
      <c r="BX218" s="100"/>
      <c r="BY218" s="100"/>
      <c r="BZ218" s="100"/>
      <c r="CA218" s="100"/>
      <c r="CB218" s="100"/>
      <c r="CC218" s="100"/>
      <c r="CD218" s="100"/>
      <c r="CE218" s="100"/>
      <c r="CF218" s="100"/>
      <c r="CG218" s="100"/>
      <c r="CH218" s="100"/>
      <c r="CI218" s="100"/>
      <c r="CJ218" s="100"/>
      <c r="CK218" s="100"/>
      <c r="CL218" s="100"/>
      <c r="CM218" s="100"/>
      <c r="CN218" s="100"/>
      <c r="CO218" s="100"/>
      <c r="CP218" s="100"/>
    </row>
    <row r="219" spans="1:94" ht="19.5" customHeight="1">
      <c r="A219" s="100"/>
      <c r="B219" s="100"/>
      <c r="C219" s="100"/>
      <c r="D219" s="100"/>
      <c r="E219" s="100"/>
      <c r="F219" s="100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  <c r="X219" s="100"/>
      <c r="Y219" s="100"/>
      <c r="Z219" s="100"/>
      <c r="AA219" s="100"/>
      <c r="AB219" s="100"/>
      <c r="AC219" s="100"/>
      <c r="AD219" s="100"/>
      <c r="AE219" s="100"/>
      <c r="AF219" s="100"/>
      <c r="AG219" s="100"/>
      <c r="AH219" s="100"/>
      <c r="AI219" s="100"/>
      <c r="AJ219" s="100"/>
      <c r="AK219" s="100"/>
      <c r="AL219" s="100"/>
      <c r="AM219" s="100"/>
      <c r="AN219" s="100"/>
      <c r="AO219" s="100"/>
      <c r="AP219" s="100"/>
      <c r="AQ219" s="100"/>
      <c r="AR219" s="100"/>
      <c r="AS219" s="100"/>
      <c r="AT219" s="100"/>
      <c r="AU219" s="100"/>
      <c r="AV219" s="100"/>
      <c r="AW219" s="100"/>
      <c r="AX219" s="100"/>
      <c r="AY219" s="100"/>
      <c r="AZ219" s="100"/>
      <c r="BA219" s="100"/>
      <c r="BB219" s="100"/>
      <c r="BC219" s="100"/>
      <c r="BD219" s="100"/>
      <c r="BE219" s="100"/>
      <c r="BF219" s="100"/>
      <c r="BG219" s="100"/>
      <c r="BH219" s="100"/>
      <c r="BI219" s="100"/>
      <c r="BJ219" s="100"/>
      <c r="BK219" s="100"/>
      <c r="BL219" s="100"/>
      <c r="BM219" s="100"/>
      <c r="BN219" s="100"/>
      <c r="BO219" s="100"/>
      <c r="BP219" s="100"/>
      <c r="BQ219" s="100"/>
      <c r="BR219" s="100"/>
      <c r="BS219" s="100"/>
      <c r="BT219" s="100"/>
      <c r="BU219" s="100"/>
      <c r="BV219" s="100"/>
      <c r="BW219" s="100"/>
      <c r="BX219" s="100"/>
      <c r="BY219" s="100"/>
      <c r="BZ219" s="100"/>
      <c r="CA219" s="100"/>
      <c r="CB219" s="100"/>
      <c r="CC219" s="100"/>
      <c r="CD219" s="100"/>
      <c r="CE219" s="100"/>
      <c r="CF219" s="100"/>
      <c r="CG219" s="100"/>
      <c r="CH219" s="100"/>
      <c r="CI219" s="100"/>
      <c r="CJ219" s="100"/>
      <c r="CK219" s="100"/>
      <c r="CL219" s="100"/>
      <c r="CM219" s="100"/>
      <c r="CN219" s="100"/>
      <c r="CO219" s="100"/>
      <c r="CP219" s="100"/>
    </row>
    <row r="220" spans="1:94" ht="19.5" customHeight="1">
      <c r="A220" s="100"/>
      <c r="B220" s="100"/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  <c r="AF220" s="100"/>
      <c r="AG220" s="100"/>
      <c r="AH220" s="100"/>
      <c r="AI220" s="100"/>
      <c r="AJ220" s="100"/>
      <c r="AK220" s="100"/>
      <c r="AL220" s="100"/>
      <c r="AM220" s="100"/>
      <c r="AN220" s="100"/>
      <c r="AO220" s="100"/>
      <c r="AP220" s="100"/>
      <c r="AQ220" s="100"/>
      <c r="AR220" s="100"/>
      <c r="AS220" s="100"/>
      <c r="AT220" s="100"/>
      <c r="AU220" s="100"/>
      <c r="AV220" s="100"/>
      <c r="AW220" s="100"/>
      <c r="AX220" s="100"/>
      <c r="AY220" s="100"/>
      <c r="AZ220" s="100"/>
      <c r="BA220" s="100"/>
      <c r="BB220" s="100"/>
      <c r="BC220" s="100"/>
      <c r="BD220" s="100"/>
      <c r="BE220" s="100"/>
      <c r="BF220" s="100"/>
      <c r="BG220" s="100"/>
      <c r="BH220" s="100"/>
      <c r="BI220" s="100"/>
      <c r="BJ220" s="100"/>
      <c r="BK220" s="100"/>
      <c r="BL220" s="100"/>
      <c r="BM220" s="100"/>
      <c r="BN220" s="100"/>
      <c r="BO220" s="100"/>
      <c r="BP220" s="100"/>
      <c r="BQ220" s="100"/>
      <c r="BR220" s="100"/>
      <c r="BS220" s="100"/>
      <c r="BT220" s="100"/>
      <c r="BU220" s="100"/>
      <c r="BV220" s="100"/>
      <c r="BW220" s="100"/>
      <c r="BX220" s="100"/>
      <c r="BY220" s="100"/>
      <c r="BZ220" s="100"/>
      <c r="CA220" s="100"/>
      <c r="CB220" s="100"/>
      <c r="CC220" s="100"/>
      <c r="CD220" s="100"/>
      <c r="CE220" s="100"/>
      <c r="CF220" s="100"/>
      <c r="CG220" s="100"/>
      <c r="CH220" s="100"/>
      <c r="CI220" s="100"/>
      <c r="CJ220" s="100"/>
      <c r="CK220" s="100"/>
      <c r="CL220" s="100"/>
      <c r="CM220" s="100"/>
      <c r="CN220" s="100"/>
      <c r="CO220" s="100"/>
      <c r="CP220" s="100"/>
    </row>
    <row r="221" spans="1:94" ht="19.5" customHeight="1">
      <c r="A221" s="100"/>
      <c r="B221" s="100"/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  <c r="X221" s="100"/>
      <c r="Y221" s="100"/>
      <c r="Z221" s="100"/>
      <c r="AA221" s="100"/>
      <c r="AB221" s="100"/>
      <c r="AC221" s="100"/>
      <c r="AD221" s="100"/>
      <c r="AE221" s="100"/>
      <c r="AF221" s="100"/>
      <c r="AG221" s="100"/>
      <c r="AH221" s="100"/>
      <c r="AI221" s="100"/>
      <c r="AJ221" s="100"/>
      <c r="AK221" s="100"/>
      <c r="AL221" s="100"/>
      <c r="AM221" s="100"/>
      <c r="AN221" s="100"/>
      <c r="AO221" s="100"/>
      <c r="AP221" s="100"/>
      <c r="AQ221" s="100"/>
      <c r="AR221" s="100"/>
      <c r="AS221" s="100"/>
      <c r="AT221" s="100"/>
      <c r="AU221" s="100"/>
      <c r="AV221" s="100"/>
      <c r="AW221" s="100"/>
      <c r="AX221" s="100"/>
      <c r="AY221" s="100"/>
      <c r="AZ221" s="100"/>
      <c r="BA221" s="100"/>
      <c r="BB221" s="100"/>
      <c r="BC221" s="100"/>
      <c r="BD221" s="100"/>
      <c r="BE221" s="100"/>
      <c r="BF221" s="100"/>
      <c r="BG221" s="100"/>
      <c r="BH221" s="100"/>
      <c r="BI221" s="100"/>
      <c r="BJ221" s="100"/>
      <c r="BK221" s="100"/>
      <c r="BL221" s="100"/>
      <c r="BM221" s="100"/>
      <c r="BN221" s="100"/>
      <c r="BO221" s="100"/>
      <c r="BP221" s="100"/>
      <c r="BQ221" s="100"/>
      <c r="BR221" s="100"/>
      <c r="BS221" s="100"/>
      <c r="BT221" s="100"/>
      <c r="BU221" s="100"/>
      <c r="BV221" s="100"/>
      <c r="BW221" s="100"/>
      <c r="BX221" s="100"/>
      <c r="BY221" s="100"/>
      <c r="BZ221" s="100"/>
      <c r="CA221" s="100"/>
      <c r="CB221" s="100"/>
      <c r="CC221" s="100"/>
      <c r="CD221" s="100"/>
      <c r="CE221" s="100"/>
      <c r="CF221" s="100"/>
      <c r="CG221" s="100"/>
      <c r="CH221" s="100"/>
      <c r="CI221" s="100"/>
      <c r="CJ221" s="100"/>
      <c r="CK221" s="100"/>
      <c r="CL221" s="100"/>
      <c r="CM221" s="100"/>
      <c r="CN221" s="100"/>
      <c r="CO221" s="100"/>
      <c r="CP221" s="100"/>
    </row>
    <row r="222" spans="1:94" ht="19.5" customHeight="1">
      <c r="A222" s="100"/>
      <c r="B222" s="100"/>
      <c r="C222" s="100"/>
      <c r="D222" s="100"/>
      <c r="E222" s="100"/>
      <c r="F222" s="100"/>
      <c r="G222" s="100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  <c r="U222" s="100"/>
      <c r="V222" s="100"/>
      <c r="W222" s="100"/>
      <c r="X222" s="100"/>
      <c r="Y222" s="100"/>
      <c r="Z222" s="100"/>
      <c r="AA222" s="100"/>
      <c r="AB222" s="100"/>
      <c r="AC222" s="100"/>
      <c r="AD222" s="100"/>
      <c r="AE222" s="100"/>
      <c r="AF222" s="100"/>
      <c r="AG222" s="100"/>
      <c r="AH222" s="100"/>
      <c r="AI222" s="100"/>
      <c r="AJ222" s="100"/>
      <c r="AK222" s="100"/>
      <c r="AL222" s="100"/>
      <c r="AM222" s="100"/>
      <c r="AN222" s="100"/>
      <c r="AO222" s="100"/>
      <c r="AP222" s="100"/>
      <c r="AQ222" s="100"/>
      <c r="AR222" s="100"/>
      <c r="AS222" s="100"/>
      <c r="AT222" s="100"/>
      <c r="AU222" s="100"/>
      <c r="AV222" s="100"/>
      <c r="AW222" s="100"/>
      <c r="AX222" s="100"/>
      <c r="AY222" s="100"/>
      <c r="AZ222" s="100"/>
      <c r="BA222" s="100"/>
      <c r="BB222" s="100"/>
      <c r="BC222" s="100"/>
      <c r="BD222" s="100"/>
      <c r="BE222" s="100"/>
      <c r="BF222" s="100"/>
      <c r="BG222" s="100"/>
      <c r="BH222" s="100"/>
      <c r="BI222" s="100"/>
      <c r="BJ222" s="100"/>
      <c r="BK222" s="100"/>
      <c r="BL222" s="100"/>
      <c r="BM222" s="100"/>
      <c r="BN222" s="100"/>
      <c r="BO222" s="100"/>
      <c r="BP222" s="100"/>
      <c r="BQ222" s="100"/>
      <c r="BR222" s="100"/>
      <c r="BS222" s="100"/>
      <c r="BT222" s="100"/>
      <c r="BU222" s="100"/>
      <c r="BV222" s="100"/>
      <c r="BW222" s="100"/>
      <c r="BX222" s="100"/>
      <c r="BY222" s="100"/>
      <c r="BZ222" s="100"/>
      <c r="CA222" s="100"/>
      <c r="CB222" s="100"/>
      <c r="CC222" s="100"/>
      <c r="CD222" s="100"/>
      <c r="CE222" s="100"/>
      <c r="CF222" s="100"/>
      <c r="CG222" s="100"/>
      <c r="CH222" s="100"/>
      <c r="CI222" s="100"/>
      <c r="CJ222" s="100"/>
      <c r="CK222" s="100"/>
      <c r="CL222" s="100"/>
      <c r="CM222" s="100"/>
      <c r="CN222" s="100"/>
      <c r="CO222" s="100"/>
      <c r="CP222" s="100"/>
    </row>
    <row r="223" spans="1:94" ht="19.5" customHeight="1">
      <c r="A223" s="100"/>
      <c r="B223" s="100"/>
      <c r="C223" s="100"/>
      <c r="D223" s="100"/>
      <c r="E223" s="100"/>
      <c r="F223" s="100"/>
      <c r="G223" s="100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  <c r="Z223" s="100"/>
      <c r="AA223" s="100"/>
      <c r="AB223" s="100"/>
      <c r="AC223" s="100"/>
      <c r="AD223" s="100"/>
      <c r="AE223" s="100"/>
      <c r="AF223" s="100"/>
      <c r="AG223" s="100"/>
      <c r="AH223" s="100"/>
      <c r="AI223" s="100"/>
      <c r="AJ223" s="100"/>
      <c r="AK223" s="100"/>
      <c r="AL223" s="100"/>
      <c r="AM223" s="100"/>
      <c r="AN223" s="100"/>
      <c r="AO223" s="100"/>
      <c r="AP223" s="100"/>
      <c r="AQ223" s="100"/>
      <c r="AR223" s="100"/>
      <c r="AS223" s="100"/>
      <c r="AT223" s="100"/>
      <c r="AU223" s="100"/>
      <c r="AV223" s="100"/>
      <c r="AW223" s="100"/>
      <c r="AX223" s="100"/>
      <c r="AY223" s="100"/>
      <c r="AZ223" s="100"/>
      <c r="BA223" s="100"/>
      <c r="BB223" s="100"/>
      <c r="BC223" s="100"/>
      <c r="BD223" s="100"/>
      <c r="BE223" s="100"/>
      <c r="BF223" s="100"/>
      <c r="BG223" s="100"/>
      <c r="BH223" s="100"/>
      <c r="BI223" s="100"/>
      <c r="BJ223" s="100"/>
      <c r="BK223" s="100"/>
      <c r="BL223" s="100"/>
      <c r="BM223" s="100"/>
      <c r="BN223" s="100"/>
      <c r="BO223" s="100"/>
      <c r="BP223" s="100"/>
      <c r="BQ223" s="100"/>
      <c r="BR223" s="100"/>
      <c r="BS223" s="100"/>
      <c r="BT223" s="100"/>
      <c r="BU223" s="100"/>
      <c r="BV223" s="100"/>
      <c r="BW223" s="100"/>
      <c r="BX223" s="100"/>
      <c r="BY223" s="100"/>
      <c r="BZ223" s="100"/>
      <c r="CA223" s="100"/>
      <c r="CB223" s="100"/>
      <c r="CC223" s="100"/>
      <c r="CD223" s="100"/>
      <c r="CE223" s="100"/>
      <c r="CF223" s="100"/>
      <c r="CG223" s="100"/>
      <c r="CH223" s="100"/>
      <c r="CI223" s="100"/>
      <c r="CJ223" s="100"/>
      <c r="CK223" s="100"/>
      <c r="CL223" s="100"/>
      <c r="CM223" s="100"/>
      <c r="CN223" s="100"/>
      <c r="CO223" s="100"/>
      <c r="CP223" s="100"/>
    </row>
    <row r="224" spans="1:94" ht="19.5" customHeight="1">
      <c r="A224" s="100"/>
      <c r="B224" s="100"/>
      <c r="C224" s="100"/>
      <c r="D224" s="100"/>
      <c r="E224" s="100"/>
      <c r="F224" s="100"/>
      <c r="G224" s="100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  <c r="Z224" s="100"/>
      <c r="AA224" s="100"/>
      <c r="AB224" s="100"/>
      <c r="AC224" s="100"/>
      <c r="AD224" s="100"/>
      <c r="AE224" s="100"/>
      <c r="AF224" s="100"/>
      <c r="AG224" s="100"/>
      <c r="AH224" s="100"/>
      <c r="AI224" s="100"/>
      <c r="AJ224" s="100"/>
      <c r="AK224" s="100"/>
      <c r="AL224" s="100"/>
      <c r="AM224" s="100"/>
      <c r="AN224" s="100"/>
      <c r="AO224" s="100"/>
      <c r="AP224" s="100"/>
      <c r="AQ224" s="100"/>
      <c r="AR224" s="100"/>
      <c r="AS224" s="100"/>
      <c r="AT224" s="100"/>
      <c r="AU224" s="100"/>
      <c r="AV224" s="100"/>
      <c r="AW224" s="100"/>
      <c r="AX224" s="100"/>
      <c r="AY224" s="100"/>
      <c r="AZ224" s="100"/>
      <c r="BA224" s="100"/>
      <c r="BB224" s="100"/>
      <c r="BC224" s="100"/>
      <c r="BD224" s="100"/>
      <c r="BE224" s="100"/>
      <c r="BF224" s="100"/>
      <c r="BG224" s="100"/>
      <c r="BH224" s="100"/>
      <c r="BI224" s="100"/>
      <c r="BJ224" s="100"/>
      <c r="BK224" s="100"/>
      <c r="BL224" s="100"/>
      <c r="BM224" s="100"/>
      <c r="BN224" s="100"/>
      <c r="BO224" s="100"/>
      <c r="BP224" s="100"/>
      <c r="BQ224" s="100"/>
      <c r="BR224" s="100"/>
      <c r="BS224" s="100"/>
      <c r="BT224" s="100"/>
      <c r="BU224" s="100"/>
      <c r="BV224" s="100"/>
      <c r="BW224" s="100"/>
      <c r="BX224" s="100"/>
      <c r="BY224" s="100"/>
      <c r="BZ224" s="100"/>
      <c r="CA224" s="100"/>
      <c r="CB224" s="100"/>
      <c r="CC224" s="100"/>
      <c r="CD224" s="100"/>
      <c r="CE224" s="100"/>
      <c r="CF224" s="100"/>
      <c r="CG224" s="100"/>
      <c r="CH224" s="100"/>
      <c r="CI224" s="100"/>
      <c r="CJ224" s="100"/>
      <c r="CK224" s="100"/>
      <c r="CL224" s="100"/>
      <c r="CM224" s="100"/>
      <c r="CN224" s="100"/>
      <c r="CO224" s="100"/>
      <c r="CP224" s="100"/>
    </row>
    <row r="225" spans="1:94" ht="19.5" customHeight="1">
      <c r="A225" s="100"/>
      <c r="B225" s="100"/>
      <c r="C225" s="100"/>
      <c r="D225" s="100"/>
      <c r="E225" s="100"/>
      <c r="F225" s="100"/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/>
      <c r="T225" s="100"/>
      <c r="U225" s="100"/>
      <c r="V225" s="100"/>
      <c r="W225" s="100"/>
      <c r="X225" s="100"/>
      <c r="Y225" s="100"/>
      <c r="Z225" s="100"/>
      <c r="AA225" s="100"/>
      <c r="AB225" s="100"/>
      <c r="AC225" s="100"/>
      <c r="AD225" s="100"/>
      <c r="AE225" s="100"/>
      <c r="AF225" s="100"/>
      <c r="AG225" s="100"/>
      <c r="AH225" s="100"/>
      <c r="AI225" s="100"/>
      <c r="AJ225" s="100"/>
      <c r="AK225" s="100"/>
      <c r="AL225" s="100"/>
      <c r="AM225" s="100"/>
      <c r="AN225" s="100"/>
      <c r="AO225" s="100"/>
      <c r="AP225" s="100"/>
      <c r="AQ225" s="100"/>
      <c r="AR225" s="100"/>
      <c r="AS225" s="100"/>
      <c r="AT225" s="100"/>
      <c r="AU225" s="100"/>
      <c r="AV225" s="100"/>
      <c r="AW225" s="100"/>
      <c r="AX225" s="100"/>
      <c r="AY225" s="100"/>
      <c r="AZ225" s="100"/>
      <c r="BA225" s="100"/>
      <c r="BB225" s="100"/>
      <c r="BC225" s="100"/>
      <c r="BD225" s="100"/>
      <c r="BE225" s="100"/>
      <c r="BF225" s="100"/>
      <c r="BG225" s="100"/>
      <c r="BH225" s="100"/>
      <c r="BI225" s="100"/>
      <c r="BJ225" s="100"/>
      <c r="BK225" s="100"/>
      <c r="BL225" s="100"/>
      <c r="BM225" s="100"/>
      <c r="BN225" s="100"/>
      <c r="BO225" s="100"/>
      <c r="BP225" s="100"/>
      <c r="BQ225" s="100"/>
      <c r="BR225" s="100"/>
      <c r="BS225" s="100"/>
      <c r="BT225" s="100"/>
      <c r="BU225" s="100"/>
      <c r="BV225" s="100"/>
      <c r="BW225" s="100"/>
      <c r="BX225" s="100"/>
      <c r="BY225" s="100"/>
      <c r="BZ225" s="100"/>
      <c r="CA225" s="100"/>
      <c r="CB225" s="100"/>
      <c r="CC225" s="100"/>
      <c r="CD225" s="100"/>
      <c r="CE225" s="100"/>
      <c r="CF225" s="100"/>
      <c r="CG225" s="100"/>
      <c r="CH225" s="100"/>
      <c r="CI225" s="100"/>
      <c r="CJ225" s="100"/>
      <c r="CK225" s="100"/>
      <c r="CL225" s="100"/>
      <c r="CM225" s="100"/>
      <c r="CN225" s="100"/>
      <c r="CO225" s="100"/>
      <c r="CP225" s="100"/>
    </row>
    <row r="226" spans="1:94" ht="19.5" customHeight="1">
      <c r="A226" s="100"/>
      <c r="B226" s="100"/>
      <c r="C226" s="100"/>
      <c r="D226" s="100"/>
      <c r="E226" s="100"/>
      <c r="F226" s="100"/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  <c r="X226" s="100"/>
      <c r="Y226" s="100"/>
      <c r="Z226" s="100"/>
      <c r="AA226" s="100"/>
      <c r="AB226" s="100"/>
      <c r="AC226" s="100"/>
      <c r="AD226" s="100"/>
      <c r="AE226" s="100"/>
      <c r="AF226" s="100"/>
      <c r="AG226" s="100"/>
      <c r="AH226" s="100"/>
      <c r="AI226" s="100"/>
      <c r="AJ226" s="100"/>
      <c r="AK226" s="100"/>
      <c r="AL226" s="100"/>
      <c r="AM226" s="100"/>
      <c r="AN226" s="100"/>
      <c r="AO226" s="100"/>
      <c r="AP226" s="100"/>
      <c r="AQ226" s="100"/>
      <c r="AR226" s="100"/>
      <c r="AS226" s="100"/>
      <c r="AT226" s="100"/>
      <c r="AU226" s="100"/>
      <c r="AV226" s="100"/>
      <c r="AW226" s="100"/>
      <c r="AX226" s="100"/>
      <c r="AY226" s="100"/>
      <c r="AZ226" s="100"/>
      <c r="BA226" s="100"/>
      <c r="BB226" s="100"/>
      <c r="BC226" s="100"/>
      <c r="BD226" s="100"/>
      <c r="BE226" s="100"/>
      <c r="BF226" s="100"/>
      <c r="BG226" s="100"/>
      <c r="BH226" s="100"/>
      <c r="BI226" s="100"/>
      <c r="BJ226" s="100"/>
      <c r="BK226" s="100"/>
      <c r="BL226" s="100"/>
      <c r="BM226" s="100"/>
      <c r="BN226" s="100"/>
      <c r="BO226" s="100"/>
      <c r="BP226" s="100"/>
      <c r="BQ226" s="100"/>
      <c r="BR226" s="100"/>
      <c r="BS226" s="100"/>
      <c r="BT226" s="100"/>
      <c r="BU226" s="100"/>
      <c r="BV226" s="100"/>
      <c r="BW226" s="100"/>
      <c r="BX226" s="100"/>
      <c r="BY226" s="100"/>
      <c r="BZ226" s="100"/>
      <c r="CA226" s="100"/>
      <c r="CB226" s="100"/>
      <c r="CC226" s="100"/>
      <c r="CD226" s="100"/>
      <c r="CE226" s="100"/>
      <c r="CF226" s="100"/>
      <c r="CG226" s="100"/>
      <c r="CH226" s="100"/>
      <c r="CI226" s="100"/>
      <c r="CJ226" s="100"/>
      <c r="CK226" s="100"/>
      <c r="CL226" s="100"/>
      <c r="CM226" s="100"/>
      <c r="CN226" s="100"/>
      <c r="CO226" s="100"/>
      <c r="CP226" s="100"/>
    </row>
    <row r="227" spans="1:94" ht="19.5" customHeight="1">
      <c r="A227" s="100"/>
      <c r="B227" s="100"/>
      <c r="C227" s="100"/>
      <c r="D227" s="100"/>
      <c r="E227" s="100"/>
      <c r="F227" s="100"/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  <c r="Z227" s="100"/>
      <c r="AA227" s="100"/>
      <c r="AB227" s="100"/>
      <c r="AC227" s="100"/>
      <c r="AD227" s="100"/>
      <c r="AE227" s="100"/>
      <c r="AF227" s="100"/>
      <c r="AG227" s="100"/>
      <c r="AH227" s="100"/>
      <c r="AI227" s="100"/>
      <c r="AJ227" s="100"/>
      <c r="AK227" s="100"/>
      <c r="AL227" s="100"/>
      <c r="AM227" s="100"/>
      <c r="AN227" s="100"/>
      <c r="AO227" s="100"/>
      <c r="AP227" s="100"/>
      <c r="AQ227" s="100"/>
      <c r="AR227" s="100"/>
      <c r="AS227" s="100"/>
      <c r="AT227" s="100"/>
      <c r="AU227" s="100"/>
      <c r="AV227" s="100"/>
      <c r="AW227" s="100"/>
      <c r="AX227" s="100"/>
      <c r="AY227" s="100"/>
      <c r="AZ227" s="100"/>
      <c r="BA227" s="100"/>
      <c r="BB227" s="100"/>
      <c r="BC227" s="100"/>
      <c r="BD227" s="100"/>
      <c r="BE227" s="100"/>
      <c r="BF227" s="100"/>
      <c r="BG227" s="100"/>
      <c r="BH227" s="100"/>
      <c r="BI227" s="100"/>
      <c r="BJ227" s="100"/>
      <c r="BK227" s="100"/>
      <c r="BL227" s="100"/>
      <c r="BM227" s="100"/>
      <c r="BN227" s="100"/>
      <c r="BO227" s="100"/>
      <c r="BP227" s="100"/>
      <c r="BQ227" s="100"/>
      <c r="BR227" s="100"/>
      <c r="BS227" s="100"/>
      <c r="BT227" s="100"/>
      <c r="BU227" s="100"/>
      <c r="BV227" s="100"/>
      <c r="BW227" s="100"/>
      <c r="BX227" s="100"/>
      <c r="BY227" s="100"/>
      <c r="BZ227" s="100"/>
      <c r="CA227" s="100"/>
      <c r="CB227" s="100"/>
      <c r="CC227" s="100"/>
      <c r="CD227" s="100"/>
      <c r="CE227" s="100"/>
      <c r="CF227" s="100"/>
      <c r="CG227" s="100"/>
      <c r="CH227" s="100"/>
      <c r="CI227" s="100"/>
      <c r="CJ227" s="100"/>
      <c r="CK227" s="100"/>
      <c r="CL227" s="100"/>
      <c r="CM227" s="100"/>
      <c r="CN227" s="100"/>
      <c r="CO227" s="100"/>
      <c r="CP227" s="100"/>
    </row>
    <row r="228" spans="1:94" ht="19.5" customHeight="1">
      <c r="A228" s="100"/>
      <c r="B228" s="100"/>
      <c r="C228" s="100"/>
      <c r="D228" s="100"/>
      <c r="E228" s="100"/>
      <c r="F228" s="100"/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  <c r="U228" s="100"/>
      <c r="V228" s="100"/>
      <c r="W228" s="100"/>
      <c r="X228" s="100"/>
      <c r="Y228" s="100"/>
      <c r="Z228" s="100"/>
      <c r="AA228" s="100"/>
      <c r="AB228" s="100"/>
      <c r="AC228" s="100"/>
      <c r="AD228" s="100"/>
      <c r="AE228" s="100"/>
      <c r="AF228" s="100"/>
      <c r="AG228" s="100"/>
      <c r="AH228" s="100"/>
      <c r="AI228" s="100"/>
      <c r="AJ228" s="100"/>
      <c r="AK228" s="100"/>
      <c r="AL228" s="100"/>
      <c r="AM228" s="100"/>
      <c r="AN228" s="100"/>
      <c r="AO228" s="100"/>
      <c r="AP228" s="100"/>
      <c r="AQ228" s="100"/>
      <c r="AR228" s="100"/>
      <c r="AS228" s="100"/>
      <c r="AT228" s="100"/>
      <c r="AU228" s="100"/>
      <c r="AV228" s="100"/>
      <c r="AW228" s="100"/>
      <c r="AX228" s="100"/>
      <c r="AY228" s="100"/>
      <c r="AZ228" s="100"/>
      <c r="BA228" s="100"/>
      <c r="BB228" s="100"/>
      <c r="BC228" s="100"/>
      <c r="BD228" s="100"/>
      <c r="BE228" s="100"/>
      <c r="BF228" s="100"/>
      <c r="BG228" s="100"/>
      <c r="BH228" s="100"/>
      <c r="BI228" s="100"/>
      <c r="BJ228" s="100"/>
      <c r="BK228" s="100"/>
      <c r="BL228" s="100"/>
      <c r="BM228" s="100"/>
      <c r="BN228" s="100"/>
      <c r="BO228" s="100"/>
      <c r="BP228" s="100"/>
      <c r="BQ228" s="100"/>
      <c r="BR228" s="100"/>
      <c r="BS228" s="100"/>
      <c r="BT228" s="100"/>
      <c r="BU228" s="100"/>
      <c r="BV228" s="100"/>
      <c r="BW228" s="100"/>
      <c r="BX228" s="100"/>
      <c r="BY228" s="100"/>
      <c r="BZ228" s="100"/>
      <c r="CA228" s="100"/>
      <c r="CB228" s="100"/>
      <c r="CC228" s="100"/>
      <c r="CD228" s="100"/>
      <c r="CE228" s="100"/>
      <c r="CF228" s="100"/>
      <c r="CG228" s="100"/>
      <c r="CH228" s="100"/>
      <c r="CI228" s="100"/>
      <c r="CJ228" s="100"/>
      <c r="CK228" s="100"/>
      <c r="CL228" s="100"/>
      <c r="CM228" s="100"/>
      <c r="CN228" s="100"/>
      <c r="CO228" s="100"/>
      <c r="CP228" s="100"/>
    </row>
    <row r="229" spans="1:94" ht="19.5" customHeight="1">
      <c r="A229" s="100"/>
      <c r="B229" s="100"/>
      <c r="C229" s="100"/>
      <c r="D229" s="100"/>
      <c r="E229" s="100"/>
      <c r="F229" s="100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  <c r="U229" s="100"/>
      <c r="V229" s="100"/>
      <c r="W229" s="100"/>
      <c r="X229" s="100"/>
      <c r="Y229" s="100"/>
      <c r="Z229" s="100"/>
      <c r="AA229" s="100"/>
      <c r="AB229" s="100"/>
      <c r="AC229" s="100"/>
      <c r="AD229" s="100"/>
      <c r="AE229" s="100"/>
      <c r="AF229" s="100"/>
      <c r="AG229" s="100"/>
      <c r="AH229" s="100"/>
      <c r="AI229" s="100"/>
      <c r="AJ229" s="100"/>
      <c r="AK229" s="100"/>
      <c r="AL229" s="100"/>
      <c r="AM229" s="100"/>
      <c r="AN229" s="100"/>
      <c r="AO229" s="100"/>
      <c r="AP229" s="100"/>
      <c r="AQ229" s="100"/>
      <c r="AR229" s="100"/>
      <c r="AS229" s="100"/>
      <c r="AT229" s="100"/>
      <c r="AU229" s="100"/>
      <c r="AV229" s="100"/>
      <c r="AW229" s="100"/>
      <c r="AX229" s="100"/>
      <c r="AY229" s="100"/>
      <c r="AZ229" s="100"/>
      <c r="BA229" s="100"/>
      <c r="BB229" s="100"/>
      <c r="BC229" s="100"/>
      <c r="BD229" s="100"/>
      <c r="BE229" s="100"/>
      <c r="BF229" s="100"/>
      <c r="BG229" s="100"/>
      <c r="BH229" s="100"/>
      <c r="BI229" s="100"/>
      <c r="BJ229" s="100"/>
      <c r="BK229" s="100"/>
      <c r="BL229" s="100"/>
      <c r="BM229" s="100"/>
      <c r="BN229" s="100"/>
      <c r="BO229" s="100"/>
      <c r="BP229" s="100"/>
      <c r="BQ229" s="100"/>
      <c r="BR229" s="100"/>
      <c r="BS229" s="100"/>
      <c r="BT229" s="100"/>
      <c r="BU229" s="100"/>
      <c r="BV229" s="100"/>
      <c r="BW229" s="100"/>
      <c r="BX229" s="100"/>
      <c r="BY229" s="100"/>
      <c r="BZ229" s="100"/>
      <c r="CA229" s="100"/>
      <c r="CB229" s="100"/>
      <c r="CC229" s="100"/>
      <c r="CD229" s="100"/>
      <c r="CE229" s="100"/>
      <c r="CF229" s="100"/>
      <c r="CG229" s="100"/>
      <c r="CH229" s="100"/>
      <c r="CI229" s="100"/>
      <c r="CJ229" s="100"/>
      <c r="CK229" s="100"/>
      <c r="CL229" s="100"/>
      <c r="CM229" s="100"/>
      <c r="CN229" s="100"/>
      <c r="CO229" s="100"/>
      <c r="CP229" s="100"/>
    </row>
    <row r="230" spans="1:94" ht="19.5" customHeight="1">
      <c r="A230" s="100"/>
      <c r="B230" s="100"/>
      <c r="C230" s="100"/>
      <c r="D230" s="100"/>
      <c r="E230" s="100"/>
      <c r="F230" s="100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  <c r="U230" s="100"/>
      <c r="V230" s="100"/>
      <c r="W230" s="100"/>
      <c r="X230" s="100"/>
      <c r="Y230" s="100"/>
      <c r="Z230" s="100"/>
      <c r="AA230" s="100"/>
      <c r="AB230" s="100"/>
      <c r="AC230" s="100"/>
      <c r="AD230" s="100"/>
      <c r="AE230" s="100"/>
      <c r="AF230" s="100"/>
      <c r="AG230" s="100"/>
      <c r="AH230" s="100"/>
      <c r="AI230" s="100"/>
      <c r="AJ230" s="100"/>
      <c r="AK230" s="100"/>
      <c r="AL230" s="100"/>
      <c r="AM230" s="100"/>
      <c r="AN230" s="100"/>
      <c r="AO230" s="100"/>
      <c r="AP230" s="100"/>
      <c r="AQ230" s="100"/>
      <c r="AR230" s="100"/>
      <c r="AS230" s="100"/>
      <c r="AT230" s="100"/>
      <c r="AU230" s="100"/>
      <c r="AV230" s="100"/>
      <c r="AW230" s="100"/>
      <c r="AX230" s="100"/>
      <c r="AY230" s="100"/>
      <c r="AZ230" s="100"/>
      <c r="BA230" s="100"/>
      <c r="BB230" s="100"/>
      <c r="BC230" s="100"/>
      <c r="BD230" s="100"/>
      <c r="BE230" s="100"/>
      <c r="BF230" s="100"/>
      <c r="BG230" s="100"/>
      <c r="BH230" s="100"/>
      <c r="BI230" s="100"/>
      <c r="BJ230" s="100"/>
      <c r="BK230" s="100"/>
      <c r="BL230" s="100"/>
      <c r="BM230" s="100"/>
      <c r="BN230" s="100"/>
      <c r="BO230" s="100"/>
      <c r="BP230" s="100"/>
      <c r="BQ230" s="100"/>
      <c r="BR230" s="100"/>
      <c r="BS230" s="100"/>
      <c r="BT230" s="100"/>
      <c r="BU230" s="100"/>
      <c r="BV230" s="100"/>
      <c r="BW230" s="100"/>
      <c r="BX230" s="100"/>
      <c r="BY230" s="100"/>
      <c r="BZ230" s="100"/>
      <c r="CA230" s="100"/>
      <c r="CB230" s="100"/>
      <c r="CC230" s="100"/>
      <c r="CD230" s="100"/>
      <c r="CE230" s="100"/>
      <c r="CF230" s="100"/>
      <c r="CG230" s="100"/>
      <c r="CH230" s="100"/>
      <c r="CI230" s="100"/>
      <c r="CJ230" s="100"/>
      <c r="CK230" s="100"/>
      <c r="CL230" s="100"/>
      <c r="CM230" s="100"/>
      <c r="CN230" s="100"/>
      <c r="CO230" s="100"/>
      <c r="CP230" s="100"/>
    </row>
    <row r="231" spans="1:94" ht="19.5" customHeight="1">
      <c r="A231" s="100"/>
      <c r="B231" s="100"/>
      <c r="C231" s="100"/>
      <c r="D231" s="100"/>
      <c r="E231" s="100"/>
      <c r="F231" s="100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/>
      <c r="T231" s="100"/>
      <c r="U231" s="100"/>
      <c r="V231" s="100"/>
      <c r="W231" s="100"/>
      <c r="X231" s="100"/>
      <c r="Y231" s="100"/>
      <c r="Z231" s="100"/>
      <c r="AA231" s="100"/>
      <c r="AB231" s="100"/>
      <c r="AC231" s="100"/>
      <c r="AD231" s="100"/>
      <c r="AE231" s="100"/>
      <c r="AF231" s="100"/>
      <c r="AG231" s="100"/>
      <c r="AH231" s="100"/>
      <c r="AI231" s="100"/>
      <c r="AJ231" s="100"/>
      <c r="AK231" s="100"/>
      <c r="AL231" s="100"/>
      <c r="AM231" s="100"/>
      <c r="AN231" s="100"/>
      <c r="AO231" s="100"/>
      <c r="AP231" s="100"/>
      <c r="AQ231" s="100"/>
      <c r="AR231" s="100"/>
      <c r="AS231" s="100"/>
      <c r="AT231" s="100"/>
      <c r="AU231" s="100"/>
      <c r="AV231" s="100"/>
      <c r="AW231" s="100"/>
      <c r="AX231" s="100"/>
      <c r="AY231" s="100"/>
      <c r="AZ231" s="100"/>
      <c r="BA231" s="100"/>
      <c r="BB231" s="100"/>
      <c r="BC231" s="100"/>
      <c r="BD231" s="100"/>
      <c r="BE231" s="100"/>
      <c r="BF231" s="100"/>
      <c r="BG231" s="100"/>
      <c r="BH231" s="100"/>
      <c r="BI231" s="100"/>
      <c r="BJ231" s="100"/>
      <c r="BK231" s="100"/>
      <c r="BL231" s="100"/>
      <c r="BM231" s="100"/>
      <c r="BN231" s="100"/>
      <c r="BO231" s="100"/>
      <c r="BP231" s="100"/>
      <c r="BQ231" s="100"/>
      <c r="BR231" s="100"/>
      <c r="BS231" s="100"/>
      <c r="BT231" s="100"/>
      <c r="BU231" s="100"/>
      <c r="BV231" s="100"/>
      <c r="BW231" s="100"/>
      <c r="BX231" s="100"/>
      <c r="BY231" s="100"/>
      <c r="BZ231" s="100"/>
      <c r="CA231" s="100"/>
      <c r="CB231" s="100"/>
      <c r="CC231" s="100"/>
      <c r="CD231" s="100"/>
      <c r="CE231" s="100"/>
      <c r="CF231" s="100"/>
      <c r="CG231" s="100"/>
      <c r="CH231" s="100"/>
      <c r="CI231" s="100"/>
      <c r="CJ231" s="100"/>
      <c r="CK231" s="100"/>
      <c r="CL231" s="100"/>
      <c r="CM231" s="100"/>
      <c r="CN231" s="100"/>
      <c r="CO231" s="100"/>
      <c r="CP231" s="100"/>
    </row>
    <row r="232" spans="1:94" ht="19.5" customHeight="1">
      <c r="A232" s="100"/>
      <c r="B232" s="100"/>
      <c r="C232" s="100"/>
      <c r="D232" s="100"/>
      <c r="E232" s="100"/>
      <c r="F232" s="100"/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/>
      <c r="T232" s="100"/>
      <c r="U232" s="100"/>
      <c r="V232" s="100"/>
      <c r="W232" s="100"/>
      <c r="X232" s="100"/>
      <c r="Y232" s="100"/>
      <c r="Z232" s="100"/>
      <c r="AA232" s="100"/>
      <c r="AB232" s="100"/>
      <c r="AC232" s="100"/>
      <c r="AD232" s="100"/>
      <c r="AE232" s="100"/>
      <c r="AF232" s="100"/>
      <c r="AG232" s="100"/>
      <c r="AH232" s="100"/>
      <c r="AI232" s="100"/>
      <c r="AJ232" s="100"/>
      <c r="AK232" s="100"/>
      <c r="AL232" s="100"/>
      <c r="AM232" s="100"/>
      <c r="AN232" s="100"/>
      <c r="AO232" s="100"/>
      <c r="AP232" s="100"/>
      <c r="AQ232" s="100"/>
      <c r="AR232" s="100"/>
      <c r="AS232" s="100"/>
      <c r="AT232" s="100"/>
      <c r="AU232" s="100"/>
      <c r="AV232" s="100"/>
      <c r="AW232" s="100"/>
      <c r="AX232" s="100"/>
      <c r="AY232" s="100"/>
      <c r="AZ232" s="100"/>
      <c r="BA232" s="100"/>
      <c r="BB232" s="100"/>
      <c r="BC232" s="100"/>
      <c r="BD232" s="100"/>
      <c r="BE232" s="100"/>
      <c r="BF232" s="100"/>
      <c r="BG232" s="100"/>
      <c r="BH232" s="100"/>
      <c r="BI232" s="100"/>
      <c r="BJ232" s="100"/>
      <c r="BK232" s="100"/>
      <c r="BL232" s="100"/>
      <c r="BM232" s="100"/>
      <c r="BN232" s="100"/>
      <c r="BO232" s="100"/>
      <c r="BP232" s="100"/>
      <c r="BQ232" s="100"/>
      <c r="BR232" s="100"/>
      <c r="BS232" s="100"/>
      <c r="BT232" s="100"/>
      <c r="BU232" s="100"/>
      <c r="BV232" s="100"/>
      <c r="BW232" s="100"/>
      <c r="BX232" s="100"/>
      <c r="BY232" s="100"/>
      <c r="BZ232" s="100"/>
      <c r="CA232" s="100"/>
      <c r="CB232" s="100"/>
      <c r="CC232" s="100"/>
      <c r="CD232" s="100"/>
      <c r="CE232" s="100"/>
      <c r="CF232" s="100"/>
      <c r="CG232" s="100"/>
      <c r="CH232" s="100"/>
      <c r="CI232" s="100"/>
      <c r="CJ232" s="100"/>
      <c r="CK232" s="100"/>
      <c r="CL232" s="100"/>
      <c r="CM232" s="100"/>
      <c r="CN232" s="100"/>
      <c r="CO232" s="100"/>
      <c r="CP232" s="100"/>
    </row>
    <row r="233" spans="1:94" ht="19.5" customHeight="1">
      <c r="A233" s="100"/>
      <c r="B233" s="100"/>
      <c r="C233" s="100"/>
      <c r="D233" s="100"/>
      <c r="E233" s="100"/>
      <c r="F233" s="100"/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/>
      <c r="T233" s="100"/>
      <c r="U233" s="100"/>
      <c r="V233" s="100"/>
      <c r="W233" s="100"/>
      <c r="X233" s="100"/>
      <c r="Y233" s="100"/>
      <c r="Z233" s="100"/>
      <c r="AA233" s="100"/>
      <c r="AB233" s="100"/>
      <c r="AC233" s="100"/>
      <c r="AD233" s="100"/>
      <c r="AE233" s="100"/>
      <c r="AF233" s="100"/>
      <c r="AG233" s="100"/>
      <c r="AH233" s="100"/>
      <c r="AI233" s="100"/>
      <c r="AJ233" s="100"/>
      <c r="AK233" s="100"/>
      <c r="AL233" s="100"/>
      <c r="AM233" s="100"/>
      <c r="AN233" s="100"/>
      <c r="AO233" s="100"/>
      <c r="AP233" s="100"/>
      <c r="AQ233" s="100"/>
      <c r="AR233" s="100"/>
      <c r="AS233" s="100"/>
      <c r="AT233" s="100"/>
      <c r="AU233" s="100"/>
      <c r="AV233" s="100"/>
      <c r="AW233" s="100"/>
      <c r="AX233" s="100"/>
      <c r="AY233" s="100"/>
      <c r="AZ233" s="100"/>
      <c r="BA233" s="100"/>
      <c r="BB233" s="100"/>
      <c r="BC233" s="100"/>
      <c r="BD233" s="100"/>
      <c r="BE233" s="100"/>
      <c r="BF233" s="100"/>
      <c r="BG233" s="100"/>
      <c r="BH233" s="100"/>
      <c r="BI233" s="100"/>
      <c r="BJ233" s="100"/>
      <c r="BK233" s="100"/>
      <c r="BL233" s="100"/>
      <c r="BM233" s="100"/>
      <c r="BN233" s="100"/>
      <c r="BO233" s="100"/>
      <c r="BP233" s="100"/>
      <c r="BQ233" s="100"/>
      <c r="BR233" s="100"/>
      <c r="BS233" s="100"/>
      <c r="BT233" s="100"/>
      <c r="BU233" s="100"/>
      <c r="BV233" s="100"/>
      <c r="BW233" s="100"/>
      <c r="BX233" s="100"/>
      <c r="BY233" s="100"/>
      <c r="BZ233" s="100"/>
      <c r="CA233" s="100"/>
      <c r="CB233" s="100"/>
      <c r="CC233" s="100"/>
      <c r="CD233" s="100"/>
      <c r="CE233" s="100"/>
      <c r="CF233" s="100"/>
      <c r="CG233" s="100"/>
      <c r="CH233" s="100"/>
      <c r="CI233" s="100"/>
      <c r="CJ233" s="100"/>
      <c r="CK233" s="100"/>
      <c r="CL233" s="100"/>
      <c r="CM233" s="100"/>
      <c r="CN233" s="100"/>
      <c r="CO233" s="100"/>
      <c r="CP233" s="100"/>
    </row>
    <row r="234" spans="1:94" ht="19.5" customHeight="1">
      <c r="A234" s="100"/>
      <c r="B234" s="100"/>
      <c r="C234" s="100"/>
      <c r="D234" s="100"/>
      <c r="E234" s="100"/>
      <c r="F234" s="100"/>
      <c r="G234" s="100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0"/>
      <c r="T234" s="100"/>
      <c r="U234" s="100"/>
      <c r="V234" s="100"/>
      <c r="W234" s="100"/>
      <c r="X234" s="100"/>
      <c r="Y234" s="100"/>
      <c r="Z234" s="100"/>
      <c r="AA234" s="100"/>
      <c r="AB234" s="100"/>
      <c r="AC234" s="100"/>
      <c r="AD234" s="100"/>
      <c r="AE234" s="100"/>
      <c r="AF234" s="100"/>
      <c r="AG234" s="100"/>
      <c r="AH234" s="100"/>
      <c r="AI234" s="100"/>
      <c r="AJ234" s="100"/>
      <c r="AK234" s="100"/>
      <c r="AL234" s="100"/>
      <c r="AM234" s="100"/>
      <c r="AN234" s="100"/>
      <c r="AO234" s="100"/>
      <c r="AP234" s="100"/>
      <c r="AQ234" s="100"/>
      <c r="AR234" s="100"/>
      <c r="AS234" s="100"/>
      <c r="AT234" s="100"/>
      <c r="AU234" s="100"/>
      <c r="AV234" s="100"/>
      <c r="AW234" s="100"/>
      <c r="AX234" s="100"/>
      <c r="AY234" s="100"/>
      <c r="AZ234" s="100"/>
      <c r="BA234" s="100"/>
      <c r="BB234" s="100"/>
      <c r="BC234" s="100"/>
      <c r="BD234" s="100"/>
      <c r="BE234" s="100"/>
      <c r="BF234" s="100"/>
      <c r="BG234" s="100"/>
      <c r="BH234" s="100"/>
      <c r="BI234" s="100"/>
      <c r="BJ234" s="100"/>
      <c r="BK234" s="100"/>
      <c r="BL234" s="100"/>
      <c r="BM234" s="100"/>
      <c r="BN234" s="100"/>
      <c r="BO234" s="100"/>
      <c r="BP234" s="100"/>
      <c r="BQ234" s="100"/>
      <c r="BR234" s="100"/>
      <c r="BS234" s="100"/>
      <c r="BT234" s="100"/>
      <c r="BU234" s="100"/>
      <c r="BV234" s="100"/>
      <c r="BW234" s="100"/>
      <c r="BX234" s="100"/>
      <c r="BY234" s="100"/>
      <c r="BZ234" s="100"/>
      <c r="CA234" s="100"/>
      <c r="CB234" s="100"/>
      <c r="CC234" s="100"/>
      <c r="CD234" s="100"/>
      <c r="CE234" s="100"/>
      <c r="CF234" s="100"/>
      <c r="CG234" s="100"/>
      <c r="CH234" s="100"/>
      <c r="CI234" s="100"/>
      <c r="CJ234" s="100"/>
      <c r="CK234" s="100"/>
      <c r="CL234" s="100"/>
      <c r="CM234" s="100"/>
      <c r="CN234" s="100"/>
      <c r="CO234" s="100"/>
      <c r="CP234" s="100"/>
    </row>
    <row r="235" spans="1:94" ht="19.5" customHeight="1">
      <c r="A235" s="100"/>
      <c r="B235" s="100"/>
      <c r="C235" s="100"/>
      <c r="D235" s="100"/>
      <c r="E235" s="100"/>
      <c r="F235" s="100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00"/>
      <c r="U235" s="100"/>
      <c r="V235" s="100"/>
      <c r="W235" s="100"/>
      <c r="X235" s="100"/>
      <c r="Y235" s="100"/>
      <c r="Z235" s="100"/>
      <c r="AA235" s="100"/>
      <c r="AB235" s="100"/>
      <c r="AC235" s="100"/>
      <c r="AD235" s="100"/>
      <c r="AE235" s="100"/>
      <c r="AF235" s="100"/>
      <c r="AG235" s="100"/>
      <c r="AH235" s="100"/>
      <c r="AI235" s="100"/>
      <c r="AJ235" s="100"/>
      <c r="AK235" s="100"/>
      <c r="AL235" s="100"/>
      <c r="AM235" s="100"/>
      <c r="AN235" s="100"/>
      <c r="AO235" s="100"/>
      <c r="AP235" s="100"/>
      <c r="AQ235" s="100"/>
      <c r="AR235" s="100"/>
      <c r="AS235" s="100"/>
      <c r="AT235" s="100"/>
      <c r="AU235" s="100"/>
      <c r="AV235" s="100"/>
      <c r="AW235" s="100"/>
      <c r="AX235" s="100"/>
      <c r="AY235" s="100"/>
      <c r="AZ235" s="100"/>
      <c r="BA235" s="100"/>
      <c r="BB235" s="100"/>
      <c r="BC235" s="100"/>
      <c r="BD235" s="100"/>
      <c r="BE235" s="100"/>
      <c r="BF235" s="100"/>
      <c r="BG235" s="100"/>
      <c r="BH235" s="100"/>
      <c r="BI235" s="100"/>
      <c r="BJ235" s="100"/>
      <c r="BK235" s="100"/>
      <c r="BL235" s="100"/>
      <c r="BM235" s="100"/>
      <c r="BN235" s="100"/>
      <c r="BO235" s="100"/>
      <c r="BP235" s="100"/>
      <c r="BQ235" s="100"/>
      <c r="BR235" s="100"/>
      <c r="BS235" s="100"/>
      <c r="BT235" s="100"/>
      <c r="BU235" s="100"/>
      <c r="BV235" s="100"/>
      <c r="BW235" s="100"/>
      <c r="BX235" s="100"/>
      <c r="BY235" s="100"/>
      <c r="BZ235" s="100"/>
      <c r="CA235" s="100"/>
      <c r="CB235" s="100"/>
      <c r="CC235" s="100"/>
      <c r="CD235" s="100"/>
      <c r="CE235" s="100"/>
      <c r="CF235" s="100"/>
      <c r="CG235" s="100"/>
      <c r="CH235" s="100"/>
      <c r="CI235" s="100"/>
      <c r="CJ235" s="100"/>
      <c r="CK235" s="100"/>
      <c r="CL235" s="100"/>
      <c r="CM235" s="100"/>
      <c r="CN235" s="100"/>
      <c r="CO235" s="100"/>
      <c r="CP235" s="100"/>
    </row>
    <row r="236" spans="1:94" ht="19.5" customHeight="1">
      <c r="A236" s="100"/>
      <c r="B236" s="100"/>
      <c r="C236" s="100"/>
      <c r="D236" s="100"/>
      <c r="E236" s="100"/>
      <c r="F236" s="100"/>
      <c r="G236" s="100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00"/>
      <c r="T236" s="100"/>
      <c r="U236" s="100"/>
      <c r="V236" s="100"/>
      <c r="W236" s="100"/>
      <c r="X236" s="100"/>
      <c r="Y236" s="100"/>
      <c r="Z236" s="100"/>
      <c r="AA236" s="100"/>
      <c r="AB236" s="100"/>
      <c r="AC236" s="100"/>
      <c r="AD236" s="100"/>
      <c r="AE236" s="100"/>
      <c r="AF236" s="100"/>
      <c r="AG236" s="100"/>
      <c r="AH236" s="100"/>
      <c r="AI236" s="100"/>
      <c r="AJ236" s="100"/>
      <c r="AK236" s="100"/>
      <c r="AL236" s="100"/>
      <c r="AM236" s="100"/>
      <c r="AN236" s="100"/>
      <c r="AO236" s="100"/>
      <c r="AP236" s="100"/>
      <c r="AQ236" s="100"/>
      <c r="AR236" s="100"/>
      <c r="AS236" s="100"/>
      <c r="AT236" s="100"/>
      <c r="AU236" s="100"/>
      <c r="AV236" s="100"/>
      <c r="AW236" s="100"/>
      <c r="AX236" s="100"/>
      <c r="AY236" s="100"/>
      <c r="AZ236" s="100"/>
      <c r="BA236" s="100"/>
      <c r="BB236" s="100"/>
      <c r="BC236" s="100"/>
      <c r="BD236" s="100"/>
      <c r="BE236" s="100"/>
      <c r="BF236" s="100"/>
      <c r="BG236" s="100"/>
      <c r="BH236" s="100"/>
      <c r="BI236" s="100"/>
      <c r="BJ236" s="100"/>
      <c r="BK236" s="100"/>
      <c r="BL236" s="100"/>
      <c r="BM236" s="100"/>
      <c r="BN236" s="100"/>
      <c r="BO236" s="100"/>
      <c r="BP236" s="100"/>
      <c r="BQ236" s="100"/>
      <c r="BR236" s="100"/>
      <c r="BS236" s="100"/>
      <c r="BT236" s="100"/>
      <c r="BU236" s="100"/>
      <c r="BV236" s="100"/>
      <c r="BW236" s="100"/>
      <c r="BX236" s="100"/>
      <c r="BY236" s="100"/>
      <c r="BZ236" s="100"/>
      <c r="CA236" s="100"/>
      <c r="CB236" s="100"/>
      <c r="CC236" s="100"/>
      <c r="CD236" s="100"/>
      <c r="CE236" s="100"/>
      <c r="CF236" s="100"/>
      <c r="CG236" s="100"/>
      <c r="CH236" s="100"/>
      <c r="CI236" s="100"/>
      <c r="CJ236" s="100"/>
      <c r="CK236" s="100"/>
      <c r="CL236" s="100"/>
      <c r="CM236" s="100"/>
      <c r="CN236" s="100"/>
      <c r="CO236" s="100"/>
      <c r="CP236" s="100"/>
    </row>
    <row r="237" spans="1:94" ht="19.5" customHeight="1">
      <c r="A237" s="100"/>
      <c r="B237" s="100"/>
      <c r="C237" s="100"/>
      <c r="D237" s="100"/>
      <c r="E237" s="100"/>
      <c r="F237" s="100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  <c r="T237" s="100"/>
      <c r="U237" s="100"/>
      <c r="V237" s="100"/>
      <c r="W237" s="100"/>
      <c r="X237" s="100"/>
      <c r="Y237" s="100"/>
      <c r="Z237" s="100"/>
      <c r="AA237" s="100"/>
      <c r="AB237" s="100"/>
      <c r="AC237" s="100"/>
      <c r="AD237" s="100"/>
      <c r="AE237" s="100"/>
      <c r="AF237" s="100"/>
      <c r="AG237" s="100"/>
      <c r="AH237" s="100"/>
      <c r="AI237" s="100"/>
      <c r="AJ237" s="100"/>
      <c r="AK237" s="100"/>
      <c r="AL237" s="100"/>
      <c r="AM237" s="100"/>
      <c r="AN237" s="100"/>
      <c r="AO237" s="100"/>
      <c r="AP237" s="100"/>
      <c r="AQ237" s="100"/>
      <c r="AR237" s="100"/>
      <c r="AS237" s="100"/>
      <c r="AT237" s="100"/>
      <c r="AU237" s="100"/>
      <c r="AV237" s="100"/>
      <c r="AW237" s="100"/>
      <c r="AX237" s="100"/>
      <c r="AY237" s="100"/>
      <c r="AZ237" s="100"/>
      <c r="BA237" s="100"/>
      <c r="BB237" s="100"/>
      <c r="BC237" s="100"/>
      <c r="BD237" s="100"/>
      <c r="BE237" s="100"/>
      <c r="BF237" s="100"/>
      <c r="BG237" s="100"/>
      <c r="BH237" s="100"/>
      <c r="BI237" s="100"/>
      <c r="BJ237" s="100"/>
      <c r="BK237" s="100"/>
      <c r="BL237" s="100"/>
      <c r="BM237" s="100"/>
      <c r="BN237" s="100"/>
      <c r="BO237" s="100"/>
      <c r="BP237" s="100"/>
      <c r="BQ237" s="100"/>
      <c r="BR237" s="100"/>
      <c r="BS237" s="100"/>
      <c r="BT237" s="100"/>
      <c r="BU237" s="100"/>
      <c r="BV237" s="100"/>
      <c r="BW237" s="100"/>
      <c r="BX237" s="100"/>
      <c r="BY237" s="100"/>
      <c r="BZ237" s="100"/>
      <c r="CA237" s="100"/>
      <c r="CB237" s="100"/>
      <c r="CC237" s="100"/>
      <c r="CD237" s="100"/>
      <c r="CE237" s="100"/>
      <c r="CF237" s="100"/>
      <c r="CG237" s="100"/>
      <c r="CH237" s="100"/>
      <c r="CI237" s="100"/>
      <c r="CJ237" s="100"/>
      <c r="CK237" s="100"/>
      <c r="CL237" s="100"/>
      <c r="CM237" s="100"/>
      <c r="CN237" s="100"/>
      <c r="CO237" s="100"/>
      <c r="CP237" s="100"/>
    </row>
    <row r="238" spans="1:94" ht="19.5" customHeight="1">
      <c r="A238" s="100"/>
      <c r="B238" s="100"/>
      <c r="C238" s="100"/>
      <c r="D238" s="100"/>
      <c r="E238" s="100"/>
      <c r="F238" s="100"/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/>
      <c r="T238" s="100"/>
      <c r="U238" s="100"/>
      <c r="V238" s="100"/>
      <c r="W238" s="100"/>
      <c r="X238" s="100"/>
      <c r="Y238" s="100"/>
      <c r="Z238" s="100"/>
      <c r="AA238" s="100"/>
      <c r="AB238" s="100"/>
      <c r="AC238" s="100"/>
      <c r="AD238" s="100"/>
      <c r="AE238" s="100"/>
      <c r="AF238" s="100"/>
      <c r="AG238" s="100"/>
      <c r="AH238" s="100"/>
      <c r="AI238" s="100"/>
      <c r="AJ238" s="100"/>
      <c r="AK238" s="100"/>
      <c r="AL238" s="100"/>
      <c r="AM238" s="100"/>
      <c r="AN238" s="100"/>
      <c r="AO238" s="100"/>
      <c r="AP238" s="100"/>
      <c r="AQ238" s="100"/>
      <c r="AR238" s="100"/>
      <c r="AS238" s="100"/>
      <c r="AT238" s="100"/>
      <c r="AU238" s="100"/>
      <c r="AV238" s="100"/>
      <c r="AW238" s="100"/>
      <c r="AX238" s="100"/>
      <c r="AY238" s="100"/>
      <c r="AZ238" s="100"/>
      <c r="BA238" s="100"/>
      <c r="BB238" s="100"/>
      <c r="BC238" s="100"/>
      <c r="BD238" s="100"/>
      <c r="BE238" s="100"/>
      <c r="BF238" s="100"/>
      <c r="BG238" s="100"/>
      <c r="BH238" s="100"/>
      <c r="BI238" s="100"/>
      <c r="BJ238" s="100"/>
      <c r="BK238" s="100"/>
      <c r="BL238" s="100"/>
      <c r="BM238" s="100"/>
      <c r="BN238" s="100"/>
      <c r="BO238" s="100"/>
      <c r="BP238" s="100"/>
      <c r="BQ238" s="100"/>
      <c r="BR238" s="100"/>
      <c r="BS238" s="100"/>
      <c r="BT238" s="100"/>
      <c r="BU238" s="100"/>
      <c r="BV238" s="100"/>
      <c r="BW238" s="100"/>
      <c r="BX238" s="100"/>
      <c r="BY238" s="100"/>
      <c r="BZ238" s="100"/>
      <c r="CA238" s="100"/>
      <c r="CB238" s="100"/>
      <c r="CC238" s="100"/>
      <c r="CD238" s="100"/>
      <c r="CE238" s="100"/>
      <c r="CF238" s="100"/>
      <c r="CG238" s="100"/>
      <c r="CH238" s="100"/>
      <c r="CI238" s="100"/>
      <c r="CJ238" s="100"/>
      <c r="CK238" s="100"/>
      <c r="CL238" s="100"/>
      <c r="CM238" s="100"/>
      <c r="CN238" s="100"/>
      <c r="CO238" s="100"/>
      <c r="CP238" s="100"/>
    </row>
    <row r="239" spans="1:94" ht="19.5" customHeight="1">
      <c r="A239" s="100"/>
      <c r="B239" s="100"/>
      <c r="C239" s="100"/>
      <c r="D239" s="100"/>
      <c r="E239" s="100"/>
      <c r="F239" s="100"/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/>
      <c r="T239" s="100"/>
      <c r="U239" s="100"/>
      <c r="V239" s="100"/>
      <c r="W239" s="100"/>
      <c r="X239" s="100"/>
      <c r="Y239" s="100"/>
      <c r="Z239" s="100"/>
      <c r="AA239" s="100"/>
      <c r="AB239" s="100"/>
      <c r="AC239" s="100"/>
      <c r="AD239" s="100"/>
      <c r="AE239" s="100"/>
      <c r="AF239" s="100"/>
      <c r="AG239" s="100"/>
      <c r="AH239" s="100"/>
      <c r="AI239" s="100"/>
      <c r="AJ239" s="100"/>
      <c r="AK239" s="100"/>
      <c r="AL239" s="100"/>
      <c r="AM239" s="100"/>
      <c r="AN239" s="100"/>
      <c r="AO239" s="100"/>
      <c r="AP239" s="100"/>
      <c r="AQ239" s="100"/>
      <c r="AR239" s="100"/>
      <c r="AS239" s="100"/>
      <c r="AT239" s="100"/>
      <c r="AU239" s="100"/>
      <c r="AV239" s="100"/>
      <c r="AW239" s="100"/>
      <c r="AX239" s="100"/>
      <c r="AY239" s="100"/>
      <c r="AZ239" s="100"/>
      <c r="BA239" s="100"/>
      <c r="BB239" s="100"/>
      <c r="BC239" s="100"/>
      <c r="BD239" s="100"/>
      <c r="BE239" s="100"/>
      <c r="BF239" s="100"/>
      <c r="BG239" s="100"/>
      <c r="BH239" s="100"/>
      <c r="BI239" s="100"/>
      <c r="BJ239" s="100"/>
      <c r="BK239" s="100"/>
      <c r="BL239" s="100"/>
      <c r="BM239" s="100"/>
      <c r="BN239" s="100"/>
      <c r="BO239" s="100"/>
      <c r="BP239" s="100"/>
      <c r="BQ239" s="100"/>
      <c r="BR239" s="100"/>
      <c r="BS239" s="100"/>
      <c r="BT239" s="100"/>
      <c r="BU239" s="100"/>
      <c r="BV239" s="100"/>
      <c r="BW239" s="100"/>
      <c r="BX239" s="100"/>
      <c r="BY239" s="100"/>
      <c r="BZ239" s="100"/>
      <c r="CA239" s="100"/>
      <c r="CB239" s="100"/>
      <c r="CC239" s="100"/>
      <c r="CD239" s="100"/>
      <c r="CE239" s="100"/>
      <c r="CF239" s="100"/>
      <c r="CG239" s="100"/>
      <c r="CH239" s="100"/>
      <c r="CI239" s="100"/>
      <c r="CJ239" s="100"/>
      <c r="CK239" s="100"/>
      <c r="CL239" s="100"/>
      <c r="CM239" s="100"/>
      <c r="CN239" s="100"/>
      <c r="CO239" s="100"/>
      <c r="CP239" s="100"/>
    </row>
    <row r="240" spans="1:94" ht="19.5" customHeight="1">
      <c r="A240" s="100"/>
      <c r="B240" s="100"/>
      <c r="C240" s="100"/>
      <c r="D240" s="100"/>
      <c r="E240" s="100"/>
      <c r="F240" s="100"/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/>
      <c r="T240" s="100"/>
      <c r="U240" s="100"/>
      <c r="V240" s="100"/>
      <c r="W240" s="100"/>
      <c r="X240" s="100"/>
      <c r="Y240" s="100"/>
      <c r="Z240" s="100"/>
      <c r="AA240" s="100"/>
      <c r="AB240" s="100"/>
      <c r="AC240" s="100"/>
      <c r="AD240" s="100"/>
      <c r="AE240" s="100"/>
      <c r="AF240" s="100"/>
      <c r="AG240" s="100"/>
      <c r="AH240" s="100"/>
      <c r="AI240" s="100"/>
      <c r="AJ240" s="100"/>
      <c r="AK240" s="100"/>
      <c r="AL240" s="100"/>
      <c r="AM240" s="100"/>
      <c r="AN240" s="100"/>
      <c r="AO240" s="100"/>
      <c r="AP240" s="100"/>
      <c r="AQ240" s="100"/>
      <c r="AR240" s="100"/>
      <c r="AS240" s="100"/>
      <c r="AT240" s="100"/>
      <c r="AU240" s="100"/>
      <c r="AV240" s="100"/>
      <c r="AW240" s="100"/>
      <c r="AX240" s="100"/>
      <c r="AY240" s="100"/>
      <c r="AZ240" s="100"/>
      <c r="BA240" s="100"/>
      <c r="BB240" s="100"/>
      <c r="BC240" s="100"/>
      <c r="BD240" s="100"/>
      <c r="BE240" s="100"/>
      <c r="BF240" s="100"/>
      <c r="BG240" s="100"/>
      <c r="BH240" s="100"/>
      <c r="BI240" s="100"/>
      <c r="BJ240" s="100"/>
      <c r="BK240" s="100"/>
      <c r="BL240" s="100"/>
      <c r="BM240" s="100"/>
      <c r="BN240" s="100"/>
      <c r="BO240" s="100"/>
      <c r="BP240" s="100"/>
      <c r="BQ240" s="100"/>
      <c r="BR240" s="100"/>
      <c r="BS240" s="100"/>
      <c r="BT240" s="100"/>
      <c r="BU240" s="100"/>
      <c r="BV240" s="100"/>
      <c r="BW240" s="100"/>
      <c r="BX240" s="100"/>
      <c r="BY240" s="100"/>
      <c r="BZ240" s="100"/>
      <c r="CA240" s="100"/>
      <c r="CB240" s="100"/>
      <c r="CC240" s="100"/>
      <c r="CD240" s="100"/>
      <c r="CE240" s="100"/>
      <c r="CF240" s="100"/>
      <c r="CG240" s="100"/>
      <c r="CH240" s="100"/>
      <c r="CI240" s="100"/>
      <c r="CJ240" s="100"/>
      <c r="CK240" s="100"/>
      <c r="CL240" s="100"/>
      <c r="CM240" s="100"/>
      <c r="CN240" s="100"/>
      <c r="CO240" s="100"/>
      <c r="CP240" s="100"/>
    </row>
    <row r="241" spans="1:94" ht="19.5" customHeight="1">
      <c r="A241" s="100"/>
      <c r="B241" s="100"/>
      <c r="C241" s="100"/>
      <c r="D241" s="100"/>
      <c r="E241" s="100"/>
      <c r="F241" s="100"/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/>
      <c r="T241" s="100"/>
      <c r="U241" s="100"/>
      <c r="V241" s="100"/>
      <c r="W241" s="100"/>
      <c r="X241" s="100"/>
      <c r="Y241" s="100"/>
      <c r="Z241" s="100"/>
      <c r="AA241" s="100"/>
      <c r="AB241" s="100"/>
      <c r="AC241" s="100"/>
      <c r="AD241" s="100"/>
      <c r="AE241" s="100"/>
      <c r="AF241" s="100"/>
      <c r="AG241" s="100"/>
      <c r="AH241" s="100"/>
      <c r="AI241" s="100"/>
      <c r="AJ241" s="100"/>
      <c r="AK241" s="100"/>
      <c r="AL241" s="100"/>
      <c r="AM241" s="100"/>
      <c r="AN241" s="100"/>
      <c r="AO241" s="100"/>
      <c r="AP241" s="100"/>
      <c r="AQ241" s="100"/>
      <c r="AR241" s="100"/>
      <c r="AS241" s="100"/>
      <c r="AT241" s="100"/>
      <c r="AU241" s="100"/>
      <c r="AV241" s="100"/>
      <c r="AW241" s="100"/>
      <c r="AX241" s="100"/>
      <c r="AY241" s="100"/>
      <c r="AZ241" s="100"/>
      <c r="BA241" s="100"/>
      <c r="BB241" s="100"/>
      <c r="BC241" s="100"/>
      <c r="BD241" s="100"/>
      <c r="BE241" s="100"/>
      <c r="BF241" s="100"/>
      <c r="BG241" s="100"/>
      <c r="BH241" s="100"/>
      <c r="BI241" s="100"/>
      <c r="BJ241" s="100"/>
      <c r="BK241" s="100"/>
      <c r="BL241" s="100"/>
      <c r="BM241" s="100"/>
      <c r="BN241" s="100"/>
      <c r="BO241" s="100"/>
      <c r="BP241" s="100"/>
      <c r="BQ241" s="100"/>
      <c r="BR241" s="100"/>
      <c r="BS241" s="100"/>
      <c r="BT241" s="100"/>
      <c r="BU241" s="100"/>
      <c r="BV241" s="100"/>
      <c r="BW241" s="100"/>
      <c r="BX241" s="100"/>
      <c r="BY241" s="100"/>
      <c r="BZ241" s="100"/>
      <c r="CA241" s="100"/>
      <c r="CB241" s="100"/>
      <c r="CC241" s="100"/>
      <c r="CD241" s="100"/>
      <c r="CE241" s="100"/>
      <c r="CF241" s="100"/>
      <c r="CG241" s="100"/>
      <c r="CH241" s="100"/>
      <c r="CI241" s="100"/>
      <c r="CJ241" s="100"/>
      <c r="CK241" s="100"/>
      <c r="CL241" s="100"/>
      <c r="CM241" s="100"/>
      <c r="CN241" s="100"/>
      <c r="CO241" s="100"/>
      <c r="CP241" s="100"/>
    </row>
    <row r="242" spans="1:94" ht="19.5" customHeight="1">
      <c r="A242" s="100"/>
      <c r="B242" s="100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  <c r="Y242" s="100"/>
      <c r="Z242" s="100"/>
      <c r="AA242" s="100"/>
      <c r="AB242" s="100"/>
      <c r="AC242" s="100"/>
      <c r="AD242" s="100"/>
      <c r="AE242" s="100"/>
      <c r="AF242" s="100"/>
      <c r="AG242" s="100"/>
      <c r="AH242" s="100"/>
      <c r="AI242" s="100"/>
      <c r="AJ242" s="100"/>
      <c r="AK242" s="100"/>
      <c r="AL242" s="100"/>
      <c r="AM242" s="100"/>
      <c r="AN242" s="100"/>
      <c r="AO242" s="100"/>
      <c r="AP242" s="100"/>
      <c r="AQ242" s="100"/>
      <c r="AR242" s="100"/>
      <c r="AS242" s="100"/>
      <c r="AT242" s="100"/>
      <c r="AU242" s="100"/>
      <c r="AV242" s="100"/>
      <c r="AW242" s="100"/>
      <c r="AX242" s="100"/>
      <c r="AY242" s="100"/>
      <c r="AZ242" s="100"/>
      <c r="BA242" s="100"/>
      <c r="BB242" s="100"/>
      <c r="BC242" s="100"/>
      <c r="BD242" s="100"/>
      <c r="BE242" s="100"/>
      <c r="BF242" s="100"/>
      <c r="BG242" s="100"/>
      <c r="BH242" s="100"/>
      <c r="BI242" s="100"/>
      <c r="BJ242" s="100"/>
      <c r="BK242" s="100"/>
      <c r="BL242" s="100"/>
      <c r="BM242" s="100"/>
      <c r="BN242" s="100"/>
      <c r="BO242" s="100"/>
      <c r="BP242" s="100"/>
      <c r="BQ242" s="100"/>
      <c r="BR242" s="100"/>
      <c r="BS242" s="100"/>
      <c r="BT242" s="100"/>
      <c r="BU242" s="100"/>
      <c r="BV242" s="100"/>
      <c r="BW242" s="100"/>
      <c r="BX242" s="100"/>
      <c r="BY242" s="100"/>
      <c r="BZ242" s="100"/>
      <c r="CA242" s="100"/>
      <c r="CB242" s="100"/>
      <c r="CC242" s="100"/>
      <c r="CD242" s="100"/>
      <c r="CE242" s="100"/>
      <c r="CF242" s="100"/>
      <c r="CG242" s="100"/>
      <c r="CH242" s="100"/>
      <c r="CI242" s="100"/>
      <c r="CJ242" s="100"/>
      <c r="CK242" s="100"/>
      <c r="CL242" s="100"/>
      <c r="CM242" s="100"/>
      <c r="CN242" s="100"/>
      <c r="CO242" s="100"/>
      <c r="CP242" s="100"/>
    </row>
    <row r="243" spans="1:94" ht="19.5" customHeight="1">
      <c r="A243" s="100"/>
      <c r="B243" s="100"/>
      <c r="C243" s="100"/>
      <c r="D243" s="100"/>
      <c r="E243" s="100"/>
      <c r="F243" s="100"/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00"/>
      <c r="U243" s="100"/>
      <c r="V243" s="100"/>
      <c r="W243" s="100"/>
      <c r="X243" s="100"/>
      <c r="Y243" s="100"/>
      <c r="Z243" s="100"/>
      <c r="AA243" s="100"/>
      <c r="AB243" s="100"/>
      <c r="AC243" s="100"/>
      <c r="AD243" s="100"/>
      <c r="AE243" s="100"/>
      <c r="AF243" s="100"/>
      <c r="AG243" s="100"/>
      <c r="AH243" s="100"/>
      <c r="AI243" s="100"/>
      <c r="AJ243" s="100"/>
      <c r="AK243" s="100"/>
      <c r="AL243" s="100"/>
      <c r="AM243" s="100"/>
      <c r="AN243" s="100"/>
      <c r="AO243" s="100"/>
      <c r="AP243" s="100"/>
      <c r="AQ243" s="100"/>
      <c r="AR243" s="100"/>
      <c r="AS243" s="100"/>
      <c r="AT243" s="100"/>
      <c r="AU243" s="100"/>
      <c r="AV243" s="100"/>
      <c r="AW243" s="100"/>
      <c r="AX243" s="100"/>
      <c r="AY243" s="100"/>
      <c r="AZ243" s="100"/>
      <c r="BA243" s="100"/>
      <c r="BB243" s="100"/>
      <c r="BC243" s="100"/>
      <c r="BD243" s="100"/>
      <c r="BE243" s="100"/>
      <c r="BF243" s="100"/>
      <c r="BG243" s="100"/>
      <c r="BH243" s="100"/>
      <c r="BI243" s="100"/>
      <c r="BJ243" s="100"/>
      <c r="BK243" s="100"/>
      <c r="BL243" s="100"/>
      <c r="BM243" s="100"/>
      <c r="BN243" s="100"/>
      <c r="BO243" s="100"/>
      <c r="BP243" s="100"/>
      <c r="BQ243" s="100"/>
      <c r="BR243" s="100"/>
      <c r="BS243" s="100"/>
      <c r="BT243" s="100"/>
      <c r="BU243" s="100"/>
      <c r="BV243" s="100"/>
      <c r="BW243" s="100"/>
      <c r="BX243" s="100"/>
      <c r="BY243" s="100"/>
      <c r="BZ243" s="100"/>
      <c r="CA243" s="100"/>
      <c r="CB243" s="100"/>
      <c r="CC243" s="100"/>
      <c r="CD243" s="100"/>
      <c r="CE243" s="100"/>
      <c r="CF243" s="100"/>
      <c r="CG243" s="100"/>
      <c r="CH243" s="100"/>
      <c r="CI243" s="100"/>
      <c r="CJ243" s="100"/>
      <c r="CK243" s="100"/>
      <c r="CL243" s="100"/>
      <c r="CM243" s="100"/>
      <c r="CN243" s="100"/>
      <c r="CO243" s="100"/>
      <c r="CP243" s="100"/>
    </row>
    <row r="244" spans="1:94" ht="19.5" customHeight="1">
      <c r="A244" s="100"/>
      <c r="B244" s="100"/>
      <c r="C244" s="100"/>
      <c r="D244" s="100"/>
      <c r="E244" s="100"/>
      <c r="F244" s="100"/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  <c r="X244" s="100"/>
      <c r="Y244" s="100"/>
      <c r="Z244" s="100"/>
      <c r="AA244" s="100"/>
      <c r="AB244" s="100"/>
      <c r="AC244" s="100"/>
      <c r="AD244" s="100"/>
      <c r="AE244" s="100"/>
      <c r="AF244" s="100"/>
      <c r="AG244" s="100"/>
      <c r="AH244" s="100"/>
      <c r="AI244" s="100"/>
      <c r="AJ244" s="100"/>
      <c r="AK244" s="100"/>
      <c r="AL244" s="100"/>
      <c r="AM244" s="100"/>
      <c r="AN244" s="100"/>
      <c r="AO244" s="100"/>
      <c r="AP244" s="100"/>
      <c r="AQ244" s="100"/>
      <c r="AR244" s="100"/>
      <c r="AS244" s="100"/>
      <c r="AT244" s="100"/>
      <c r="AU244" s="100"/>
      <c r="AV244" s="100"/>
      <c r="AW244" s="100"/>
      <c r="AX244" s="100"/>
      <c r="AY244" s="100"/>
      <c r="AZ244" s="100"/>
      <c r="BA244" s="100"/>
      <c r="BB244" s="100"/>
      <c r="BC244" s="100"/>
      <c r="BD244" s="100"/>
      <c r="BE244" s="100"/>
      <c r="BF244" s="100"/>
      <c r="BG244" s="100"/>
      <c r="BH244" s="100"/>
      <c r="BI244" s="100"/>
      <c r="BJ244" s="100"/>
      <c r="BK244" s="100"/>
      <c r="BL244" s="100"/>
      <c r="BM244" s="100"/>
      <c r="BN244" s="100"/>
      <c r="BO244" s="100"/>
      <c r="BP244" s="100"/>
      <c r="BQ244" s="100"/>
      <c r="BR244" s="100"/>
      <c r="BS244" s="100"/>
      <c r="BT244" s="100"/>
      <c r="BU244" s="100"/>
      <c r="BV244" s="100"/>
      <c r="BW244" s="100"/>
      <c r="BX244" s="100"/>
      <c r="BY244" s="100"/>
      <c r="BZ244" s="100"/>
      <c r="CA244" s="100"/>
      <c r="CB244" s="100"/>
      <c r="CC244" s="100"/>
      <c r="CD244" s="100"/>
      <c r="CE244" s="100"/>
      <c r="CF244" s="100"/>
      <c r="CG244" s="100"/>
      <c r="CH244" s="100"/>
      <c r="CI244" s="100"/>
      <c r="CJ244" s="100"/>
      <c r="CK244" s="100"/>
      <c r="CL244" s="100"/>
      <c r="CM244" s="100"/>
      <c r="CN244" s="100"/>
      <c r="CO244" s="100"/>
      <c r="CP244" s="100"/>
    </row>
    <row r="245" spans="1:94" ht="19.5" customHeight="1">
      <c r="A245" s="100"/>
      <c r="B245" s="100"/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0"/>
      <c r="Y245" s="100"/>
      <c r="Z245" s="100"/>
      <c r="AA245" s="100"/>
      <c r="AB245" s="100"/>
      <c r="AC245" s="100"/>
      <c r="AD245" s="100"/>
      <c r="AE245" s="100"/>
      <c r="AF245" s="100"/>
      <c r="AG245" s="100"/>
      <c r="AH245" s="100"/>
      <c r="AI245" s="100"/>
      <c r="AJ245" s="100"/>
      <c r="AK245" s="100"/>
      <c r="AL245" s="100"/>
      <c r="AM245" s="100"/>
      <c r="AN245" s="100"/>
      <c r="AO245" s="100"/>
      <c r="AP245" s="100"/>
      <c r="AQ245" s="100"/>
      <c r="AR245" s="100"/>
      <c r="AS245" s="100"/>
      <c r="AT245" s="100"/>
      <c r="AU245" s="100"/>
      <c r="AV245" s="100"/>
      <c r="AW245" s="100"/>
      <c r="AX245" s="100"/>
      <c r="AY245" s="100"/>
      <c r="AZ245" s="100"/>
      <c r="BA245" s="100"/>
      <c r="BB245" s="100"/>
      <c r="BC245" s="100"/>
      <c r="BD245" s="100"/>
      <c r="BE245" s="100"/>
      <c r="BF245" s="100"/>
      <c r="BG245" s="100"/>
      <c r="BH245" s="100"/>
      <c r="BI245" s="100"/>
      <c r="BJ245" s="100"/>
      <c r="BK245" s="100"/>
      <c r="BL245" s="100"/>
      <c r="BM245" s="100"/>
      <c r="BN245" s="100"/>
      <c r="BO245" s="100"/>
      <c r="BP245" s="100"/>
      <c r="BQ245" s="100"/>
      <c r="BR245" s="100"/>
      <c r="BS245" s="100"/>
      <c r="BT245" s="100"/>
      <c r="BU245" s="100"/>
      <c r="BV245" s="100"/>
      <c r="BW245" s="100"/>
      <c r="BX245" s="100"/>
      <c r="BY245" s="100"/>
      <c r="BZ245" s="100"/>
      <c r="CA245" s="100"/>
      <c r="CB245" s="100"/>
      <c r="CC245" s="100"/>
      <c r="CD245" s="100"/>
      <c r="CE245" s="100"/>
      <c r="CF245" s="100"/>
      <c r="CG245" s="100"/>
      <c r="CH245" s="100"/>
      <c r="CI245" s="100"/>
      <c r="CJ245" s="100"/>
      <c r="CK245" s="100"/>
      <c r="CL245" s="100"/>
      <c r="CM245" s="100"/>
      <c r="CN245" s="100"/>
      <c r="CO245" s="100"/>
      <c r="CP245" s="100"/>
    </row>
    <row r="246" spans="1:94" ht="19.5" customHeight="1">
      <c r="A246" s="100"/>
      <c r="B246" s="100"/>
      <c r="C246" s="100"/>
      <c r="D246" s="100"/>
      <c r="E246" s="100"/>
      <c r="F246" s="100"/>
      <c r="G246" s="100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00"/>
      <c r="T246" s="100"/>
      <c r="U246" s="100"/>
      <c r="V246" s="100"/>
      <c r="W246" s="100"/>
      <c r="X246" s="100"/>
      <c r="Y246" s="100"/>
      <c r="Z246" s="100"/>
      <c r="AA246" s="100"/>
      <c r="AB246" s="100"/>
      <c r="AC246" s="100"/>
      <c r="AD246" s="100"/>
      <c r="AE246" s="100"/>
      <c r="AF246" s="100"/>
      <c r="AG246" s="100"/>
      <c r="AH246" s="100"/>
      <c r="AI246" s="100"/>
      <c r="AJ246" s="100"/>
      <c r="AK246" s="100"/>
      <c r="AL246" s="100"/>
      <c r="AM246" s="100"/>
      <c r="AN246" s="100"/>
      <c r="AO246" s="100"/>
      <c r="AP246" s="100"/>
      <c r="AQ246" s="100"/>
      <c r="AR246" s="100"/>
      <c r="AS246" s="100"/>
      <c r="AT246" s="100"/>
      <c r="AU246" s="100"/>
      <c r="AV246" s="100"/>
      <c r="AW246" s="100"/>
      <c r="AX246" s="100"/>
      <c r="AY246" s="100"/>
      <c r="AZ246" s="100"/>
      <c r="BA246" s="100"/>
      <c r="BB246" s="100"/>
      <c r="BC246" s="100"/>
      <c r="BD246" s="100"/>
      <c r="BE246" s="100"/>
      <c r="BF246" s="100"/>
      <c r="BG246" s="100"/>
      <c r="BH246" s="100"/>
      <c r="BI246" s="100"/>
      <c r="BJ246" s="100"/>
      <c r="BK246" s="100"/>
      <c r="BL246" s="100"/>
      <c r="BM246" s="100"/>
      <c r="BN246" s="100"/>
      <c r="BO246" s="100"/>
      <c r="BP246" s="100"/>
      <c r="BQ246" s="100"/>
      <c r="BR246" s="100"/>
      <c r="BS246" s="100"/>
      <c r="BT246" s="100"/>
      <c r="BU246" s="100"/>
      <c r="BV246" s="100"/>
      <c r="BW246" s="100"/>
      <c r="BX246" s="100"/>
      <c r="BY246" s="100"/>
      <c r="BZ246" s="100"/>
      <c r="CA246" s="100"/>
      <c r="CB246" s="100"/>
      <c r="CC246" s="100"/>
      <c r="CD246" s="100"/>
      <c r="CE246" s="100"/>
      <c r="CF246" s="100"/>
      <c r="CG246" s="100"/>
      <c r="CH246" s="100"/>
      <c r="CI246" s="100"/>
      <c r="CJ246" s="100"/>
      <c r="CK246" s="100"/>
      <c r="CL246" s="100"/>
      <c r="CM246" s="100"/>
      <c r="CN246" s="100"/>
      <c r="CO246" s="100"/>
      <c r="CP246" s="100"/>
    </row>
    <row r="247" spans="1:94" ht="19.5" customHeight="1">
      <c r="A247" s="100"/>
      <c r="B247" s="100"/>
      <c r="C247" s="100"/>
      <c r="D247" s="100"/>
      <c r="E247" s="100"/>
      <c r="F247" s="100"/>
      <c r="G247" s="100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00"/>
      <c r="T247" s="100"/>
      <c r="U247" s="100"/>
      <c r="V247" s="100"/>
      <c r="W247" s="100"/>
      <c r="X247" s="100"/>
      <c r="Y247" s="100"/>
      <c r="Z247" s="100"/>
      <c r="AA247" s="100"/>
      <c r="AB247" s="100"/>
      <c r="AC247" s="100"/>
      <c r="AD247" s="100"/>
      <c r="AE247" s="100"/>
      <c r="AF247" s="100"/>
      <c r="AG247" s="100"/>
      <c r="AH247" s="100"/>
      <c r="AI247" s="100"/>
      <c r="AJ247" s="100"/>
      <c r="AK247" s="100"/>
      <c r="AL247" s="100"/>
      <c r="AM247" s="100"/>
      <c r="AN247" s="100"/>
      <c r="AO247" s="100"/>
      <c r="AP247" s="100"/>
      <c r="AQ247" s="100"/>
      <c r="AR247" s="100"/>
      <c r="AS247" s="100"/>
      <c r="AT247" s="100"/>
      <c r="AU247" s="100"/>
      <c r="AV247" s="100"/>
      <c r="AW247" s="100"/>
      <c r="AX247" s="100"/>
      <c r="AY247" s="100"/>
      <c r="AZ247" s="100"/>
      <c r="BA247" s="100"/>
      <c r="BB247" s="100"/>
      <c r="BC247" s="100"/>
      <c r="BD247" s="100"/>
      <c r="BE247" s="100"/>
      <c r="BF247" s="100"/>
      <c r="BG247" s="100"/>
      <c r="BH247" s="100"/>
      <c r="BI247" s="100"/>
      <c r="BJ247" s="100"/>
      <c r="BK247" s="100"/>
      <c r="BL247" s="100"/>
      <c r="BM247" s="100"/>
      <c r="BN247" s="100"/>
      <c r="BO247" s="100"/>
      <c r="BP247" s="100"/>
      <c r="BQ247" s="100"/>
      <c r="BR247" s="100"/>
      <c r="BS247" s="100"/>
      <c r="BT247" s="100"/>
      <c r="BU247" s="100"/>
      <c r="BV247" s="100"/>
      <c r="BW247" s="100"/>
      <c r="BX247" s="100"/>
      <c r="BY247" s="100"/>
      <c r="BZ247" s="100"/>
      <c r="CA247" s="100"/>
      <c r="CB247" s="100"/>
      <c r="CC247" s="100"/>
      <c r="CD247" s="100"/>
      <c r="CE247" s="100"/>
      <c r="CF247" s="100"/>
      <c r="CG247" s="100"/>
      <c r="CH247" s="100"/>
      <c r="CI247" s="100"/>
      <c r="CJ247" s="100"/>
      <c r="CK247" s="100"/>
      <c r="CL247" s="100"/>
      <c r="CM247" s="100"/>
      <c r="CN247" s="100"/>
      <c r="CO247" s="100"/>
      <c r="CP247" s="100"/>
    </row>
    <row r="248" spans="1:94" ht="19.5" customHeight="1">
      <c r="A248" s="100"/>
      <c r="B248" s="100"/>
      <c r="C248" s="100"/>
      <c r="D248" s="100"/>
      <c r="E248" s="100"/>
      <c r="F248" s="100"/>
      <c r="G248" s="100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00"/>
      <c r="T248" s="100"/>
      <c r="U248" s="100"/>
      <c r="V248" s="100"/>
      <c r="W248" s="100"/>
      <c r="X248" s="100"/>
      <c r="Y248" s="100"/>
      <c r="Z248" s="100"/>
      <c r="AA248" s="100"/>
      <c r="AB248" s="100"/>
      <c r="AC248" s="100"/>
      <c r="AD248" s="100"/>
      <c r="AE248" s="100"/>
      <c r="AF248" s="100"/>
      <c r="AG248" s="100"/>
      <c r="AH248" s="100"/>
      <c r="AI248" s="100"/>
      <c r="AJ248" s="100"/>
      <c r="AK248" s="100"/>
      <c r="AL248" s="100"/>
      <c r="AM248" s="100"/>
      <c r="AN248" s="100"/>
      <c r="AO248" s="100"/>
      <c r="AP248" s="100"/>
      <c r="AQ248" s="100"/>
      <c r="AR248" s="100"/>
      <c r="AS248" s="100"/>
      <c r="AT248" s="100"/>
      <c r="AU248" s="100"/>
      <c r="AV248" s="100"/>
      <c r="AW248" s="100"/>
      <c r="AX248" s="100"/>
      <c r="AY248" s="100"/>
      <c r="AZ248" s="100"/>
      <c r="BA248" s="100"/>
      <c r="BB248" s="100"/>
      <c r="BC248" s="100"/>
      <c r="BD248" s="100"/>
      <c r="BE248" s="100"/>
      <c r="BF248" s="100"/>
      <c r="BG248" s="100"/>
      <c r="BH248" s="100"/>
      <c r="BI248" s="100"/>
      <c r="BJ248" s="100"/>
      <c r="BK248" s="100"/>
      <c r="BL248" s="100"/>
      <c r="BM248" s="100"/>
      <c r="BN248" s="100"/>
      <c r="BO248" s="100"/>
      <c r="BP248" s="100"/>
      <c r="BQ248" s="100"/>
      <c r="BR248" s="100"/>
      <c r="BS248" s="100"/>
      <c r="BT248" s="100"/>
      <c r="BU248" s="100"/>
      <c r="BV248" s="100"/>
      <c r="BW248" s="100"/>
      <c r="BX248" s="100"/>
      <c r="BY248" s="100"/>
      <c r="BZ248" s="100"/>
      <c r="CA248" s="100"/>
      <c r="CB248" s="100"/>
      <c r="CC248" s="100"/>
      <c r="CD248" s="100"/>
      <c r="CE248" s="100"/>
      <c r="CF248" s="100"/>
      <c r="CG248" s="100"/>
      <c r="CH248" s="100"/>
      <c r="CI248" s="100"/>
      <c r="CJ248" s="100"/>
      <c r="CK248" s="100"/>
      <c r="CL248" s="100"/>
      <c r="CM248" s="100"/>
      <c r="CN248" s="100"/>
      <c r="CO248" s="100"/>
      <c r="CP248" s="100"/>
    </row>
    <row r="249" spans="1:94" ht="19.5" customHeight="1">
      <c r="A249" s="100"/>
      <c r="B249" s="100"/>
      <c r="C249" s="100"/>
      <c r="D249" s="100"/>
      <c r="E249" s="100"/>
      <c r="F249" s="100"/>
      <c r="G249" s="100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/>
      <c r="T249" s="100"/>
      <c r="U249" s="100"/>
      <c r="V249" s="100"/>
      <c r="W249" s="100"/>
      <c r="X249" s="100"/>
      <c r="Y249" s="100"/>
      <c r="Z249" s="100"/>
      <c r="AA249" s="100"/>
      <c r="AB249" s="100"/>
      <c r="AC249" s="100"/>
      <c r="AD249" s="100"/>
      <c r="AE249" s="100"/>
      <c r="AF249" s="100"/>
      <c r="AG249" s="100"/>
      <c r="AH249" s="100"/>
      <c r="AI249" s="100"/>
      <c r="AJ249" s="100"/>
      <c r="AK249" s="100"/>
      <c r="AL249" s="100"/>
      <c r="AM249" s="100"/>
      <c r="AN249" s="100"/>
      <c r="AO249" s="100"/>
      <c r="AP249" s="100"/>
      <c r="AQ249" s="100"/>
      <c r="AR249" s="100"/>
      <c r="AS249" s="100"/>
      <c r="AT249" s="100"/>
      <c r="AU249" s="100"/>
      <c r="AV249" s="100"/>
      <c r="AW249" s="100"/>
      <c r="AX249" s="100"/>
      <c r="AY249" s="100"/>
      <c r="AZ249" s="100"/>
      <c r="BA249" s="100"/>
      <c r="BB249" s="100"/>
      <c r="BC249" s="100"/>
      <c r="BD249" s="100"/>
      <c r="BE249" s="100"/>
      <c r="BF249" s="100"/>
      <c r="BG249" s="100"/>
      <c r="BH249" s="100"/>
      <c r="BI249" s="100"/>
      <c r="BJ249" s="100"/>
      <c r="BK249" s="100"/>
      <c r="BL249" s="100"/>
      <c r="BM249" s="100"/>
      <c r="BN249" s="100"/>
      <c r="BO249" s="100"/>
      <c r="BP249" s="100"/>
      <c r="BQ249" s="100"/>
      <c r="BR249" s="100"/>
      <c r="BS249" s="100"/>
      <c r="BT249" s="100"/>
      <c r="BU249" s="100"/>
      <c r="BV249" s="100"/>
      <c r="BW249" s="100"/>
      <c r="BX249" s="100"/>
      <c r="BY249" s="100"/>
      <c r="BZ249" s="100"/>
      <c r="CA249" s="100"/>
      <c r="CB249" s="100"/>
      <c r="CC249" s="100"/>
      <c r="CD249" s="100"/>
      <c r="CE249" s="100"/>
      <c r="CF249" s="100"/>
      <c r="CG249" s="100"/>
      <c r="CH249" s="100"/>
      <c r="CI249" s="100"/>
      <c r="CJ249" s="100"/>
      <c r="CK249" s="100"/>
      <c r="CL249" s="100"/>
      <c r="CM249" s="100"/>
      <c r="CN249" s="100"/>
      <c r="CO249" s="100"/>
      <c r="CP249" s="100"/>
    </row>
    <row r="250" spans="1:94" ht="19.5" customHeight="1">
      <c r="A250" s="100"/>
      <c r="B250" s="100"/>
      <c r="C250" s="100"/>
      <c r="D250" s="100"/>
      <c r="E250" s="100"/>
      <c r="F250" s="100"/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/>
      <c r="T250" s="100"/>
      <c r="U250" s="100"/>
      <c r="V250" s="100"/>
      <c r="W250" s="100"/>
      <c r="X250" s="100"/>
      <c r="Y250" s="100"/>
      <c r="Z250" s="100"/>
      <c r="AA250" s="100"/>
      <c r="AB250" s="100"/>
      <c r="AC250" s="100"/>
      <c r="AD250" s="100"/>
      <c r="AE250" s="100"/>
      <c r="AF250" s="100"/>
      <c r="AG250" s="100"/>
      <c r="AH250" s="100"/>
      <c r="AI250" s="100"/>
      <c r="AJ250" s="100"/>
      <c r="AK250" s="100"/>
      <c r="AL250" s="100"/>
      <c r="AM250" s="100"/>
      <c r="AN250" s="100"/>
      <c r="AO250" s="100"/>
      <c r="AP250" s="100"/>
      <c r="AQ250" s="100"/>
      <c r="AR250" s="100"/>
      <c r="AS250" s="100"/>
      <c r="AT250" s="100"/>
      <c r="AU250" s="100"/>
      <c r="AV250" s="100"/>
      <c r="AW250" s="100"/>
      <c r="AX250" s="100"/>
      <c r="AY250" s="100"/>
      <c r="AZ250" s="100"/>
      <c r="BA250" s="100"/>
      <c r="BB250" s="100"/>
      <c r="BC250" s="100"/>
      <c r="BD250" s="100"/>
      <c r="BE250" s="100"/>
      <c r="BF250" s="100"/>
      <c r="BG250" s="100"/>
      <c r="BH250" s="100"/>
      <c r="BI250" s="100"/>
      <c r="BJ250" s="100"/>
      <c r="BK250" s="100"/>
      <c r="BL250" s="100"/>
      <c r="BM250" s="100"/>
      <c r="BN250" s="100"/>
      <c r="BO250" s="100"/>
      <c r="BP250" s="100"/>
      <c r="BQ250" s="100"/>
      <c r="BR250" s="100"/>
      <c r="BS250" s="100"/>
      <c r="BT250" s="100"/>
      <c r="BU250" s="100"/>
      <c r="BV250" s="100"/>
      <c r="BW250" s="100"/>
      <c r="BX250" s="100"/>
      <c r="BY250" s="100"/>
      <c r="BZ250" s="100"/>
      <c r="CA250" s="100"/>
      <c r="CB250" s="100"/>
      <c r="CC250" s="100"/>
      <c r="CD250" s="100"/>
      <c r="CE250" s="100"/>
      <c r="CF250" s="100"/>
      <c r="CG250" s="100"/>
      <c r="CH250" s="100"/>
      <c r="CI250" s="100"/>
      <c r="CJ250" s="100"/>
      <c r="CK250" s="100"/>
      <c r="CL250" s="100"/>
      <c r="CM250" s="100"/>
      <c r="CN250" s="100"/>
      <c r="CO250" s="100"/>
      <c r="CP250" s="100"/>
    </row>
    <row r="251" spans="1:94" ht="19.5" customHeight="1">
      <c r="A251" s="100"/>
      <c r="B251" s="100"/>
      <c r="C251" s="100"/>
      <c r="D251" s="100"/>
      <c r="E251" s="100"/>
      <c r="F251" s="100"/>
      <c r="G251" s="100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100"/>
      <c r="Y251" s="100"/>
      <c r="Z251" s="100"/>
      <c r="AA251" s="100"/>
      <c r="AB251" s="100"/>
      <c r="AC251" s="100"/>
      <c r="AD251" s="100"/>
      <c r="AE251" s="100"/>
      <c r="AF251" s="100"/>
      <c r="AG251" s="100"/>
      <c r="AH251" s="100"/>
      <c r="AI251" s="100"/>
      <c r="AJ251" s="100"/>
      <c r="AK251" s="100"/>
      <c r="AL251" s="100"/>
      <c r="AM251" s="100"/>
      <c r="AN251" s="100"/>
      <c r="AO251" s="100"/>
      <c r="AP251" s="100"/>
      <c r="AQ251" s="100"/>
      <c r="AR251" s="100"/>
      <c r="AS251" s="100"/>
      <c r="AT251" s="100"/>
      <c r="AU251" s="100"/>
      <c r="AV251" s="100"/>
      <c r="AW251" s="100"/>
      <c r="AX251" s="100"/>
      <c r="AY251" s="100"/>
      <c r="AZ251" s="100"/>
      <c r="BA251" s="100"/>
      <c r="BB251" s="100"/>
      <c r="BC251" s="100"/>
      <c r="BD251" s="100"/>
      <c r="BE251" s="100"/>
      <c r="BF251" s="100"/>
      <c r="BG251" s="100"/>
      <c r="BH251" s="100"/>
      <c r="BI251" s="100"/>
      <c r="BJ251" s="100"/>
      <c r="BK251" s="100"/>
      <c r="BL251" s="100"/>
      <c r="BM251" s="100"/>
      <c r="BN251" s="100"/>
      <c r="BO251" s="100"/>
      <c r="BP251" s="100"/>
      <c r="BQ251" s="100"/>
      <c r="BR251" s="100"/>
      <c r="BS251" s="100"/>
      <c r="BT251" s="100"/>
      <c r="BU251" s="100"/>
      <c r="BV251" s="100"/>
      <c r="BW251" s="100"/>
      <c r="BX251" s="100"/>
      <c r="BY251" s="100"/>
      <c r="BZ251" s="100"/>
      <c r="CA251" s="100"/>
      <c r="CB251" s="100"/>
      <c r="CC251" s="100"/>
      <c r="CD251" s="100"/>
      <c r="CE251" s="100"/>
      <c r="CF251" s="100"/>
      <c r="CG251" s="100"/>
      <c r="CH251" s="100"/>
      <c r="CI251" s="100"/>
      <c r="CJ251" s="100"/>
      <c r="CK251" s="100"/>
      <c r="CL251" s="100"/>
      <c r="CM251" s="100"/>
      <c r="CN251" s="100"/>
      <c r="CO251" s="100"/>
      <c r="CP251" s="100"/>
    </row>
    <row r="252" spans="1:94" ht="19.5" customHeight="1">
      <c r="A252" s="100"/>
      <c r="B252" s="100"/>
      <c r="C252" s="100"/>
      <c r="D252" s="100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/>
      <c r="T252" s="100"/>
      <c r="U252" s="100"/>
      <c r="V252" s="100"/>
      <c r="W252" s="100"/>
      <c r="X252" s="100"/>
      <c r="Y252" s="100"/>
      <c r="Z252" s="100"/>
      <c r="AA252" s="100"/>
      <c r="AB252" s="100"/>
      <c r="AC252" s="100"/>
      <c r="AD252" s="100"/>
      <c r="AE252" s="100"/>
      <c r="AF252" s="100"/>
      <c r="AG252" s="100"/>
      <c r="AH252" s="100"/>
      <c r="AI252" s="100"/>
      <c r="AJ252" s="100"/>
      <c r="AK252" s="100"/>
      <c r="AL252" s="100"/>
      <c r="AM252" s="100"/>
      <c r="AN252" s="100"/>
      <c r="AO252" s="100"/>
      <c r="AP252" s="100"/>
      <c r="AQ252" s="100"/>
      <c r="AR252" s="100"/>
      <c r="AS252" s="100"/>
      <c r="AT252" s="100"/>
      <c r="AU252" s="100"/>
      <c r="AV252" s="100"/>
      <c r="AW252" s="100"/>
      <c r="AX252" s="100"/>
      <c r="AY252" s="100"/>
      <c r="AZ252" s="100"/>
      <c r="BA252" s="100"/>
      <c r="BB252" s="100"/>
      <c r="BC252" s="100"/>
      <c r="BD252" s="100"/>
      <c r="BE252" s="100"/>
      <c r="BF252" s="100"/>
      <c r="BG252" s="100"/>
      <c r="BH252" s="100"/>
      <c r="BI252" s="100"/>
      <c r="BJ252" s="100"/>
      <c r="BK252" s="100"/>
      <c r="BL252" s="100"/>
      <c r="BM252" s="100"/>
      <c r="BN252" s="100"/>
      <c r="BO252" s="100"/>
      <c r="BP252" s="100"/>
      <c r="BQ252" s="100"/>
      <c r="BR252" s="100"/>
      <c r="BS252" s="100"/>
      <c r="BT252" s="100"/>
      <c r="BU252" s="100"/>
      <c r="BV252" s="100"/>
      <c r="BW252" s="100"/>
      <c r="BX252" s="100"/>
      <c r="BY252" s="100"/>
      <c r="BZ252" s="100"/>
      <c r="CA252" s="100"/>
      <c r="CB252" s="100"/>
      <c r="CC252" s="100"/>
      <c r="CD252" s="100"/>
      <c r="CE252" s="100"/>
      <c r="CF252" s="100"/>
      <c r="CG252" s="100"/>
      <c r="CH252" s="100"/>
      <c r="CI252" s="100"/>
      <c r="CJ252" s="100"/>
      <c r="CK252" s="100"/>
      <c r="CL252" s="100"/>
      <c r="CM252" s="100"/>
      <c r="CN252" s="100"/>
      <c r="CO252" s="100"/>
      <c r="CP252" s="100"/>
    </row>
    <row r="253" spans="1:94" ht="19.5" customHeight="1">
      <c r="A253" s="100"/>
      <c r="B253" s="100"/>
      <c r="C253" s="100"/>
      <c r="D253" s="100"/>
      <c r="E253" s="100"/>
      <c r="F253" s="100"/>
      <c r="G253" s="100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/>
      <c r="T253" s="100"/>
      <c r="U253" s="100"/>
      <c r="V253" s="100"/>
      <c r="W253" s="100"/>
      <c r="X253" s="100"/>
      <c r="Y253" s="100"/>
      <c r="Z253" s="100"/>
      <c r="AA253" s="100"/>
      <c r="AB253" s="100"/>
      <c r="AC253" s="100"/>
      <c r="AD253" s="100"/>
      <c r="AE253" s="100"/>
      <c r="AF253" s="100"/>
      <c r="AG253" s="100"/>
      <c r="AH253" s="100"/>
      <c r="AI253" s="100"/>
      <c r="AJ253" s="100"/>
      <c r="AK253" s="100"/>
      <c r="AL253" s="100"/>
      <c r="AM253" s="100"/>
      <c r="AN253" s="100"/>
      <c r="AO253" s="100"/>
      <c r="AP253" s="100"/>
      <c r="AQ253" s="100"/>
      <c r="AR253" s="100"/>
      <c r="AS253" s="100"/>
      <c r="AT253" s="100"/>
      <c r="AU253" s="100"/>
      <c r="AV253" s="100"/>
      <c r="AW253" s="100"/>
      <c r="AX253" s="100"/>
      <c r="AY253" s="100"/>
      <c r="AZ253" s="100"/>
      <c r="BA253" s="100"/>
      <c r="BB253" s="100"/>
      <c r="BC253" s="100"/>
      <c r="BD253" s="100"/>
      <c r="BE253" s="100"/>
      <c r="BF253" s="100"/>
      <c r="BG253" s="100"/>
      <c r="BH253" s="100"/>
      <c r="BI253" s="100"/>
      <c r="BJ253" s="100"/>
      <c r="BK253" s="100"/>
      <c r="BL253" s="100"/>
      <c r="BM253" s="100"/>
      <c r="BN253" s="100"/>
      <c r="BO253" s="100"/>
      <c r="BP253" s="100"/>
      <c r="BQ253" s="100"/>
      <c r="BR253" s="100"/>
      <c r="BS253" s="100"/>
      <c r="BT253" s="100"/>
      <c r="BU253" s="100"/>
      <c r="BV253" s="100"/>
      <c r="BW253" s="100"/>
      <c r="BX253" s="100"/>
      <c r="BY253" s="100"/>
      <c r="BZ253" s="100"/>
      <c r="CA253" s="100"/>
      <c r="CB253" s="100"/>
      <c r="CC253" s="100"/>
      <c r="CD253" s="100"/>
      <c r="CE253" s="100"/>
      <c r="CF253" s="100"/>
      <c r="CG253" s="100"/>
      <c r="CH253" s="100"/>
      <c r="CI253" s="100"/>
      <c r="CJ253" s="100"/>
      <c r="CK253" s="100"/>
      <c r="CL253" s="100"/>
      <c r="CM253" s="100"/>
      <c r="CN253" s="100"/>
      <c r="CO253" s="100"/>
      <c r="CP253" s="100"/>
    </row>
    <row r="254" spans="1:94" ht="19.5" customHeight="1">
      <c r="A254" s="100"/>
      <c r="B254" s="100"/>
      <c r="C254" s="100"/>
      <c r="D254" s="100"/>
      <c r="E254" s="100"/>
      <c r="F254" s="100"/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/>
      <c r="T254" s="100"/>
      <c r="U254" s="100"/>
      <c r="V254" s="100"/>
      <c r="W254" s="100"/>
      <c r="X254" s="100"/>
      <c r="Y254" s="100"/>
      <c r="Z254" s="100"/>
      <c r="AA254" s="100"/>
      <c r="AB254" s="100"/>
      <c r="AC254" s="100"/>
      <c r="AD254" s="100"/>
      <c r="AE254" s="100"/>
      <c r="AF254" s="100"/>
      <c r="AG254" s="100"/>
      <c r="AH254" s="100"/>
      <c r="AI254" s="100"/>
      <c r="AJ254" s="100"/>
      <c r="AK254" s="100"/>
      <c r="AL254" s="100"/>
      <c r="AM254" s="100"/>
      <c r="AN254" s="100"/>
      <c r="AO254" s="100"/>
      <c r="AP254" s="100"/>
      <c r="AQ254" s="100"/>
      <c r="AR254" s="100"/>
      <c r="AS254" s="100"/>
      <c r="AT254" s="100"/>
      <c r="AU254" s="100"/>
      <c r="AV254" s="100"/>
      <c r="AW254" s="100"/>
      <c r="AX254" s="100"/>
      <c r="AY254" s="100"/>
      <c r="AZ254" s="100"/>
      <c r="BA254" s="100"/>
      <c r="BB254" s="100"/>
      <c r="BC254" s="100"/>
      <c r="BD254" s="100"/>
      <c r="BE254" s="100"/>
      <c r="BF254" s="100"/>
      <c r="BG254" s="100"/>
      <c r="BH254" s="100"/>
      <c r="BI254" s="100"/>
      <c r="BJ254" s="100"/>
      <c r="BK254" s="100"/>
      <c r="BL254" s="100"/>
      <c r="BM254" s="100"/>
      <c r="BN254" s="100"/>
      <c r="BO254" s="100"/>
      <c r="BP254" s="100"/>
      <c r="BQ254" s="100"/>
      <c r="BR254" s="100"/>
      <c r="BS254" s="100"/>
      <c r="BT254" s="100"/>
      <c r="BU254" s="100"/>
      <c r="BV254" s="100"/>
      <c r="BW254" s="100"/>
      <c r="BX254" s="100"/>
      <c r="BY254" s="100"/>
      <c r="BZ254" s="100"/>
      <c r="CA254" s="100"/>
      <c r="CB254" s="100"/>
      <c r="CC254" s="100"/>
      <c r="CD254" s="100"/>
      <c r="CE254" s="100"/>
      <c r="CF254" s="100"/>
      <c r="CG254" s="100"/>
      <c r="CH254" s="100"/>
      <c r="CI254" s="100"/>
      <c r="CJ254" s="100"/>
      <c r="CK254" s="100"/>
      <c r="CL254" s="100"/>
      <c r="CM254" s="100"/>
      <c r="CN254" s="100"/>
      <c r="CO254" s="100"/>
      <c r="CP254" s="100"/>
    </row>
    <row r="255" spans="1:94" ht="19.5" customHeight="1">
      <c r="A255" s="100"/>
      <c r="B255" s="100"/>
      <c r="C255" s="100"/>
      <c r="D255" s="100"/>
      <c r="E255" s="100"/>
      <c r="F255" s="100"/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/>
      <c r="T255" s="100"/>
      <c r="U255" s="100"/>
      <c r="V255" s="100"/>
      <c r="W255" s="100"/>
      <c r="X255" s="100"/>
      <c r="Y255" s="100"/>
      <c r="Z255" s="100"/>
      <c r="AA255" s="100"/>
      <c r="AB255" s="100"/>
      <c r="AC255" s="100"/>
      <c r="AD255" s="100"/>
      <c r="AE255" s="100"/>
      <c r="AF255" s="100"/>
      <c r="AG255" s="100"/>
      <c r="AH255" s="100"/>
      <c r="AI255" s="100"/>
      <c r="AJ255" s="100"/>
      <c r="AK255" s="100"/>
      <c r="AL255" s="100"/>
      <c r="AM255" s="100"/>
      <c r="AN255" s="100"/>
      <c r="AO255" s="100"/>
      <c r="AP255" s="100"/>
      <c r="AQ255" s="100"/>
      <c r="AR255" s="100"/>
      <c r="AS255" s="100"/>
      <c r="AT255" s="100"/>
      <c r="AU255" s="100"/>
      <c r="AV255" s="100"/>
      <c r="AW255" s="100"/>
      <c r="AX255" s="100"/>
      <c r="AY255" s="100"/>
      <c r="AZ255" s="100"/>
      <c r="BA255" s="100"/>
      <c r="BB255" s="100"/>
      <c r="BC255" s="100"/>
      <c r="BD255" s="100"/>
      <c r="BE255" s="100"/>
      <c r="BF255" s="100"/>
      <c r="BG255" s="100"/>
      <c r="BH255" s="100"/>
      <c r="BI255" s="100"/>
      <c r="BJ255" s="100"/>
      <c r="BK255" s="100"/>
      <c r="BL255" s="100"/>
      <c r="BM255" s="100"/>
      <c r="BN255" s="100"/>
      <c r="BO255" s="100"/>
      <c r="BP255" s="100"/>
      <c r="BQ255" s="100"/>
      <c r="BR255" s="100"/>
      <c r="BS255" s="100"/>
      <c r="BT255" s="100"/>
      <c r="BU255" s="100"/>
      <c r="BV255" s="100"/>
      <c r="BW255" s="100"/>
      <c r="BX255" s="100"/>
      <c r="BY255" s="100"/>
      <c r="BZ255" s="100"/>
      <c r="CA255" s="100"/>
      <c r="CB255" s="100"/>
      <c r="CC255" s="100"/>
      <c r="CD255" s="100"/>
      <c r="CE255" s="100"/>
      <c r="CF255" s="100"/>
      <c r="CG255" s="100"/>
      <c r="CH255" s="100"/>
      <c r="CI255" s="100"/>
      <c r="CJ255" s="100"/>
      <c r="CK255" s="100"/>
      <c r="CL255" s="100"/>
      <c r="CM255" s="100"/>
      <c r="CN255" s="100"/>
      <c r="CO255" s="100"/>
      <c r="CP255" s="100"/>
    </row>
    <row r="256" spans="1:94" ht="19.5" customHeight="1">
      <c r="A256" s="100"/>
      <c r="B256" s="100"/>
      <c r="C256" s="100"/>
      <c r="D256" s="100"/>
      <c r="E256" s="100"/>
      <c r="F256" s="100"/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/>
      <c r="T256" s="100"/>
      <c r="U256" s="100"/>
      <c r="V256" s="100"/>
      <c r="W256" s="100"/>
      <c r="X256" s="100"/>
      <c r="Y256" s="100"/>
      <c r="Z256" s="100"/>
      <c r="AA256" s="100"/>
      <c r="AB256" s="100"/>
      <c r="AC256" s="100"/>
      <c r="AD256" s="100"/>
      <c r="AE256" s="100"/>
      <c r="AF256" s="100"/>
      <c r="AG256" s="100"/>
      <c r="AH256" s="100"/>
      <c r="AI256" s="100"/>
      <c r="AJ256" s="100"/>
      <c r="AK256" s="100"/>
      <c r="AL256" s="100"/>
      <c r="AM256" s="100"/>
      <c r="AN256" s="100"/>
      <c r="AO256" s="100"/>
      <c r="AP256" s="100"/>
      <c r="AQ256" s="100"/>
      <c r="AR256" s="100"/>
      <c r="AS256" s="100"/>
      <c r="AT256" s="100"/>
      <c r="AU256" s="100"/>
      <c r="AV256" s="100"/>
      <c r="AW256" s="100"/>
      <c r="AX256" s="100"/>
      <c r="AY256" s="100"/>
      <c r="AZ256" s="100"/>
      <c r="BA256" s="100"/>
      <c r="BB256" s="100"/>
      <c r="BC256" s="100"/>
      <c r="BD256" s="100"/>
      <c r="BE256" s="100"/>
      <c r="BF256" s="100"/>
      <c r="BG256" s="100"/>
      <c r="BH256" s="100"/>
      <c r="BI256" s="100"/>
      <c r="BJ256" s="100"/>
      <c r="BK256" s="100"/>
      <c r="BL256" s="100"/>
      <c r="BM256" s="100"/>
      <c r="BN256" s="100"/>
      <c r="BO256" s="100"/>
      <c r="BP256" s="100"/>
      <c r="BQ256" s="100"/>
      <c r="BR256" s="100"/>
      <c r="BS256" s="100"/>
      <c r="BT256" s="100"/>
      <c r="BU256" s="100"/>
      <c r="BV256" s="100"/>
      <c r="BW256" s="100"/>
      <c r="BX256" s="100"/>
      <c r="BY256" s="100"/>
      <c r="BZ256" s="100"/>
      <c r="CA256" s="100"/>
      <c r="CB256" s="100"/>
      <c r="CC256" s="100"/>
      <c r="CD256" s="100"/>
      <c r="CE256" s="100"/>
      <c r="CF256" s="100"/>
      <c r="CG256" s="100"/>
      <c r="CH256" s="100"/>
      <c r="CI256" s="100"/>
      <c r="CJ256" s="100"/>
      <c r="CK256" s="100"/>
      <c r="CL256" s="100"/>
      <c r="CM256" s="100"/>
      <c r="CN256" s="100"/>
      <c r="CO256" s="100"/>
      <c r="CP256" s="100"/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5">
    <mergeCell ref="AA8:AA12"/>
    <mergeCell ref="AB8:AB11"/>
    <mergeCell ref="AI8:AI11"/>
    <mergeCell ref="AK8:AK12"/>
    <mergeCell ref="A9:C9"/>
    <mergeCell ref="A10:B10"/>
    <mergeCell ref="C10:D10"/>
    <mergeCell ref="A11:A12"/>
    <mergeCell ref="B11:D12"/>
    <mergeCell ref="AD8:AD12"/>
    <mergeCell ref="AE8:AE11"/>
    <mergeCell ref="AF8:AF12"/>
    <mergeCell ref="AG8:AG11"/>
    <mergeCell ref="AH8:AH12"/>
    <mergeCell ref="AW8:AW11"/>
    <mergeCell ref="AX8:AX12"/>
    <mergeCell ref="AD6:AI6"/>
    <mergeCell ref="AK6:AP6"/>
    <mergeCell ref="A7:C7"/>
    <mergeCell ref="A8:C8"/>
    <mergeCell ref="F8:F12"/>
    <mergeCell ref="G8:G11"/>
    <mergeCell ref="H8:H12"/>
    <mergeCell ref="P8:P11"/>
    <mergeCell ref="R8:R12"/>
    <mergeCell ref="U8:U11"/>
    <mergeCell ref="V8:V12"/>
    <mergeCell ref="W8:W11"/>
    <mergeCell ref="Y8:Y12"/>
    <mergeCell ref="Z8:Z11"/>
    <mergeCell ref="BS8:BS11"/>
    <mergeCell ref="BU8:BU11"/>
    <mergeCell ref="BI8:BI11"/>
    <mergeCell ref="BJ8:BJ12"/>
    <mergeCell ref="BK8:BK11"/>
    <mergeCell ref="BM8:BM12"/>
    <mergeCell ref="BN8:BN11"/>
    <mergeCell ref="BZ6:BZ43"/>
    <mergeCell ref="CA6:CA12"/>
    <mergeCell ref="BH8:BH12"/>
    <mergeCell ref="BY8:BY11"/>
    <mergeCell ref="AR6:AY6"/>
    <mergeCell ref="BA6:BF6"/>
    <mergeCell ref="BP6:BS6"/>
    <mergeCell ref="BV8:BV11"/>
    <mergeCell ref="BX8:BX11"/>
    <mergeCell ref="BH6:BK6"/>
    <mergeCell ref="BM6:BN6"/>
    <mergeCell ref="BU6:BV7"/>
    <mergeCell ref="BX6:BY7"/>
    <mergeCell ref="BP8:BP12"/>
    <mergeCell ref="BQ8:BQ11"/>
    <mergeCell ref="BR8:BR12"/>
    <mergeCell ref="BF8:BF11"/>
    <mergeCell ref="S8:S11"/>
    <mergeCell ref="T8:T12"/>
    <mergeCell ref="AL8:AL11"/>
    <mergeCell ref="A6:D6"/>
    <mergeCell ref="F6:I6"/>
    <mergeCell ref="K6:P6"/>
    <mergeCell ref="R6:W6"/>
    <mergeCell ref="Y6:AB6"/>
    <mergeCell ref="AY8:AY11"/>
    <mergeCell ref="BA8:BA12"/>
    <mergeCell ref="AR8:AR12"/>
    <mergeCell ref="AS8:AS11"/>
    <mergeCell ref="AT8:AT12"/>
    <mergeCell ref="AU8:AU11"/>
    <mergeCell ref="AV8:AV12"/>
    <mergeCell ref="AM8:AM12"/>
    <mergeCell ref="AN8:AN11"/>
    <mergeCell ref="AO8:AO12"/>
    <mergeCell ref="AP8:AP11"/>
    <mergeCell ref="A2:CA3"/>
    <mergeCell ref="A4:BW5"/>
    <mergeCell ref="I8:I11"/>
    <mergeCell ref="K8:K12"/>
    <mergeCell ref="L8:L11"/>
    <mergeCell ref="M8:M12"/>
    <mergeCell ref="N8:N11"/>
    <mergeCell ref="O8:O12"/>
    <mergeCell ref="BB8:BB11"/>
    <mergeCell ref="BC8:BC12"/>
    <mergeCell ref="BD8:BD11"/>
    <mergeCell ref="BE8:BE12"/>
  </mergeCells>
  <dataValidations count="2">
    <dataValidation type="list" allowBlank="1" sqref="F13:F48 H13:H48 K13:K48 M13:M48 O13:O48 R13:R48 T13:T48 V13:V48 Y13:Y48 AA13:AA48 AD13:AD48 AF13:AF48 AH13:AH48 AK13:AK48 AM13:AM48 AO13:AO48 AR13:AR48 AT13:AT48 AV13:AV48 AX13:AX48 BA13:BA48 BC13:BC48 BE13:BE48 BH13:BH48 BJ13:BJ48 BM13:BM48 BP13:BP48 BR13:BR48" xr:uid="{00000000-0002-0000-0100-000000000000}">
      <formula1>"AD,A,B,C,TRASL.,NA"</formula1>
    </dataValidation>
    <dataValidation type="list" allowBlank="1" showErrorMessage="1" sqref="CA13:CA28 CA30:CA48" xr:uid="{00000000-0002-0000-0100-000001000000}">
      <formula1>"AD,A,B,C,TRASL.,NA"</formula1>
    </dataValidation>
  </dataValidation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P1000"/>
  <sheetViews>
    <sheetView showGridLines="0" zoomScale="59" zoomScaleNormal="59" workbookViewId="0">
      <pane xSplit="5" ySplit="12" topLeftCell="BT52" activePane="bottomRight" state="frozen"/>
      <selection pane="topRight" activeCell="F1" sqref="F1"/>
      <selection pane="bottomLeft" activeCell="A13" sqref="A13"/>
      <selection pane="bottomRight" activeCell="CA54" sqref="CA54:CA60"/>
    </sheetView>
  </sheetViews>
  <sheetFormatPr baseColWidth="10" defaultColWidth="12.625" defaultRowHeight="15" customHeight="1"/>
  <cols>
    <col min="1" max="1" width="5" customWidth="1"/>
    <col min="2" max="4" width="31.25" customWidth="1"/>
    <col min="5" max="5" width="1.5" customWidth="1"/>
    <col min="6" max="6" width="16.375" customWidth="1"/>
    <col min="7" max="7" width="44.375" customWidth="1"/>
    <col min="8" max="8" width="16.375" customWidth="1"/>
    <col min="9" max="9" width="44.375" customWidth="1"/>
    <col min="10" max="10" width="1.5" customWidth="1"/>
    <col min="11" max="11" width="16.375" customWidth="1"/>
    <col min="12" max="12" width="44.375" customWidth="1"/>
    <col min="13" max="13" width="16.375" customWidth="1"/>
    <col min="14" max="14" width="44.375" customWidth="1"/>
    <col min="15" max="15" width="16.375" customWidth="1"/>
    <col min="16" max="16" width="44.375" customWidth="1"/>
    <col min="17" max="17" width="1.5" customWidth="1"/>
    <col min="18" max="18" width="16.375" customWidth="1"/>
    <col min="19" max="19" width="44.375" customWidth="1"/>
    <col min="20" max="20" width="16.375" customWidth="1"/>
    <col min="21" max="21" width="44.375" customWidth="1"/>
    <col min="22" max="22" width="16.375" customWidth="1"/>
    <col min="23" max="23" width="44.375" customWidth="1"/>
    <col min="24" max="24" width="1.5" customWidth="1"/>
    <col min="25" max="25" width="16.375" customWidth="1"/>
    <col min="26" max="26" width="47.5" customWidth="1"/>
    <col min="27" max="27" width="16.375" customWidth="1"/>
    <col min="28" max="28" width="44.375" customWidth="1"/>
    <col min="29" max="29" width="1.5" customWidth="1"/>
    <col min="30" max="30" width="16.375" customWidth="1"/>
    <col min="31" max="31" width="44.375" customWidth="1"/>
    <col min="32" max="32" width="16.375" customWidth="1"/>
    <col min="33" max="33" width="44.375" customWidth="1"/>
    <col min="34" max="34" width="16.375" customWidth="1"/>
    <col min="35" max="35" width="44.375" customWidth="1"/>
    <col min="36" max="36" width="1.5" customWidth="1"/>
    <col min="37" max="37" width="16.375" customWidth="1"/>
    <col min="38" max="38" width="44.375" customWidth="1"/>
    <col min="39" max="39" width="16.375" customWidth="1"/>
    <col min="40" max="40" width="44.375" customWidth="1"/>
    <col min="41" max="41" width="16.375" customWidth="1"/>
    <col min="42" max="42" width="44.375" customWidth="1"/>
    <col min="43" max="43" width="1.5" customWidth="1"/>
    <col min="44" max="44" width="16.375" customWidth="1"/>
    <col min="45" max="45" width="44.375" customWidth="1"/>
    <col min="46" max="46" width="16.375" customWidth="1"/>
    <col min="47" max="47" width="44.375" customWidth="1"/>
    <col min="48" max="48" width="16.375" customWidth="1"/>
    <col min="49" max="49" width="44.375" customWidth="1"/>
    <col min="50" max="50" width="16.375" customWidth="1"/>
    <col min="51" max="51" width="44.375" customWidth="1"/>
    <col min="52" max="52" width="1.5" customWidth="1"/>
    <col min="53" max="53" width="16.375" customWidth="1"/>
    <col min="54" max="54" width="44.375" customWidth="1"/>
    <col min="55" max="55" width="16.375" customWidth="1"/>
    <col min="56" max="56" width="44.375" customWidth="1"/>
    <col min="57" max="57" width="16.375" customWidth="1"/>
    <col min="58" max="58" width="44.375" customWidth="1"/>
    <col min="59" max="59" width="1.5" customWidth="1"/>
    <col min="60" max="60" width="16.375" customWidth="1"/>
    <col min="61" max="61" width="44.375" customWidth="1"/>
    <col min="62" max="62" width="16.375" customWidth="1"/>
    <col min="63" max="63" width="44.375" customWidth="1"/>
    <col min="64" max="64" width="1.5" customWidth="1"/>
    <col min="65" max="65" width="16.375" customWidth="1"/>
    <col min="66" max="66" width="44.375" customWidth="1"/>
    <col min="67" max="67" width="1.5" customWidth="1"/>
    <col min="68" max="68" width="16.375" customWidth="1"/>
    <col min="69" max="69" width="44.375" customWidth="1"/>
    <col min="70" max="70" width="16.375" customWidth="1"/>
    <col min="71" max="71" width="62.875" customWidth="1"/>
    <col min="72" max="72" width="1.5" customWidth="1"/>
    <col min="73" max="73" width="16.75" customWidth="1"/>
    <col min="74" max="74" width="18.75" customWidth="1"/>
    <col min="75" max="75" width="1.5" customWidth="1"/>
    <col min="76" max="76" width="16.75" customWidth="1"/>
    <col min="77" max="77" width="18.75" customWidth="1"/>
    <col min="78" max="78" width="1.5" customWidth="1"/>
    <col min="79" max="79" width="29" customWidth="1"/>
    <col min="80" max="80" width="19.25" customWidth="1"/>
    <col min="81" max="94" width="9.375" customWidth="1"/>
  </cols>
  <sheetData>
    <row r="1" spans="1:94" ht="49.5" customHeight="1">
      <c r="A1" s="2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0"/>
      <c r="BT1" s="100"/>
      <c r="BU1" s="100"/>
      <c r="BV1" s="100"/>
      <c r="BW1" s="100"/>
      <c r="BX1" s="100"/>
      <c r="BY1" s="100"/>
      <c r="BZ1" s="100"/>
      <c r="CA1" s="100"/>
      <c r="CB1" s="100"/>
      <c r="CC1" s="100"/>
      <c r="CD1" s="100"/>
      <c r="CE1" s="100"/>
      <c r="CF1" s="100"/>
      <c r="CG1" s="100"/>
      <c r="CH1" s="100"/>
      <c r="CI1" s="100"/>
      <c r="CJ1" s="100"/>
      <c r="CK1" s="100"/>
      <c r="CL1" s="100"/>
      <c r="CM1" s="100"/>
      <c r="CN1" s="100"/>
      <c r="CO1" s="100"/>
      <c r="CP1" s="100"/>
    </row>
    <row r="2" spans="1:94" ht="19.5" customHeight="1">
      <c r="A2" s="224" t="s">
        <v>0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Y2" s="225"/>
      <c r="Z2" s="225"/>
      <c r="AA2" s="225"/>
      <c r="AB2" s="225"/>
      <c r="AC2" s="225"/>
      <c r="AD2" s="225"/>
      <c r="AE2" s="225"/>
      <c r="AF2" s="225"/>
      <c r="AG2" s="225"/>
      <c r="AH2" s="225"/>
      <c r="AI2" s="225"/>
      <c r="AJ2" s="225"/>
      <c r="AK2" s="225"/>
      <c r="AL2" s="225"/>
      <c r="AM2" s="225"/>
      <c r="AN2" s="225"/>
      <c r="AO2" s="225"/>
      <c r="AP2" s="225"/>
      <c r="AQ2" s="225"/>
      <c r="AR2" s="225"/>
      <c r="AS2" s="225"/>
      <c r="AT2" s="225"/>
      <c r="AU2" s="225"/>
      <c r="AV2" s="225"/>
      <c r="AW2" s="225"/>
      <c r="AX2" s="225"/>
      <c r="AY2" s="225"/>
      <c r="AZ2" s="225"/>
      <c r="BA2" s="225"/>
      <c r="BB2" s="225"/>
      <c r="BC2" s="225"/>
      <c r="BD2" s="225"/>
      <c r="BE2" s="225"/>
      <c r="BF2" s="225"/>
      <c r="BG2" s="225"/>
      <c r="BH2" s="225"/>
      <c r="BI2" s="225"/>
      <c r="BJ2" s="225"/>
      <c r="BK2" s="225"/>
      <c r="BL2" s="225"/>
      <c r="BM2" s="225"/>
      <c r="BN2" s="225"/>
      <c r="BO2" s="225"/>
      <c r="BP2" s="225"/>
      <c r="BQ2" s="225"/>
      <c r="BR2" s="225"/>
      <c r="BS2" s="225"/>
      <c r="BT2" s="225"/>
      <c r="BU2" s="225"/>
      <c r="BV2" s="225"/>
      <c r="BW2" s="225"/>
      <c r="BX2" s="225"/>
      <c r="BY2" s="225"/>
      <c r="BZ2" s="225"/>
      <c r="CA2" s="226"/>
      <c r="CB2" s="100"/>
      <c r="CC2" s="100"/>
      <c r="CD2" s="100"/>
      <c r="CE2" s="100"/>
      <c r="CF2" s="100"/>
      <c r="CG2" s="100"/>
      <c r="CH2" s="100"/>
      <c r="CI2" s="100"/>
      <c r="CJ2" s="100"/>
      <c r="CK2" s="100"/>
      <c r="CL2" s="100"/>
      <c r="CM2" s="100"/>
      <c r="CN2" s="100"/>
      <c r="CO2" s="100"/>
      <c r="CP2" s="100"/>
    </row>
    <row r="3" spans="1:94" ht="19.5" customHeight="1">
      <c r="A3" s="195"/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  <c r="AU3" s="196"/>
      <c r="AV3" s="196"/>
      <c r="AW3" s="196"/>
      <c r="AX3" s="196"/>
      <c r="AY3" s="196"/>
      <c r="AZ3" s="196"/>
      <c r="BA3" s="196"/>
      <c r="BB3" s="196"/>
      <c r="BC3" s="196"/>
      <c r="BD3" s="196"/>
      <c r="BE3" s="196"/>
      <c r="BF3" s="196"/>
      <c r="BG3" s="196"/>
      <c r="BH3" s="196"/>
      <c r="BI3" s="196"/>
      <c r="BJ3" s="196"/>
      <c r="BK3" s="196"/>
      <c r="BL3" s="196"/>
      <c r="BM3" s="196"/>
      <c r="BN3" s="196"/>
      <c r="BO3" s="196"/>
      <c r="BP3" s="196"/>
      <c r="BQ3" s="196"/>
      <c r="BR3" s="196"/>
      <c r="BS3" s="196"/>
      <c r="BT3" s="196"/>
      <c r="BU3" s="196"/>
      <c r="BV3" s="196"/>
      <c r="BW3" s="196"/>
      <c r="BX3" s="196"/>
      <c r="BY3" s="196"/>
      <c r="BZ3" s="196"/>
      <c r="CA3" s="197"/>
      <c r="CB3" s="100"/>
      <c r="CC3" s="100"/>
      <c r="CD3" s="100"/>
      <c r="CE3" s="100"/>
      <c r="CF3" s="100"/>
      <c r="CG3" s="100"/>
      <c r="CH3" s="100"/>
      <c r="CI3" s="100"/>
      <c r="CJ3" s="100"/>
      <c r="CK3" s="100"/>
      <c r="CL3" s="100"/>
      <c r="CM3" s="100"/>
      <c r="CN3" s="100"/>
      <c r="CO3" s="100"/>
      <c r="CP3" s="100"/>
    </row>
    <row r="4" spans="1:94" ht="19.5" customHeight="1">
      <c r="A4" s="227"/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  <c r="AT4" s="199"/>
      <c r="AU4" s="199"/>
      <c r="AV4" s="199"/>
      <c r="AW4" s="199"/>
      <c r="AX4" s="199"/>
      <c r="AY4" s="199"/>
      <c r="AZ4" s="199"/>
      <c r="BA4" s="199"/>
      <c r="BB4" s="199"/>
      <c r="BC4" s="199"/>
      <c r="BD4" s="199"/>
      <c r="BE4" s="199"/>
      <c r="BF4" s="199"/>
      <c r="BG4" s="199"/>
      <c r="BH4" s="199"/>
      <c r="BI4" s="199"/>
      <c r="BJ4" s="199"/>
      <c r="BK4" s="199"/>
      <c r="BL4" s="199"/>
      <c r="BM4" s="199"/>
      <c r="BN4" s="199"/>
      <c r="BO4" s="199"/>
      <c r="BP4" s="199"/>
      <c r="BQ4" s="199"/>
      <c r="BR4" s="199"/>
      <c r="BS4" s="199"/>
      <c r="BT4" s="199"/>
      <c r="BU4" s="199"/>
      <c r="BV4" s="199"/>
      <c r="BW4" s="199"/>
      <c r="BX4" s="4"/>
      <c r="BY4" s="5"/>
      <c r="BZ4" s="5"/>
      <c r="CA4" s="5"/>
      <c r="CB4" s="6"/>
      <c r="CC4" s="7"/>
      <c r="CD4" s="6"/>
      <c r="CE4" s="6"/>
      <c r="CF4" s="6"/>
      <c r="CG4" s="7"/>
      <c r="CH4" s="6"/>
      <c r="CI4" s="6"/>
      <c r="CJ4" s="6"/>
      <c r="CK4" s="6"/>
      <c r="CL4" s="7"/>
      <c r="CM4" s="6"/>
      <c r="CN4" s="6"/>
      <c r="CO4" s="6"/>
      <c r="CP4" s="6"/>
    </row>
    <row r="5" spans="1:94" ht="19.5" customHeight="1">
      <c r="A5" s="199"/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  <c r="AH5" s="199"/>
      <c r="AI5" s="199"/>
      <c r="AJ5" s="199"/>
      <c r="AK5" s="199"/>
      <c r="AL5" s="199"/>
      <c r="AM5" s="199"/>
      <c r="AN5" s="199"/>
      <c r="AO5" s="199"/>
      <c r="AP5" s="199"/>
      <c r="AQ5" s="199"/>
      <c r="AR5" s="199"/>
      <c r="AS5" s="199"/>
      <c r="AT5" s="199"/>
      <c r="AU5" s="199"/>
      <c r="AV5" s="199"/>
      <c r="AW5" s="199"/>
      <c r="AX5" s="199"/>
      <c r="AY5" s="199"/>
      <c r="AZ5" s="199"/>
      <c r="BA5" s="199"/>
      <c r="BB5" s="199"/>
      <c r="BC5" s="199"/>
      <c r="BD5" s="199"/>
      <c r="BE5" s="199"/>
      <c r="BF5" s="199"/>
      <c r="BG5" s="199"/>
      <c r="BH5" s="199"/>
      <c r="BI5" s="199"/>
      <c r="BJ5" s="199"/>
      <c r="BK5" s="199"/>
      <c r="BL5" s="199"/>
      <c r="BM5" s="199"/>
      <c r="BN5" s="199"/>
      <c r="BO5" s="199"/>
      <c r="BP5" s="199"/>
      <c r="BQ5" s="199"/>
      <c r="BR5" s="199"/>
      <c r="BS5" s="199"/>
      <c r="BT5" s="199"/>
      <c r="BU5" s="199"/>
      <c r="BV5" s="199"/>
      <c r="BW5" s="199"/>
      <c r="BX5" s="4"/>
      <c r="BY5" s="5"/>
      <c r="BZ5" s="5"/>
      <c r="CA5" s="5"/>
      <c r="CB5" s="6"/>
      <c r="CC5" s="7"/>
      <c r="CD5" s="6"/>
      <c r="CE5" s="6"/>
      <c r="CF5" s="6"/>
      <c r="CG5" s="7"/>
      <c r="CH5" s="6"/>
      <c r="CI5" s="6"/>
      <c r="CJ5" s="6"/>
      <c r="CK5" s="6"/>
      <c r="CL5" s="7"/>
      <c r="CM5" s="6"/>
      <c r="CN5" s="6"/>
      <c r="CO5" s="6"/>
      <c r="CP5" s="6"/>
    </row>
    <row r="6" spans="1:94" ht="19.5" customHeight="1">
      <c r="A6" s="204" t="s">
        <v>1</v>
      </c>
      <c r="B6" s="205"/>
      <c r="C6" s="205"/>
      <c r="D6" s="206"/>
      <c r="E6" s="8"/>
      <c r="F6" s="207" t="s">
        <v>2</v>
      </c>
      <c r="G6" s="205"/>
      <c r="H6" s="205"/>
      <c r="I6" s="206"/>
      <c r="J6" s="8"/>
      <c r="K6" s="207" t="s">
        <v>3</v>
      </c>
      <c r="L6" s="205"/>
      <c r="M6" s="205"/>
      <c r="N6" s="205"/>
      <c r="O6" s="205"/>
      <c r="P6" s="206"/>
      <c r="Q6" s="8"/>
      <c r="R6" s="207" t="s">
        <v>4</v>
      </c>
      <c r="S6" s="205"/>
      <c r="T6" s="205"/>
      <c r="U6" s="205"/>
      <c r="V6" s="205"/>
      <c r="W6" s="206"/>
      <c r="X6" s="8"/>
      <c r="Y6" s="207" t="s">
        <v>5</v>
      </c>
      <c r="Z6" s="205"/>
      <c r="AA6" s="205"/>
      <c r="AB6" s="206"/>
      <c r="AC6" s="8"/>
      <c r="AD6" s="207" t="s">
        <v>6</v>
      </c>
      <c r="AE6" s="205"/>
      <c r="AF6" s="205"/>
      <c r="AG6" s="205"/>
      <c r="AH6" s="205"/>
      <c r="AI6" s="206"/>
      <c r="AJ6" s="8"/>
      <c r="AK6" s="207" t="s">
        <v>7</v>
      </c>
      <c r="AL6" s="205"/>
      <c r="AM6" s="205"/>
      <c r="AN6" s="205"/>
      <c r="AO6" s="205"/>
      <c r="AP6" s="206"/>
      <c r="AQ6" s="8"/>
      <c r="AR6" s="207" t="s">
        <v>8</v>
      </c>
      <c r="AS6" s="205"/>
      <c r="AT6" s="205"/>
      <c r="AU6" s="205"/>
      <c r="AV6" s="205"/>
      <c r="AW6" s="205"/>
      <c r="AX6" s="205"/>
      <c r="AY6" s="206"/>
      <c r="AZ6" s="8"/>
      <c r="BA6" s="207" t="s">
        <v>9</v>
      </c>
      <c r="BB6" s="205"/>
      <c r="BC6" s="205"/>
      <c r="BD6" s="205"/>
      <c r="BE6" s="205"/>
      <c r="BF6" s="206"/>
      <c r="BG6" s="8"/>
      <c r="BH6" s="207" t="s">
        <v>10</v>
      </c>
      <c r="BI6" s="205"/>
      <c r="BJ6" s="205"/>
      <c r="BK6" s="206"/>
      <c r="BL6" s="8"/>
      <c r="BM6" s="207" t="s">
        <v>11</v>
      </c>
      <c r="BN6" s="206"/>
      <c r="BO6" s="8"/>
      <c r="BP6" s="207" t="s">
        <v>12</v>
      </c>
      <c r="BQ6" s="205"/>
      <c r="BR6" s="205"/>
      <c r="BS6" s="206"/>
      <c r="BT6" s="8"/>
      <c r="BU6" s="210" t="s">
        <v>13</v>
      </c>
      <c r="BV6" s="211"/>
      <c r="BW6" s="9"/>
      <c r="BX6" s="210" t="s">
        <v>14</v>
      </c>
      <c r="BY6" s="211"/>
      <c r="BZ6" s="10"/>
      <c r="CA6" s="208" t="s">
        <v>15</v>
      </c>
      <c r="CB6" s="100"/>
      <c r="CC6" s="100"/>
      <c r="CD6" s="100"/>
      <c r="CE6" s="100"/>
      <c r="CF6" s="100"/>
      <c r="CG6" s="100"/>
      <c r="CH6" s="100"/>
      <c r="CI6" s="100"/>
      <c r="CJ6" s="100"/>
      <c r="CK6" s="100"/>
      <c r="CL6" s="100"/>
      <c r="CM6" s="100"/>
      <c r="CN6" s="100"/>
      <c r="CO6" s="100"/>
      <c r="CP6" s="100"/>
    </row>
    <row r="7" spans="1:94" ht="19.5" customHeight="1">
      <c r="A7" s="214" t="s">
        <v>16</v>
      </c>
      <c r="B7" s="205"/>
      <c r="C7" s="206"/>
      <c r="D7" s="11" t="s">
        <v>17</v>
      </c>
      <c r="E7" s="8"/>
      <c r="F7" s="12" t="s">
        <v>18</v>
      </c>
      <c r="G7" s="12" t="s">
        <v>19</v>
      </c>
      <c r="H7" s="12" t="s">
        <v>18</v>
      </c>
      <c r="I7" s="12" t="s">
        <v>19</v>
      </c>
      <c r="J7" s="8"/>
      <c r="K7" s="12" t="s">
        <v>18</v>
      </c>
      <c r="L7" s="12" t="s">
        <v>19</v>
      </c>
      <c r="M7" s="12" t="s">
        <v>18</v>
      </c>
      <c r="N7" s="12" t="s">
        <v>19</v>
      </c>
      <c r="O7" s="12" t="s">
        <v>18</v>
      </c>
      <c r="P7" s="12" t="s">
        <v>19</v>
      </c>
      <c r="Q7" s="8"/>
      <c r="R7" s="12" t="s">
        <v>18</v>
      </c>
      <c r="S7" s="12" t="s">
        <v>19</v>
      </c>
      <c r="T7" s="12" t="s">
        <v>18</v>
      </c>
      <c r="U7" s="12" t="s">
        <v>19</v>
      </c>
      <c r="V7" s="12" t="s">
        <v>18</v>
      </c>
      <c r="W7" s="12" t="s">
        <v>19</v>
      </c>
      <c r="X7" s="8"/>
      <c r="Y7" s="12" t="s">
        <v>18</v>
      </c>
      <c r="Z7" s="12" t="s">
        <v>19</v>
      </c>
      <c r="AA7" s="12" t="s">
        <v>18</v>
      </c>
      <c r="AB7" s="12" t="s">
        <v>19</v>
      </c>
      <c r="AC7" s="8"/>
      <c r="AD7" s="12" t="s">
        <v>18</v>
      </c>
      <c r="AE7" s="12" t="s">
        <v>19</v>
      </c>
      <c r="AF7" s="12" t="s">
        <v>18</v>
      </c>
      <c r="AG7" s="12" t="s">
        <v>19</v>
      </c>
      <c r="AH7" s="12" t="s">
        <v>18</v>
      </c>
      <c r="AI7" s="12" t="s">
        <v>19</v>
      </c>
      <c r="AJ7" s="8"/>
      <c r="AK7" s="12" t="s">
        <v>18</v>
      </c>
      <c r="AL7" s="12" t="s">
        <v>19</v>
      </c>
      <c r="AM7" s="12" t="s">
        <v>18</v>
      </c>
      <c r="AN7" s="12" t="s">
        <v>19</v>
      </c>
      <c r="AO7" s="12" t="s">
        <v>18</v>
      </c>
      <c r="AP7" s="12" t="s">
        <v>19</v>
      </c>
      <c r="AQ7" s="8"/>
      <c r="AR7" s="12" t="s">
        <v>18</v>
      </c>
      <c r="AS7" s="12" t="s">
        <v>19</v>
      </c>
      <c r="AT7" s="12" t="s">
        <v>18</v>
      </c>
      <c r="AU7" s="12" t="s">
        <v>19</v>
      </c>
      <c r="AV7" s="12" t="s">
        <v>18</v>
      </c>
      <c r="AW7" s="12" t="s">
        <v>19</v>
      </c>
      <c r="AX7" s="12" t="s">
        <v>18</v>
      </c>
      <c r="AY7" s="12" t="s">
        <v>19</v>
      </c>
      <c r="AZ7" s="8"/>
      <c r="BA7" s="12" t="s">
        <v>18</v>
      </c>
      <c r="BB7" s="12" t="s">
        <v>19</v>
      </c>
      <c r="BC7" s="12" t="s">
        <v>18</v>
      </c>
      <c r="BD7" s="12" t="s">
        <v>19</v>
      </c>
      <c r="BE7" s="12" t="s">
        <v>18</v>
      </c>
      <c r="BF7" s="12" t="s">
        <v>19</v>
      </c>
      <c r="BG7" s="8"/>
      <c r="BH7" s="12" t="s">
        <v>18</v>
      </c>
      <c r="BI7" s="12" t="s">
        <v>19</v>
      </c>
      <c r="BJ7" s="12" t="s">
        <v>18</v>
      </c>
      <c r="BK7" s="12" t="s">
        <v>19</v>
      </c>
      <c r="BL7" s="8"/>
      <c r="BM7" s="12" t="s">
        <v>18</v>
      </c>
      <c r="BN7" s="12" t="s">
        <v>19</v>
      </c>
      <c r="BO7" s="8"/>
      <c r="BP7" s="12" t="s">
        <v>18</v>
      </c>
      <c r="BQ7" s="12" t="s">
        <v>19</v>
      </c>
      <c r="BR7" s="12" t="s">
        <v>18</v>
      </c>
      <c r="BS7" s="12" t="s">
        <v>19</v>
      </c>
      <c r="BT7" s="8"/>
      <c r="BU7" s="212"/>
      <c r="BV7" s="213"/>
      <c r="BW7" s="9"/>
      <c r="BX7" s="212"/>
      <c r="BY7" s="213"/>
      <c r="BZ7" s="13"/>
      <c r="CA7" s="201"/>
      <c r="CB7" s="100"/>
      <c r="CC7" s="100"/>
      <c r="CD7" s="100"/>
      <c r="CE7" s="100"/>
      <c r="CF7" s="100"/>
      <c r="CG7" s="100"/>
      <c r="CH7" s="100"/>
      <c r="CI7" s="100"/>
      <c r="CJ7" s="100"/>
      <c r="CK7" s="100"/>
      <c r="CL7" s="100"/>
      <c r="CM7" s="100"/>
      <c r="CN7" s="100"/>
      <c r="CO7" s="100"/>
      <c r="CP7" s="100"/>
    </row>
    <row r="8" spans="1:94" ht="19.5" customHeight="1">
      <c r="A8" s="214" t="s">
        <v>20</v>
      </c>
      <c r="B8" s="205"/>
      <c r="C8" s="206"/>
      <c r="D8" s="14" t="s">
        <v>67</v>
      </c>
      <c r="E8" s="8"/>
      <c r="F8" s="203" t="s">
        <v>22</v>
      </c>
      <c r="G8" s="200" t="s">
        <v>23</v>
      </c>
      <c r="H8" s="203" t="s">
        <v>22</v>
      </c>
      <c r="I8" s="200" t="s">
        <v>24</v>
      </c>
      <c r="J8" s="8"/>
      <c r="K8" s="203" t="s">
        <v>22</v>
      </c>
      <c r="L8" s="200" t="s">
        <v>25</v>
      </c>
      <c r="M8" s="203" t="s">
        <v>22</v>
      </c>
      <c r="N8" s="200" t="s">
        <v>26</v>
      </c>
      <c r="O8" s="203" t="s">
        <v>22</v>
      </c>
      <c r="P8" s="200" t="s">
        <v>27</v>
      </c>
      <c r="Q8" s="8"/>
      <c r="R8" s="203" t="s">
        <v>22</v>
      </c>
      <c r="S8" s="200" t="s">
        <v>28</v>
      </c>
      <c r="T8" s="203" t="s">
        <v>22</v>
      </c>
      <c r="U8" s="200" t="s">
        <v>29</v>
      </c>
      <c r="V8" s="203" t="s">
        <v>22</v>
      </c>
      <c r="W8" s="200" t="s">
        <v>30</v>
      </c>
      <c r="X8" s="8"/>
      <c r="Y8" s="203" t="s">
        <v>22</v>
      </c>
      <c r="Z8" s="215" t="s">
        <v>31</v>
      </c>
      <c r="AA8" s="203" t="s">
        <v>22</v>
      </c>
      <c r="AB8" s="217" t="s">
        <v>32</v>
      </c>
      <c r="AC8" s="8"/>
      <c r="AD8" s="203" t="s">
        <v>22</v>
      </c>
      <c r="AE8" s="200" t="s">
        <v>33</v>
      </c>
      <c r="AF8" s="203" t="s">
        <v>22</v>
      </c>
      <c r="AG8" s="200" t="s">
        <v>34</v>
      </c>
      <c r="AH8" s="203" t="s">
        <v>22</v>
      </c>
      <c r="AI8" s="200" t="s">
        <v>35</v>
      </c>
      <c r="AJ8" s="8"/>
      <c r="AK8" s="203" t="s">
        <v>22</v>
      </c>
      <c r="AL8" s="200" t="s">
        <v>36</v>
      </c>
      <c r="AM8" s="203" t="s">
        <v>22</v>
      </c>
      <c r="AN8" s="200" t="s">
        <v>37</v>
      </c>
      <c r="AO8" s="203" t="s">
        <v>22</v>
      </c>
      <c r="AP8" s="200" t="s">
        <v>38</v>
      </c>
      <c r="AQ8" s="8"/>
      <c r="AR8" s="203" t="s">
        <v>22</v>
      </c>
      <c r="AS8" s="200" t="s">
        <v>39</v>
      </c>
      <c r="AT8" s="203" t="s">
        <v>22</v>
      </c>
      <c r="AU8" s="200" t="s">
        <v>40</v>
      </c>
      <c r="AV8" s="203" t="s">
        <v>22</v>
      </c>
      <c r="AW8" s="200" t="s">
        <v>41</v>
      </c>
      <c r="AX8" s="203" t="s">
        <v>22</v>
      </c>
      <c r="AY8" s="200" t="s">
        <v>42</v>
      </c>
      <c r="AZ8" s="8"/>
      <c r="BA8" s="203" t="s">
        <v>22</v>
      </c>
      <c r="BB8" s="200" t="s">
        <v>43</v>
      </c>
      <c r="BC8" s="203" t="s">
        <v>22</v>
      </c>
      <c r="BD8" s="200" t="s">
        <v>44</v>
      </c>
      <c r="BE8" s="203" t="s">
        <v>22</v>
      </c>
      <c r="BF8" s="200" t="s">
        <v>45</v>
      </c>
      <c r="BG8" s="8"/>
      <c r="BH8" s="203" t="s">
        <v>22</v>
      </c>
      <c r="BI8" s="200" t="s">
        <v>46</v>
      </c>
      <c r="BJ8" s="203" t="s">
        <v>22</v>
      </c>
      <c r="BK8" s="200" t="s">
        <v>47</v>
      </c>
      <c r="BL8" s="8"/>
      <c r="BM8" s="203" t="s">
        <v>22</v>
      </c>
      <c r="BN8" s="200" t="s">
        <v>48</v>
      </c>
      <c r="BO8" s="8"/>
      <c r="BP8" s="203" t="s">
        <v>22</v>
      </c>
      <c r="BQ8" s="200" t="s">
        <v>49</v>
      </c>
      <c r="BR8" s="203" t="s">
        <v>22</v>
      </c>
      <c r="BS8" s="200" t="s">
        <v>50</v>
      </c>
      <c r="BT8" s="8"/>
      <c r="BU8" s="209" t="s">
        <v>51</v>
      </c>
      <c r="BV8" s="209" t="s">
        <v>52</v>
      </c>
      <c r="BW8" s="9"/>
      <c r="BX8" s="209" t="s">
        <v>51</v>
      </c>
      <c r="BY8" s="209" t="s">
        <v>52</v>
      </c>
      <c r="BZ8" s="13"/>
      <c r="CA8" s="201"/>
      <c r="CB8" s="100"/>
      <c r="CC8" s="100"/>
      <c r="CD8" s="100"/>
      <c r="CE8" s="100"/>
      <c r="CF8" s="100"/>
      <c r="CG8" s="100"/>
      <c r="CH8" s="100"/>
      <c r="CI8" s="100"/>
      <c r="CJ8" s="100"/>
      <c r="CK8" s="100"/>
      <c r="CL8" s="100"/>
      <c r="CM8" s="100"/>
      <c r="CN8" s="100"/>
      <c r="CO8" s="100"/>
      <c r="CP8" s="100"/>
    </row>
    <row r="9" spans="1:94" ht="19.5" customHeight="1">
      <c r="A9" s="214" t="s">
        <v>53</v>
      </c>
      <c r="B9" s="205"/>
      <c r="C9" s="206"/>
      <c r="D9" s="14">
        <v>2023</v>
      </c>
      <c r="E9" s="8"/>
      <c r="F9" s="201"/>
      <c r="G9" s="201"/>
      <c r="H9" s="201"/>
      <c r="I9" s="201"/>
      <c r="J9" s="8"/>
      <c r="K9" s="201"/>
      <c r="L9" s="201"/>
      <c r="M9" s="201"/>
      <c r="N9" s="201"/>
      <c r="O9" s="201"/>
      <c r="P9" s="201"/>
      <c r="Q9" s="8"/>
      <c r="R9" s="201"/>
      <c r="S9" s="201"/>
      <c r="T9" s="201"/>
      <c r="U9" s="201"/>
      <c r="V9" s="201"/>
      <c r="W9" s="201"/>
      <c r="X9" s="8"/>
      <c r="Y9" s="201"/>
      <c r="Z9" s="216"/>
      <c r="AA9" s="201"/>
      <c r="AB9" s="218"/>
      <c r="AC9" s="8"/>
      <c r="AD9" s="201"/>
      <c r="AE9" s="201"/>
      <c r="AF9" s="201"/>
      <c r="AG9" s="201"/>
      <c r="AH9" s="201"/>
      <c r="AI9" s="201"/>
      <c r="AJ9" s="8"/>
      <c r="AK9" s="201"/>
      <c r="AL9" s="201"/>
      <c r="AM9" s="201"/>
      <c r="AN9" s="201"/>
      <c r="AO9" s="201"/>
      <c r="AP9" s="201"/>
      <c r="AQ9" s="8"/>
      <c r="AR9" s="201"/>
      <c r="AS9" s="201"/>
      <c r="AT9" s="201"/>
      <c r="AU9" s="201"/>
      <c r="AV9" s="201"/>
      <c r="AW9" s="201"/>
      <c r="AX9" s="201"/>
      <c r="AY9" s="201"/>
      <c r="AZ9" s="8"/>
      <c r="BA9" s="201"/>
      <c r="BB9" s="201"/>
      <c r="BC9" s="201"/>
      <c r="BD9" s="201"/>
      <c r="BE9" s="201"/>
      <c r="BF9" s="201"/>
      <c r="BG9" s="8"/>
      <c r="BH9" s="201"/>
      <c r="BI9" s="201"/>
      <c r="BJ9" s="201"/>
      <c r="BK9" s="201"/>
      <c r="BL9" s="8"/>
      <c r="BM9" s="201"/>
      <c r="BN9" s="201"/>
      <c r="BO9" s="8"/>
      <c r="BP9" s="201"/>
      <c r="BQ9" s="201"/>
      <c r="BR9" s="201"/>
      <c r="BS9" s="201"/>
      <c r="BT9" s="8"/>
      <c r="BU9" s="201"/>
      <c r="BV9" s="201"/>
      <c r="BW9" s="9"/>
      <c r="BX9" s="201"/>
      <c r="BY9" s="201"/>
      <c r="BZ9" s="13"/>
      <c r="CA9" s="201"/>
      <c r="CB9" s="100"/>
      <c r="CC9" s="100"/>
      <c r="CD9" s="100"/>
      <c r="CE9" s="100"/>
      <c r="CF9" s="100"/>
      <c r="CG9" s="100"/>
      <c r="CH9" s="100"/>
      <c r="CI9" s="100"/>
      <c r="CJ9" s="100"/>
      <c r="CK9" s="100"/>
      <c r="CL9" s="100"/>
      <c r="CM9" s="100"/>
      <c r="CN9" s="100"/>
      <c r="CO9" s="100"/>
      <c r="CP9" s="100"/>
    </row>
    <row r="10" spans="1:94" ht="19.5" customHeight="1">
      <c r="A10" s="219" t="s">
        <v>54</v>
      </c>
      <c r="B10" s="206"/>
      <c r="C10" s="220" t="s">
        <v>364</v>
      </c>
      <c r="D10" s="206"/>
      <c r="E10" s="8"/>
      <c r="F10" s="201"/>
      <c r="G10" s="201"/>
      <c r="H10" s="201"/>
      <c r="I10" s="201"/>
      <c r="J10" s="8"/>
      <c r="K10" s="201"/>
      <c r="L10" s="201"/>
      <c r="M10" s="201"/>
      <c r="N10" s="201"/>
      <c r="O10" s="201"/>
      <c r="P10" s="201"/>
      <c r="Q10" s="8"/>
      <c r="R10" s="201"/>
      <c r="S10" s="201"/>
      <c r="T10" s="201"/>
      <c r="U10" s="201"/>
      <c r="V10" s="201"/>
      <c r="W10" s="201"/>
      <c r="X10" s="8"/>
      <c r="Y10" s="201"/>
      <c r="Z10" s="216"/>
      <c r="AA10" s="201"/>
      <c r="AB10" s="218"/>
      <c r="AC10" s="8"/>
      <c r="AD10" s="201"/>
      <c r="AE10" s="201"/>
      <c r="AF10" s="201"/>
      <c r="AG10" s="201"/>
      <c r="AH10" s="201"/>
      <c r="AI10" s="201"/>
      <c r="AJ10" s="8"/>
      <c r="AK10" s="201"/>
      <c r="AL10" s="201"/>
      <c r="AM10" s="201"/>
      <c r="AN10" s="201"/>
      <c r="AO10" s="201"/>
      <c r="AP10" s="201"/>
      <c r="AQ10" s="8"/>
      <c r="AR10" s="201"/>
      <c r="AS10" s="201"/>
      <c r="AT10" s="201"/>
      <c r="AU10" s="201"/>
      <c r="AV10" s="201"/>
      <c r="AW10" s="201"/>
      <c r="AX10" s="201"/>
      <c r="AY10" s="201"/>
      <c r="AZ10" s="8"/>
      <c r="BA10" s="201"/>
      <c r="BB10" s="201"/>
      <c r="BC10" s="201"/>
      <c r="BD10" s="201"/>
      <c r="BE10" s="201"/>
      <c r="BF10" s="201"/>
      <c r="BG10" s="8"/>
      <c r="BH10" s="201"/>
      <c r="BI10" s="201"/>
      <c r="BJ10" s="201"/>
      <c r="BK10" s="201"/>
      <c r="BL10" s="8"/>
      <c r="BM10" s="201"/>
      <c r="BN10" s="201"/>
      <c r="BO10" s="8"/>
      <c r="BP10" s="201"/>
      <c r="BQ10" s="201"/>
      <c r="BR10" s="201"/>
      <c r="BS10" s="201"/>
      <c r="BT10" s="8"/>
      <c r="BU10" s="201"/>
      <c r="BV10" s="201"/>
      <c r="BW10" s="9"/>
      <c r="BX10" s="201"/>
      <c r="BY10" s="201"/>
      <c r="BZ10" s="13"/>
      <c r="CA10" s="201"/>
      <c r="CB10" s="100"/>
      <c r="CC10" s="100"/>
      <c r="CD10" s="100"/>
      <c r="CE10" s="100"/>
      <c r="CF10" s="100"/>
      <c r="CG10" s="100"/>
      <c r="CH10" s="100"/>
      <c r="CI10" s="100"/>
      <c r="CJ10" s="100"/>
      <c r="CK10" s="100"/>
      <c r="CL10" s="100"/>
      <c r="CM10" s="100"/>
      <c r="CN10" s="100"/>
      <c r="CO10" s="100"/>
      <c r="CP10" s="100"/>
    </row>
    <row r="11" spans="1:94" ht="19.5" customHeight="1">
      <c r="A11" s="221" t="s">
        <v>56</v>
      </c>
      <c r="B11" s="222" t="s">
        <v>57</v>
      </c>
      <c r="C11" s="193"/>
      <c r="D11" s="211"/>
      <c r="E11" s="15"/>
      <c r="F11" s="201"/>
      <c r="G11" s="202"/>
      <c r="H11" s="201"/>
      <c r="I11" s="202"/>
      <c r="J11" s="15"/>
      <c r="K11" s="201"/>
      <c r="L11" s="202"/>
      <c r="M11" s="201"/>
      <c r="N11" s="202"/>
      <c r="O11" s="201"/>
      <c r="P11" s="202"/>
      <c r="Q11" s="15"/>
      <c r="R11" s="201"/>
      <c r="S11" s="202"/>
      <c r="T11" s="201"/>
      <c r="U11" s="202"/>
      <c r="V11" s="201"/>
      <c r="W11" s="202"/>
      <c r="X11" s="15"/>
      <c r="Y11" s="201"/>
      <c r="Z11" s="216"/>
      <c r="AA11" s="201"/>
      <c r="AB11" s="218"/>
      <c r="AC11" s="15"/>
      <c r="AD11" s="201"/>
      <c r="AE11" s="202"/>
      <c r="AF11" s="201"/>
      <c r="AG11" s="202"/>
      <c r="AH11" s="201"/>
      <c r="AI11" s="202"/>
      <c r="AJ11" s="15"/>
      <c r="AK11" s="201"/>
      <c r="AL11" s="202"/>
      <c r="AM11" s="201"/>
      <c r="AN11" s="202"/>
      <c r="AO11" s="201"/>
      <c r="AP11" s="202"/>
      <c r="AQ11" s="15"/>
      <c r="AR11" s="201"/>
      <c r="AS11" s="202"/>
      <c r="AT11" s="201"/>
      <c r="AU11" s="202"/>
      <c r="AV11" s="201"/>
      <c r="AW11" s="202"/>
      <c r="AX11" s="201"/>
      <c r="AY11" s="202"/>
      <c r="AZ11" s="15"/>
      <c r="BA11" s="201"/>
      <c r="BB11" s="202"/>
      <c r="BC11" s="201"/>
      <c r="BD11" s="202"/>
      <c r="BE11" s="201"/>
      <c r="BF11" s="202"/>
      <c r="BG11" s="15"/>
      <c r="BH11" s="201"/>
      <c r="BI11" s="202"/>
      <c r="BJ11" s="201"/>
      <c r="BK11" s="202"/>
      <c r="BL11" s="15"/>
      <c r="BM11" s="201"/>
      <c r="BN11" s="202"/>
      <c r="BO11" s="15"/>
      <c r="BP11" s="201"/>
      <c r="BQ11" s="202"/>
      <c r="BR11" s="201"/>
      <c r="BS11" s="202"/>
      <c r="BT11" s="15"/>
      <c r="BU11" s="202"/>
      <c r="BV11" s="202"/>
      <c r="BW11" s="9"/>
      <c r="BX11" s="202"/>
      <c r="BY11" s="202"/>
      <c r="BZ11" s="13"/>
      <c r="CA11" s="201"/>
      <c r="CB11" s="100"/>
      <c r="CC11" s="100"/>
      <c r="CD11" s="100"/>
      <c r="CE11" s="100"/>
      <c r="CF11" s="100"/>
      <c r="CG11" s="100"/>
      <c r="CH11" s="100"/>
      <c r="CI11" s="100"/>
      <c r="CJ11" s="100"/>
      <c r="CK11" s="100"/>
      <c r="CL11" s="100"/>
      <c r="CM11" s="100"/>
      <c r="CN11" s="100"/>
      <c r="CO11" s="100"/>
      <c r="CP11" s="100"/>
    </row>
    <row r="12" spans="1:94" ht="33" customHeight="1">
      <c r="A12" s="202"/>
      <c r="B12" s="212"/>
      <c r="C12" s="223"/>
      <c r="D12" s="213"/>
      <c r="E12" s="15"/>
      <c r="F12" s="202"/>
      <c r="G12" s="16" t="s">
        <v>58</v>
      </c>
      <c r="H12" s="202"/>
      <c r="I12" s="17" t="s">
        <v>58</v>
      </c>
      <c r="J12" s="15"/>
      <c r="K12" s="202"/>
      <c r="L12" s="16" t="s">
        <v>58</v>
      </c>
      <c r="M12" s="202"/>
      <c r="N12" s="16" t="s">
        <v>58</v>
      </c>
      <c r="O12" s="202"/>
      <c r="P12" s="16" t="s">
        <v>58</v>
      </c>
      <c r="Q12" s="15"/>
      <c r="R12" s="202"/>
      <c r="S12" s="16" t="s">
        <v>58</v>
      </c>
      <c r="T12" s="202"/>
      <c r="U12" s="16" t="s">
        <v>58</v>
      </c>
      <c r="V12" s="202"/>
      <c r="W12" s="16" t="s">
        <v>58</v>
      </c>
      <c r="X12" s="15"/>
      <c r="Y12" s="201"/>
      <c r="Z12" s="19" t="s">
        <v>58</v>
      </c>
      <c r="AA12" s="201"/>
      <c r="AB12" s="19" t="s">
        <v>59</v>
      </c>
      <c r="AC12" s="15"/>
      <c r="AD12" s="202"/>
      <c r="AE12" s="20" t="s">
        <v>59</v>
      </c>
      <c r="AF12" s="202"/>
      <c r="AG12" s="21" t="s">
        <v>59</v>
      </c>
      <c r="AH12" s="202"/>
      <c r="AI12" s="22" t="s">
        <v>59</v>
      </c>
      <c r="AJ12" s="15"/>
      <c r="AK12" s="202"/>
      <c r="AL12" s="17" t="s">
        <v>59</v>
      </c>
      <c r="AM12" s="202"/>
      <c r="AN12" s="17" t="s">
        <v>59</v>
      </c>
      <c r="AO12" s="202"/>
      <c r="AP12" s="17" t="s">
        <v>59</v>
      </c>
      <c r="AQ12" s="15"/>
      <c r="AR12" s="201"/>
      <c r="AS12" s="18" t="s">
        <v>58</v>
      </c>
      <c r="AT12" s="201"/>
      <c r="AU12" s="18" t="s">
        <v>58</v>
      </c>
      <c r="AV12" s="201"/>
      <c r="AW12" s="18" t="s">
        <v>58</v>
      </c>
      <c r="AX12" s="201"/>
      <c r="AY12" s="18" t="s">
        <v>58</v>
      </c>
      <c r="AZ12" s="15"/>
      <c r="BA12" s="201"/>
      <c r="BB12" s="18" t="s">
        <v>58</v>
      </c>
      <c r="BC12" s="201"/>
      <c r="BD12" s="18" t="s">
        <v>58</v>
      </c>
      <c r="BE12" s="201"/>
      <c r="BF12" s="18" t="s">
        <v>58</v>
      </c>
      <c r="BG12" s="15"/>
      <c r="BH12" s="202"/>
      <c r="BI12" s="16" t="s">
        <v>58</v>
      </c>
      <c r="BJ12" s="202"/>
      <c r="BK12" s="16" t="s">
        <v>58</v>
      </c>
      <c r="BL12" s="15"/>
      <c r="BM12" s="201"/>
      <c r="BN12" s="18" t="s">
        <v>58</v>
      </c>
      <c r="BO12" s="15"/>
      <c r="BP12" s="201"/>
      <c r="BQ12" s="18" t="s">
        <v>58</v>
      </c>
      <c r="BR12" s="201"/>
      <c r="BS12" s="18" t="s">
        <v>58</v>
      </c>
      <c r="BT12" s="15"/>
      <c r="BU12" s="16" t="s">
        <v>60</v>
      </c>
      <c r="BV12" s="16" t="s">
        <v>60</v>
      </c>
      <c r="BW12" s="9"/>
      <c r="BX12" s="16" t="s">
        <v>61</v>
      </c>
      <c r="BY12" s="16" t="s">
        <v>61</v>
      </c>
      <c r="BZ12" s="13"/>
      <c r="CA12" s="202"/>
      <c r="CB12" s="100"/>
      <c r="CC12" s="100"/>
      <c r="CD12" s="100"/>
      <c r="CE12" s="100"/>
      <c r="CF12" s="100"/>
      <c r="CG12" s="100"/>
      <c r="CH12" s="100"/>
      <c r="CI12" s="100"/>
      <c r="CJ12" s="100"/>
      <c r="CK12" s="100"/>
      <c r="CL12" s="100"/>
      <c r="CM12" s="100"/>
      <c r="CN12" s="100"/>
      <c r="CO12" s="100"/>
      <c r="CP12" s="100"/>
    </row>
    <row r="13" spans="1:94" ht="31.5" customHeight="1">
      <c r="A13" s="23">
        <v>1</v>
      </c>
      <c r="B13" s="60" t="s">
        <v>62</v>
      </c>
      <c r="C13" s="60" t="s">
        <v>365</v>
      </c>
      <c r="D13" s="60" t="s">
        <v>366</v>
      </c>
      <c r="E13" s="15"/>
      <c r="F13" s="26" t="s">
        <v>112</v>
      </c>
      <c r="G13" s="47"/>
      <c r="H13" s="28" t="s">
        <v>112</v>
      </c>
      <c r="I13" s="47"/>
      <c r="J13" s="30"/>
      <c r="K13" s="31" t="s">
        <v>111</v>
      </c>
      <c r="L13" s="140"/>
      <c r="M13" s="33" t="s">
        <v>111</v>
      </c>
      <c r="N13" s="140"/>
      <c r="O13" s="33" t="s">
        <v>111</v>
      </c>
      <c r="P13" s="141"/>
      <c r="Q13" s="30"/>
      <c r="R13" s="65"/>
      <c r="S13" s="47"/>
      <c r="T13" s="65"/>
      <c r="U13" s="47"/>
      <c r="V13" s="65" t="s">
        <v>111</v>
      </c>
      <c r="W13" s="47"/>
      <c r="X13" s="30"/>
      <c r="Y13" s="34" t="s">
        <v>67</v>
      </c>
      <c r="Z13" s="37" t="s">
        <v>113</v>
      </c>
      <c r="AA13" s="34" t="s">
        <v>67</v>
      </c>
      <c r="AB13" s="37" t="s">
        <v>114</v>
      </c>
      <c r="AC13" s="30"/>
      <c r="AD13" s="65"/>
      <c r="AE13" s="47"/>
      <c r="AF13" s="65"/>
      <c r="AG13" s="47"/>
      <c r="AH13" s="65" t="s">
        <v>111</v>
      </c>
      <c r="AI13" s="47"/>
      <c r="AJ13" s="30"/>
      <c r="AK13" s="28" t="s">
        <v>111</v>
      </c>
      <c r="AL13" s="66"/>
      <c r="AM13" s="28" t="s">
        <v>111</v>
      </c>
      <c r="AN13" s="66"/>
      <c r="AO13" s="28" t="s">
        <v>111</v>
      </c>
      <c r="AP13" s="66"/>
      <c r="AQ13" s="30"/>
      <c r="AR13" s="69"/>
      <c r="AS13" s="67"/>
      <c r="AT13" s="142"/>
      <c r="AU13" s="67"/>
      <c r="AV13" s="69"/>
      <c r="AW13" s="67"/>
      <c r="AX13" s="69" t="s">
        <v>111</v>
      </c>
      <c r="AY13" s="67"/>
      <c r="AZ13" s="30"/>
      <c r="BA13" s="96" t="s">
        <v>111</v>
      </c>
      <c r="BB13" s="97"/>
      <c r="BC13" s="96" t="s">
        <v>111</v>
      </c>
      <c r="BD13" s="97"/>
      <c r="BE13" s="96" t="s">
        <v>111</v>
      </c>
      <c r="BF13" s="97"/>
      <c r="BG13" s="30"/>
      <c r="BH13" s="82"/>
      <c r="BI13" s="47"/>
      <c r="BJ13" s="82" t="s">
        <v>111</v>
      </c>
      <c r="BK13" s="47"/>
      <c r="BL13" s="30"/>
      <c r="BM13" s="69" t="s">
        <v>111</v>
      </c>
      <c r="BN13" s="70"/>
      <c r="BO13" s="30"/>
      <c r="BP13" s="69" t="s">
        <v>111</v>
      </c>
      <c r="BQ13" s="67"/>
      <c r="BR13" s="69" t="s">
        <v>111</v>
      </c>
      <c r="BS13" s="47"/>
      <c r="BT13" s="46"/>
      <c r="BU13" s="97"/>
      <c r="BV13" s="143"/>
      <c r="BW13" s="144"/>
      <c r="BX13" s="143"/>
      <c r="BY13" s="143"/>
      <c r="BZ13" s="145"/>
      <c r="CA13" s="146" t="s">
        <v>111</v>
      </c>
      <c r="CB13" s="100"/>
      <c r="CC13" s="100"/>
      <c r="CD13" s="100"/>
      <c r="CE13" s="100"/>
      <c r="CF13" s="100"/>
      <c r="CG13" s="100"/>
      <c r="CH13" s="100"/>
      <c r="CI13" s="100"/>
      <c r="CJ13" s="100"/>
      <c r="CK13" s="100"/>
      <c r="CL13" s="100"/>
      <c r="CM13" s="100"/>
      <c r="CN13" s="100"/>
      <c r="CO13" s="100"/>
      <c r="CP13" s="100"/>
    </row>
    <row r="14" spans="1:94" ht="31.5" customHeight="1">
      <c r="A14" s="23">
        <v>2</v>
      </c>
      <c r="B14" s="24" t="s">
        <v>367</v>
      </c>
      <c r="C14" s="25" t="s">
        <v>368</v>
      </c>
      <c r="D14" s="25" t="s">
        <v>369</v>
      </c>
      <c r="E14" s="15"/>
      <c r="F14" s="28" t="s">
        <v>65</v>
      </c>
      <c r="G14" s="27" t="s">
        <v>66</v>
      </c>
      <c r="H14" s="28" t="s">
        <v>21</v>
      </c>
      <c r="I14" s="27" t="s">
        <v>97</v>
      </c>
      <c r="J14" s="30"/>
      <c r="K14" s="50" t="s">
        <v>65</v>
      </c>
      <c r="L14" s="32" t="s">
        <v>151</v>
      </c>
      <c r="M14" s="50" t="s">
        <v>65</v>
      </c>
      <c r="N14" s="32" t="s">
        <v>70</v>
      </c>
      <c r="O14" s="50" t="s">
        <v>65</v>
      </c>
      <c r="P14" s="32" t="s">
        <v>119</v>
      </c>
      <c r="Q14" s="30"/>
      <c r="R14" s="28" t="s">
        <v>65</v>
      </c>
      <c r="S14" s="52" t="s">
        <v>282</v>
      </c>
      <c r="T14" s="28" t="s">
        <v>21</v>
      </c>
      <c r="U14" s="52" t="s">
        <v>73</v>
      </c>
      <c r="V14" s="28" t="s">
        <v>21</v>
      </c>
      <c r="W14" s="52" t="s">
        <v>74</v>
      </c>
      <c r="X14" s="30"/>
      <c r="Y14" s="34" t="s">
        <v>21</v>
      </c>
      <c r="Z14" s="116" t="s">
        <v>246</v>
      </c>
      <c r="AA14" s="34" t="s">
        <v>65</v>
      </c>
      <c r="AB14" s="29" t="s">
        <v>127</v>
      </c>
      <c r="AC14" s="30"/>
      <c r="AD14" s="38" t="s">
        <v>65</v>
      </c>
      <c r="AE14" s="27" t="s">
        <v>77</v>
      </c>
      <c r="AF14" s="38" t="s">
        <v>21</v>
      </c>
      <c r="AG14" s="27" t="s">
        <v>103</v>
      </c>
      <c r="AH14" s="38" t="s">
        <v>67</v>
      </c>
      <c r="AI14" s="27" t="s">
        <v>161</v>
      </c>
      <c r="AJ14" s="30"/>
      <c r="AK14" s="28" t="s">
        <v>65</v>
      </c>
      <c r="AL14" s="45" t="s">
        <v>120</v>
      </c>
      <c r="AM14" s="28" t="s">
        <v>65</v>
      </c>
      <c r="AN14" s="27" t="s">
        <v>121</v>
      </c>
      <c r="AO14" s="28" t="s">
        <v>65</v>
      </c>
      <c r="AP14" s="27" t="s">
        <v>122</v>
      </c>
      <c r="AQ14" s="30"/>
      <c r="AR14" s="44" t="s">
        <v>65</v>
      </c>
      <c r="AS14" s="118" t="s">
        <v>250</v>
      </c>
      <c r="AT14" s="44" t="s">
        <v>67</v>
      </c>
      <c r="AU14" s="117" t="s">
        <v>273</v>
      </c>
      <c r="AV14" s="44" t="s">
        <v>65</v>
      </c>
      <c r="AW14" s="117" t="s">
        <v>262</v>
      </c>
      <c r="AX14" s="44" t="s">
        <v>21</v>
      </c>
      <c r="AY14" s="118" t="s">
        <v>370</v>
      </c>
      <c r="AZ14" s="30"/>
      <c r="BA14" s="96" t="s">
        <v>65</v>
      </c>
      <c r="BB14" s="42" t="s">
        <v>85</v>
      </c>
      <c r="BC14" s="96" t="s">
        <v>65</v>
      </c>
      <c r="BD14" s="42" t="s">
        <v>123</v>
      </c>
      <c r="BE14" s="96" t="s">
        <v>65</v>
      </c>
      <c r="BF14" s="42" t="s">
        <v>145</v>
      </c>
      <c r="BG14" s="30"/>
      <c r="BH14" s="38" t="s">
        <v>21</v>
      </c>
      <c r="BI14" s="27" t="s">
        <v>371</v>
      </c>
      <c r="BJ14" s="38" t="s">
        <v>21</v>
      </c>
      <c r="BK14" s="27" t="s">
        <v>89</v>
      </c>
      <c r="BL14" s="30"/>
      <c r="BM14" s="44" t="s">
        <v>65</v>
      </c>
      <c r="BN14" s="27" t="s">
        <v>147</v>
      </c>
      <c r="BO14" s="30"/>
      <c r="BP14" s="44" t="s">
        <v>21</v>
      </c>
      <c r="BQ14" s="126" t="s">
        <v>372</v>
      </c>
      <c r="BR14" s="44" t="s">
        <v>21</v>
      </c>
      <c r="BS14" s="126" t="s">
        <v>373</v>
      </c>
      <c r="BT14" s="46"/>
      <c r="BU14" s="68"/>
      <c r="BV14" s="147"/>
      <c r="BW14" s="144"/>
      <c r="BX14" s="147"/>
      <c r="BY14" s="148">
        <v>1</v>
      </c>
      <c r="BZ14" s="145"/>
      <c r="CA14" s="149" t="s">
        <v>21</v>
      </c>
      <c r="CB14" s="100"/>
      <c r="CC14" s="100"/>
      <c r="CD14" s="100"/>
      <c r="CE14" s="100"/>
      <c r="CF14" s="100"/>
      <c r="CG14" s="100"/>
      <c r="CH14" s="100"/>
      <c r="CI14" s="100"/>
      <c r="CJ14" s="100"/>
      <c r="CK14" s="100"/>
      <c r="CL14" s="100"/>
      <c r="CM14" s="100"/>
      <c r="CN14" s="100"/>
      <c r="CO14" s="100"/>
      <c r="CP14" s="100"/>
    </row>
    <row r="15" spans="1:94" ht="31.5" customHeight="1">
      <c r="A15" s="23">
        <v>3</v>
      </c>
      <c r="B15" s="24" t="s">
        <v>374</v>
      </c>
      <c r="C15" s="25" t="s">
        <v>375</v>
      </c>
      <c r="D15" s="25" t="s">
        <v>376</v>
      </c>
      <c r="E15" s="15"/>
      <c r="F15" s="28" t="s">
        <v>67</v>
      </c>
      <c r="G15" s="29" t="s">
        <v>68</v>
      </c>
      <c r="H15" s="28" t="s">
        <v>67</v>
      </c>
      <c r="I15" s="29" t="s">
        <v>68</v>
      </c>
      <c r="J15" s="30"/>
      <c r="K15" s="50" t="s">
        <v>65</v>
      </c>
      <c r="L15" s="32" t="s">
        <v>151</v>
      </c>
      <c r="M15" s="51" t="s">
        <v>65</v>
      </c>
      <c r="N15" s="32" t="s">
        <v>70</v>
      </c>
      <c r="O15" s="51" t="s">
        <v>65</v>
      </c>
      <c r="P15" s="32" t="s">
        <v>119</v>
      </c>
      <c r="Q15" s="30"/>
      <c r="R15" s="28" t="s">
        <v>67</v>
      </c>
      <c r="S15" s="27" t="s">
        <v>377</v>
      </c>
      <c r="T15" s="28" t="s">
        <v>67</v>
      </c>
      <c r="U15" s="27" t="s">
        <v>378</v>
      </c>
      <c r="V15" s="28" t="s">
        <v>65</v>
      </c>
      <c r="W15" s="27" t="s">
        <v>379</v>
      </c>
      <c r="X15" s="30"/>
      <c r="Y15" s="34" t="s">
        <v>67</v>
      </c>
      <c r="Z15" s="37" t="s">
        <v>113</v>
      </c>
      <c r="AA15" s="34" t="s">
        <v>67</v>
      </c>
      <c r="AB15" s="37" t="s">
        <v>114</v>
      </c>
      <c r="AC15" s="30"/>
      <c r="AD15" s="38" t="s">
        <v>67</v>
      </c>
      <c r="AE15" s="27" t="s">
        <v>152</v>
      </c>
      <c r="AF15" s="38" t="s">
        <v>67</v>
      </c>
      <c r="AG15" s="27" t="s">
        <v>153</v>
      </c>
      <c r="AH15" s="38" t="s">
        <v>67</v>
      </c>
      <c r="AI15" s="27" t="s">
        <v>161</v>
      </c>
      <c r="AJ15" s="30"/>
      <c r="AK15" s="28" t="s">
        <v>67</v>
      </c>
      <c r="AL15" s="39" t="s">
        <v>186</v>
      </c>
      <c r="AM15" s="28" t="s">
        <v>67</v>
      </c>
      <c r="AN15" s="39" t="s">
        <v>187</v>
      </c>
      <c r="AO15" s="28" t="s">
        <v>67</v>
      </c>
      <c r="AP15" s="27" t="s">
        <v>176</v>
      </c>
      <c r="AQ15" s="30"/>
      <c r="AR15" s="44" t="s">
        <v>65</v>
      </c>
      <c r="AS15" s="118" t="s">
        <v>250</v>
      </c>
      <c r="AT15" s="44" t="s">
        <v>67</v>
      </c>
      <c r="AU15" s="117" t="s">
        <v>273</v>
      </c>
      <c r="AV15" s="44" t="s">
        <v>67</v>
      </c>
      <c r="AW15" s="117" t="s">
        <v>273</v>
      </c>
      <c r="AX15" s="44" t="s">
        <v>65</v>
      </c>
      <c r="AY15" s="117" t="s">
        <v>283</v>
      </c>
      <c r="AZ15" s="30"/>
      <c r="BA15" s="96" t="s">
        <v>65</v>
      </c>
      <c r="BB15" s="42" t="s">
        <v>85</v>
      </c>
      <c r="BC15" s="96" t="s">
        <v>65</v>
      </c>
      <c r="BD15" s="42" t="s">
        <v>123</v>
      </c>
      <c r="BE15" s="96" t="s">
        <v>65</v>
      </c>
      <c r="BF15" s="42" t="s">
        <v>145</v>
      </c>
      <c r="BG15" s="30"/>
      <c r="BH15" s="38" t="s">
        <v>67</v>
      </c>
      <c r="BI15" s="27" t="s">
        <v>162</v>
      </c>
      <c r="BJ15" s="38" t="s">
        <v>67</v>
      </c>
      <c r="BK15" s="27" t="s">
        <v>380</v>
      </c>
      <c r="BL15" s="30"/>
      <c r="BM15" s="44" t="s">
        <v>67</v>
      </c>
      <c r="BN15" s="59" t="s">
        <v>307</v>
      </c>
      <c r="BO15" s="30"/>
      <c r="BP15" s="44" t="s">
        <v>65</v>
      </c>
      <c r="BQ15" s="126" t="s">
        <v>381</v>
      </c>
      <c r="BR15" s="44" t="s">
        <v>67</v>
      </c>
      <c r="BS15" s="126" t="s">
        <v>382</v>
      </c>
      <c r="BT15" s="46"/>
      <c r="BU15" s="68"/>
      <c r="BV15" s="148">
        <v>34</v>
      </c>
      <c r="BW15" s="144"/>
      <c r="BX15" s="147"/>
      <c r="BY15" s="148">
        <v>3</v>
      </c>
      <c r="BZ15" s="145"/>
      <c r="CA15" s="149" t="s">
        <v>67</v>
      </c>
      <c r="CB15" s="100"/>
      <c r="CC15" s="100"/>
      <c r="CD15" s="100"/>
      <c r="CE15" s="100"/>
      <c r="CF15" s="100"/>
      <c r="CG15" s="100"/>
      <c r="CH15" s="100"/>
      <c r="CI15" s="100"/>
      <c r="CJ15" s="100"/>
      <c r="CK15" s="100"/>
      <c r="CL15" s="100"/>
      <c r="CM15" s="100"/>
      <c r="CN15" s="100"/>
      <c r="CO15" s="100"/>
      <c r="CP15" s="100"/>
    </row>
    <row r="16" spans="1:94" ht="31.5" customHeight="1">
      <c r="A16" s="23">
        <v>4</v>
      </c>
      <c r="B16" s="60" t="s">
        <v>158</v>
      </c>
      <c r="C16" s="60" t="s">
        <v>156</v>
      </c>
      <c r="D16" s="60" t="s">
        <v>383</v>
      </c>
      <c r="E16" s="15"/>
      <c r="F16" s="28" t="s">
        <v>112</v>
      </c>
      <c r="G16" s="47"/>
      <c r="H16" s="28" t="s">
        <v>112</v>
      </c>
      <c r="I16" s="47"/>
      <c r="J16" s="30"/>
      <c r="K16" s="50" t="s">
        <v>111</v>
      </c>
      <c r="L16" s="140"/>
      <c r="M16" s="51" t="s">
        <v>111</v>
      </c>
      <c r="N16" s="140"/>
      <c r="O16" s="51" t="s">
        <v>111</v>
      </c>
      <c r="P16" s="141"/>
      <c r="Q16" s="30"/>
      <c r="R16" s="28" t="s">
        <v>111</v>
      </c>
      <c r="S16" s="47"/>
      <c r="T16" s="28" t="s">
        <v>111</v>
      </c>
      <c r="U16" s="47"/>
      <c r="V16" s="28" t="s">
        <v>111</v>
      </c>
      <c r="W16" s="47"/>
      <c r="X16" s="30"/>
      <c r="Y16" s="34" t="s">
        <v>67</v>
      </c>
      <c r="Z16" s="37" t="s">
        <v>113</v>
      </c>
      <c r="AA16" s="34" t="s">
        <v>67</v>
      </c>
      <c r="AB16" s="37" t="s">
        <v>114</v>
      </c>
      <c r="AC16" s="30"/>
      <c r="AD16" s="65"/>
      <c r="AE16" s="47"/>
      <c r="AF16" s="65"/>
      <c r="AG16" s="47"/>
      <c r="AH16" s="65" t="s">
        <v>111</v>
      </c>
      <c r="AI16" s="47"/>
      <c r="AJ16" s="30"/>
      <c r="AK16" s="28" t="s">
        <v>111</v>
      </c>
      <c r="AL16" s="47"/>
      <c r="AM16" s="28" t="s">
        <v>111</v>
      </c>
      <c r="AN16" s="47"/>
      <c r="AO16" s="28" t="s">
        <v>111</v>
      </c>
      <c r="AP16" s="47"/>
      <c r="AQ16" s="30"/>
      <c r="AR16" s="44" t="s">
        <v>111</v>
      </c>
      <c r="AS16" s="67"/>
      <c r="AT16" s="123" t="s">
        <v>111</v>
      </c>
      <c r="AU16" s="67"/>
      <c r="AV16" s="44" t="s">
        <v>111</v>
      </c>
      <c r="AW16" s="67"/>
      <c r="AX16" s="69" t="s">
        <v>111</v>
      </c>
      <c r="AY16" s="67"/>
      <c r="AZ16" s="30"/>
      <c r="BA16" s="96" t="s">
        <v>111</v>
      </c>
      <c r="BB16" s="97"/>
      <c r="BC16" s="96" t="s">
        <v>111</v>
      </c>
      <c r="BD16" s="97"/>
      <c r="BE16" s="96" t="s">
        <v>111</v>
      </c>
      <c r="BF16" s="97"/>
      <c r="BG16" s="30"/>
      <c r="BH16" s="82"/>
      <c r="BI16" s="47"/>
      <c r="BJ16" s="82" t="s">
        <v>111</v>
      </c>
      <c r="BK16" s="47"/>
      <c r="BL16" s="30"/>
      <c r="BM16" s="69" t="s">
        <v>111</v>
      </c>
      <c r="BN16" s="70"/>
      <c r="BO16" s="30"/>
      <c r="BP16" s="69" t="s">
        <v>111</v>
      </c>
      <c r="BQ16" s="67"/>
      <c r="BR16" s="69" t="s">
        <v>111</v>
      </c>
      <c r="BS16" s="117"/>
      <c r="BT16" s="46"/>
      <c r="BU16" s="68"/>
      <c r="BV16" s="147"/>
      <c r="BW16" s="144"/>
      <c r="BX16" s="147"/>
      <c r="BY16" s="147"/>
      <c r="BZ16" s="145"/>
      <c r="CA16" s="150" t="s">
        <v>111</v>
      </c>
      <c r="CB16" s="100"/>
      <c r="CC16" s="100"/>
      <c r="CD16" s="100"/>
      <c r="CE16" s="100"/>
      <c r="CF16" s="100"/>
      <c r="CG16" s="100"/>
      <c r="CH16" s="100"/>
      <c r="CI16" s="100"/>
      <c r="CJ16" s="100"/>
      <c r="CK16" s="100"/>
      <c r="CL16" s="100"/>
      <c r="CM16" s="100"/>
      <c r="CN16" s="100"/>
      <c r="CO16" s="100"/>
      <c r="CP16" s="100"/>
    </row>
    <row r="17" spans="1:94" ht="31.5" customHeight="1">
      <c r="A17" s="23">
        <v>5</v>
      </c>
      <c r="B17" s="60" t="s">
        <v>384</v>
      </c>
      <c r="C17" s="60" t="s">
        <v>287</v>
      </c>
      <c r="D17" s="60" t="s">
        <v>385</v>
      </c>
      <c r="E17" s="15"/>
      <c r="F17" s="28" t="s">
        <v>112</v>
      </c>
      <c r="G17" s="47"/>
      <c r="H17" s="28" t="s">
        <v>112</v>
      </c>
      <c r="I17" s="47"/>
      <c r="J17" s="30"/>
      <c r="K17" s="50" t="s">
        <v>111</v>
      </c>
      <c r="L17" s="141"/>
      <c r="M17" s="50" t="s">
        <v>111</v>
      </c>
      <c r="N17" s="141"/>
      <c r="O17" s="50" t="s">
        <v>111</v>
      </c>
      <c r="P17" s="141"/>
      <c r="Q17" s="30"/>
      <c r="R17" s="28" t="s">
        <v>111</v>
      </c>
      <c r="S17" s="66"/>
      <c r="T17" s="28" t="s">
        <v>111</v>
      </c>
      <c r="U17" s="66"/>
      <c r="V17" s="28" t="s">
        <v>111</v>
      </c>
      <c r="W17" s="66"/>
      <c r="X17" s="30"/>
      <c r="Y17" s="34" t="s">
        <v>67</v>
      </c>
      <c r="Z17" s="29" t="s">
        <v>113</v>
      </c>
      <c r="AA17" s="34" t="s">
        <v>67</v>
      </c>
      <c r="AB17" s="29" t="s">
        <v>114</v>
      </c>
      <c r="AC17" s="30"/>
      <c r="AD17" s="65"/>
      <c r="AE17" s="47"/>
      <c r="AF17" s="65"/>
      <c r="AG17" s="47"/>
      <c r="AH17" s="65" t="s">
        <v>111</v>
      </c>
      <c r="AI17" s="130"/>
      <c r="AJ17" s="30"/>
      <c r="AK17" s="28" t="s">
        <v>111</v>
      </c>
      <c r="AL17" s="66"/>
      <c r="AM17" s="28" t="s">
        <v>111</v>
      </c>
      <c r="AN17" s="66"/>
      <c r="AO17" s="28" t="s">
        <v>111</v>
      </c>
      <c r="AP17" s="66"/>
      <c r="AQ17" s="30"/>
      <c r="AR17" s="44" t="s">
        <v>111</v>
      </c>
      <c r="AS17" s="67"/>
      <c r="AT17" s="44" t="s">
        <v>111</v>
      </c>
      <c r="AU17" s="67"/>
      <c r="AV17" s="44" t="s">
        <v>111</v>
      </c>
      <c r="AW17" s="67"/>
      <c r="AX17" s="69" t="s">
        <v>111</v>
      </c>
      <c r="AY17" s="67"/>
      <c r="AZ17" s="30"/>
      <c r="BA17" s="96" t="s">
        <v>111</v>
      </c>
      <c r="BB17" s="97"/>
      <c r="BC17" s="96" t="s">
        <v>111</v>
      </c>
      <c r="BD17" s="97"/>
      <c r="BE17" s="96" t="s">
        <v>111</v>
      </c>
      <c r="BF17" s="97"/>
      <c r="BG17" s="30"/>
      <c r="BH17" s="82"/>
      <c r="BI17" s="47"/>
      <c r="BJ17" s="82" t="s">
        <v>111</v>
      </c>
      <c r="BK17" s="47"/>
      <c r="BL17" s="30"/>
      <c r="BM17" s="69" t="s">
        <v>111</v>
      </c>
      <c r="BN17" s="47"/>
      <c r="BO17" s="30"/>
      <c r="BP17" s="69" t="s">
        <v>111</v>
      </c>
      <c r="BQ17" s="67"/>
      <c r="BR17" s="69" t="s">
        <v>111</v>
      </c>
      <c r="BS17" s="151"/>
      <c r="BT17" s="46"/>
      <c r="BU17" s="68"/>
      <c r="BV17" s="147"/>
      <c r="BW17" s="144"/>
      <c r="BX17" s="147"/>
      <c r="BY17" s="147"/>
      <c r="BZ17" s="145"/>
      <c r="CA17" s="150" t="s">
        <v>111</v>
      </c>
      <c r="CB17" s="100"/>
      <c r="CC17" s="100"/>
      <c r="CD17" s="100"/>
      <c r="CE17" s="100"/>
      <c r="CF17" s="100"/>
      <c r="CG17" s="100"/>
      <c r="CH17" s="100"/>
      <c r="CI17" s="100"/>
      <c r="CJ17" s="100"/>
      <c r="CK17" s="100"/>
      <c r="CL17" s="100"/>
      <c r="CM17" s="100"/>
      <c r="CN17" s="100"/>
      <c r="CO17" s="100"/>
      <c r="CP17" s="100"/>
    </row>
    <row r="18" spans="1:94" ht="31.5" customHeight="1">
      <c r="A18" s="23">
        <v>6</v>
      </c>
      <c r="B18" s="24" t="s">
        <v>386</v>
      </c>
      <c r="C18" s="25" t="s">
        <v>226</v>
      </c>
      <c r="D18" s="25" t="s">
        <v>387</v>
      </c>
      <c r="E18" s="15"/>
      <c r="F18" s="28" t="s">
        <v>65</v>
      </c>
      <c r="G18" s="27" t="s">
        <v>66</v>
      </c>
      <c r="H18" s="28" t="s">
        <v>65</v>
      </c>
      <c r="I18" s="29" t="s">
        <v>133</v>
      </c>
      <c r="J18" s="30"/>
      <c r="K18" s="50" t="s">
        <v>21</v>
      </c>
      <c r="L18" s="32" t="s">
        <v>69</v>
      </c>
      <c r="M18" s="51" t="s">
        <v>21</v>
      </c>
      <c r="N18" s="32" t="s">
        <v>118</v>
      </c>
      <c r="O18" s="51" t="s">
        <v>65</v>
      </c>
      <c r="P18" s="32" t="s">
        <v>119</v>
      </c>
      <c r="Q18" s="30"/>
      <c r="R18" s="28" t="s">
        <v>21</v>
      </c>
      <c r="S18" s="27" t="s">
        <v>72</v>
      </c>
      <c r="T18" s="28" t="s">
        <v>21</v>
      </c>
      <c r="U18" s="27" t="s">
        <v>73</v>
      </c>
      <c r="V18" s="28" t="s">
        <v>21</v>
      </c>
      <c r="W18" s="27" t="s">
        <v>74</v>
      </c>
      <c r="X18" s="30"/>
      <c r="Y18" s="34" t="s">
        <v>21</v>
      </c>
      <c r="Z18" s="116" t="s">
        <v>246</v>
      </c>
      <c r="AA18" s="34" t="s">
        <v>67</v>
      </c>
      <c r="AB18" s="37" t="s">
        <v>114</v>
      </c>
      <c r="AC18" s="30"/>
      <c r="AD18" s="38" t="s">
        <v>65</v>
      </c>
      <c r="AE18" s="27" t="s">
        <v>77</v>
      </c>
      <c r="AF18" s="38" t="s">
        <v>65</v>
      </c>
      <c r="AG18" s="27" t="s">
        <v>78</v>
      </c>
      <c r="AH18" s="38" t="s">
        <v>65</v>
      </c>
      <c r="AI18" s="27" t="s">
        <v>79</v>
      </c>
      <c r="AJ18" s="30"/>
      <c r="AK18" s="28" t="s">
        <v>65</v>
      </c>
      <c r="AL18" s="45" t="s">
        <v>120</v>
      </c>
      <c r="AM18" s="28" t="s">
        <v>65</v>
      </c>
      <c r="AN18" s="27" t="s">
        <v>121</v>
      </c>
      <c r="AO18" s="28" t="s">
        <v>65</v>
      </c>
      <c r="AP18" s="27" t="s">
        <v>122</v>
      </c>
      <c r="AQ18" s="30"/>
      <c r="AR18" s="44" t="s">
        <v>65</v>
      </c>
      <c r="AS18" s="126" t="s">
        <v>250</v>
      </c>
      <c r="AT18" s="44" t="s">
        <v>67</v>
      </c>
      <c r="AU18" s="117" t="s">
        <v>273</v>
      </c>
      <c r="AV18" s="44" t="s">
        <v>21</v>
      </c>
      <c r="AW18" s="118" t="s">
        <v>252</v>
      </c>
      <c r="AX18" s="44" t="s">
        <v>21</v>
      </c>
      <c r="AY18" s="117" t="s">
        <v>253</v>
      </c>
      <c r="AZ18" s="30"/>
      <c r="BA18" s="96" t="s">
        <v>65</v>
      </c>
      <c r="BB18" s="42" t="s">
        <v>85</v>
      </c>
      <c r="BC18" s="96" t="s">
        <v>65</v>
      </c>
      <c r="BD18" s="42" t="s">
        <v>123</v>
      </c>
      <c r="BE18" s="96" t="s">
        <v>65</v>
      </c>
      <c r="BF18" s="42" t="s">
        <v>145</v>
      </c>
      <c r="BG18" s="30"/>
      <c r="BH18" s="38" t="s">
        <v>65</v>
      </c>
      <c r="BI18" s="27" t="s">
        <v>154</v>
      </c>
      <c r="BJ18" s="38" t="s">
        <v>21</v>
      </c>
      <c r="BK18" s="27" t="s">
        <v>89</v>
      </c>
      <c r="BL18" s="30"/>
      <c r="BM18" s="44" t="s">
        <v>65</v>
      </c>
      <c r="BN18" s="59" t="s">
        <v>388</v>
      </c>
      <c r="BO18" s="30"/>
      <c r="BP18" s="44" t="s">
        <v>21</v>
      </c>
      <c r="BQ18" s="126" t="s">
        <v>372</v>
      </c>
      <c r="BR18" s="44" t="s">
        <v>21</v>
      </c>
      <c r="BS18" s="126" t="s">
        <v>373</v>
      </c>
      <c r="BT18" s="46"/>
      <c r="BU18" s="78">
        <v>1</v>
      </c>
      <c r="BV18" s="148">
        <v>5</v>
      </c>
      <c r="BW18" s="144"/>
      <c r="BX18" s="147"/>
      <c r="BY18" s="148">
        <v>15</v>
      </c>
      <c r="BZ18" s="145"/>
      <c r="CA18" s="149" t="s">
        <v>65</v>
      </c>
      <c r="CB18" s="100"/>
      <c r="CC18" s="100"/>
      <c r="CD18" s="100"/>
      <c r="CE18" s="100"/>
      <c r="CF18" s="100"/>
      <c r="CG18" s="100"/>
      <c r="CH18" s="100"/>
      <c r="CI18" s="100"/>
      <c r="CJ18" s="100"/>
      <c r="CK18" s="100"/>
      <c r="CL18" s="100"/>
      <c r="CM18" s="100"/>
      <c r="CN18" s="100"/>
      <c r="CO18" s="100"/>
      <c r="CP18" s="100"/>
    </row>
    <row r="19" spans="1:94" ht="31.5" customHeight="1">
      <c r="A19" s="23">
        <v>7</v>
      </c>
      <c r="B19" s="60" t="s">
        <v>138</v>
      </c>
      <c r="C19" s="60" t="s">
        <v>226</v>
      </c>
      <c r="D19" s="60" t="s">
        <v>389</v>
      </c>
      <c r="E19" s="15"/>
      <c r="F19" s="28" t="s">
        <v>111</v>
      </c>
      <c r="G19" s="79"/>
      <c r="H19" s="28" t="s">
        <v>111</v>
      </c>
      <c r="I19" s="79"/>
      <c r="J19" s="30"/>
      <c r="K19" s="50" t="s">
        <v>111</v>
      </c>
      <c r="L19" s="141"/>
      <c r="M19" s="51" t="s">
        <v>111</v>
      </c>
      <c r="N19" s="140"/>
      <c r="O19" s="51" t="s">
        <v>111</v>
      </c>
      <c r="P19" s="141"/>
      <c r="Q19" s="30"/>
      <c r="R19" s="28" t="s">
        <v>111</v>
      </c>
      <c r="S19" s="47"/>
      <c r="T19" s="28" t="s">
        <v>111</v>
      </c>
      <c r="U19" s="47"/>
      <c r="V19" s="28" t="s">
        <v>111</v>
      </c>
      <c r="W19" s="47"/>
      <c r="X19" s="30"/>
      <c r="Y19" s="34" t="s">
        <v>67</v>
      </c>
      <c r="Z19" s="37" t="s">
        <v>113</v>
      </c>
      <c r="AA19" s="34" t="s">
        <v>67</v>
      </c>
      <c r="AB19" s="37" t="s">
        <v>114</v>
      </c>
      <c r="AC19" s="30"/>
      <c r="AD19" s="65"/>
      <c r="AE19" s="47"/>
      <c r="AF19" s="65"/>
      <c r="AG19" s="47"/>
      <c r="AH19" s="65" t="s">
        <v>111</v>
      </c>
      <c r="AI19" s="130"/>
      <c r="AJ19" s="30"/>
      <c r="AK19" s="28" t="s">
        <v>111</v>
      </c>
      <c r="AL19" s="130"/>
      <c r="AM19" s="28" t="s">
        <v>111</v>
      </c>
      <c r="AN19" s="47"/>
      <c r="AO19" s="28" t="s">
        <v>111</v>
      </c>
      <c r="AP19" s="47"/>
      <c r="AQ19" s="30"/>
      <c r="AR19" s="44" t="s">
        <v>67</v>
      </c>
      <c r="AS19" s="126" t="s">
        <v>273</v>
      </c>
      <c r="AT19" s="44" t="s">
        <v>67</v>
      </c>
      <c r="AU19" s="117" t="s">
        <v>273</v>
      </c>
      <c r="AV19" s="44" t="s">
        <v>67</v>
      </c>
      <c r="AW19" s="117" t="s">
        <v>273</v>
      </c>
      <c r="AX19" s="44" t="s">
        <v>67</v>
      </c>
      <c r="AY19" s="117" t="s">
        <v>273</v>
      </c>
      <c r="AZ19" s="30"/>
      <c r="BA19" s="96" t="s">
        <v>111</v>
      </c>
      <c r="BB19" s="97"/>
      <c r="BC19" s="96" t="s">
        <v>111</v>
      </c>
      <c r="BD19" s="97"/>
      <c r="BE19" s="96" t="s">
        <v>111</v>
      </c>
      <c r="BF19" s="97"/>
      <c r="BG19" s="30"/>
      <c r="BH19" s="82"/>
      <c r="BI19" s="47"/>
      <c r="BJ19" s="82" t="s">
        <v>111</v>
      </c>
      <c r="BK19" s="47"/>
      <c r="BL19" s="30"/>
      <c r="BM19" s="69" t="s">
        <v>111</v>
      </c>
      <c r="BN19" s="70"/>
      <c r="BO19" s="30"/>
      <c r="BP19" s="69" t="s">
        <v>111</v>
      </c>
      <c r="BQ19" s="67"/>
      <c r="BR19" s="69" t="s">
        <v>111</v>
      </c>
      <c r="BS19" s="151"/>
      <c r="BT19" s="46"/>
      <c r="BU19" s="68"/>
      <c r="BV19" s="147"/>
      <c r="BW19" s="144"/>
      <c r="BX19" s="147"/>
      <c r="BY19" s="147"/>
      <c r="BZ19" s="145"/>
      <c r="CA19" s="150" t="s">
        <v>111</v>
      </c>
      <c r="CB19" s="100"/>
      <c r="CC19" s="100"/>
      <c r="CD19" s="100"/>
      <c r="CE19" s="100"/>
      <c r="CF19" s="100"/>
      <c r="CG19" s="100"/>
      <c r="CH19" s="100"/>
      <c r="CI19" s="100"/>
      <c r="CJ19" s="100"/>
      <c r="CK19" s="100"/>
      <c r="CL19" s="100"/>
      <c r="CM19" s="100"/>
      <c r="CN19" s="100"/>
      <c r="CO19" s="100"/>
      <c r="CP19" s="100"/>
    </row>
    <row r="20" spans="1:94" ht="31.5" customHeight="1">
      <c r="A20" s="23">
        <v>8</v>
      </c>
      <c r="B20" s="24" t="s">
        <v>390</v>
      </c>
      <c r="C20" s="25" t="s">
        <v>231</v>
      </c>
      <c r="D20" s="25" t="s">
        <v>391</v>
      </c>
      <c r="E20" s="15"/>
      <c r="F20" s="28" t="s">
        <v>21</v>
      </c>
      <c r="G20" s="27" t="s">
        <v>96</v>
      </c>
      <c r="H20" s="28" t="s">
        <v>21</v>
      </c>
      <c r="I20" s="27" t="s">
        <v>97</v>
      </c>
      <c r="J20" s="30"/>
      <c r="K20" s="50" t="s">
        <v>21</v>
      </c>
      <c r="L20" s="32" t="s">
        <v>69</v>
      </c>
      <c r="M20" s="51" t="s">
        <v>21</v>
      </c>
      <c r="N20" s="32" t="s">
        <v>118</v>
      </c>
      <c r="O20" s="51" t="s">
        <v>21</v>
      </c>
      <c r="P20" s="32" t="s">
        <v>71</v>
      </c>
      <c r="Q20" s="30"/>
      <c r="R20" s="28" t="s">
        <v>21</v>
      </c>
      <c r="S20" s="27" t="s">
        <v>72</v>
      </c>
      <c r="T20" s="28" t="s">
        <v>21</v>
      </c>
      <c r="U20" s="27" t="s">
        <v>73</v>
      </c>
      <c r="V20" s="28" t="s">
        <v>21</v>
      </c>
      <c r="W20" s="27" t="s">
        <v>74</v>
      </c>
      <c r="X20" s="30"/>
      <c r="Y20" s="34" t="s">
        <v>21</v>
      </c>
      <c r="Z20" s="116" t="s">
        <v>246</v>
      </c>
      <c r="AA20" s="34" t="s">
        <v>21</v>
      </c>
      <c r="AB20" s="37" t="s">
        <v>76</v>
      </c>
      <c r="AC20" s="30"/>
      <c r="AD20" s="38" t="s">
        <v>98</v>
      </c>
      <c r="AE20" s="27" t="s">
        <v>392</v>
      </c>
      <c r="AF20" s="38" t="s">
        <v>98</v>
      </c>
      <c r="AG20" s="27" t="s">
        <v>212</v>
      </c>
      <c r="AH20" s="38" t="s">
        <v>65</v>
      </c>
      <c r="AI20" s="27" t="s">
        <v>79</v>
      </c>
      <c r="AJ20" s="30"/>
      <c r="AK20" s="28" t="s">
        <v>65</v>
      </c>
      <c r="AL20" s="45" t="s">
        <v>120</v>
      </c>
      <c r="AM20" s="28" t="s">
        <v>65</v>
      </c>
      <c r="AN20" s="27" t="s">
        <v>121</v>
      </c>
      <c r="AO20" s="28" t="s">
        <v>65</v>
      </c>
      <c r="AP20" s="27" t="s">
        <v>122</v>
      </c>
      <c r="AQ20" s="30"/>
      <c r="AR20" s="44" t="s">
        <v>65</v>
      </c>
      <c r="AS20" s="118" t="s">
        <v>250</v>
      </c>
      <c r="AT20" s="44" t="s">
        <v>67</v>
      </c>
      <c r="AU20" s="117" t="s">
        <v>273</v>
      </c>
      <c r="AV20" s="44" t="s">
        <v>65</v>
      </c>
      <c r="AW20" s="117" t="s">
        <v>262</v>
      </c>
      <c r="AX20" s="44" t="s">
        <v>21</v>
      </c>
      <c r="AY20" s="117" t="s">
        <v>253</v>
      </c>
      <c r="AZ20" s="30"/>
      <c r="BA20" s="96" t="s">
        <v>21</v>
      </c>
      <c r="BB20" s="55" t="s">
        <v>105</v>
      </c>
      <c r="BC20" s="96" t="s">
        <v>21</v>
      </c>
      <c r="BD20" s="42" t="s">
        <v>106</v>
      </c>
      <c r="BE20" s="96" t="s">
        <v>21</v>
      </c>
      <c r="BF20" s="152"/>
      <c r="BG20" s="30"/>
      <c r="BH20" s="38" t="s">
        <v>21</v>
      </c>
      <c r="BI20" s="27" t="s">
        <v>371</v>
      </c>
      <c r="BJ20" s="38" t="s">
        <v>21</v>
      </c>
      <c r="BK20" s="27" t="s">
        <v>89</v>
      </c>
      <c r="BL20" s="30"/>
      <c r="BM20" s="44" t="s">
        <v>21</v>
      </c>
      <c r="BN20" s="27" t="s">
        <v>134</v>
      </c>
      <c r="BO20" s="30"/>
      <c r="BP20" s="44" t="s">
        <v>21</v>
      </c>
      <c r="BQ20" s="126" t="s">
        <v>372</v>
      </c>
      <c r="BR20" s="44" t="s">
        <v>21</v>
      </c>
      <c r="BS20" s="126" t="s">
        <v>373</v>
      </c>
      <c r="BT20" s="46"/>
      <c r="BU20" s="68"/>
      <c r="BV20" s="147"/>
      <c r="BW20" s="144"/>
      <c r="BX20" s="147"/>
      <c r="BY20" s="147"/>
      <c r="BZ20" s="145"/>
      <c r="CA20" s="149" t="s">
        <v>21</v>
      </c>
      <c r="CB20" s="100"/>
      <c r="CC20" s="100"/>
      <c r="CD20" s="100"/>
      <c r="CE20" s="100"/>
      <c r="CF20" s="100"/>
      <c r="CG20" s="100"/>
      <c r="CH20" s="100"/>
      <c r="CI20" s="100"/>
      <c r="CJ20" s="100"/>
      <c r="CK20" s="100"/>
      <c r="CL20" s="100"/>
      <c r="CM20" s="100"/>
      <c r="CN20" s="100"/>
      <c r="CO20" s="100"/>
      <c r="CP20" s="100"/>
    </row>
    <row r="21" spans="1:94" ht="31.5" customHeight="1">
      <c r="A21" s="23">
        <v>9</v>
      </c>
      <c r="B21" s="24" t="s">
        <v>393</v>
      </c>
      <c r="C21" s="25" t="s">
        <v>394</v>
      </c>
      <c r="D21" s="25" t="s">
        <v>395</v>
      </c>
      <c r="E21" s="15"/>
      <c r="F21" s="28" t="s">
        <v>65</v>
      </c>
      <c r="G21" s="27" t="s">
        <v>66</v>
      </c>
      <c r="H21" s="28" t="s">
        <v>67</v>
      </c>
      <c r="I21" s="29" t="s">
        <v>68</v>
      </c>
      <c r="J21" s="30"/>
      <c r="K21" s="50" t="s">
        <v>65</v>
      </c>
      <c r="L21" s="32" t="s">
        <v>151</v>
      </c>
      <c r="M21" s="51" t="s">
        <v>65</v>
      </c>
      <c r="N21" s="32" t="s">
        <v>70</v>
      </c>
      <c r="O21" s="51" t="s">
        <v>65</v>
      </c>
      <c r="P21" s="32" t="s">
        <v>119</v>
      </c>
      <c r="Q21" s="30"/>
      <c r="R21" s="28" t="s">
        <v>21</v>
      </c>
      <c r="S21" s="27" t="s">
        <v>72</v>
      </c>
      <c r="T21" s="28" t="s">
        <v>21</v>
      </c>
      <c r="U21" s="27" t="s">
        <v>73</v>
      </c>
      <c r="V21" s="28" t="s">
        <v>21</v>
      </c>
      <c r="W21" s="153" t="s">
        <v>74</v>
      </c>
      <c r="X21" s="30"/>
      <c r="Y21" s="34" t="s">
        <v>21</v>
      </c>
      <c r="Z21" s="116" t="s">
        <v>246</v>
      </c>
      <c r="AA21" s="34" t="s">
        <v>67</v>
      </c>
      <c r="AB21" s="37" t="s">
        <v>114</v>
      </c>
      <c r="AC21" s="30"/>
      <c r="AD21" s="38" t="s">
        <v>67</v>
      </c>
      <c r="AE21" s="27" t="s">
        <v>152</v>
      </c>
      <c r="AF21" s="38" t="s">
        <v>65</v>
      </c>
      <c r="AG21" s="27" t="s">
        <v>78</v>
      </c>
      <c r="AH21" s="38" t="s">
        <v>67</v>
      </c>
      <c r="AI21" s="27" t="s">
        <v>161</v>
      </c>
      <c r="AJ21" s="30"/>
      <c r="AK21" s="28" t="s">
        <v>65</v>
      </c>
      <c r="AL21" s="27" t="s">
        <v>120</v>
      </c>
      <c r="AM21" s="28" t="s">
        <v>65</v>
      </c>
      <c r="AN21" s="39" t="s">
        <v>121</v>
      </c>
      <c r="AO21" s="28" t="s">
        <v>65</v>
      </c>
      <c r="AP21" s="39" t="s">
        <v>122</v>
      </c>
      <c r="AQ21" s="30"/>
      <c r="AR21" s="44" t="s">
        <v>65</v>
      </c>
      <c r="AS21" s="118" t="s">
        <v>250</v>
      </c>
      <c r="AT21" s="44" t="s">
        <v>67</v>
      </c>
      <c r="AU21" s="117" t="s">
        <v>273</v>
      </c>
      <c r="AV21" s="44" t="s">
        <v>67</v>
      </c>
      <c r="AW21" s="117" t="s">
        <v>273</v>
      </c>
      <c r="AX21" s="44" t="s">
        <v>21</v>
      </c>
      <c r="AY21" s="117" t="s">
        <v>253</v>
      </c>
      <c r="AZ21" s="30"/>
      <c r="BA21" s="96" t="s">
        <v>21</v>
      </c>
      <c r="BB21" s="55" t="s">
        <v>105</v>
      </c>
      <c r="BC21" s="96" t="s">
        <v>65</v>
      </c>
      <c r="BD21" s="42" t="s">
        <v>123</v>
      </c>
      <c r="BE21" s="96" t="s">
        <v>65</v>
      </c>
      <c r="BF21" s="42" t="s">
        <v>145</v>
      </c>
      <c r="BG21" s="30"/>
      <c r="BH21" s="38" t="s">
        <v>67</v>
      </c>
      <c r="BI21" s="27" t="s">
        <v>162</v>
      </c>
      <c r="BJ21" s="38" t="s">
        <v>67</v>
      </c>
      <c r="BK21" s="27" t="s">
        <v>380</v>
      </c>
      <c r="BL21" s="30"/>
      <c r="BM21" s="44" t="s">
        <v>65</v>
      </c>
      <c r="BN21" s="27" t="s">
        <v>147</v>
      </c>
      <c r="BO21" s="30"/>
      <c r="BP21" s="44" t="s">
        <v>21</v>
      </c>
      <c r="BQ21" s="126" t="s">
        <v>372</v>
      </c>
      <c r="BR21" s="44" t="s">
        <v>21</v>
      </c>
      <c r="BS21" s="126" t="s">
        <v>373</v>
      </c>
      <c r="BT21" s="46"/>
      <c r="BU21" s="68"/>
      <c r="BV21" s="148">
        <v>9</v>
      </c>
      <c r="BW21" s="144"/>
      <c r="BX21" s="147"/>
      <c r="BY21" s="148">
        <v>5</v>
      </c>
      <c r="BZ21" s="145"/>
      <c r="CA21" s="149" t="s">
        <v>65</v>
      </c>
      <c r="CB21" s="100"/>
      <c r="CC21" s="100"/>
      <c r="CD21" s="100"/>
      <c r="CE21" s="100"/>
      <c r="CF21" s="100"/>
      <c r="CG21" s="100"/>
      <c r="CH21" s="100"/>
      <c r="CI21" s="100"/>
      <c r="CJ21" s="100"/>
      <c r="CK21" s="100"/>
      <c r="CL21" s="100"/>
      <c r="CM21" s="100"/>
      <c r="CN21" s="100"/>
      <c r="CO21" s="100"/>
      <c r="CP21" s="100"/>
    </row>
    <row r="22" spans="1:94" ht="31.5" customHeight="1">
      <c r="A22" s="23">
        <v>10</v>
      </c>
      <c r="B22" s="154" t="s">
        <v>396</v>
      </c>
      <c r="C22" s="154" t="s">
        <v>397</v>
      </c>
      <c r="D22" s="154" t="s">
        <v>398</v>
      </c>
      <c r="E22" s="15"/>
      <c r="F22" s="28" t="s">
        <v>112</v>
      </c>
      <c r="G22" s="79"/>
      <c r="H22" s="28" t="s">
        <v>65</v>
      </c>
      <c r="I22" s="29" t="s">
        <v>133</v>
      </c>
      <c r="J22" s="30"/>
      <c r="K22" s="50" t="s">
        <v>21</v>
      </c>
      <c r="L22" s="32" t="s">
        <v>69</v>
      </c>
      <c r="M22" s="51" t="s">
        <v>65</v>
      </c>
      <c r="N22" s="32" t="s">
        <v>70</v>
      </c>
      <c r="O22" s="51" t="s">
        <v>21</v>
      </c>
      <c r="P22" s="32" t="s">
        <v>71</v>
      </c>
      <c r="Q22" s="30"/>
      <c r="R22" s="28" t="s">
        <v>21</v>
      </c>
      <c r="S22" s="27" t="s">
        <v>72</v>
      </c>
      <c r="T22" s="28" t="s">
        <v>21</v>
      </c>
      <c r="U22" s="27" t="s">
        <v>73</v>
      </c>
      <c r="V22" s="28" t="s">
        <v>21</v>
      </c>
      <c r="W22" s="27" t="s">
        <v>74</v>
      </c>
      <c r="X22" s="30"/>
      <c r="Y22" s="34" t="s">
        <v>21</v>
      </c>
      <c r="Z22" s="116" t="s">
        <v>246</v>
      </c>
      <c r="AA22" s="34" t="s">
        <v>21</v>
      </c>
      <c r="AB22" s="37" t="s">
        <v>76</v>
      </c>
      <c r="AC22" s="30"/>
      <c r="AD22" s="38" t="s">
        <v>65</v>
      </c>
      <c r="AE22" s="27" t="s">
        <v>77</v>
      </c>
      <c r="AF22" s="38" t="s">
        <v>67</v>
      </c>
      <c r="AG22" s="27" t="s">
        <v>153</v>
      </c>
      <c r="AH22" s="38" t="s">
        <v>67</v>
      </c>
      <c r="AI22" s="27" t="s">
        <v>161</v>
      </c>
      <c r="AJ22" s="30"/>
      <c r="AK22" s="28" t="s">
        <v>65</v>
      </c>
      <c r="AL22" s="45" t="s">
        <v>120</v>
      </c>
      <c r="AM22" s="28" t="s">
        <v>65</v>
      </c>
      <c r="AN22" s="27" t="s">
        <v>121</v>
      </c>
      <c r="AO22" s="28" t="s">
        <v>65</v>
      </c>
      <c r="AP22" s="27" t="s">
        <v>122</v>
      </c>
      <c r="AQ22" s="30"/>
      <c r="AR22" s="44" t="s">
        <v>65</v>
      </c>
      <c r="AS22" s="126" t="s">
        <v>250</v>
      </c>
      <c r="AT22" s="44" t="s">
        <v>67</v>
      </c>
      <c r="AU22" s="117" t="s">
        <v>273</v>
      </c>
      <c r="AV22" s="44" t="s">
        <v>67</v>
      </c>
      <c r="AW22" s="117" t="s">
        <v>273</v>
      </c>
      <c r="AX22" s="44" t="s">
        <v>21</v>
      </c>
      <c r="AY22" s="117" t="s">
        <v>253</v>
      </c>
      <c r="AZ22" s="30"/>
      <c r="BA22" s="96" t="s">
        <v>65</v>
      </c>
      <c r="BB22" s="42" t="s">
        <v>85</v>
      </c>
      <c r="BC22" s="96" t="s">
        <v>65</v>
      </c>
      <c r="BD22" s="42" t="s">
        <v>123</v>
      </c>
      <c r="BE22" s="96" t="s">
        <v>65</v>
      </c>
      <c r="BF22" s="42" t="s">
        <v>145</v>
      </c>
      <c r="BG22" s="30"/>
      <c r="BH22" s="38" t="s">
        <v>65</v>
      </c>
      <c r="BI22" s="27" t="s">
        <v>154</v>
      </c>
      <c r="BJ22" s="38" t="s">
        <v>65</v>
      </c>
      <c r="BK22" s="27" t="s">
        <v>146</v>
      </c>
      <c r="BL22" s="30"/>
      <c r="BM22" s="44" t="s">
        <v>65</v>
      </c>
      <c r="BN22" s="59" t="s">
        <v>388</v>
      </c>
      <c r="BO22" s="30"/>
      <c r="BP22" s="44" t="s">
        <v>65</v>
      </c>
      <c r="BQ22" s="126" t="s">
        <v>381</v>
      </c>
      <c r="BR22" s="44" t="s">
        <v>65</v>
      </c>
      <c r="BS22" s="126" t="s">
        <v>399</v>
      </c>
      <c r="BT22" s="46"/>
      <c r="BU22" s="68"/>
      <c r="BV22" s="148">
        <v>15</v>
      </c>
      <c r="BW22" s="144"/>
      <c r="BX22" s="147"/>
      <c r="BY22" s="148">
        <v>5</v>
      </c>
      <c r="BZ22" s="145"/>
      <c r="CA22" s="149" t="s">
        <v>67</v>
      </c>
      <c r="CB22" s="100"/>
      <c r="CC22" s="100"/>
      <c r="CD22" s="100"/>
      <c r="CE22" s="100"/>
      <c r="CF22" s="100"/>
      <c r="CG22" s="100"/>
      <c r="CH22" s="100"/>
      <c r="CI22" s="100"/>
      <c r="CJ22" s="100"/>
      <c r="CK22" s="100"/>
      <c r="CL22" s="100"/>
      <c r="CM22" s="100"/>
      <c r="CN22" s="100"/>
      <c r="CO22" s="100"/>
      <c r="CP22" s="100"/>
    </row>
    <row r="23" spans="1:94" ht="31.5" customHeight="1">
      <c r="A23" s="23">
        <v>11</v>
      </c>
      <c r="B23" s="24" t="s">
        <v>326</v>
      </c>
      <c r="C23" s="25" t="s">
        <v>400</v>
      </c>
      <c r="D23" s="25" t="s">
        <v>401</v>
      </c>
      <c r="E23" s="15"/>
      <c r="F23" s="28" t="s">
        <v>65</v>
      </c>
      <c r="G23" s="27" t="s">
        <v>66</v>
      </c>
      <c r="H23" s="28" t="s">
        <v>21</v>
      </c>
      <c r="I23" s="27" t="s">
        <v>97</v>
      </c>
      <c r="J23" s="30"/>
      <c r="K23" s="50" t="s">
        <v>65</v>
      </c>
      <c r="L23" s="32" t="s">
        <v>151</v>
      </c>
      <c r="M23" s="51" t="s">
        <v>65</v>
      </c>
      <c r="N23" s="32" t="s">
        <v>70</v>
      </c>
      <c r="O23" s="51" t="s">
        <v>65</v>
      </c>
      <c r="P23" s="32" t="s">
        <v>119</v>
      </c>
      <c r="Q23" s="30"/>
      <c r="R23" s="28" t="s">
        <v>21</v>
      </c>
      <c r="S23" s="27" t="s">
        <v>72</v>
      </c>
      <c r="T23" s="28" t="s">
        <v>21</v>
      </c>
      <c r="U23" s="27" t="s">
        <v>73</v>
      </c>
      <c r="V23" s="28" t="s">
        <v>21</v>
      </c>
      <c r="W23" s="27" t="s">
        <v>74</v>
      </c>
      <c r="X23" s="30"/>
      <c r="Y23" s="34" t="s">
        <v>21</v>
      </c>
      <c r="Z23" s="116" t="s">
        <v>246</v>
      </c>
      <c r="AA23" s="34" t="s">
        <v>65</v>
      </c>
      <c r="AB23" s="37" t="s">
        <v>127</v>
      </c>
      <c r="AC23" s="30"/>
      <c r="AD23" s="38" t="s">
        <v>67</v>
      </c>
      <c r="AE23" s="27" t="s">
        <v>152</v>
      </c>
      <c r="AF23" s="38" t="s">
        <v>21</v>
      </c>
      <c r="AG23" s="27" t="s">
        <v>103</v>
      </c>
      <c r="AH23" s="38" t="s">
        <v>65</v>
      </c>
      <c r="AI23" s="27" t="s">
        <v>79</v>
      </c>
      <c r="AJ23" s="30"/>
      <c r="AK23" s="28" t="s">
        <v>65</v>
      </c>
      <c r="AL23" s="45" t="s">
        <v>120</v>
      </c>
      <c r="AM23" s="28" t="s">
        <v>65</v>
      </c>
      <c r="AN23" s="27" t="s">
        <v>121</v>
      </c>
      <c r="AO23" s="28" t="s">
        <v>65</v>
      </c>
      <c r="AP23" s="27" t="s">
        <v>122</v>
      </c>
      <c r="AQ23" s="30"/>
      <c r="AR23" s="44" t="s">
        <v>21</v>
      </c>
      <c r="AS23" s="118" t="s">
        <v>402</v>
      </c>
      <c r="AT23" s="44" t="s">
        <v>67</v>
      </c>
      <c r="AU23" s="117" t="s">
        <v>273</v>
      </c>
      <c r="AV23" s="44" t="s">
        <v>67</v>
      </c>
      <c r="AW23" s="117" t="s">
        <v>273</v>
      </c>
      <c r="AX23" s="44" t="s">
        <v>21</v>
      </c>
      <c r="AY23" s="117" t="s">
        <v>253</v>
      </c>
      <c r="AZ23" s="30"/>
      <c r="BA23" s="96" t="s">
        <v>65</v>
      </c>
      <c r="BB23" s="42" t="s">
        <v>85</v>
      </c>
      <c r="BC23" s="96" t="s">
        <v>65</v>
      </c>
      <c r="BD23" s="42" t="s">
        <v>123</v>
      </c>
      <c r="BE23" s="96" t="s">
        <v>65</v>
      </c>
      <c r="BF23" s="42" t="s">
        <v>145</v>
      </c>
      <c r="BG23" s="30"/>
      <c r="BH23" s="38" t="s">
        <v>21</v>
      </c>
      <c r="BI23" s="27" t="s">
        <v>371</v>
      </c>
      <c r="BJ23" s="38" t="s">
        <v>65</v>
      </c>
      <c r="BK23" s="27" t="s">
        <v>146</v>
      </c>
      <c r="BL23" s="30"/>
      <c r="BM23" s="44" t="s">
        <v>65</v>
      </c>
      <c r="BN23" s="59" t="s">
        <v>388</v>
      </c>
      <c r="BO23" s="30"/>
      <c r="BP23" s="44" t="s">
        <v>21</v>
      </c>
      <c r="BQ23" s="117"/>
      <c r="BR23" s="44" t="s">
        <v>21</v>
      </c>
      <c r="BS23" s="126" t="s">
        <v>373</v>
      </c>
      <c r="BT23" s="46"/>
      <c r="BU23" s="68"/>
      <c r="BV23" s="148">
        <v>4</v>
      </c>
      <c r="BW23" s="144"/>
      <c r="BX23" s="147"/>
      <c r="BY23" s="148">
        <v>2</v>
      </c>
      <c r="BZ23" s="145"/>
      <c r="CA23" s="149" t="s">
        <v>21</v>
      </c>
      <c r="CB23" s="100"/>
      <c r="CC23" s="100"/>
      <c r="CD23" s="100"/>
      <c r="CE23" s="100"/>
      <c r="CF23" s="100"/>
      <c r="CG23" s="100"/>
      <c r="CH23" s="100"/>
      <c r="CI23" s="100"/>
      <c r="CJ23" s="100"/>
      <c r="CK23" s="100"/>
      <c r="CL23" s="100"/>
      <c r="CM23" s="100"/>
      <c r="CN23" s="100"/>
      <c r="CO23" s="100"/>
      <c r="CP23" s="100"/>
    </row>
    <row r="24" spans="1:94" ht="31.5" customHeight="1">
      <c r="A24" s="23">
        <v>12</v>
      </c>
      <c r="B24" s="24" t="s">
        <v>166</v>
      </c>
      <c r="C24" s="25" t="s">
        <v>138</v>
      </c>
      <c r="D24" s="25" t="s">
        <v>403</v>
      </c>
      <c r="E24" s="15"/>
      <c r="F24" s="28" t="s">
        <v>65</v>
      </c>
      <c r="G24" s="27" t="s">
        <v>66</v>
      </c>
      <c r="H24" s="28" t="s">
        <v>65</v>
      </c>
      <c r="I24" s="29" t="s">
        <v>133</v>
      </c>
      <c r="J24" s="30"/>
      <c r="K24" s="50" t="s">
        <v>21</v>
      </c>
      <c r="L24" s="32" t="s">
        <v>69</v>
      </c>
      <c r="M24" s="51" t="s">
        <v>65</v>
      </c>
      <c r="N24" s="32" t="s">
        <v>70</v>
      </c>
      <c r="O24" s="51" t="s">
        <v>21</v>
      </c>
      <c r="P24" s="32" t="s">
        <v>71</v>
      </c>
      <c r="Q24" s="30"/>
      <c r="R24" s="28" t="s">
        <v>21</v>
      </c>
      <c r="S24" s="27" t="s">
        <v>72</v>
      </c>
      <c r="T24" s="28" t="s">
        <v>21</v>
      </c>
      <c r="U24" s="27" t="s">
        <v>73</v>
      </c>
      <c r="V24" s="28" t="s">
        <v>21</v>
      </c>
      <c r="W24" s="27" t="s">
        <v>74</v>
      </c>
      <c r="X24" s="30"/>
      <c r="Y24" s="34" t="s">
        <v>65</v>
      </c>
      <c r="Z24" s="37" t="s">
        <v>127</v>
      </c>
      <c r="AA24" s="34" t="s">
        <v>67</v>
      </c>
      <c r="AB24" s="37" t="s">
        <v>114</v>
      </c>
      <c r="AC24" s="30"/>
      <c r="AD24" s="38" t="s">
        <v>67</v>
      </c>
      <c r="AE24" s="27" t="s">
        <v>152</v>
      </c>
      <c r="AF24" s="38" t="s">
        <v>21</v>
      </c>
      <c r="AG24" s="27" t="s">
        <v>103</v>
      </c>
      <c r="AH24" s="38" t="s">
        <v>67</v>
      </c>
      <c r="AI24" s="27" t="s">
        <v>161</v>
      </c>
      <c r="AJ24" s="30"/>
      <c r="AK24" s="28" t="s">
        <v>65</v>
      </c>
      <c r="AL24" s="27" t="s">
        <v>120</v>
      </c>
      <c r="AM24" s="28" t="s">
        <v>65</v>
      </c>
      <c r="AN24" s="39" t="s">
        <v>121</v>
      </c>
      <c r="AO24" s="28" t="s">
        <v>65</v>
      </c>
      <c r="AP24" s="39" t="s">
        <v>122</v>
      </c>
      <c r="AQ24" s="30"/>
      <c r="AR24" s="44" t="s">
        <v>67</v>
      </c>
      <c r="AS24" s="117" t="s">
        <v>273</v>
      </c>
      <c r="AT24" s="44" t="s">
        <v>67</v>
      </c>
      <c r="AU24" s="117" t="s">
        <v>273</v>
      </c>
      <c r="AV24" s="44" t="s">
        <v>65</v>
      </c>
      <c r="AW24" s="117" t="s">
        <v>262</v>
      </c>
      <c r="AX24" s="44" t="s">
        <v>21</v>
      </c>
      <c r="AY24" s="117" t="s">
        <v>253</v>
      </c>
      <c r="AZ24" s="30"/>
      <c r="BA24" s="96" t="s">
        <v>65</v>
      </c>
      <c r="BB24" s="42" t="s">
        <v>85</v>
      </c>
      <c r="BC24" s="96" t="s">
        <v>67</v>
      </c>
      <c r="BD24" s="97"/>
      <c r="BE24" s="96" t="s">
        <v>65</v>
      </c>
      <c r="BF24" s="42" t="s">
        <v>145</v>
      </c>
      <c r="BG24" s="30"/>
      <c r="BH24" s="38" t="s">
        <v>67</v>
      </c>
      <c r="BI24" s="27" t="s">
        <v>162</v>
      </c>
      <c r="BJ24" s="38" t="s">
        <v>67</v>
      </c>
      <c r="BK24" s="27" t="s">
        <v>380</v>
      </c>
      <c r="BL24" s="30"/>
      <c r="BM24" s="44" t="s">
        <v>67</v>
      </c>
      <c r="BN24" s="27" t="s">
        <v>404</v>
      </c>
      <c r="BO24" s="30"/>
      <c r="BP24" s="44" t="s">
        <v>65</v>
      </c>
      <c r="BQ24" s="126" t="s">
        <v>381</v>
      </c>
      <c r="BR24" s="44" t="s">
        <v>21</v>
      </c>
      <c r="BS24" s="126" t="s">
        <v>373</v>
      </c>
      <c r="BT24" s="46"/>
      <c r="BU24" s="68"/>
      <c r="BV24" s="148">
        <v>7</v>
      </c>
      <c r="BW24" s="144"/>
      <c r="BX24" s="147"/>
      <c r="BY24" s="148">
        <v>2</v>
      </c>
      <c r="BZ24" s="145"/>
      <c r="CA24" s="149" t="s">
        <v>65</v>
      </c>
      <c r="CB24" s="100"/>
      <c r="CC24" s="100"/>
      <c r="CD24" s="100"/>
      <c r="CE24" s="100"/>
      <c r="CF24" s="100"/>
      <c r="CG24" s="100"/>
      <c r="CH24" s="100"/>
      <c r="CI24" s="100"/>
      <c r="CJ24" s="100"/>
      <c r="CK24" s="100"/>
      <c r="CL24" s="100"/>
      <c r="CM24" s="100"/>
      <c r="CN24" s="100"/>
      <c r="CO24" s="100"/>
      <c r="CP24" s="100"/>
    </row>
    <row r="25" spans="1:94" ht="31.5" customHeight="1">
      <c r="A25" s="23">
        <v>13</v>
      </c>
      <c r="B25" s="60" t="s">
        <v>405</v>
      </c>
      <c r="C25" s="60" t="s">
        <v>322</v>
      </c>
      <c r="D25" s="60" t="s">
        <v>406</v>
      </c>
      <c r="E25" s="15"/>
      <c r="F25" s="28" t="s">
        <v>112</v>
      </c>
      <c r="G25" s="79"/>
      <c r="H25" s="28" t="s">
        <v>112</v>
      </c>
      <c r="I25" s="79"/>
      <c r="J25" s="30"/>
      <c r="K25" s="50" t="s">
        <v>111</v>
      </c>
      <c r="L25" s="140"/>
      <c r="M25" s="51" t="s">
        <v>111</v>
      </c>
      <c r="N25" s="141"/>
      <c r="O25" s="51" t="s">
        <v>111</v>
      </c>
      <c r="P25" s="141"/>
      <c r="Q25" s="30"/>
      <c r="R25" s="65"/>
      <c r="S25" s="47"/>
      <c r="T25" s="65"/>
      <c r="U25" s="47"/>
      <c r="V25" s="65" t="s">
        <v>111</v>
      </c>
      <c r="W25" s="47"/>
      <c r="X25" s="30"/>
      <c r="Y25" s="34" t="s">
        <v>67</v>
      </c>
      <c r="Z25" s="37" t="s">
        <v>113</v>
      </c>
      <c r="AA25" s="34" t="s">
        <v>67</v>
      </c>
      <c r="AB25" s="37" t="s">
        <v>114</v>
      </c>
      <c r="AC25" s="30"/>
      <c r="AD25" s="65"/>
      <c r="AE25" s="47"/>
      <c r="AF25" s="65"/>
      <c r="AG25" s="47"/>
      <c r="AH25" s="65" t="s">
        <v>111</v>
      </c>
      <c r="AI25" s="47"/>
      <c r="AJ25" s="30"/>
      <c r="AK25" s="28" t="s">
        <v>111</v>
      </c>
      <c r="AL25" s="66"/>
      <c r="AM25" s="28" t="s">
        <v>111</v>
      </c>
      <c r="AN25" s="66"/>
      <c r="AO25" s="28" t="s">
        <v>111</v>
      </c>
      <c r="AP25" s="66"/>
      <c r="AQ25" s="30"/>
      <c r="AR25" s="69"/>
      <c r="AS25" s="67"/>
      <c r="AT25" s="69"/>
      <c r="AU25" s="67"/>
      <c r="AV25" s="69"/>
      <c r="AW25" s="67"/>
      <c r="AX25" s="69" t="s">
        <v>111</v>
      </c>
      <c r="AY25" s="67"/>
      <c r="AZ25" s="30"/>
      <c r="BA25" s="96" t="s">
        <v>111</v>
      </c>
      <c r="BB25" s="97"/>
      <c r="BC25" s="96" t="s">
        <v>111</v>
      </c>
      <c r="BD25" s="97"/>
      <c r="BE25" s="96" t="s">
        <v>111</v>
      </c>
      <c r="BF25" s="97"/>
      <c r="BG25" s="30"/>
      <c r="BH25" s="82"/>
      <c r="BI25" s="47"/>
      <c r="BJ25" s="82" t="s">
        <v>111</v>
      </c>
      <c r="BK25" s="47"/>
      <c r="BL25" s="30"/>
      <c r="BM25" s="69" t="s">
        <v>111</v>
      </c>
      <c r="BN25" s="70"/>
      <c r="BO25" s="30"/>
      <c r="BP25" s="69" t="s">
        <v>111</v>
      </c>
      <c r="BQ25" s="67"/>
      <c r="BR25" s="69" t="s">
        <v>111</v>
      </c>
      <c r="BS25" s="151"/>
      <c r="BT25" s="46"/>
      <c r="BU25" s="68"/>
      <c r="BV25" s="147"/>
      <c r="BW25" s="144"/>
      <c r="BX25" s="147"/>
      <c r="BY25" s="147"/>
      <c r="BZ25" s="145"/>
      <c r="CA25" s="150" t="s">
        <v>111</v>
      </c>
      <c r="CB25" s="100"/>
      <c r="CC25" s="100"/>
      <c r="CD25" s="100"/>
      <c r="CE25" s="100"/>
      <c r="CF25" s="100"/>
      <c r="CG25" s="100"/>
      <c r="CH25" s="100"/>
      <c r="CI25" s="100"/>
      <c r="CJ25" s="100"/>
      <c r="CK25" s="100"/>
      <c r="CL25" s="100"/>
      <c r="CM25" s="100"/>
      <c r="CN25" s="100"/>
      <c r="CO25" s="100"/>
      <c r="CP25" s="100"/>
    </row>
    <row r="26" spans="1:94" ht="31.5" customHeight="1">
      <c r="A26" s="23">
        <v>14</v>
      </c>
      <c r="B26" s="24" t="s">
        <v>407</v>
      </c>
      <c r="C26" s="25" t="s">
        <v>375</v>
      </c>
      <c r="D26" s="25" t="s">
        <v>408</v>
      </c>
      <c r="E26" s="15"/>
      <c r="F26" s="28" t="s">
        <v>65</v>
      </c>
      <c r="G26" s="27" t="s">
        <v>66</v>
      </c>
      <c r="H26" s="28" t="s">
        <v>21</v>
      </c>
      <c r="I26" s="27" t="s">
        <v>97</v>
      </c>
      <c r="J26" s="30"/>
      <c r="K26" s="50" t="s">
        <v>21</v>
      </c>
      <c r="L26" s="32" t="s">
        <v>69</v>
      </c>
      <c r="M26" s="51" t="s">
        <v>21</v>
      </c>
      <c r="N26" s="32" t="s">
        <v>118</v>
      </c>
      <c r="O26" s="51" t="s">
        <v>65</v>
      </c>
      <c r="P26" s="32" t="s">
        <v>119</v>
      </c>
      <c r="Q26" s="30"/>
      <c r="R26" s="28" t="s">
        <v>21</v>
      </c>
      <c r="S26" s="27" t="s">
        <v>72</v>
      </c>
      <c r="T26" s="28" t="s">
        <v>21</v>
      </c>
      <c r="U26" s="27" t="s">
        <v>73</v>
      </c>
      <c r="V26" s="28" t="s">
        <v>21</v>
      </c>
      <c r="W26" s="27" t="s">
        <v>74</v>
      </c>
      <c r="X26" s="30"/>
      <c r="Y26" s="34" t="s">
        <v>21</v>
      </c>
      <c r="Z26" s="116" t="s">
        <v>246</v>
      </c>
      <c r="AA26" s="34" t="s">
        <v>21</v>
      </c>
      <c r="AB26" s="37" t="s">
        <v>76</v>
      </c>
      <c r="AC26" s="30"/>
      <c r="AD26" s="38" t="s">
        <v>65</v>
      </c>
      <c r="AE26" s="27" t="s">
        <v>77</v>
      </c>
      <c r="AF26" s="38" t="s">
        <v>65</v>
      </c>
      <c r="AG26" s="27" t="s">
        <v>78</v>
      </c>
      <c r="AH26" s="38" t="s">
        <v>65</v>
      </c>
      <c r="AI26" s="27" t="s">
        <v>79</v>
      </c>
      <c r="AJ26" s="30"/>
      <c r="AK26" s="28" t="s">
        <v>65</v>
      </c>
      <c r="AL26" s="39" t="s">
        <v>120</v>
      </c>
      <c r="AM26" s="28" t="s">
        <v>65</v>
      </c>
      <c r="AN26" s="39" t="s">
        <v>121</v>
      </c>
      <c r="AO26" s="28" t="s">
        <v>65</v>
      </c>
      <c r="AP26" s="39" t="s">
        <v>122</v>
      </c>
      <c r="AQ26" s="30"/>
      <c r="AR26" s="44" t="s">
        <v>65</v>
      </c>
      <c r="AS26" s="126" t="s">
        <v>250</v>
      </c>
      <c r="AT26" s="44" t="s">
        <v>67</v>
      </c>
      <c r="AU26" s="117" t="s">
        <v>273</v>
      </c>
      <c r="AV26" s="44" t="s">
        <v>67</v>
      </c>
      <c r="AW26" s="117" t="s">
        <v>273</v>
      </c>
      <c r="AX26" s="44" t="s">
        <v>21</v>
      </c>
      <c r="AY26" s="117" t="s">
        <v>253</v>
      </c>
      <c r="AZ26" s="30"/>
      <c r="BA26" s="96" t="s">
        <v>65</v>
      </c>
      <c r="BB26" s="42" t="s">
        <v>85</v>
      </c>
      <c r="BC26" s="96" t="s">
        <v>65</v>
      </c>
      <c r="BD26" s="42" t="s">
        <v>123</v>
      </c>
      <c r="BE26" s="96" t="s">
        <v>65</v>
      </c>
      <c r="BF26" s="42" t="s">
        <v>145</v>
      </c>
      <c r="BG26" s="30"/>
      <c r="BH26" s="38" t="s">
        <v>21</v>
      </c>
      <c r="BI26" s="27" t="s">
        <v>371</v>
      </c>
      <c r="BJ26" s="38" t="s">
        <v>65</v>
      </c>
      <c r="BK26" s="27" t="s">
        <v>146</v>
      </c>
      <c r="BL26" s="30"/>
      <c r="BM26" s="44" t="s">
        <v>21</v>
      </c>
      <c r="BN26" s="27" t="s">
        <v>134</v>
      </c>
      <c r="BO26" s="30"/>
      <c r="BP26" s="44" t="s">
        <v>21</v>
      </c>
      <c r="BQ26" s="126" t="s">
        <v>372</v>
      </c>
      <c r="BR26" s="44" t="s">
        <v>21</v>
      </c>
      <c r="BS26" s="126" t="s">
        <v>373</v>
      </c>
      <c r="BT26" s="46"/>
      <c r="BU26" s="68"/>
      <c r="BV26" s="148">
        <v>1</v>
      </c>
      <c r="BW26" s="144"/>
      <c r="BX26" s="147"/>
      <c r="BY26" s="147"/>
      <c r="BZ26" s="145"/>
      <c r="CA26" s="149" t="s">
        <v>21</v>
      </c>
      <c r="CB26" s="100"/>
      <c r="CC26" s="100"/>
      <c r="CD26" s="100"/>
      <c r="CE26" s="100"/>
      <c r="CF26" s="100"/>
      <c r="CG26" s="100"/>
      <c r="CH26" s="100"/>
      <c r="CI26" s="100"/>
      <c r="CJ26" s="100"/>
      <c r="CK26" s="100"/>
      <c r="CL26" s="100"/>
      <c r="CM26" s="100"/>
      <c r="CN26" s="100"/>
      <c r="CO26" s="100"/>
      <c r="CP26" s="100"/>
    </row>
    <row r="27" spans="1:94" ht="31.5" customHeight="1">
      <c r="A27" s="23">
        <v>15</v>
      </c>
      <c r="B27" s="24" t="s">
        <v>409</v>
      </c>
      <c r="C27" s="25" t="s">
        <v>294</v>
      </c>
      <c r="D27" s="25" t="s">
        <v>410</v>
      </c>
      <c r="E27" s="15"/>
      <c r="F27" s="28" t="s">
        <v>65</v>
      </c>
      <c r="G27" s="27" t="s">
        <v>66</v>
      </c>
      <c r="H27" s="28" t="s">
        <v>21</v>
      </c>
      <c r="I27" s="27" t="s">
        <v>97</v>
      </c>
      <c r="J27" s="30"/>
      <c r="K27" s="50" t="s">
        <v>21</v>
      </c>
      <c r="L27" s="32" t="s">
        <v>69</v>
      </c>
      <c r="M27" s="51" t="s">
        <v>65</v>
      </c>
      <c r="N27" s="32" t="s">
        <v>70</v>
      </c>
      <c r="O27" s="51" t="s">
        <v>65</v>
      </c>
      <c r="P27" s="32" t="s">
        <v>119</v>
      </c>
      <c r="Q27" s="30"/>
      <c r="R27" s="28" t="s">
        <v>21</v>
      </c>
      <c r="S27" s="27" t="s">
        <v>72</v>
      </c>
      <c r="T27" s="28" t="s">
        <v>21</v>
      </c>
      <c r="U27" s="27" t="s">
        <v>73</v>
      </c>
      <c r="V27" s="28" t="s">
        <v>21</v>
      </c>
      <c r="W27" s="27" t="s">
        <v>74</v>
      </c>
      <c r="X27" s="30"/>
      <c r="Y27" s="34" t="s">
        <v>21</v>
      </c>
      <c r="Z27" s="116" t="s">
        <v>246</v>
      </c>
      <c r="AA27" s="34" t="s">
        <v>21</v>
      </c>
      <c r="AB27" s="37" t="s">
        <v>76</v>
      </c>
      <c r="AC27" s="30"/>
      <c r="AD27" s="38" t="s">
        <v>67</v>
      </c>
      <c r="AE27" s="27" t="s">
        <v>152</v>
      </c>
      <c r="AF27" s="38" t="s">
        <v>21</v>
      </c>
      <c r="AG27" s="27" t="s">
        <v>103</v>
      </c>
      <c r="AH27" s="38" t="s">
        <v>65</v>
      </c>
      <c r="AI27" s="27" t="s">
        <v>79</v>
      </c>
      <c r="AJ27" s="30"/>
      <c r="AK27" s="28" t="s">
        <v>65</v>
      </c>
      <c r="AL27" s="45" t="s">
        <v>120</v>
      </c>
      <c r="AM27" s="28" t="s">
        <v>65</v>
      </c>
      <c r="AN27" s="27" t="s">
        <v>121</v>
      </c>
      <c r="AO27" s="28" t="s">
        <v>65</v>
      </c>
      <c r="AP27" s="27" t="s">
        <v>122</v>
      </c>
      <c r="AQ27" s="30"/>
      <c r="AR27" s="44" t="s">
        <v>65</v>
      </c>
      <c r="AS27" s="126" t="s">
        <v>250</v>
      </c>
      <c r="AT27" s="44" t="s">
        <v>67</v>
      </c>
      <c r="AU27" s="117" t="s">
        <v>273</v>
      </c>
      <c r="AV27" s="44" t="s">
        <v>65</v>
      </c>
      <c r="AW27" s="117" t="s">
        <v>262</v>
      </c>
      <c r="AX27" s="44" t="s">
        <v>21</v>
      </c>
      <c r="AY27" s="117" t="s">
        <v>253</v>
      </c>
      <c r="AZ27" s="30"/>
      <c r="BA27" s="96" t="s">
        <v>65</v>
      </c>
      <c r="BB27" s="42" t="s">
        <v>85</v>
      </c>
      <c r="BC27" s="96" t="s">
        <v>65</v>
      </c>
      <c r="BD27" s="42" t="s">
        <v>123</v>
      </c>
      <c r="BE27" s="96" t="s">
        <v>65</v>
      </c>
      <c r="BF27" s="42" t="s">
        <v>145</v>
      </c>
      <c r="BG27" s="30"/>
      <c r="BH27" s="38" t="s">
        <v>67</v>
      </c>
      <c r="BI27" s="27" t="s">
        <v>162</v>
      </c>
      <c r="BJ27" s="38" t="s">
        <v>65</v>
      </c>
      <c r="BK27" s="27" t="s">
        <v>146</v>
      </c>
      <c r="BL27" s="30"/>
      <c r="BM27" s="44" t="s">
        <v>65</v>
      </c>
      <c r="BN27" s="59" t="s">
        <v>388</v>
      </c>
      <c r="BO27" s="30"/>
      <c r="BP27" s="44" t="s">
        <v>21</v>
      </c>
      <c r="BQ27" s="126" t="s">
        <v>372</v>
      </c>
      <c r="BR27" s="44" t="s">
        <v>21</v>
      </c>
      <c r="BS27" s="126" t="s">
        <v>373</v>
      </c>
      <c r="BT27" s="46"/>
      <c r="BU27" s="68"/>
      <c r="BV27" s="148">
        <v>15</v>
      </c>
      <c r="BW27" s="144"/>
      <c r="BX27" s="147"/>
      <c r="BY27" s="148">
        <v>5</v>
      </c>
      <c r="BZ27" s="145"/>
      <c r="CA27" s="149" t="s">
        <v>65</v>
      </c>
      <c r="CB27" s="100"/>
      <c r="CC27" s="100"/>
      <c r="CD27" s="100"/>
      <c r="CE27" s="100"/>
      <c r="CF27" s="100"/>
      <c r="CG27" s="100"/>
      <c r="CH27" s="100"/>
      <c r="CI27" s="100"/>
      <c r="CJ27" s="100"/>
      <c r="CK27" s="100"/>
      <c r="CL27" s="100"/>
      <c r="CM27" s="100"/>
      <c r="CN27" s="100"/>
      <c r="CO27" s="100"/>
      <c r="CP27" s="100"/>
    </row>
    <row r="28" spans="1:94" ht="31.5" customHeight="1">
      <c r="A28" s="23">
        <v>16</v>
      </c>
      <c r="B28" s="24" t="s">
        <v>411</v>
      </c>
      <c r="C28" s="25" t="s">
        <v>323</v>
      </c>
      <c r="D28" s="25" t="s">
        <v>412</v>
      </c>
      <c r="E28" s="15"/>
      <c r="F28" s="28" t="s">
        <v>65</v>
      </c>
      <c r="G28" s="27" t="s">
        <v>66</v>
      </c>
      <c r="H28" s="28" t="s">
        <v>65</v>
      </c>
      <c r="I28" s="29" t="s">
        <v>133</v>
      </c>
      <c r="J28" s="30"/>
      <c r="K28" s="50" t="s">
        <v>21</v>
      </c>
      <c r="L28" s="32" t="s">
        <v>69</v>
      </c>
      <c r="M28" s="51" t="s">
        <v>65</v>
      </c>
      <c r="N28" s="32" t="s">
        <v>70</v>
      </c>
      <c r="O28" s="51" t="s">
        <v>65</v>
      </c>
      <c r="P28" s="32" t="s">
        <v>119</v>
      </c>
      <c r="Q28" s="30"/>
      <c r="R28" s="28" t="s">
        <v>67</v>
      </c>
      <c r="S28" s="27" t="s">
        <v>377</v>
      </c>
      <c r="T28" s="28" t="s">
        <v>65</v>
      </c>
      <c r="U28" s="27" t="s">
        <v>413</v>
      </c>
      <c r="V28" s="28" t="s">
        <v>65</v>
      </c>
      <c r="W28" s="27" t="s">
        <v>379</v>
      </c>
      <c r="X28" s="30"/>
      <c r="Y28" s="34" t="s">
        <v>21</v>
      </c>
      <c r="Z28" s="116" t="s">
        <v>246</v>
      </c>
      <c r="AA28" s="34" t="s">
        <v>21</v>
      </c>
      <c r="AB28" s="37" t="s">
        <v>76</v>
      </c>
      <c r="AC28" s="30"/>
      <c r="AD28" s="38" t="s">
        <v>67</v>
      </c>
      <c r="AE28" s="27" t="s">
        <v>152</v>
      </c>
      <c r="AF28" s="38" t="s">
        <v>21</v>
      </c>
      <c r="AG28" s="27" t="s">
        <v>103</v>
      </c>
      <c r="AH28" s="38" t="s">
        <v>65</v>
      </c>
      <c r="AI28" s="27" t="s">
        <v>79</v>
      </c>
      <c r="AJ28" s="30"/>
      <c r="AK28" s="28" t="s">
        <v>21</v>
      </c>
      <c r="AL28" s="39" t="s">
        <v>80</v>
      </c>
      <c r="AM28" s="28" t="s">
        <v>21</v>
      </c>
      <c r="AN28" s="39" t="s">
        <v>81</v>
      </c>
      <c r="AO28" s="28" t="s">
        <v>65</v>
      </c>
      <c r="AP28" s="39" t="s">
        <v>122</v>
      </c>
      <c r="AQ28" s="30"/>
      <c r="AR28" s="44" t="s">
        <v>65</v>
      </c>
      <c r="AS28" s="126" t="s">
        <v>250</v>
      </c>
      <c r="AT28" s="44" t="s">
        <v>67</v>
      </c>
      <c r="AU28" s="117" t="s">
        <v>273</v>
      </c>
      <c r="AV28" s="44" t="s">
        <v>67</v>
      </c>
      <c r="AW28" s="117" t="s">
        <v>273</v>
      </c>
      <c r="AX28" s="44" t="s">
        <v>21</v>
      </c>
      <c r="AY28" s="117" t="s">
        <v>253</v>
      </c>
      <c r="AZ28" s="30"/>
      <c r="BA28" s="96" t="s">
        <v>65</v>
      </c>
      <c r="BB28" s="42" t="s">
        <v>85</v>
      </c>
      <c r="BC28" s="96" t="s">
        <v>65</v>
      </c>
      <c r="BD28" s="42" t="s">
        <v>123</v>
      </c>
      <c r="BE28" s="96" t="s">
        <v>65</v>
      </c>
      <c r="BF28" s="42" t="s">
        <v>145</v>
      </c>
      <c r="BG28" s="30"/>
      <c r="BH28" s="38" t="s">
        <v>65</v>
      </c>
      <c r="BI28" s="27" t="s">
        <v>154</v>
      </c>
      <c r="BJ28" s="38" t="s">
        <v>21</v>
      </c>
      <c r="BK28" s="27" t="s">
        <v>89</v>
      </c>
      <c r="BL28" s="30"/>
      <c r="BM28" s="44" t="s">
        <v>65</v>
      </c>
      <c r="BN28" s="27" t="s">
        <v>147</v>
      </c>
      <c r="BO28" s="30"/>
      <c r="BP28" s="44" t="s">
        <v>21</v>
      </c>
      <c r="BQ28" s="126" t="s">
        <v>372</v>
      </c>
      <c r="BR28" s="44" t="s">
        <v>21</v>
      </c>
      <c r="BS28" s="126" t="s">
        <v>373</v>
      </c>
      <c r="BT28" s="46"/>
      <c r="BU28" s="68"/>
      <c r="BV28" s="148">
        <v>2</v>
      </c>
      <c r="BW28" s="144"/>
      <c r="BX28" s="147"/>
      <c r="BY28" s="148">
        <v>1</v>
      </c>
      <c r="BZ28" s="145"/>
      <c r="CA28" s="149" t="s">
        <v>21</v>
      </c>
      <c r="CB28" s="100"/>
      <c r="CC28" s="100"/>
      <c r="CD28" s="100"/>
      <c r="CE28" s="100"/>
      <c r="CF28" s="100"/>
      <c r="CG28" s="100"/>
      <c r="CH28" s="100"/>
      <c r="CI28" s="100"/>
      <c r="CJ28" s="100"/>
      <c r="CK28" s="100"/>
      <c r="CL28" s="100"/>
      <c r="CM28" s="100"/>
      <c r="CN28" s="100"/>
      <c r="CO28" s="100"/>
      <c r="CP28" s="100"/>
    </row>
    <row r="29" spans="1:94" ht="31.5" customHeight="1">
      <c r="A29" s="23">
        <v>17</v>
      </c>
      <c r="B29" s="75" t="s">
        <v>331</v>
      </c>
      <c r="C29" s="76" t="s">
        <v>414</v>
      </c>
      <c r="D29" s="76" t="s">
        <v>415</v>
      </c>
      <c r="E29" s="15"/>
      <c r="F29" s="28" t="s">
        <v>65</v>
      </c>
      <c r="G29" s="27" t="s">
        <v>66</v>
      </c>
      <c r="H29" s="28" t="s">
        <v>65</v>
      </c>
      <c r="I29" s="29" t="s">
        <v>133</v>
      </c>
      <c r="J29" s="30"/>
      <c r="K29" s="50" t="s">
        <v>65</v>
      </c>
      <c r="L29" s="32" t="s">
        <v>151</v>
      </c>
      <c r="M29" s="51" t="s">
        <v>65</v>
      </c>
      <c r="N29" s="32" t="s">
        <v>70</v>
      </c>
      <c r="O29" s="51" t="s">
        <v>65</v>
      </c>
      <c r="P29" s="32" t="s">
        <v>119</v>
      </c>
      <c r="Q29" s="30"/>
      <c r="R29" s="28" t="s">
        <v>65</v>
      </c>
      <c r="S29" s="27" t="s">
        <v>282</v>
      </c>
      <c r="T29" s="28" t="s">
        <v>21</v>
      </c>
      <c r="U29" s="27" t="s">
        <v>73</v>
      </c>
      <c r="V29" s="28" t="s">
        <v>21</v>
      </c>
      <c r="W29" s="27" t="s">
        <v>74</v>
      </c>
      <c r="X29" s="30"/>
      <c r="Y29" s="34" t="s">
        <v>67</v>
      </c>
      <c r="Z29" s="37" t="s">
        <v>113</v>
      </c>
      <c r="AA29" s="34" t="s">
        <v>67</v>
      </c>
      <c r="AB29" s="37" t="s">
        <v>114</v>
      </c>
      <c r="AC29" s="30"/>
      <c r="AD29" s="38" t="s">
        <v>65</v>
      </c>
      <c r="AE29" s="27" t="s">
        <v>77</v>
      </c>
      <c r="AF29" s="38" t="s">
        <v>21</v>
      </c>
      <c r="AG29" s="27" t="s">
        <v>103</v>
      </c>
      <c r="AH29" s="38" t="s">
        <v>67</v>
      </c>
      <c r="AI29" s="27" t="s">
        <v>161</v>
      </c>
      <c r="AJ29" s="30"/>
      <c r="AK29" s="28" t="s">
        <v>67</v>
      </c>
      <c r="AL29" s="39" t="s">
        <v>186</v>
      </c>
      <c r="AM29" s="28" t="s">
        <v>65</v>
      </c>
      <c r="AN29" s="39" t="s">
        <v>121</v>
      </c>
      <c r="AO29" s="28" t="s">
        <v>65</v>
      </c>
      <c r="AP29" s="39" t="s">
        <v>122</v>
      </c>
      <c r="AQ29" s="30"/>
      <c r="AR29" s="44" t="s">
        <v>21</v>
      </c>
      <c r="AS29" s="117" t="s">
        <v>402</v>
      </c>
      <c r="AT29" s="44" t="s">
        <v>67</v>
      </c>
      <c r="AU29" s="117" t="s">
        <v>273</v>
      </c>
      <c r="AV29" s="44" t="s">
        <v>65</v>
      </c>
      <c r="AW29" s="117" t="s">
        <v>262</v>
      </c>
      <c r="AX29" s="44" t="s">
        <v>21</v>
      </c>
      <c r="AY29" s="117" t="s">
        <v>253</v>
      </c>
      <c r="AZ29" s="30"/>
      <c r="BA29" s="96" t="s">
        <v>65</v>
      </c>
      <c r="BB29" s="42" t="s">
        <v>85</v>
      </c>
      <c r="BC29" s="96" t="s">
        <v>65</v>
      </c>
      <c r="BD29" s="42" t="s">
        <v>123</v>
      </c>
      <c r="BE29" s="96" t="s">
        <v>65</v>
      </c>
      <c r="BF29" s="42" t="s">
        <v>145</v>
      </c>
      <c r="BG29" s="30"/>
      <c r="BH29" s="38" t="s">
        <v>67</v>
      </c>
      <c r="BI29" s="27" t="s">
        <v>162</v>
      </c>
      <c r="BJ29" s="38" t="s">
        <v>65</v>
      </c>
      <c r="BK29" s="27" t="s">
        <v>146</v>
      </c>
      <c r="BL29" s="30"/>
      <c r="BM29" s="44" t="s">
        <v>65</v>
      </c>
      <c r="BN29" s="59" t="s">
        <v>388</v>
      </c>
      <c r="BO29" s="30"/>
      <c r="BP29" s="44" t="s">
        <v>21</v>
      </c>
      <c r="BQ29" s="126" t="s">
        <v>372</v>
      </c>
      <c r="BR29" s="44" t="s">
        <v>21</v>
      </c>
      <c r="BS29" s="126" t="s">
        <v>373</v>
      </c>
      <c r="BT29" s="46"/>
      <c r="BU29" s="68"/>
      <c r="BV29" s="148">
        <v>2</v>
      </c>
      <c r="BW29" s="144"/>
      <c r="BX29" s="147"/>
      <c r="BY29" s="148">
        <v>2</v>
      </c>
      <c r="BZ29" s="145"/>
      <c r="CA29" s="149" t="s">
        <v>21</v>
      </c>
      <c r="CB29" s="100"/>
      <c r="CC29" s="100"/>
      <c r="CD29" s="100"/>
      <c r="CE29" s="100"/>
      <c r="CF29" s="100"/>
      <c r="CG29" s="100"/>
      <c r="CH29" s="100"/>
      <c r="CI29" s="100"/>
      <c r="CJ29" s="100"/>
      <c r="CK29" s="100"/>
      <c r="CL29" s="100"/>
      <c r="CM29" s="100"/>
      <c r="CN29" s="100"/>
      <c r="CO29" s="100"/>
      <c r="CP29" s="100"/>
    </row>
    <row r="30" spans="1:94" ht="31.5" customHeight="1">
      <c r="A30" s="23">
        <v>18</v>
      </c>
      <c r="B30" s="24" t="s">
        <v>416</v>
      </c>
      <c r="C30" s="25" t="s">
        <v>365</v>
      </c>
      <c r="D30" s="25" t="s">
        <v>417</v>
      </c>
      <c r="E30" s="15"/>
      <c r="F30" s="28" t="s">
        <v>21</v>
      </c>
      <c r="G30" s="27" t="s">
        <v>96</v>
      </c>
      <c r="H30" s="28" t="s">
        <v>21</v>
      </c>
      <c r="I30" s="27" t="s">
        <v>97</v>
      </c>
      <c r="J30" s="30"/>
      <c r="K30" s="50" t="s">
        <v>98</v>
      </c>
      <c r="L30" s="32" t="s">
        <v>99</v>
      </c>
      <c r="M30" s="51" t="s">
        <v>98</v>
      </c>
      <c r="N30" s="32" t="s">
        <v>100</v>
      </c>
      <c r="O30" s="51" t="s">
        <v>98</v>
      </c>
      <c r="P30" s="32" t="s">
        <v>101</v>
      </c>
      <c r="Q30" s="30"/>
      <c r="R30" s="28" t="s">
        <v>65</v>
      </c>
      <c r="S30" s="27" t="s">
        <v>282</v>
      </c>
      <c r="T30" s="28" t="s">
        <v>65</v>
      </c>
      <c r="U30" s="27" t="s">
        <v>413</v>
      </c>
      <c r="V30" s="28" t="s">
        <v>21</v>
      </c>
      <c r="W30" s="27" t="s">
        <v>74</v>
      </c>
      <c r="X30" s="30"/>
      <c r="Y30" s="34" t="s">
        <v>98</v>
      </c>
      <c r="Z30" s="116" t="s">
        <v>246</v>
      </c>
      <c r="AA30" s="34" t="s">
        <v>98</v>
      </c>
      <c r="AB30" s="37" t="s">
        <v>76</v>
      </c>
      <c r="AC30" s="30"/>
      <c r="AD30" s="38" t="s">
        <v>65</v>
      </c>
      <c r="AE30" s="27" t="s">
        <v>77</v>
      </c>
      <c r="AF30" s="38" t="s">
        <v>21</v>
      </c>
      <c r="AG30" s="27" t="s">
        <v>103</v>
      </c>
      <c r="AH30" s="38" t="s">
        <v>21</v>
      </c>
      <c r="AI30" s="27" t="s">
        <v>140</v>
      </c>
      <c r="AJ30" s="30"/>
      <c r="AK30" s="28" t="s">
        <v>21</v>
      </c>
      <c r="AL30" s="45" t="s">
        <v>80</v>
      </c>
      <c r="AM30" s="28" t="s">
        <v>21</v>
      </c>
      <c r="AN30" s="27" t="s">
        <v>81</v>
      </c>
      <c r="AO30" s="28" t="s">
        <v>21</v>
      </c>
      <c r="AP30" s="27" t="s">
        <v>82</v>
      </c>
      <c r="AQ30" s="30"/>
      <c r="AR30" s="44" t="s">
        <v>21</v>
      </c>
      <c r="AS30" s="117" t="s">
        <v>402</v>
      </c>
      <c r="AT30" s="44" t="s">
        <v>65</v>
      </c>
      <c r="AU30" s="117" t="s">
        <v>251</v>
      </c>
      <c r="AV30" s="44" t="s">
        <v>65</v>
      </c>
      <c r="AW30" s="117" t="s">
        <v>262</v>
      </c>
      <c r="AX30" s="44" t="s">
        <v>21</v>
      </c>
      <c r="AY30" s="117" t="s">
        <v>253</v>
      </c>
      <c r="AZ30" s="30"/>
      <c r="BA30" s="96" t="s">
        <v>21</v>
      </c>
      <c r="BB30" s="55" t="s">
        <v>105</v>
      </c>
      <c r="BC30" s="96" t="s">
        <v>65</v>
      </c>
      <c r="BD30" s="42" t="s">
        <v>123</v>
      </c>
      <c r="BE30" s="96" t="s">
        <v>21</v>
      </c>
      <c r="BF30" s="97"/>
      <c r="BG30" s="30"/>
      <c r="BH30" s="38" t="s">
        <v>21</v>
      </c>
      <c r="BI30" s="27" t="s">
        <v>371</v>
      </c>
      <c r="BJ30" s="38" t="s">
        <v>21</v>
      </c>
      <c r="BK30" s="27" t="s">
        <v>89</v>
      </c>
      <c r="BL30" s="30"/>
      <c r="BM30" s="44" t="s">
        <v>21</v>
      </c>
      <c r="BN30" s="27" t="s">
        <v>134</v>
      </c>
      <c r="BO30" s="30"/>
      <c r="BP30" s="44" t="s">
        <v>21</v>
      </c>
      <c r="BQ30" s="126" t="s">
        <v>372</v>
      </c>
      <c r="BR30" s="44" t="s">
        <v>21</v>
      </c>
      <c r="BS30" s="126" t="s">
        <v>373</v>
      </c>
      <c r="BT30" s="46"/>
      <c r="BU30" s="78">
        <v>3</v>
      </c>
      <c r="BV30" s="148">
        <v>1</v>
      </c>
      <c r="BW30" s="144"/>
      <c r="BX30" s="147"/>
      <c r="BY30" s="148">
        <v>1</v>
      </c>
      <c r="BZ30" s="145"/>
      <c r="CA30" s="149" t="s">
        <v>21</v>
      </c>
      <c r="CB30" s="100"/>
      <c r="CC30" s="100"/>
      <c r="CD30" s="100"/>
      <c r="CE30" s="100"/>
      <c r="CF30" s="100"/>
      <c r="CG30" s="100"/>
      <c r="CH30" s="100"/>
      <c r="CI30" s="100"/>
      <c r="CJ30" s="100"/>
      <c r="CK30" s="100"/>
      <c r="CL30" s="100"/>
      <c r="CM30" s="100"/>
      <c r="CN30" s="100"/>
      <c r="CO30" s="100"/>
      <c r="CP30" s="100"/>
    </row>
    <row r="31" spans="1:94" ht="31.5" customHeight="1">
      <c r="A31" s="23">
        <v>19</v>
      </c>
      <c r="B31" s="24" t="s">
        <v>418</v>
      </c>
      <c r="C31" s="25" t="s">
        <v>419</v>
      </c>
      <c r="D31" s="25" t="s">
        <v>420</v>
      </c>
      <c r="E31" s="15"/>
      <c r="F31" s="28" t="s">
        <v>65</v>
      </c>
      <c r="G31" s="27" t="s">
        <v>66</v>
      </c>
      <c r="H31" s="28" t="s">
        <v>65</v>
      </c>
      <c r="I31" s="29" t="s">
        <v>133</v>
      </c>
      <c r="J31" s="30"/>
      <c r="K31" s="50" t="s">
        <v>98</v>
      </c>
      <c r="L31" s="32" t="s">
        <v>99</v>
      </c>
      <c r="M31" s="50" t="s">
        <v>21</v>
      </c>
      <c r="N31" s="32" t="s">
        <v>118</v>
      </c>
      <c r="O31" s="50" t="s">
        <v>21</v>
      </c>
      <c r="P31" s="32" t="s">
        <v>71</v>
      </c>
      <c r="Q31" s="30"/>
      <c r="R31" s="28" t="s">
        <v>21</v>
      </c>
      <c r="S31" s="52" t="s">
        <v>72</v>
      </c>
      <c r="T31" s="28" t="s">
        <v>21</v>
      </c>
      <c r="U31" s="52" t="s">
        <v>73</v>
      </c>
      <c r="V31" s="28" t="s">
        <v>21</v>
      </c>
      <c r="W31" s="52" t="s">
        <v>74</v>
      </c>
      <c r="X31" s="30"/>
      <c r="Y31" s="34" t="s">
        <v>98</v>
      </c>
      <c r="Z31" s="116" t="s">
        <v>246</v>
      </c>
      <c r="AA31" s="34" t="s">
        <v>98</v>
      </c>
      <c r="AB31" s="37" t="s">
        <v>76</v>
      </c>
      <c r="AC31" s="30"/>
      <c r="AD31" s="38" t="s">
        <v>21</v>
      </c>
      <c r="AE31" s="27" t="s">
        <v>102</v>
      </c>
      <c r="AF31" s="38" t="s">
        <v>98</v>
      </c>
      <c r="AG31" s="27" t="s">
        <v>212</v>
      </c>
      <c r="AH31" s="38" t="s">
        <v>21</v>
      </c>
      <c r="AI31" s="27" t="s">
        <v>140</v>
      </c>
      <c r="AJ31" s="30"/>
      <c r="AK31" s="28" t="s">
        <v>21</v>
      </c>
      <c r="AL31" s="45" t="s">
        <v>80</v>
      </c>
      <c r="AM31" s="28" t="s">
        <v>21</v>
      </c>
      <c r="AN31" s="27" t="s">
        <v>81</v>
      </c>
      <c r="AO31" s="28" t="s">
        <v>21</v>
      </c>
      <c r="AP31" s="27" t="s">
        <v>82</v>
      </c>
      <c r="AQ31" s="30"/>
      <c r="AR31" s="44" t="s">
        <v>65</v>
      </c>
      <c r="AS31" s="126" t="s">
        <v>250</v>
      </c>
      <c r="AT31" s="44" t="s">
        <v>67</v>
      </c>
      <c r="AU31" s="117" t="s">
        <v>273</v>
      </c>
      <c r="AV31" s="44" t="s">
        <v>65</v>
      </c>
      <c r="AW31" s="117" t="s">
        <v>262</v>
      </c>
      <c r="AX31" s="44" t="s">
        <v>21</v>
      </c>
      <c r="AY31" s="117" t="s">
        <v>253</v>
      </c>
      <c r="AZ31" s="30"/>
      <c r="BA31" s="96" t="s">
        <v>65</v>
      </c>
      <c r="BB31" s="42" t="s">
        <v>85</v>
      </c>
      <c r="BC31" s="96" t="s">
        <v>65</v>
      </c>
      <c r="BD31" s="42" t="s">
        <v>123</v>
      </c>
      <c r="BE31" s="96" t="s">
        <v>65</v>
      </c>
      <c r="BF31" s="42" t="s">
        <v>145</v>
      </c>
      <c r="BG31" s="30"/>
      <c r="BH31" s="38" t="s">
        <v>21</v>
      </c>
      <c r="BI31" s="27" t="s">
        <v>371</v>
      </c>
      <c r="BJ31" s="38" t="s">
        <v>21</v>
      </c>
      <c r="BK31" s="27" t="s">
        <v>89</v>
      </c>
      <c r="BL31" s="30"/>
      <c r="BM31" s="44" t="s">
        <v>21</v>
      </c>
      <c r="BN31" s="27" t="s">
        <v>134</v>
      </c>
      <c r="BO31" s="30"/>
      <c r="BP31" s="44" t="s">
        <v>21</v>
      </c>
      <c r="BQ31" s="126" t="s">
        <v>372</v>
      </c>
      <c r="BR31" s="44" t="s">
        <v>21</v>
      </c>
      <c r="BS31" s="126" t="s">
        <v>373</v>
      </c>
      <c r="BT31" s="46"/>
      <c r="BU31" s="68"/>
      <c r="BV31" s="147"/>
      <c r="BW31" s="144"/>
      <c r="BX31" s="147"/>
      <c r="BY31" s="148">
        <v>3</v>
      </c>
      <c r="BZ31" s="145"/>
      <c r="CA31" s="149" t="s">
        <v>21</v>
      </c>
      <c r="CB31" s="100"/>
      <c r="CC31" s="100"/>
      <c r="CD31" s="100"/>
      <c r="CE31" s="100"/>
      <c r="CF31" s="100"/>
      <c r="CG31" s="100"/>
      <c r="CH31" s="100"/>
      <c r="CI31" s="100"/>
      <c r="CJ31" s="100"/>
      <c r="CK31" s="100"/>
      <c r="CL31" s="100"/>
      <c r="CM31" s="100"/>
      <c r="CN31" s="100"/>
      <c r="CO31" s="100"/>
      <c r="CP31" s="100"/>
    </row>
    <row r="32" spans="1:94" ht="31.5" customHeight="1">
      <c r="A32" s="23">
        <v>20</v>
      </c>
      <c r="B32" s="75" t="s">
        <v>400</v>
      </c>
      <c r="C32" s="76" t="s">
        <v>189</v>
      </c>
      <c r="D32" s="76" t="s">
        <v>421</v>
      </c>
      <c r="E32" s="15"/>
      <c r="F32" s="28" t="s">
        <v>65</v>
      </c>
      <c r="G32" s="27" t="s">
        <v>66</v>
      </c>
      <c r="H32" s="28" t="s">
        <v>65</v>
      </c>
      <c r="I32" s="29" t="s">
        <v>133</v>
      </c>
      <c r="J32" s="30"/>
      <c r="K32" s="50" t="s">
        <v>21</v>
      </c>
      <c r="L32" s="32" t="s">
        <v>69</v>
      </c>
      <c r="M32" s="51" t="s">
        <v>65</v>
      </c>
      <c r="N32" s="32" t="s">
        <v>70</v>
      </c>
      <c r="O32" s="51" t="s">
        <v>65</v>
      </c>
      <c r="P32" s="32" t="s">
        <v>119</v>
      </c>
      <c r="Q32" s="30"/>
      <c r="R32" s="28" t="s">
        <v>21</v>
      </c>
      <c r="S32" s="27" t="s">
        <v>72</v>
      </c>
      <c r="T32" s="28" t="s">
        <v>21</v>
      </c>
      <c r="U32" s="27" t="s">
        <v>73</v>
      </c>
      <c r="V32" s="28" t="s">
        <v>65</v>
      </c>
      <c r="W32" s="27" t="s">
        <v>379</v>
      </c>
      <c r="X32" s="30"/>
      <c r="Y32" s="34" t="s">
        <v>21</v>
      </c>
      <c r="Z32" s="116" t="s">
        <v>246</v>
      </c>
      <c r="AA32" s="34" t="s">
        <v>67</v>
      </c>
      <c r="AB32" s="37" t="s">
        <v>114</v>
      </c>
      <c r="AC32" s="30"/>
      <c r="AD32" s="38" t="s">
        <v>65</v>
      </c>
      <c r="AE32" s="27" t="s">
        <v>77</v>
      </c>
      <c r="AF32" s="38" t="s">
        <v>65</v>
      </c>
      <c r="AG32" s="27" t="s">
        <v>78</v>
      </c>
      <c r="AH32" s="38" t="s">
        <v>65</v>
      </c>
      <c r="AI32" s="27" t="s">
        <v>79</v>
      </c>
      <c r="AJ32" s="30"/>
      <c r="AK32" s="28" t="s">
        <v>65</v>
      </c>
      <c r="AL32" s="45" t="s">
        <v>120</v>
      </c>
      <c r="AM32" s="28" t="s">
        <v>65</v>
      </c>
      <c r="AN32" s="27" t="s">
        <v>121</v>
      </c>
      <c r="AO32" s="28" t="s">
        <v>65</v>
      </c>
      <c r="AP32" s="27" t="s">
        <v>122</v>
      </c>
      <c r="AQ32" s="30"/>
      <c r="AR32" s="44" t="s">
        <v>65</v>
      </c>
      <c r="AS32" s="126" t="s">
        <v>250</v>
      </c>
      <c r="AT32" s="44" t="s">
        <v>67</v>
      </c>
      <c r="AU32" s="117" t="s">
        <v>273</v>
      </c>
      <c r="AV32" s="44" t="s">
        <v>67</v>
      </c>
      <c r="AW32" s="117" t="s">
        <v>273</v>
      </c>
      <c r="AX32" s="44" t="s">
        <v>21</v>
      </c>
      <c r="AY32" s="117" t="s">
        <v>253</v>
      </c>
      <c r="AZ32" s="30"/>
      <c r="BA32" s="96" t="s">
        <v>65</v>
      </c>
      <c r="BB32" s="42" t="s">
        <v>85</v>
      </c>
      <c r="BC32" s="96" t="s">
        <v>67</v>
      </c>
      <c r="BD32" s="152"/>
      <c r="BE32" s="96" t="s">
        <v>65</v>
      </c>
      <c r="BF32" s="42" t="s">
        <v>145</v>
      </c>
      <c r="BG32" s="30"/>
      <c r="BH32" s="38" t="s">
        <v>65</v>
      </c>
      <c r="BI32" s="27" t="s">
        <v>154</v>
      </c>
      <c r="BJ32" s="38" t="s">
        <v>21</v>
      </c>
      <c r="BK32" s="27" t="s">
        <v>89</v>
      </c>
      <c r="BL32" s="30"/>
      <c r="BM32" s="44" t="s">
        <v>65</v>
      </c>
      <c r="BN32" s="27" t="s">
        <v>147</v>
      </c>
      <c r="BO32" s="30"/>
      <c r="BP32" s="44" t="s">
        <v>21</v>
      </c>
      <c r="BQ32" s="126" t="s">
        <v>372</v>
      </c>
      <c r="BR32" s="44" t="s">
        <v>21</v>
      </c>
      <c r="BS32" s="126" t="s">
        <v>373</v>
      </c>
      <c r="BT32" s="46"/>
      <c r="BU32" s="68"/>
      <c r="BV32" s="148">
        <v>4</v>
      </c>
      <c r="BW32" s="144"/>
      <c r="BX32" s="147"/>
      <c r="BY32" s="148">
        <v>6</v>
      </c>
      <c r="BZ32" s="145"/>
      <c r="CA32" s="149" t="s">
        <v>21</v>
      </c>
      <c r="CB32" s="100"/>
      <c r="CC32" s="100"/>
      <c r="CD32" s="100"/>
      <c r="CE32" s="100"/>
      <c r="CF32" s="100"/>
      <c r="CG32" s="100"/>
      <c r="CH32" s="100"/>
      <c r="CI32" s="100"/>
      <c r="CJ32" s="100"/>
      <c r="CK32" s="100"/>
      <c r="CL32" s="100"/>
      <c r="CM32" s="100"/>
      <c r="CN32" s="100"/>
      <c r="CO32" s="100"/>
      <c r="CP32" s="100"/>
    </row>
    <row r="33" spans="1:94" ht="31.5" customHeight="1">
      <c r="A33" s="23">
        <v>21</v>
      </c>
      <c r="B33" s="75" t="s">
        <v>422</v>
      </c>
      <c r="C33" s="76" t="s">
        <v>178</v>
      </c>
      <c r="D33" s="155" t="s">
        <v>423</v>
      </c>
      <c r="E33" s="15"/>
      <c r="F33" s="28" t="s">
        <v>67</v>
      </c>
      <c r="G33" s="29" t="s">
        <v>68</v>
      </c>
      <c r="H33" s="28" t="s">
        <v>67</v>
      </c>
      <c r="I33" s="29" t="s">
        <v>68</v>
      </c>
      <c r="J33" s="30"/>
      <c r="K33" s="50" t="s">
        <v>65</v>
      </c>
      <c r="L33" s="32" t="s">
        <v>151</v>
      </c>
      <c r="M33" s="51" t="s">
        <v>65</v>
      </c>
      <c r="N33" s="32" t="s">
        <v>70</v>
      </c>
      <c r="O33" s="51" t="s">
        <v>65</v>
      </c>
      <c r="P33" s="32" t="s">
        <v>119</v>
      </c>
      <c r="Q33" s="30"/>
      <c r="R33" s="28" t="s">
        <v>21</v>
      </c>
      <c r="S33" s="153" t="s">
        <v>72</v>
      </c>
      <c r="T33" s="28" t="s">
        <v>65</v>
      </c>
      <c r="U33" s="27" t="s">
        <v>413</v>
      </c>
      <c r="V33" s="28" t="s">
        <v>65</v>
      </c>
      <c r="W33" s="27" t="s">
        <v>379</v>
      </c>
      <c r="X33" s="30"/>
      <c r="Y33" s="34" t="s">
        <v>67</v>
      </c>
      <c r="Z33" s="29" t="s">
        <v>113</v>
      </c>
      <c r="AA33" s="34" t="s">
        <v>67</v>
      </c>
      <c r="AB33" s="37" t="s">
        <v>114</v>
      </c>
      <c r="AC33" s="30"/>
      <c r="AD33" s="38" t="s">
        <v>67</v>
      </c>
      <c r="AE33" s="27" t="s">
        <v>152</v>
      </c>
      <c r="AF33" s="38" t="s">
        <v>65</v>
      </c>
      <c r="AG33" s="27" t="s">
        <v>78</v>
      </c>
      <c r="AH33" s="38" t="s">
        <v>67</v>
      </c>
      <c r="AI33" s="27" t="s">
        <v>161</v>
      </c>
      <c r="AJ33" s="30"/>
      <c r="AK33" s="28" t="s">
        <v>67</v>
      </c>
      <c r="AL33" s="45" t="s">
        <v>186</v>
      </c>
      <c r="AM33" s="28" t="s">
        <v>67</v>
      </c>
      <c r="AN33" s="27" t="s">
        <v>187</v>
      </c>
      <c r="AO33" s="28" t="s">
        <v>67</v>
      </c>
      <c r="AP33" s="27" t="s">
        <v>176</v>
      </c>
      <c r="AQ33" s="30"/>
      <c r="AR33" s="44" t="s">
        <v>65</v>
      </c>
      <c r="AS33" s="126" t="s">
        <v>250</v>
      </c>
      <c r="AT33" s="44" t="s">
        <v>67</v>
      </c>
      <c r="AU33" s="117" t="s">
        <v>273</v>
      </c>
      <c r="AV33" s="44" t="s">
        <v>67</v>
      </c>
      <c r="AW33" s="117" t="s">
        <v>273</v>
      </c>
      <c r="AX33" s="44" t="s">
        <v>65</v>
      </c>
      <c r="AY33" s="117" t="s">
        <v>283</v>
      </c>
      <c r="AZ33" s="30"/>
      <c r="BA33" s="96" t="s">
        <v>65</v>
      </c>
      <c r="BB33" s="42" t="s">
        <v>85</v>
      </c>
      <c r="BC33" s="96" t="s">
        <v>65</v>
      </c>
      <c r="BD33" s="42" t="s">
        <v>123</v>
      </c>
      <c r="BE33" s="96" t="s">
        <v>65</v>
      </c>
      <c r="BF33" s="42" t="s">
        <v>145</v>
      </c>
      <c r="BG33" s="30"/>
      <c r="BH33" s="38" t="s">
        <v>67</v>
      </c>
      <c r="BI33" s="27" t="s">
        <v>162</v>
      </c>
      <c r="BJ33" s="38" t="s">
        <v>67</v>
      </c>
      <c r="BK33" s="27" t="s">
        <v>380</v>
      </c>
      <c r="BL33" s="30"/>
      <c r="BM33" s="44" t="s">
        <v>65</v>
      </c>
      <c r="BN33" s="27" t="s">
        <v>147</v>
      </c>
      <c r="BO33" s="30"/>
      <c r="BP33" s="44" t="s">
        <v>65</v>
      </c>
      <c r="BQ33" s="126" t="s">
        <v>381</v>
      </c>
      <c r="BR33" s="44" t="s">
        <v>65</v>
      </c>
      <c r="BS33" s="126" t="s">
        <v>399</v>
      </c>
      <c r="BT33" s="46"/>
      <c r="BU33" s="68"/>
      <c r="BV33" s="148">
        <v>16</v>
      </c>
      <c r="BW33" s="144"/>
      <c r="BX33" s="147"/>
      <c r="BY33" s="148">
        <v>11</v>
      </c>
      <c r="BZ33" s="145"/>
      <c r="CA33" s="149" t="s">
        <v>65</v>
      </c>
      <c r="CB33" s="100"/>
      <c r="CC33" s="100"/>
      <c r="CD33" s="100"/>
      <c r="CE33" s="100"/>
      <c r="CF33" s="100"/>
      <c r="CG33" s="100"/>
      <c r="CH33" s="100"/>
      <c r="CI33" s="100"/>
      <c r="CJ33" s="100"/>
      <c r="CK33" s="100"/>
      <c r="CL33" s="100"/>
      <c r="CM33" s="100"/>
      <c r="CN33" s="100"/>
      <c r="CO33" s="100"/>
      <c r="CP33" s="100"/>
    </row>
    <row r="34" spans="1:94" ht="31.5" customHeight="1">
      <c r="A34" s="23">
        <v>22</v>
      </c>
      <c r="B34" s="60" t="s">
        <v>309</v>
      </c>
      <c r="C34" s="60" t="s">
        <v>424</v>
      </c>
      <c r="D34" s="60" t="s">
        <v>425</v>
      </c>
      <c r="E34" s="15"/>
      <c r="F34" s="28" t="s">
        <v>112</v>
      </c>
      <c r="G34" s="47"/>
      <c r="H34" s="28" t="s">
        <v>112</v>
      </c>
      <c r="I34" s="47"/>
      <c r="J34" s="30"/>
      <c r="K34" s="50" t="s">
        <v>111</v>
      </c>
      <c r="L34" s="141"/>
      <c r="M34" s="51" t="s">
        <v>111</v>
      </c>
      <c r="N34" s="141"/>
      <c r="O34" s="51" t="s">
        <v>111</v>
      </c>
      <c r="P34" s="141"/>
      <c r="Q34" s="30"/>
      <c r="R34" s="65"/>
      <c r="S34" s="47"/>
      <c r="T34" s="65"/>
      <c r="U34" s="47"/>
      <c r="V34" s="65" t="s">
        <v>111</v>
      </c>
      <c r="W34" s="47"/>
      <c r="X34" s="30"/>
      <c r="Y34" s="34" t="s">
        <v>67</v>
      </c>
      <c r="Z34" s="37" t="s">
        <v>113</v>
      </c>
      <c r="AA34" s="34" t="s">
        <v>67</v>
      </c>
      <c r="AB34" s="37" t="s">
        <v>114</v>
      </c>
      <c r="AC34" s="30"/>
      <c r="AD34" s="65"/>
      <c r="AE34" s="47"/>
      <c r="AF34" s="65"/>
      <c r="AG34" s="47"/>
      <c r="AH34" s="65" t="s">
        <v>111</v>
      </c>
      <c r="AI34" s="66"/>
      <c r="AJ34" s="30"/>
      <c r="AK34" s="28" t="s">
        <v>111</v>
      </c>
      <c r="AL34" s="66"/>
      <c r="AM34" s="28" t="s">
        <v>111</v>
      </c>
      <c r="AN34" s="66"/>
      <c r="AO34" s="28" t="s">
        <v>111</v>
      </c>
      <c r="AP34" s="66"/>
      <c r="AQ34" s="30"/>
      <c r="AR34" s="69"/>
      <c r="AS34" s="67"/>
      <c r="AT34" s="69"/>
      <c r="AU34" s="67"/>
      <c r="AV34" s="69"/>
      <c r="AW34" s="67"/>
      <c r="AX34" s="69" t="s">
        <v>111</v>
      </c>
      <c r="AY34" s="67"/>
      <c r="AZ34" s="30"/>
      <c r="BA34" s="96" t="s">
        <v>111</v>
      </c>
      <c r="BB34" s="97"/>
      <c r="BC34" s="96" t="s">
        <v>111</v>
      </c>
      <c r="BD34" s="97"/>
      <c r="BE34" s="96" t="s">
        <v>111</v>
      </c>
      <c r="BF34" s="97"/>
      <c r="BG34" s="30"/>
      <c r="BH34" s="82"/>
      <c r="BI34" s="47"/>
      <c r="BJ34" s="82" t="s">
        <v>111</v>
      </c>
      <c r="BK34" s="47"/>
      <c r="BL34" s="30"/>
      <c r="BM34" s="69" t="s">
        <v>111</v>
      </c>
      <c r="BN34" s="70"/>
      <c r="BO34" s="30"/>
      <c r="BP34" s="69" t="s">
        <v>111</v>
      </c>
      <c r="BQ34" s="67"/>
      <c r="BR34" s="69" t="s">
        <v>111</v>
      </c>
      <c r="BS34" s="151"/>
      <c r="BT34" s="46"/>
      <c r="BU34" s="68"/>
      <c r="BV34" s="147"/>
      <c r="BW34" s="144"/>
      <c r="BX34" s="147"/>
      <c r="BY34" s="147"/>
      <c r="BZ34" s="145"/>
      <c r="CA34" s="150" t="s">
        <v>111</v>
      </c>
      <c r="CB34" s="100"/>
      <c r="CC34" s="100"/>
      <c r="CD34" s="100"/>
      <c r="CE34" s="100"/>
      <c r="CF34" s="100"/>
      <c r="CG34" s="100"/>
      <c r="CH34" s="100"/>
      <c r="CI34" s="100"/>
      <c r="CJ34" s="100"/>
      <c r="CK34" s="100"/>
      <c r="CL34" s="100"/>
      <c r="CM34" s="100"/>
      <c r="CN34" s="100"/>
      <c r="CO34" s="100"/>
      <c r="CP34" s="100"/>
    </row>
    <row r="35" spans="1:94" ht="31.5" customHeight="1">
      <c r="A35" s="23">
        <v>23</v>
      </c>
      <c r="B35" s="75" t="s">
        <v>426</v>
      </c>
      <c r="C35" s="76" t="s">
        <v>427</v>
      </c>
      <c r="D35" s="155" t="s">
        <v>428</v>
      </c>
      <c r="E35" s="15"/>
      <c r="F35" s="28" t="s">
        <v>21</v>
      </c>
      <c r="G35" s="27" t="s">
        <v>96</v>
      </c>
      <c r="H35" s="28" t="s">
        <v>21</v>
      </c>
      <c r="I35" s="27" t="s">
        <v>97</v>
      </c>
      <c r="J35" s="30"/>
      <c r="K35" s="50" t="s">
        <v>21</v>
      </c>
      <c r="L35" s="32" t="s">
        <v>69</v>
      </c>
      <c r="M35" s="51" t="s">
        <v>21</v>
      </c>
      <c r="N35" s="32" t="s">
        <v>118</v>
      </c>
      <c r="O35" s="51" t="s">
        <v>21</v>
      </c>
      <c r="P35" s="32" t="s">
        <v>71</v>
      </c>
      <c r="Q35" s="30"/>
      <c r="R35" s="28" t="s">
        <v>21</v>
      </c>
      <c r="S35" s="27" t="s">
        <v>72</v>
      </c>
      <c r="T35" s="28" t="s">
        <v>21</v>
      </c>
      <c r="U35" s="27" t="s">
        <v>73</v>
      </c>
      <c r="V35" s="28" t="s">
        <v>21</v>
      </c>
      <c r="W35" s="27" t="s">
        <v>74</v>
      </c>
      <c r="X35" s="30"/>
      <c r="Y35" s="34" t="s">
        <v>21</v>
      </c>
      <c r="Z35" s="116" t="s">
        <v>246</v>
      </c>
      <c r="AA35" s="34" t="s">
        <v>21</v>
      </c>
      <c r="AB35" s="37" t="s">
        <v>76</v>
      </c>
      <c r="AC35" s="30"/>
      <c r="AD35" s="38" t="s">
        <v>21</v>
      </c>
      <c r="AE35" s="27" t="s">
        <v>102</v>
      </c>
      <c r="AF35" s="38" t="s">
        <v>21</v>
      </c>
      <c r="AG35" s="27" t="s">
        <v>103</v>
      </c>
      <c r="AH35" s="38" t="s">
        <v>21</v>
      </c>
      <c r="AI35" s="27" t="s">
        <v>140</v>
      </c>
      <c r="AJ35" s="30"/>
      <c r="AK35" s="28" t="s">
        <v>21</v>
      </c>
      <c r="AL35" s="27" t="s">
        <v>80</v>
      </c>
      <c r="AM35" s="28" t="s">
        <v>21</v>
      </c>
      <c r="AN35" s="27" t="s">
        <v>81</v>
      </c>
      <c r="AO35" s="28" t="s">
        <v>21</v>
      </c>
      <c r="AP35" s="27" t="s">
        <v>82</v>
      </c>
      <c r="AQ35" s="30"/>
      <c r="AR35" s="44" t="s">
        <v>65</v>
      </c>
      <c r="AS35" s="126" t="s">
        <v>250</v>
      </c>
      <c r="AT35" s="44" t="s">
        <v>67</v>
      </c>
      <c r="AU35" s="117" t="s">
        <v>273</v>
      </c>
      <c r="AV35" s="44" t="s">
        <v>21</v>
      </c>
      <c r="AW35" s="117" t="s">
        <v>252</v>
      </c>
      <c r="AX35" s="44" t="s">
        <v>21</v>
      </c>
      <c r="AY35" s="117" t="s">
        <v>253</v>
      </c>
      <c r="AZ35" s="30"/>
      <c r="BA35" s="96" t="s">
        <v>65</v>
      </c>
      <c r="BB35" s="42" t="s">
        <v>85</v>
      </c>
      <c r="BC35" s="96" t="s">
        <v>21</v>
      </c>
      <c r="BD35" s="42" t="s">
        <v>106</v>
      </c>
      <c r="BE35" s="96" t="s">
        <v>65</v>
      </c>
      <c r="BF35" s="42" t="s">
        <v>145</v>
      </c>
      <c r="BG35" s="30"/>
      <c r="BH35" s="38" t="s">
        <v>21</v>
      </c>
      <c r="BI35" s="27" t="s">
        <v>371</v>
      </c>
      <c r="BJ35" s="38" t="s">
        <v>65</v>
      </c>
      <c r="BK35" s="27" t="s">
        <v>146</v>
      </c>
      <c r="BL35" s="30"/>
      <c r="BM35" s="44" t="s">
        <v>21</v>
      </c>
      <c r="BN35" s="27" t="s">
        <v>134</v>
      </c>
      <c r="BO35" s="30"/>
      <c r="BP35" s="44" t="s">
        <v>21</v>
      </c>
      <c r="BQ35" s="126" t="s">
        <v>372</v>
      </c>
      <c r="BR35" s="44" t="s">
        <v>21</v>
      </c>
      <c r="BS35" s="126" t="s">
        <v>373</v>
      </c>
      <c r="BT35" s="46"/>
      <c r="BU35" s="78">
        <v>5</v>
      </c>
      <c r="BV35" s="148">
        <v>4</v>
      </c>
      <c r="BW35" s="144"/>
      <c r="BX35" s="147"/>
      <c r="BY35" s="148">
        <v>1</v>
      </c>
      <c r="BZ35" s="145"/>
      <c r="CA35" s="149" t="s">
        <v>21</v>
      </c>
      <c r="CB35" s="100"/>
      <c r="CC35" s="100"/>
      <c r="CD35" s="100"/>
      <c r="CE35" s="100"/>
      <c r="CF35" s="100"/>
      <c r="CG35" s="100"/>
      <c r="CH35" s="100"/>
      <c r="CI35" s="100"/>
      <c r="CJ35" s="100"/>
      <c r="CK35" s="100"/>
      <c r="CL35" s="100"/>
      <c r="CM35" s="100"/>
      <c r="CN35" s="100"/>
      <c r="CO35" s="100"/>
      <c r="CP35" s="100"/>
    </row>
    <row r="36" spans="1:94" ht="31.5" customHeight="1">
      <c r="A36" s="23">
        <v>24</v>
      </c>
      <c r="B36" s="60" t="s">
        <v>426</v>
      </c>
      <c r="C36" s="60" t="s">
        <v>429</v>
      </c>
      <c r="D36" s="60" t="s">
        <v>430</v>
      </c>
      <c r="E36" s="15"/>
      <c r="F36" s="28" t="s">
        <v>111</v>
      </c>
      <c r="G36" s="47"/>
      <c r="H36" s="28" t="s">
        <v>111</v>
      </c>
      <c r="I36" s="47"/>
      <c r="J36" s="30"/>
      <c r="K36" s="50" t="s">
        <v>111</v>
      </c>
      <c r="L36" s="140"/>
      <c r="M36" s="51" t="s">
        <v>111</v>
      </c>
      <c r="N36" s="140"/>
      <c r="O36" s="51" t="s">
        <v>111</v>
      </c>
      <c r="P36" s="141"/>
      <c r="Q36" s="30"/>
      <c r="R36" s="65"/>
      <c r="S36" s="47"/>
      <c r="T36" s="65"/>
      <c r="U36" s="47"/>
      <c r="V36" s="65" t="s">
        <v>111</v>
      </c>
      <c r="W36" s="47"/>
      <c r="X36" s="30"/>
      <c r="Y36" s="34" t="s">
        <v>67</v>
      </c>
      <c r="Z36" s="37" t="s">
        <v>113</v>
      </c>
      <c r="AA36" s="34" t="s">
        <v>67</v>
      </c>
      <c r="AB36" s="37" t="s">
        <v>114</v>
      </c>
      <c r="AC36" s="30"/>
      <c r="AD36" s="65"/>
      <c r="AE36" s="47"/>
      <c r="AF36" s="65"/>
      <c r="AG36" s="47"/>
      <c r="AH36" s="65" t="s">
        <v>111</v>
      </c>
      <c r="AI36" s="130"/>
      <c r="AJ36" s="30"/>
      <c r="AK36" s="28" t="s">
        <v>111</v>
      </c>
      <c r="AL36" s="66"/>
      <c r="AM36" s="28" t="s">
        <v>111</v>
      </c>
      <c r="AN36" s="66"/>
      <c r="AO36" s="28" t="s">
        <v>111</v>
      </c>
      <c r="AP36" s="66"/>
      <c r="AQ36" s="30"/>
      <c r="AR36" s="44" t="s">
        <v>67</v>
      </c>
      <c r="AS36" s="117" t="s">
        <v>273</v>
      </c>
      <c r="AT36" s="44" t="s">
        <v>67</v>
      </c>
      <c r="AU36" s="117" t="s">
        <v>273</v>
      </c>
      <c r="AV36" s="44" t="s">
        <v>67</v>
      </c>
      <c r="AW36" s="117" t="s">
        <v>273</v>
      </c>
      <c r="AX36" s="44" t="s">
        <v>67</v>
      </c>
      <c r="AY36" s="117" t="s">
        <v>273</v>
      </c>
      <c r="AZ36" s="30"/>
      <c r="BA36" s="96" t="s">
        <v>111</v>
      </c>
      <c r="BB36" s="97"/>
      <c r="BC36" s="96" t="s">
        <v>65</v>
      </c>
      <c r="BD36" s="42" t="s">
        <v>123</v>
      </c>
      <c r="BE36" s="96" t="s">
        <v>111</v>
      </c>
      <c r="BF36" s="97"/>
      <c r="BG36" s="30"/>
      <c r="BH36" s="82"/>
      <c r="BI36" s="47"/>
      <c r="BJ36" s="82" t="s">
        <v>111</v>
      </c>
      <c r="BK36" s="47"/>
      <c r="BL36" s="30"/>
      <c r="BM36" s="69" t="s">
        <v>111</v>
      </c>
      <c r="BN36" s="70"/>
      <c r="BO36" s="30"/>
      <c r="BP36" s="69" t="s">
        <v>111</v>
      </c>
      <c r="BQ36" s="67"/>
      <c r="BR36" s="69" t="s">
        <v>111</v>
      </c>
      <c r="BS36" s="151"/>
      <c r="BT36" s="46"/>
      <c r="BU36" s="68"/>
      <c r="BV36" s="147"/>
      <c r="BW36" s="144"/>
      <c r="BX36" s="147"/>
      <c r="BY36" s="147"/>
      <c r="BZ36" s="145"/>
      <c r="CA36" s="150" t="s">
        <v>111</v>
      </c>
      <c r="CB36" s="100"/>
      <c r="CC36" s="100"/>
      <c r="CD36" s="100"/>
      <c r="CE36" s="100"/>
      <c r="CF36" s="100"/>
      <c r="CG36" s="100"/>
      <c r="CH36" s="100"/>
      <c r="CI36" s="100"/>
      <c r="CJ36" s="100"/>
      <c r="CK36" s="100"/>
      <c r="CL36" s="100"/>
      <c r="CM36" s="100"/>
      <c r="CN36" s="100"/>
      <c r="CO36" s="100"/>
      <c r="CP36" s="100"/>
    </row>
    <row r="37" spans="1:94" ht="31.5" customHeight="1">
      <c r="A37" s="23">
        <v>25</v>
      </c>
      <c r="B37" s="75" t="s">
        <v>184</v>
      </c>
      <c r="C37" s="76" t="s">
        <v>431</v>
      </c>
      <c r="D37" s="76" t="s">
        <v>432</v>
      </c>
      <c r="E37" s="15"/>
      <c r="F37" s="28" t="s">
        <v>65</v>
      </c>
      <c r="G37" s="27" t="s">
        <v>66</v>
      </c>
      <c r="H37" s="28" t="s">
        <v>65</v>
      </c>
      <c r="I37" s="29" t="s">
        <v>133</v>
      </c>
      <c r="J37" s="30"/>
      <c r="K37" s="50" t="s">
        <v>21</v>
      </c>
      <c r="L37" s="32" t="s">
        <v>69</v>
      </c>
      <c r="M37" s="51" t="s">
        <v>65</v>
      </c>
      <c r="N37" s="32" t="s">
        <v>70</v>
      </c>
      <c r="O37" s="51" t="s">
        <v>21</v>
      </c>
      <c r="P37" s="32" t="s">
        <v>71</v>
      </c>
      <c r="Q37" s="30"/>
      <c r="R37" s="28" t="s">
        <v>21</v>
      </c>
      <c r="S37" s="27" t="s">
        <v>72</v>
      </c>
      <c r="T37" s="28" t="s">
        <v>21</v>
      </c>
      <c r="U37" s="27" t="s">
        <v>73</v>
      </c>
      <c r="V37" s="28" t="s">
        <v>21</v>
      </c>
      <c r="W37" s="27" t="s">
        <v>74</v>
      </c>
      <c r="X37" s="30"/>
      <c r="Y37" s="34" t="s">
        <v>21</v>
      </c>
      <c r="Z37" s="116" t="s">
        <v>246</v>
      </c>
      <c r="AA37" s="34" t="s">
        <v>67</v>
      </c>
      <c r="AB37" s="37" t="s">
        <v>114</v>
      </c>
      <c r="AC37" s="30"/>
      <c r="AD37" s="38" t="s">
        <v>65</v>
      </c>
      <c r="AE37" s="27" t="s">
        <v>77</v>
      </c>
      <c r="AF37" s="38" t="s">
        <v>21</v>
      </c>
      <c r="AG37" s="27" t="s">
        <v>103</v>
      </c>
      <c r="AH37" s="38" t="s">
        <v>21</v>
      </c>
      <c r="AI37" s="27" t="s">
        <v>140</v>
      </c>
      <c r="AJ37" s="30"/>
      <c r="AK37" s="28" t="s">
        <v>65</v>
      </c>
      <c r="AL37" s="39" t="s">
        <v>120</v>
      </c>
      <c r="AM37" s="28" t="s">
        <v>21</v>
      </c>
      <c r="AN37" s="39" t="s">
        <v>81</v>
      </c>
      <c r="AO37" s="28" t="s">
        <v>65</v>
      </c>
      <c r="AP37" s="39" t="s">
        <v>122</v>
      </c>
      <c r="AQ37" s="30"/>
      <c r="AR37" s="44" t="s">
        <v>65</v>
      </c>
      <c r="AS37" s="126" t="s">
        <v>250</v>
      </c>
      <c r="AT37" s="44" t="s">
        <v>67</v>
      </c>
      <c r="AU37" s="117" t="s">
        <v>273</v>
      </c>
      <c r="AV37" s="44" t="s">
        <v>65</v>
      </c>
      <c r="AW37" s="117" t="s">
        <v>262</v>
      </c>
      <c r="AX37" s="44" t="s">
        <v>21</v>
      </c>
      <c r="AY37" s="117" t="s">
        <v>253</v>
      </c>
      <c r="AZ37" s="30"/>
      <c r="BA37" s="96" t="s">
        <v>65</v>
      </c>
      <c r="BB37" s="42" t="s">
        <v>85</v>
      </c>
      <c r="BC37" s="96" t="s">
        <v>65</v>
      </c>
      <c r="BD37" s="42" t="s">
        <v>123</v>
      </c>
      <c r="BE37" s="96" t="s">
        <v>65</v>
      </c>
      <c r="BF37" s="42" t="s">
        <v>145</v>
      </c>
      <c r="BG37" s="30"/>
      <c r="BH37" s="38" t="s">
        <v>21</v>
      </c>
      <c r="BI37" s="27" t="s">
        <v>371</v>
      </c>
      <c r="BJ37" s="38" t="s">
        <v>21</v>
      </c>
      <c r="BK37" s="27" t="s">
        <v>89</v>
      </c>
      <c r="BL37" s="30"/>
      <c r="BM37" s="44" t="s">
        <v>21</v>
      </c>
      <c r="BN37" s="27" t="s">
        <v>134</v>
      </c>
      <c r="BO37" s="30"/>
      <c r="BP37" s="44" t="s">
        <v>21</v>
      </c>
      <c r="BQ37" s="126" t="s">
        <v>372</v>
      </c>
      <c r="BR37" s="44" t="s">
        <v>21</v>
      </c>
      <c r="BS37" s="126" t="s">
        <v>373</v>
      </c>
      <c r="BT37" s="46"/>
      <c r="BU37" s="68"/>
      <c r="BV37" s="148">
        <v>1</v>
      </c>
      <c r="BW37" s="144"/>
      <c r="BX37" s="147"/>
      <c r="BY37" s="148">
        <v>5</v>
      </c>
      <c r="BZ37" s="145"/>
      <c r="CA37" s="149" t="s">
        <v>21</v>
      </c>
      <c r="CB37" s="100"/>
      <c r="CC37" s="100"/>
      <c r="CD37" s="100"/>
      <c r="CE37" s="100"/>
      <c r="CF37" s="100"/>
      <c r="CG37" s="100"/>
      <c r="CH37" s="100"/>
      <c r="CI37" s="100"/>
      <c r="CJ37" s="100"/>
      <c r="CK37" s="100"/>
      <c r="CL37" s="100"/>
      <c r="CM37" s="100"/>
      <c r="CN37" s="100"/>
      <c r="CO37" s="100"/>
      <c r="CP37" s="100"/>
    </row>
    <row r="38" spans="1:94" ht="31.5" customHeight="1">
      <c r="A38" s="23">
        <v>26</v>
      </c>
      <c r="B38" s="24" t="s">
        <v>316</v>
      </c>
      <c r="C38" s="25" t="s">
        <v>433</v>
      </c>
      <c r="D38" s="25" t="s">
        <v>434</v>
      </c>
      <c r="E38" s="15"/>
      <c r="F38" s="28" t="s">
        <v>65</v>
      </c>
      <c r="G38" s="27" t="s">
        <v>66</v>
      </c>
      <c r="H38" s="28" t="s">
        <v>65</v>
      </c>
      <c r="I38" s="29" t="s">
        <v>133</v>
      </c>
      <c r="J38" s="30"/>
      <c r="K38" s="50" t="s">
        <v>98</v>
      </c>
      <c r="L38" s="32" t="s">
        <v>99</v>
      </c>
      <c r="M38" s="50" t="s">
        <v>98</v>
      </c>
      <c r="N38" s="32" t="s">
        <v>100</v>
      </c>
      <c r="O38" s="50" t="s">
        <v>98</v>
      </c>
      <c r="P38" s="32" t="s">
        <v>101</v>
      </c>
      <c r="Q38" s="30"/>
      <c r="R38" s="28" t="s">
        <v>21</v>
      </c>
      <c r="S38" s="52" t="s">
        <v>72</v>
      </c>
      <c r="T38" s="28" t="s">
        <v>21</v>
      </c>
      <c r="U38" s="52" t="s">
        <v>73</v>
      </c>
      <c r="V38" s="28" t="s">
        <v>21</v>
      </c>
      <c r="W38" s="52" t="s">
        <v>74</v>
      </c>
      <c r="X38" s="30"/>
      <c r="Y38" s="34" t="s">
        <v>98</v>
      </c>
      <c r="Z38" s="116" t="s">
        <v>246</v>
      </c>
      <c r="AA38" s="34" t="s">
        <v>98</v>
      </c>
      <c r="AB38" s="37" t="s">
        <v>76</v>
      </c>
      <c r="AC38" s="30"/>
      <c r="AD38" s="38" t="s">
        <v>98</v>
      </c>
      <c r="AE38" s="27" t="s">
        <v>392</v>
      </c>
      <c r="AF38" s="38" t="s">
        <v>98</v>
      </c>
      <c r="AG38" s="27" t="s">
        <v>212</v>
      </c>
      <c r="AH38" s="38" t="s">
        <v>21</v>
      </c>
      <c r="AI38" s="27" t="s">
        <v>140</v>
      </c>
      <c r="AJ38" s="30"/>
      <c r="AK38" s="28" t="s">
        <v>21</v>
      </c>
      <c r="AL38" s="66"/>
      <c r="AM38" s="28" t="s">
        <v>65</v>
      </c>
      <c r="AN38" s="39" t="s">
        <v>121</v>
      </c>
      <c r="AO38" s="28" t="s">
        <v>65</v>
      </c>
      <c r="AP38" s="39" t="s">
        <v>122</v>
      </c>
      <c r="AQ38" s="30"/>
      <c r="AR38" s="44" t="s">
        <v>65</v>
      </c>
      <c r="AS38" s="126" t="s">
        <v>250</v>
      </c>
      <c r="AT38" s="44" t="s">
        <v>21</v>
      </c>
      <c r="AU38" s="118" t="s">
        <v>435</v>
      </c>
      <c r="AV38" s="44" t="s">
        <v>65</v>
      </c>
      <c r="AW38" s="117" t="s">
        <v>262</v>
      </c>
      <c r="AX38" s="44" t="s">
        <v>65</v>
      </c>
      <c r="AY38" s="117" t="s">
        <v>283</v>
      </c>
      <c r="AZ38" s="30"/>
      <c r="BA38" s="96" t="s">
        <v>21</v>
      </c>
      <c r="BB38" s="55" t="s">
        <v>105</v>
      </c>
      <c r="BC38" s="96" t="s">
        <v>65</v>
      </c>
      <c r="BD38" s="42" t="s">
        <v>123</v>
      </c>
      <c r="BE38" s="96" t="s">
        <v>21</v>
      </c>
      <c r="BF38" s="97"/>
      <c r="BG38" s="30"/>
      <c r="BH38" s="38" t="s">
        <v>65</v>
      </c>
      <c r="BI38" s="27" t="s">
        <v>154</v>
      </c>
      <c r="BJ38" s="38" t="s">
        <v>65</v>
      </c>
      <c r="BK38" s="27" t="s">
        <v>146</v>
      </c>
      <c r="BL38" s="30"/>
      <c r="BM38" s="44" t="s">
        <v>98</v>
      </c>
      <c r="BN38" s="27" t="s">
        <v>436</v>
      </c>
      <c r="BO38" s="30"/>
      <c r="BP38" s="44" t="s">
        <v>21</v>
      </c>
      <c r="BQ38" s="126" t="s">
        <v>372</v>
      </c>
      <c r="BR38" s="44" t="s">
        <v>21</v>
      </c>
      <c r="BS38" s="126" t="s">
        <v>373</v>
      </c>
      <c r="BT38" s="46"/>
      <c r="BU38" s="78">
        <v>5</v>
      </c>
      <c r="BV38" s="148">
        <v>3</v>
      </c>
      <c r="BW38" s="144"/>
      <c r="BX38" s="148">
        <v>1</v>
      </c>
      <c r="BY38" s="148">
        <v>1</v>
      </c>
      <c r="BZ38" s="145"/>
      <c r="CA38" s="149" t="s">
        <v>21</v>
      </c>
      <c r="CB38" s="100"/>
      <c r="CC38" s="100"/>
      <c r="CD38" s="100"/>
      <c r="CE38" s="100"/>
      <c r="CF38" s="100"/>
      <c r="CG38" s="100"/>
      <c r="CH38" s="100"/>
      <c r="CI38" s="100"/>
      <c r="CJ38" s="100"/>
      <c r="CK38" s="100"/>
      <c r="CL38" s="100"/>
      <c r="CM38" s="100"/>
      <c r="CN38" s="100"/>
      <c r="CO38" s="100"/>
      <c r="CP38" s="100"/>
    </row>
    <row r="39" spans="1:94" ht="31.5" customHeight="1">
      <c r="A39" s="23">
        <v>27</v>
      </c>
      <c r="B39" s="76" t="s">
        <v>437</v>
      </c>
      <c r="C39" s="76" t="s">
        <v>316</v>
      </c>
      <c r="D39" s="76" t="s">
        <v>438</v>
      </c>
      <c r="E39" s="15"/>
      <c r="F39" s="28" t="s">
        <v>65</v>
      </c>
      <c r="G39" s="27" t="s">
        <v>66</v>
      </c>
      <c r="H39" s="28" t="s">
        <v>65</v>
      </c>
      <c r="I39" s="29" t="s">
        <v>133</v>
      </c>
      <c r="J39" s="30"/>
      <c r="K39" s="50" t="s">
        <v>65</v>
      </c>
      <c r="L39" s="32" t="s">
        <v>151</v>
      </c>
      <c r="M39" s="51" t="s">
        <v>65</v>
      </c>
      <c r="N39" s="32" t="s">
        <v>70</v>
      </c>
      <c r="O39" s="51" t="s">
        <v>65</v>
      </c>
      <c r="P39" s="32" t="s">
        <v>119</v>
      </c>
      <c r="Q39" s="30"/>
      <c r="R39" s="28" t="s">
        <v>21</v>
      </c>
      <c r="S39" s="27" t="s">
        <v>72</v>
      </c>
      <c r="T39" s="28" t="s">
        <v>65</v>
      </c>
      <c r="U39" s="27" t="s">
        <v>413</v>
      </c>
      <c r="V39" s="28" t="s">
        <v>65</v>
      </c>
      <c r="W39" s="27" t="s">
        <v>379</v>
      </c>
      <c r="X39" s="30"/>
      <c r="Y39" s="34" t="s">
        <v>65</v>
      </c>
      <c r="Z39" s="37" t="s">
        <v>127</v>
      </c>
      <c r="AA39" s="34" t="s">
        <v>65</v>
      </c>
      <c r="AB39" s="37" t="s">
        <v>127</v>
      </c>
      <c r="AC39" s="30"/>
      <c r="AD39" s="38" t="s">
        <v>65</v>
      </c>
      <c r="AE39" s="27" t="s">
        <v>77</v>
      </c>
      <c r="AF39" s="38" t="s">
        <v>65</v>
      </c>
      <c r="AG39" s="27" t="s">
        <v>78</v>
      </c>
      <c r="AH39" s="38" t="s">
        <v>65</v>
      </c>
      <c r="AI39" s="27" t="s">
        <v>79</v>
      </c>
      <c r="AJ39" s="30"/>
      <c r="AK39" s="28" t="s">
        <v>65</v>
      </c>
      <c r="AL39" s="45" t="s">
        <v>120</v>
      </c>
      <c r="AM39" s="28" t="s">
        <v>65</v>
      </c>
      <c r="AN39" s="27" t="s">
        <v>121</v>
      </c>
      <c r="AO39" s="28" t="s">
        <v>65</v>
      </c>
      <c r="AP39" s="27" t="s">
        <v>122</v>
      </c>
      <c r="AQ39" s="30"/>
      <c r="AR39" s="44" t="s">
        <v>21</v>
      </c>
      <c r="AS39" s="117" t="s">
        <v>402</v>
      </c>
      <c r="AT39" s="44" t="s">
        <v>65</v>
      </c>
      <c r="AU39" s="117" t="s">
        <v>251</v>
      </c>
      <c r="AV39" s="44" t="s">
        <v>67</v>
      </c>
      <c r="AW39" s="117" t="s">
        <v>273</v>
      </c>
      <c r="AX39" s="44" t="s">
        <v>65</v>
      </c>
      <c r="AY39" s="117" t="s">
        <v>283</v>
      </c>
      <c r="AZ39" s="30"/>
      <c r="BA39" s="96" t="s">
        <v>65</v>
      </c>
      <c r="BB39" s="42" t="s">
        <v>85</v>
      </c>
      <c r="BC39" s="96" t="s">
        <v>21</v>
      </c>
      <c r="BD39" s="42" t="s">
        <v>106</v>
      </c>
      <c r="BE39" s="96" t="s">
        <v>65</v>
      </c>
      <c r="BF39" s="42" t="s">
        <v>145</v>
      </c>
      <c r="BG39" s="30"/>
      <c r="BH39" s="38" t="s">
        <v>67</v>
      </c>
      <c r="BI39" s="27" t="s">
        <v>162</v>
      </c>
      <c r="BJ39" s="38" t="s">
        <v>67</v>
      </c>
      <c r="BK39" s="27" t="s">
        <v>380</v>
      </c>
      <c r="BL39" s="30"/>
      <c r="BM39" s="44" t="s">
        <v>67</v>
      </c>
      <c r="BN39" s="59" t="s">
        <v>404</v>
      </c>
      <c r="BO39" s="30"/>
      <c r="BP39" s="44" t="s">
        <v>65</v>
      </c>
      <c r="BQ39" s="126" t="s">
        <v>381</v>
      </c>
      <c r="BR39" s="44" t="s">
        <v>21</v>
      </c>
      <c r="BS39" s="117" t="s">
        <v>256</v>
      </c>
      <c r="BT39" s="46"/>
      <c r="BU39" s="78">
        <v>2</v>
      </c>
      <c r="BV39" s="148">
        <v>10</v>
      </c>
      <c r="BW39" s="144"/>
      <c r="BX39" s="147"/>
      <c r="BY39" s="148">
        <v>2</v>
      </c>
      <c r="BZ39" s="145"/>
      <c r="CA39" s="149" t="s">
        <v>21</v>
      </c>
      <c r="CB39" s="100"/>
      <c r="CC39" s="100"/>
      <c r="CD39" s="100"/>
      <c r="CE39" s="100"/>
      <c r="CF39" s="100"/>
      <c r="CG39" s="100"/>
      <c r="CH39" s="100"/>
      <c r="CI39" s="100"/>
      <c r="CJ39" s="100"/>
      <c r="CK39" s="100"/>
      <c r="CL39" s="100"/>
      <c r="CM39" s="100"/>
      <c r="CN39" s="100"/>
      <c r="CO39" s="100"/>
      <c r="CP39" s="100"/>
    </row>
    <row r="40" spans="1:94" ht="31.5" customHeight="1">
      <c r="A40" s="23">
        <v>28</v>
      </c>
      <c r="B40" s="24" t="s">
        <v>325</v>
      </c>
      <c r="C40" s="25" t="s">
        <v>439</v>
      </c>
      <c r="D40" s="25" t="s">
        <v>440</v>
      </c>
      <c r="E40" s="15"/>
      <c r="F40" s="28" t="s">
        <v>67</v>
      </c>
      <c r="G40" s="29" t="s">
        <v>68</v>
      </c>
      <c r="H40" s="28" t="s">
        <v>65</v>
      </c>
      <c r="I40" s="29" t="s">
        <v>133</v>
      </c>
      <c r="J40" s="30"/>
      <c r="K40" s="50" t="s">
        <v>21</v>
      </c>
      <c r="L40" s="32" t="s">
        <v>69</v>
      </c>
      <c r="M40" s="51" t="s">
        <v>65</v>
      </c>
      <c r="N40" s="32" t="s">
        <v>70</v>
      </c>
      <c r="O40" s="51" t="s">
        <v>65</v>
      </c>
      <c r="P40" s="32" t="s">
        <v>119</v>
      </c>
      <c r="Q40" s="30"/>
      <c r="R40" s="28" t="s">
        <v>21</v>
      </c>
      <c r="S40" s="27" t="s">
        <v>72</v>
      </c>
      <c r="T40" s="28" t="s">
        <v>21</v>
      </c>
      <c r="U40" s="27" t="s">
        <v>73</v>
      </c>
      <c r="V40" s="28" t="s">
        <v>21</v>
      </c>
      <c r="W40" s="27" t="s">
        <v>74</v>
      </c>
      <c r="X40" s="30"/>
      <c r="Y40" s="34" t="s">
        <v>21</v>
      </c>
      <c r="Z40" s="116" t="s">
        <v>246</v>
      </c>
      <c r="AA40" s="34" t="s">
        <v>98</v>
      </c>
      <c r="AB40" s="29" t="s">
        <v>76</v>
      </c>
      <c r="AC40" s="30"/>
      <c r="AD40" s="38" t="s">
        <v>67</v>
      </c>
      <c r="AE40" s="27" t="s">
        <v>152</v>
      </c>
      <c r="AF40" s="38" t="s">
        <v>65</v>
      </c>
      <c r="AG40" s="27" t="s">
        <v>78</v>
      </c>
      <c r="AH40" s="38" t="s">
        <v>67</v>
      </c>
      <c r="AI40" s="27" t="s">
        <v>161</v>
      </c>
      <c r="AJ40" s="30"/>
      <c r="AK40" s="28" t="s">
        <v>65</v>
      </c>
      <c r="AL40" s="39" t="s">
        <v>120</v>
      </c>
      <c r="AM40" s="28" t="s">
        <v>67</v>
      </c>
      <c r="AN40" s="39" t="s">
        <v>187</v>
      </c>
      <c r="AO40" s="28" t="s">
        <v>67</v>
      </c>
      <c r="AP40" s="39" t="s">
        <v>176</v>
      </c>
      <c r="AQ40" s="30"/>
      <c r="AR40" s="44" t="s">
        <v>21</v>
      </c>
      <c r="AS40" s="117" t="s">
        <v>402</v>
      </c>
      <c r="AT40" s="44" t="s">
        <v>67</v>
      </c>
      <c r="AU40" s="117" t="s">
        <v>273</v>
      </c>
      <c r="AV40" s="44" t="s">
        <v>67</v>
      </c>
      <c r="AW40" s="117" t="s">
        <v>273</v>
      </c>
      <c r="AX40" s="44" t="s">
        <v>65</v>
      </c>
      <c r="AY40" s="117" t="s">
        <v>283</v>
      </c>
      <c r="AZ40" s="30"/>
      <c r="BA40" s="96" t="s">
        <v>21</v>
      </c>
      <c r="BB40" s="55" t="s">
        <v>105</v>
      </c>
      <c r="BC40" s="96" t="s">
        <v>111</v>
      </c>
      <c r="BD40" s="97"/>
      <c r="BE40" s="96" t="s">
        <v>21</v>
      </c>
      <c r="BF40" s="97"/>
      <c r="BG40" s="30"/>
      <c r="BH40" s="38" t="s">
        <v>67</v>
      </c>
      <c r="BI40" s="27" t="s">
        <v>162</v>
      </c>
      <c r="BJ40" s="38" t="s">
        <v>65</v>
      </c>
      <c r="BK40" s="27" t="s">
        <v>146</v>
      </c>
      <c r="BL40" s="30"/>
      <c r="BM40" s="44" t="s">
        <v>67</v>
      </c>
      <c r="BN40" s="59" t="s">
        <v>404</v>
      </c>
      <c r="BO40" s="30"/>
      <c r="BP40" s="44" t="s">
        <v>21</v>
      </c>
      <c r="BQ40" s="126" t="s">
        <v>372</v>
      </c>
      <c r="BR40" s="44" t="s">
        <v>21</v>
      </c>
      <c r="BS40" s="126" t="s">
        <v>373</v>
      </c>
      <c r="BT40" s="46"/>
      <c r="BU40" s="78">
        <v>1</v>
      </c>
      <c r="BV40" s="148">
        <v>2</v>
      </c>
      <c r="BW40" s="144"/>
      <c r="BX40" s="147"/>
      <c r="BY40" s="147"/>
      <c r="BZ40" s="145"/>
      <c r="CA40" s="149" t="s">
        <v>21</v>
      </c>
      <c r="CB40" s="100"/>
      <c r="CC40" s="100"/>
      <c r="CD40" s="100"/>
      <c r="CE40" s="100"/>
      <c r="CF40" s="100"/>
      <c r="CG40" s="100"/>
      <c r="CH40" s="100"/>
      <c r="CI40" s="100"/>
      <c r="CJ40" s="100"/>
      <c r="CK40" s="100"/>
      <c r="CL40" s="100"/>
      <c r="CM40" s="100"/>
      <c r="CN40" s="100"/>
      <c r="CO40" s="100"/>
      <c r="CP40" s="100"/>
    </row>
    <row r="41" spans="1:94" ht="31.5" customHeight="1">
      <c r="A41" s="23">
        <v>29</v>
      </c>
      <c r="B41" s="60" t="s">
        <v>441</v>
      </c>
      <c r="C41" s="60" t="s">
        <v>344</v>
      </c>
      <c r="D41" s="60" t="s">
        <v>442</v>
      </c>
      <c r="E41" s="15"/>
      <c r="F41" s="28" t="s">
        <v>111</v>
      </c>
      <c r="G41" s="79"/>
      <c r="H41" s="28" t="s">
        <v>111</v>
      </c>
      <c r="I41" s="79"/>
      <c r="J41" s="30"/>
      <c r="K41" s="50" t="s">
        <v>111</v>
      </c>
      <c r="L41" s="141"/>
      <c r="M41" s="51" t="s">
        <v>111</v>
      </c>
      <c r="N41" s="140"/>
      <c r="O41" s="51" t="s">
        <v>111</v>
      </c>
      <c r="P41" s="141"/>
      <c r="Q41" s="30"/>
      <c r="R41" s="65"/>
      <c r="S41" s="47"/>
      <c r="T41" s="65"/>
      <c r="U41" s="47"/>
      <c r="V41" s="65" t="s">
        <v>111</v>
      </c>
      <c r="W41" s="47"/>
      <c r="X41" s="30"/>
      <c r="Y41" s="34" t="s">
        <v>67</v>
      </c>
      <c r="Z41" s="29" t="s">
        <v>113</v>
      </c>
      <c r="AA41" s="34" t="s">
        <v>67</v>
      </c>
      <c r="AB41" s="29" t="s">
        <v>114</v>
      </c>
      <c r="AC41" s="30"/>
      <c r="AD41" s="65"/>
      <c r="AE41" s="47"/>
      <c r="AF41" s="65"/>
      <c r="AG41" s="47"/>
      <c r="AH41" s="65" t="s">
        <v>111</v>
      </c>
      <c r="AI41" s="130"/>
      <c r="AJ41" s="30"/>
      <c r="AK41" s="28" t="s">
        <v>111</v>
      </c>
      <c r="AL41" s="130"/>
      <c r="AM41" s="28" t="s">
        <v>111</v>
      </c>
      <c r="AN41" s="47"/>
      <c r="AO41" s="28" t="s">
        <v>111</v>
      </c>
      <c r="AP41" s="47"/>
      <c r="AQ41" s="30"/>
      <c r="AR41" s="69"/>
      <c r="AS41" s="67"/>
      <c r="AT41" s="69"/>
      <c r="AU41" s="67"/>
      <c r="AV41" s="69"/>
      <c r="AW41" s="67"/>
      <c r="AX41" s="69" t="s">
        <v>111</v>
      </c>
      <c r="AY41" s="67"/>
      <c r="AZ41" s="30"/>
      <c r="BA41" s="96" t="s">
        <v>111</v>
      </c>
      <c r="BB41" s="97"/>
      <c r="BC41" s="96" t="s">
        <v>21</v>
      </c>
      <c r="BD41" s="42" t="s">
        <v>106</v>
      </c>
      <c r="BE41" s="96" t="s">
        <v>111</v>
      </c>
      <c r="BF41" s="97"/>
      <c r="BG41" s="30"/>
      <c r="BH41" s="82"/>
      <c r="BI41" s="47"/>
      <c r="BJ41" s="82" t="s">
        <v>111</v>
      </c>
      <c r="BK41" s="47"/>
      <c r="BL41" s="30"/>
      <c r="BM41" s="69" t="s">
        <v>111</v>
      </c>
      <c r="BN41" s="70"/>
      <c r="BO41" s="30"/>
      <c r="BP41" s="69" t="s">
        <v>111</v>
      </c>
      <c r="BQ41" s="67"/>
      <c r="BR41" s="69" t="s">
        <v>111</v>
      </c>
      <c r="BS41" s="151"/>
      <c r="BT41" s="46"/>
      <c r="BU41" s="68"/>
      <c r="BV41" s="147"/>
      <c r="BW41" s="144"/>
      <c r="BX41" s="147"/>
      <c r="BY41" s="147"/>
      <c r="BZ41" s="145"/>
      <c r="CA41" s="150" t="s">
        <v>111</v>
      </c>
      <c r="CB41" s="100"/>
      <c r="CC41" s="100"/>
      <c r="CD41" s="100"/>
      <c r="CE41" s="100"/>
      <c r="CF41" s="100"/>
      <c r="CG41" s="100"/>
      <c r="CH41" s="100"/>
      <c r="CI41" s="100"/>
      <c r="CJ41" s="100"/>
      <c r="CK41" s="100"/>
      <c r="CL41" s="100"/>
      <c r="CM41" s="100"/>
      <c r="CN41" s="100"/>
      <c r="CO41" s="100"/>
      <c r="CP41" s="100"/>
    </row>
    <row r="42" spans="1:94" ht="31.5" customHeight="1">
      <c r="A42" s="23">
        <v>30</v>
      </c>
      <c r="B42" s="76" t="s">
        <v>443</v>
      </c>
      <c r="C42" s="76" t="s">
        <v>228</v>
      </c>
      <c r="D42" s="76" t="s">
        <v>444</v>
      </c>
      <c r="E42" s="15"/>
      <c r="F42" s="28" t="s">
        <v>65</v>
      </c>
      <c r="G42" s="27" t="s">
        <v>66</v>
      </c>
      <c r="H42" s="28" t="s">
        <v>65</v>
      </c>
      <c r="I42" s="29" t="s">
        <v>133</v>
      </c>
      <c r="J42" s="30"/>
      <c r="K42" s="50" t="s">
        <v>21</v>
      </c>
      <c r="L42" s="32" t="s">
        <v>69</v>
      </c>
      <c r="M42" s="51" t="s">
        <v>65</v>
      </c>
      <c r="N42" s="32" t="s">
        <v>70</v>
      </c>
      <c r="O42" s="51" t="s">
        <v>65</v>
      </c>
      <c r="P42" s="32" t="s">
        <v>119</v>
      </c>
      <c r="Q42" s="30"/>
      <c r="R42" s="28" t="s">
        <v>65</v>
      </c>
      <c r="S42" s="27" t="s">
        <v>282</v>
      </c>
      <c r="T42" s="28" t="s">
        <v>65</v>
      </c>
      <c r="U42" s="27" t="s">
        <v>413</v>
      </c>
      <c r="V42" s="28" t="s">
        <v>21</v>
      </c>
      <c r="W42" s="27" t="s">
        <v>74</v>
      </c>
      <c r="X42" s="30"/>
      <c r="Y42" s="34" t="s">
        <v>65</v>
      </c>
      <c r="Z42" s="37" t="s">
        <v>127</v>
      </c>
      <c r="AA42" s="34" t="s">
        <v>67</v>
      </c>
      <c r="AB42" s="37" t="s">
        <v>114</v>
      </c>
      <c r="AC42" s="30"/>
      <c r="AD42" s="38" t="s">
        <v>67</v>
      </c>
      <c r="AE42" s="27" t="s">
        <v>152</v>
      </c>
      <c r="AF42" s="38" t="s">
        <v>21</v>
      </c>
      <c r="AG42" s="27" t="s">
        <v>103</v>
      </c>
      <c r="AH42" s="38" t="s">
        <v>67</v>
      </c>
      <c r="AI42" s="27" t="s">
        <v>161</v>
      </c>
      <c r="AJ42" s="30"/>
      <c r="AK42" s="28" t="s">
        <v>65</v>
      </c>
      <c r="AL42" s="45" t="s">
        <v>120</v>
      </c>
      <c r="AM42" s="28" t="s">
        <v>65</v>
      </c>
      <c r="AN42" s="27" t="s">
        <v>121</v>
      </c>
      <c r="AO42" s="28" t="s">
        <v>65</v>
      </c>
      <c r="AP42" s="27" t="s">
        <v>122</v>
      </c>
      <c r="AQ42" s="30"/>
      <c r="AR42" s="44" t="s">
        <v>21</v>
      </c>
      <c r="AS42" s="117" t="s">
        <v>402</v>
      </c>
      <c r="AT42" s="44" t="s">
        <v>67</v>
      </c>
      <c r="AU42" s="117" t="s">
        <v>273</v>
      </c>
      <c r="AV42" s="44" t="s">
        <v>67</v>
      </c>
      <c r="AW42" s="117" t="s">
        <v>273</v>
      </c>
      <c r="AX42" s="44" t="s">
        <v>21</v>
      </c>
      <c r="AY42" s="117" t="s">
        <v>253</v>
      </c>
      <c r="AZ42" s="30"/>
      <c r="BA42" s="96" t="s">
        <v>65</v>
      </c>
      <c r="BB42" s="42" t="s">
        <v>85</v>
      </c>
      <c r="BC42" s="96" t="s">
        <v>21</v>
      </c>
      <c r="BD42" s="37" t="s">
        <v>106</v>
      </c>
      <c r="BE42" s="96" t="s">
        <v>65</v>
      </c>
      <c r="BF42" s="42" t="s">
        <v>145</v>
      </c>
      <c r="BG42" s="30"/>
      <c r="BH42" s="38" t="s">
        <v>65</v>
      </c>
      <c r="BI42" s="27" t="s">
        <v>154</v>
      </c>
      <c r="BJ42" s="38" t="s">
        <v>65</v>
      </c>
      <c r="BK42" s="27" t="s">
        <v>146</v>
      </c>
      <c r="BL42" s="30"/>
      <c r="BM42" s="44" t="s">
        <v>65</v>
      </c>
      <c r="BN42" s="59" t="s">
        <v>388</v>
      </c>
      <c r="BO42" s="30"/>
      <c r="BP42" s="44" t="s">
        <v>21</v>
      </c>
      <c r="BQ42" s="126" t="s">
        <v>372</v>
      </c>
      <c r="BR42" s="44" t="s">
        <v>21</v>
      </c>
      <c r="BS42" s="126" t="s">
        <v>373</v>
      </c>
      <c r="BT42" s="46"/>
      <c r="BU42" s="78">
        <v>1</v>
      </c>
      <c r="BV42" s="148">
        <v>1</v>
      </c>
      <c r="BW42" s="144"/>
      <c r="BX42" s="147"/>
      <c r="BY42" s="148">
        <v>1</v>
      </c>
      <c r="BZ42" s="145"/>
      <c r="CA42" s="149" t="s">
        <v>21</v>
      </c>
      <c r="CB42" s="100"/>
      <c r="CC42" s="100"/>
      <c r="CD42" s="100"/>
      <c r="CE42" s="100"/>
      <c r="CF42" s="100"/>
      <c r="CG42" s="100"/>
      <c r="CH42" s="100"/>
      <c r="CI42" s="100"/>
      <c r="CJ42" s="100"/>
      <c r="CK42" s="100"/>
      <c r="CL42" s="100"/>
      <c r="CM42" s="100"/>
      <c r="CN42" s="100"/>
      <c r="CO42" s="100"/>
      <c r="CP42" s="100"/>
    </row>
    <row r="43" spans="1:94" ht="31.5" customHeight="1">
      <c r="A43" s="23">
        <v>31</v>
      </c>
      <c r="B43" s="75" t="s">
        <v>445</v>
      </c>
      <c r="C43" s="76" t="s">
        <v>446</v>
      </c>
      <c r="D43" s="76" t="s">
        <v>173</v>
      </c>
      <c r="E43" s="15"/>
      <c r="F43" s="28" t="s">
        <v>21</v>
      </c>
      <c r="G43" s="27" t="s">
        <v>96</v>
      </c>
      <c r="H43" s="28" t="s">
        <v>21</v>
      </c>
      <c r="I43" s="27" t="s">
        <v>97</v>
      </c>
      <c r="J43" s="30"/>
      <c r="K43" s="50" t="s">
        <v>98</v>
      </c>
      <c r="L43" s="32" t="s">
        <v>99</v>
      </c>
      <c r="M43" s="51" t="s">
        <v>98</v>
      </c>
      <c r="N43" s="32" t="s">
        <v>100</v>
      </c>
      <c r="O43" s="51" t="s">
        <v>98</v>
      </c>
      <c r="P43" s="32" t="s">
        <v>101</v>
      </c>
      <c r="Q43" s="30"/>
      <c r="R43" s="28" t="s">
        <v>21</v>
      </c>
      <c r="S43" s="27" t="s">
        <v>72</v>
      </c>
      <c r="T43" s="28" t="s">
        <v>98</v>
      </c>
      <c r="U43" s="27" t="s">
        <v>447</v>
      </c>
      <c r="V43" s="28" t="s">
        <v>21</v>
      </c>
      <c r="W43" s="27" t="s">
        <v>74</v>
      </c>
      <c r="X43" s="30"/>
      <c r="Y43" s="34" t="s">
        <v>98</v>
      </c>
      <c r="Z43" s="116" t="s">
        <v>246</v>
      </c>
      <c r="AA43" s="34" t="s">
        <v>98</v>
      </c>
      <c r="AB43" s="37" t="s">
        <v>76</v>
      </c>
      <c r="AC43" s="30"/>
      <c r="AD43" s="38" t="s">
        <v>98</v>
      </c>
      <c r="AE43" s="27" t="s">
        <v>392</v>
      </c>
      <c r="AF43" s="38" t="s">
        <v>98</v>
      </c>
      <c r="AG43" s="27" t="s">
        <v>212</v>
      </c>
      <c r="AH43" s="38" t="s">
        <v>21</v>
      </c>
      <c r="AI43" s="27" t="s">
        <v>140</v>
      </c>
      <c r="AJ43" s="30"/>
      <c r="AK43" s="28" t="s">
        <v>21</v>
      </c>
      <c r="AL43" s="39" t="s">
        <v>80</v>
      </c>
      <c r="AM43" s="28" t="s">
        <v>21</v>
      </c>
      <c r="AN43" s="39" t="s">
        <v>81</v>
      </c>
      <c r="AO43" s="28" t="s">
        <v>21</v>
      </c>
      <c r="AP43" s="39" t="s">
        <v>82</v>
      </c>
      <c r="AQ43" s="30"/>
      <c r="AR43" s="44" t="s">
        <v>21</v>
      </c>
      <c r="AS43" s="117" t="s">
        <v>402</v>
      </c>
      <c r="AT43" s="44" t="s">
        <v>21</v>
      </c>
      <c r="AU43" s="126" t="s">
        <v>448</v>
      </c>
      <c r="AV43" s="44" t="s">
        <v>98</v>
      </c>
      <c r="AW43" s="118" t="s">
        <v>449</v>
      </c>
      <c r="AX43" s="44" t="s">
        <v>98</v>
      </c>
      <c r="AY43" s="118" t="s">
        <v>450</v>
      </c>
      <c r="AZ43" s="30"/>
      <c r="BA43" s="96" t="s">
        <v>21</v>
      </c>
      <c r="BB43" s="55" t="s">
        <v>105</v>
      </c>
      <c r="BC43" s="96" t="s">
        <v>65</v>
      </c>
      <c r="BD43" s="42" t="s">
        <v>123</v>
      </c>
      <c r="BE43" s="96" t="s">
        <v>21</v>
      </c>
      <c r="BF43" s="152"/>
      <c r="BG43" s="30"/>
      <c r="BH43" s="38" t="s">
        <v>21</v>
      </c>
      <c r="BI43" s="27" t="s">
        <v>371</v>
      </c>
      <c r="BJ43" s="38" t="s">
        <v>21</v>
      </c>
      <c r="BK43" s="27" t="s">
        <v>89</v>
      </c>
      <c r="BL43" s="30"/>
      <c r="BM43" s="44" t="s">
        <v>98</v>
      </c>
      <c r="BN43" s="59" t="s">
        <v>451</v>
      </c>
      <c r="BO43" s="30"/>
      <c r="BP43" s="44" t="s">
        <v>21</v>
      </c>
      <c r="BQ43" s="126" t="s">
        <v>372</v>
      </c>
      <c r="BR43" s="44" t="s">
        <v>21</v>
      </c>
      <c r="BS43" s="126" t="s">
        <v>373</v>
      </c>
      <c r="BT43" s="46"/>
      <c r="BU43" s="68"/>
      <c r="BV43" s="147"/>
      <c r="BW43" s="144"/>
      <c r="BX43" s="147"/>
      <c r="BY43" s="148">
        <v>1</v>
      </c>
      <c r="BZ43" s="145"/>
      <c r="CA43" s="149" t="s">
        <v>21</v>
      </c>
      <c r="CB43" s="100"/>
      <c r="CC43" s="100"/>
      <c r="CD43" s="100"/>
      <c r="CE43" s="100"/>
      <c r="CF43" s="100"/>
      <c r="CG43" s="100"/>
      <c r="CH43" s="100"/>
      <c r="CI43" s="100"/>
      <c r="CJ43" s="100"/>
      <c r="CK43" s="100"/>
      <c r="CL43" s="100"/>
      <c r="CM43" s="100"/>
      <c r="CN43" s="100"/>
      <c r="CO43" s="100"/>
      <c r="CP43" s="100"/>
    </row>
    <row r="44" spans="1:94" ht="31.5" customHeight="1">
      <c r="A44" s="23">
        <v>32</v>
      </c>
      <c r="B44" s="24" t="s">
        <v>452</v>
      </c>
      <c r="C44" s="25" t="s">
        <v>453</v>
      </c>
      <c r="D44" s="25" t="s">
        <v>454</v>
      </c>
      <c r="E44" s="15"/>
      <c r="F44" s="28" t="s">
        <v>21</v>
      </c>
      <c r="G44" s="27" t="s">
        <v>96</v>
      </c>
      <c r="H44" s="28" t="s">
        <v>21</v>
      </c>
      <c r="I44" s="27" t="s">
        <v>97</v>
      </c>
      <c r="J44" s="30"/>
      <c r="K44" s="50" t="s">
        <v>21</v>
      </c>
      <c r="L44" s="32" t="s">
        <v>69</v>
      </c>
      <c r="M44" s="51" t="s">
        <v>21</v>
      </c>
      <c r="N44" s="32" t="s">
        <v>118</v>
      </c>
      <c r="O44" s="51" t="s">
        <v>21</v>
      </c>
      <c r="P44" s="32" t="s">
        <v>71</v>
      </c>
      <c r="Q44" s="30"/>
      <c r="R44" s="28" t="s">
        <v>65</v>
      </c>
      <c r="S44" s="27" t="s">
        <v>282</v>
      </c>
      <c r="T44" s="28" t="s">
        <v>21</v>
      </c>
      <c r="U44" s="27" t="s">
        <v>73</v>
      </c>
      <c r="V44" s="28" t="s">
        <v>65</v>
      </c>
      <c r="W44" s="27" t="s">
        <v>379</v>
      </c>
      <c r="X44" s="30"/>
      <c r="Y44" s="34" t="s">
        <v>21</v>
      </c>
      <c r="Z44" s="116" t="s">
        <v>246</v>
      </c>
      <c r="AA44" s="34" t="s">
        <v>21</v>
      </c>
      <c r="AB44" s="37" t="s">
        <v>76</v>
      </c>
      <c r="AC44" s="30"/>
      <c r="AD44" s="38" t="s">
        <v>65</v>
      </c>
      <c r="AE44" s="27" t="s">
        <v>77</v>
      </c>
      <c r="AF44" s="38" t="s">
        <v>21</v>
      </c>
      <c r="AG44" s="27" t="s">
        <v>103</v>
      </c>
      <c r="AH44" s="38" t="s">
        <v>65</v>
      </c>
      <c r="AI44" s="27" t="s">
        <v>79</v>
      </c>
      <c r="AJ44" s="30"/>
      <c r="AK44" s="28" t="s">
        <v>65</v>
      </c>
      <c r="AL44" s="39" t="s">
        <v>120</v>
      </c>
      <c r="AM44" s="28" t="s">
        <v>21</v>
      </c>
      <c r="AN44" s="39" t="s">
        <v>81</v>
      </c>
      <c r="AO44" s="28" t="s">
        <v>65</v>
      </c>
      <c r="AP44" s="39" t="s">
        <v>122</v>
      </c>
      <c r="AQ44" s="30"/>
      <c r="AR44" s="44" t="s">
        <v>21</v>
      </c>
      <c r="AS44" s="117" t="s">
        <v>402</v>
      </c>
      <c r="AT44" s="44" t="s">
        <v>67</v>
      </c>
      <c r="AU44" s="117" t="s">
        <v>273</v>
      </c>
      <c r="AV44" s="44" t="s">
        <v>65</v>
      </c>
      <c r="AW44" s="117" t="s">
        <v>262</v>
      </c>
      <c r="AX44" s="44" t="s">
        <v>21</v>
      </c>
      <c r="AY44" s="117" t="s">
        <v>253</v>
      </c>
      <c r="AZ44" s="30"/>
      <c r="BA44" s="96" t="s">
        <v>21</v>
      </c>
      <c r="BB44" s="55" t="s">
        <v>105</v>
      </c>
      <c r="BC44" s="96" t="s">
        <v>65</v>
      </c>
      <c r="BD44" s="42" t="s">
        <v>123</v>
      </c>
      <c r="BE44" s="96" t="s">
        <v>21</v>
      </c>
      <c r="BF44" s="97"/>
      <c r="BG44" s="30"/>
      <c r="BH44" s="38" t="s">
        <v>21</v>
      </c>
      <c r="BI44" s="27" t="s">
        <v>371</v>
      </c>
      <c r="BJ44" s="38" t="s">
        <v>21</v>
      </c>
      <c r="BK44" s="27" t="s">
        <v>89</v>
      </c>
      <c r="BL44" s="30"/>
      <c r="BM44" s="44" t="s">
        <v>21</v>
      </c>
      <c r="BN44" s="27" t="s">
        <v>134</v>
      </c>
      <c r="BO44" s="30"/>
      <c r="BP44" s="44" t="s">
        <v>21</v>
      </c>
      <c r="BQ44" s="126" t="s">
        <v>372</v>
      </c>
      <c r="BR44" s="44" t="s">
        <v>21</v>
      </c>
      <c r="BS44" s="126" t="s">
        <v>373</v>
      </c>
      <c r="BT44" s="46"/>
      <c r="BU44" s="68"/>
      <c r="BV44" s="148">
        <v>2</v>
      </c>
      <c r="BW44" s="144"/>
      <c r="BX44" s="147"/>
      <c r="BY44" s="148">
        <v>3</v>
      </c>
      <c r="BZ44" s="145"/>
      <c r="CA44" s="149" t="s">
        <v>21</v>
      </c>
      <c r="CB44" s="100"/>
      <c r="CC44" s="100"/>
      <c r="CD44" s="100"/>
      <c r="CE44" s="100"/>
      <c r="CF44" s="100"/>
      <c r="CG44" s="100"/>
      <c r="CH44" s="100"/>
      <c r="CI44" s="100"/>
      <c r="CJ44" s="100"/>
      <c r="CK44" s="100"/>
      <c r="CL44" s="100"/>
      <c r="CM44" s="100"/>
      <c r="CN44" s="100"/>
      <c r="CO44" s="100"/>
      <c r="CP44" s="100"/>
    </row>
    <row r="45" spans="1:94" ht="31.5" customHeight="1">
      <c r="A45" s="23">
        <v>33</v>
      </c>
      <c r="B45" s="75" t="s">
        <v>455</v>
      </c>
      <c r="C45" s="76" t="s">
        <v>137</v>
      </c>
      <c r="D45" s="76" t="s">
        <v>456</v>
      </c>
      <c r="E45" s="15"/>
      <c r="F45" s="28" t="s">
        <v>65</v>
      </c>
      <c r="G45" s="27" t="s">
        <v>66</v>
      </c>
      <c r="H45" s="28" t="s">
        <v>65</v>
      </c>
      <c r="I45" s="29" t="s">
        <v>133</v>
      </c>
      <c r="J45" s="30"/>
      <c r="K45" s="50" t="s">
        <v>65</v>
      </c>
      <c r="L45" s="32" t="s">
        <v>151</v>
      </c>
      <c r="M45" s="51" t="s">
        <v>65</v>
      </c>
      <c r="N45" s="32" t="s">
        <v>70</v>
      </c>
      <c r="O45" s="51" t="s">
        <v>65</v>
      </c>
      <c r="P45" s="32" t="s">
        <v>119</v>
      </c>
      <c r="Q45" s="30"/>
      <c r="R45" s="28" t="s">
        <v>65</v>
      </c>
      <c r="S45" s="27" t="s">
        <v>282</v>
      </c>
      <c r="T45" s="28" t="s">
        <v>65</v>
      </c>
      <c r="U45" s="27" t="s">
        <v>413</v>
      </c>
      <c r="V45" s="28" t="s">
        <v>65</v>
      </c>
      <c r="W45" s="27" t="s">
        <v>379</v>
      </c>
      <c r="X45" s="30"/>
      <c r="Y45" s="34" t="s">
        <v>21</v>
      </c>
      <c r="Z45" s="116" t="s">
        <v>246</v>
      </c>
      <c r="AA45" s="34" t="s">
        <v>67</v>
      </c>
      <c r="AB45" s="37" t="s">
        <v>114</v>
      </c>
      <c r="AC45" s="30"/>
      <c r="AD45" s="38" t="s">
        <v>65</v>
      </c>
      <c r="AE45" s="27" t="s">
        <v>77</v>
      </c>
      <c r="AF45" s="38" t="s">
        <v>21</v>
      </c>
      <c r="AG45" s="27" t="s">
        <v>103</v>
      </c>
      <c r="AH45" s="38" t="s">
        <v>65</v>
      </c>
      <c r="AI45" s="27" t="s">
        <v>79</v>
      </c>
      <c r="AJ45" s="30"/>
      <c r="AK45" s="28" t="s">
        <v>65</v>
      </c>
      <c r="AL45" s="45" t="s">
        <v>120</v>
      </c>
      <c r="AM45" s="28" t="s">
        <v>65</v>
      </c>
      <c r="AN45" s="27" t="s">
        <v>121</v>
      </c>
      <c r="AO45" s="28" t="s">
        <v>65</v>
      </c>
      <c r="AP45" s="27" t="s">
        <v>122</v>
      </c>
      <c r="AQ45" s="30"/>
      <c r="AR45" s="44" t="s">
        <v>67</v>
      </c>
      <c r="AS45" s="117" t="s">
        <v>273</v>
      </c>
      <c r="AT45" s="44" t="s">
        <v>65</v>
      </c>
      <c r="AU45" s="117" t="s">
        <v>251</v>
      </c>
      <c r="AV45" s="44" t="s">
        <v>67</v>
      </c>
      <c r="AW45" s="117" t="s">
        <v>273</v>
      </c>
      <c r="AX45" s="44" t="s">
        <v>21</v>
      </c>
      <c r="AY45" s="117" t="s">
        <v>253</v>
      </c>
      <c r="AZ45" s="30"/>
      <c r="BA45" s="96" t="s">
        <v>65</v>
      </c>
      <c r="BB45" s="42" t="s">
        <v>85</v>
      </c>
      <c r="BC45" s="96" t="s">
        <v>65</v>
      </c>
      <c r="BD45" s="42" t="s">
        <v>123</v>
      </c>
      <c r="BE45" s="96" t="s">
        <v>65</v>
      </c>
      <c r="BF45" s="42" t="s">
        <v>145</v>
      </c>
      <c r="BG45" s="30"/>
      <c r="BH45" s="38" t="s">
        <v>65</v>
      </c>
      <c r="BI45" s="27" t="s">
        <v>154</v>
      </c>
      <c r="BJ45" s="38" t="s">
        <v>65</v>
      </c>
      <c r="BK45" s="27" t="s">
        <v>146</v>
      </c>
      <c r="BL45" s="30"/>
      <c r="BM45" s="44" t="s">
        <v>65</v>
      </c>
      <c r="BN45" s="59" t="s">
        <v>388</v>
      </c>
      <c r="BO45" s="30"/>
      <c r="BP45" s="44" t="s">
        <v>21</v>
      </c>
      <c r="BQ45" s="126" t="s">
        <v>372</v>
      </c>
      <c r="BR45" s="44" t="s">
        <v>21</v>
      </c>
      <c r="BS45" s="126" t="s">
        <v>373</v>
      </c>
      <c r="BT45" s="46"/>
      <c r="BU45" s="78">
        <v>8</v>
      </c>
      <c r="BV45" s="148">
        <v>1</v>
      </c>
      <c r="BW45" s="144"/>
      <c r="BX45" s="147"/>
      <c r="BY45" s="147"/>
      <c r="BZ45" s="145"/>
      <c r="CA45" s="149" t="s">
        <v>21</v>
      </c>
      <c r="CB45" s="100"/>
      <c r="CC45" s="100"/>
      <c r="CD45" s="100"/>
      <c r="CE45" s="100"/>
      <c r="CF45" s="100"/>
      <c r="CG45" s="100"/>
      <c r="CH45" s="100"/>
      <c r="CI45" s="100"/>
      <c r="CJ45" s="100"/>
      <c r="CK45" s="100"/>
      <c r="CL45" s="100"/>
      <c r="CM45" s="100"/>
      <c r="CN45" s="100"/>
      <c r="CO45" s="100"/>
      <c r="CP45" s="100"/>
    </row>
    <row r="46" spans="1:94" ht="31.5" customHeight="1">
      <c r="A46" s="23">
        <v>34</v>
      </c>
      <c r="B46" s="156" t="s">
        <v>313</v>
      </c>
      <c r="C46" s="156" t="s">
        <v>457</v>
      </c>
      <c r="D46" s="156" t="s">
        <v>458</v>
      </c>
      <c r="E46" s="15"/>
      <c r="F46" s="28" t="s">
        <v>111</v>
      </c>
      <c r="G46" s="139"/>
      <c r="H46" s="89" t="s">
        <v>111</v>
      </c>
      <c r="I46" s="79"/>
      <c r="J46" s="30"/>
      <c r="K46" s="50" t="s">
        <v>111</v>
      </c>
      <c r="L46" s="141"/>
      <c r="M46" s="51" t="s">
        <v>111</v>
      </c>
      <c r="N46" s="140"/>
      <c r="O46" s="51" t="s">
        <v>111</v>
      </c>
      <c r="P46" s="141"/>
      <c r="Q46" s="30"/>
      <c r="R46" s="65"/>
      <c r="S46" s="47"/>
      <c r="T46" s="65"/>
      <c r="U46" s="47"/>
      <c r="V46" s="65" t="s">
        <v>111</v>
      </c>
      <c r="W46" s="47"/>
      <c r="X46" s="30"/>
      <c r="Y46" s="34" t="s">
        <v>67</v>
      </c>
      <c r="Z46" s="37" t="s">
        <v>113</v>
      </c>
      <c r="AA46" s="34" t="s">
        <v>67</v>
      </c>
      <c r="AB46" s="37" t="s">
        <v>114</v>
      </c>
      <c r="AC46" s="30"/>
      <c r="AD46" s="65"/>
      <c r="AE46" s="47"/>
      <c r="AF46" s="65"/>
      <c r="AG46" s="47"/>
      <c r="AH46" s="65" t="s">
        <v>111</v>
      </c>
      <c r="AI46" s="47"/>
      <c r="AJ46" s="30"/>
      <c r="AK46" s="28" t="s">
        <v>111</v>
      </c>
      <c r="AL46" s="47"/>
      <c r="AM46" s="28" t="s">
        <v>111</v>
      </c>
      <c r="AN46" s="47"/>
      <c r="AO46" s="28" t="s">
        <v>111</v>
      </c>
      <c r="AP46" s="47"/>
      <c r="AQ46" s="30"/>
      <c r="AR46" s="44" t="s">
        <v>67</v>
      </c>
      <c r="AS46" s="117" t="s">
        <v>273</v>
      </c>
      <c r="AT46" s="44" t="s">
        <v>67</v>
      </c>
      <c r="AU46" s="117" t="s">
        <v>273</v>
      </c>
      <c r="AV46" s="44" t="s">
        <v>67</v>
      </c>
      <c r="AW46" s="117" t="s">
        <v>273</v>
      </c>
      <c r="AX46" s="44" t="s">
        <v>67</v>
      </c>
      <c r="AY46" s="117" t="s">
        <v>273</v>
      </c>
      <c r="AZ46" s="30"/>
      <c r="BA46" s="96" t="s">
        <v>67</v>
      </c>
      <c r="BB46" s="152"/>
      <c r="BC46" s="96" t="s">
        <v>111</v>
      </c>
      <c r="BD46" s="152"/>
      <c r="BE46" s="96" t="s">
        <v>111</v>
      </c>
      <c r="BF46" s="152"/>
      <c r="BG46" s="30"/>
      <c r="BH46" s="82"/>
      <c r="BI46" s="47"/>
      <c r="BJ46" s="82" t="s">
        <v>111</v>
      </c>
      <c r="BK46" s="47"/>
      <c r="BL46" s="30"/>
      <c r="BM46" s="69" t="s">
        <v>111</v>
      </c>
      <c r="BN46" s="70"/>
      <c r="BO46" s="30"/>
      <c r="BP46" s="69" t="s">
        <v>111</v>
      </c>
      <c r="BQ46" s="67"/>
      <c r="BR46" s="69" t="s">
        <v>111</v>
      </c>
      <c r="BS46" s="151"/>
      <c r="BT46" s="46"/>
      <c r="BU46" s="68"/>
      <c r="BV46" s="147"/>
      <c r="BW46" s="144"/>
      <c r="BX46" s="147"/>
      <c r="BY46" s="147"/>
      <c r="BZ46" s="145"/>
      <c r="CA46" s="150" t="s">
        <v>111</v>
      </c>
      <c r="CB46" s="100"/>
      <c r="CC46" s="100"/>
      <c r="CD46" s="100"/>
      <c r="CE46" s="100"/>
      <c r="CF46" s="100"/>
      <c r="CG46" s="100"/>
      <c r="CH46" s="100"/>
      <c r="CI46" s="100"/>
      <c r="CJ46" s="100"/>
      <c r="CK46" s="100"/>
      <c r="CL46" s="100"/>
      <c r="CM46" s="100"/>
      <c r="CN46" s="100"/>
      <c r="CO46" s="100"/>
      <c r="CP46" s="100"/>
    </row>
    <row r="47" spans="1:94" ht="31.5" customHeight="1">
      <c r="A47" s="23">
        <v>35</v>
      </c>
      <c r="B47" s="75" t="s">
        <v>459</v>
      </c>
      <c r="C47" s="76" t="s">
        <v>331</v>
      </c>
      <c r="D47" s="76" t="s">
        <v>460</v>
      </c>
      <c r="E47" s="15"/>
      <c r="F47" s="28" t="s">
        <v>65</v>
      </c>
      <c r="G47" s="27" t="s">
        <v>66</v>
      </c>
      <c r="H47" s="89" t="s">
        <v>67</v>
      </c>
      <c r="I47" s="29" t="s">
        <v>68</v>
      </c>
      <c r="J47" s="30"/>
      <c r="K47" s="50" t="s">
        <v>21</v>
      </c>
      <c r="L47" s="32" t="s">
        <v>69</v>
      </c>
      <c r="M47" s="51" t="s">
        <v>65</v>
      </c>
      <c r="N47" s="32" t="s">
        <v>70</v>
      </c>
      <c r="O47" s="51" t="s">
        <v>65</v>
      </c>
      <c r="P47" s="32" t="s">
        <v>119</v>
      </c>
      <c r="Q47" s="30"/>
      <c r="R47" s="28" t="s">
        <v>65</v>
      </c>
      <c r="S47" s="27" t="s">
        <v>282</v>
      </c>
      <c r="T47" s="28" t="s">
        <v>21</v>
      </c>
      <c r="U47" s="27" t="s">
        <v>73</v>
      </c>
      <c r="V47" s="28" t="s">
        <v>21</v>
      </c>
      <c r="W47" s="27" t="s">
        <v>74</v>
      </c>
      <c r="X47" s="30"/>
      <c r="Y47" s="34" t="s">
        <v>67</v>
      </c>
      <c r="Z47" s="37" t="s">
        <v>113</v>
      </c>
      <c r="AA47" s="34" t="s">
        <v>67</v>
      </c>
      <c r="AB47" s="37" t="s">
        <v>114</v>
      </c>
      <c r="AC47" s="30"/>
      <c r="AD47" s="38" t="s">
        <v>67</v>
      </c>
      <c r="AE47" s="27" t="s">
        <v>152</v>
      </c>
      <c r="AF47" s="38" t="s">
        <v>67</v>
      </c>
      <c r="AG47" s="27" t="s">
        <v>153</v>
      </c>
      <c r="AH47" s="38" t="s">
        <v>67</v>
      </c>
      <c r="AI47" s="27" t="s">
        <v>161</v>
      </c>
      <c r="AJ47" s="30"/>
      <c r="AK47" s="28" t="s">
        <v>67</v>
      </c>
      <c r="AL47" s="27" t="s">
        <v>186</v>
      </c>
      <c r="AM47" s="28" t="s">
        <v>67</v>
      </c>
      <c r="AN47" s="27" t="s">
        <v>187</v>
      </c>
      <c r="AO47" s="28" t="s">
        <v>67</v>
      </c>
      <c r="AP47" s="27" t="s">
        <v>176</v>
      </c>
      <c r="AQ47" s="30"/>
      <c r="AR47" s="44" t="s">
        <v>65</v>
      </c>
      <c r="AS47" s="126" t="s">
        <v>250</v>
      </c>
      <c r="AT47" s="44" t="s">
        <v>67</v>
      </c>
      <c r="AU47" s="117" t="s">
        <v>273</v>
      </c>
      <c r="AV47" s="44" t="s">
        <v>67</v>
      </c>
      <c r="AW47" s="117" t="s">
        <v>273</v>
      </c>
      <c r="AX47" s="44" t="s">
        <v>65</v>
      </c>
      <c r="AY47" s="117" t="s">
        <v>283</v>
      </c>
      <c r="AZ47" s="30"/>
      <c r="BA47" s="96" t="s">
        <v>65</v>
      </c>
      <c r="BB47" s="42" t="s">
        <v>85</v>
      </c>
      <c r="BC47" s="96" t="s">
        <v>65</v>
      </c>
      <c r="BD47" s="42" t="s">
        <v>123</v>
      </c>
      <c r="BE47" s="96" t="s">
        <v>65</v>
      </c>
      <c r="BF47" s="42" t="s">
        <v>145</v>
      </c>
      <c r="BG47" s="30"/>
      <c r="BH47" s="38" t="s">
        <v>67</v>
      </c>
      <c r="BI47" s="27" t="s">
        <v>162</v>
      </c>
      <c r="BJ47" s="38" t="s">
        <v>65</v>
      </c>
      <c r="BK47" s="27" t="s">
        <v>146</v>
      </c>
      <c r="BL47" s="30"/>
      <c r="BM47" s="44" t="s">
        <v>67</v>
      </c>
      <c r="BN47" s="59" t="s">
        <v>404</v>
      </c>
      <c r="BO47" s="30"/>
      <c r="BP47" s="44" t="s">
        <v>65</v>
      </c>
      <c r="BQ47" s="126" t="s">
        <v>381</v>
      </c>
      <c r="BR47" s="44" t="s">
        <v>67</v>
      </c>
      <c r="BS47" s="157" t="s">
        <v>382</v>
      </c>
      <c r="BT47" s="46"/>
      <c r="BU47" s="68"/>
      <c r="BV47" s="148">
        <v>12</v>
      </c>
      <c r="BW47" s="144"/>
      <c r="BX47" s="147"/>
      <c r="BY47" s="148">
        <v>18</v>
      </c>
      <c r="BZ47" s="145"/>
      <c r="CA47" s="149" t="s">
        <v>67</v>
      </c>
      <c r="CB47" s="100"/>
      <c r="CC47" s="100"/>
      <c r="CD47" s="100"/>
      <c r="CE47" s="100"/>
      <c r="CF47" s="100"/>
      <c r="CG47" s="100"/>
      <c r="CH47" s="100"/>
      <c r="CI47" s="100"/>
      <c r="CJ47" s="100"/>
      <c r="CK47" s="100"/>
      <c r="CL47" s="100"/>
      <c r="CM47" s="100"/>
      <c r="CN47" s="100"/>
      <c r="CO47" s="100"/>
      <c r="CP47" s="100"/>
    </row>
    <row r="48" spans="1:94" ht="31.5" customHeight="1">
      <c r="A48" s="23">
        <v>36</v>
      </c>
      <c r="B48" s="75" t="s">
        <v>353</v>
      </c>
      <c r="C48" s="76" t="s">
        <v>461</v>
      </c>
      <c r="D48" s="76" t="s">
        <v>462</v>
      </c>
      <c r="E48" s="15"/>
      <c r="F48" s="28" t="s">
        <v>67</v>
      </c>
      <c r="G48" s="29" t="s">
        <v>68</v>
      </c>
      <c r="H48" s="89" t="s">
        <v>65</v>
      </c>
      <c r="I48" s="29" t="s">
        <v>133</v>
      </c>
      <c r="J48" s="30"/>
      <c r="K48" s="50" t="s">
        <v>98</v>
      </c>
      <c r="L48" s="32" t="s">
        <v>99</v>
      </c>
      <c r="M48" s="51" t="s">
        <v>21</v>
      </c>
      <c r="N48" s="32" t="s">
        <v>118</v>
      </c>
      <c r="O48" s="51" t="s">
        <v>21</v>
      </c>
      <c r="P48" s="32" t="s">
        <v>71</v>
      </c>
      <c r="Q48" s="30"/>
      <c r="R48" s="28" t="s">
        <v>65</v>
      </c>
      <c r="S48" s="27" t="s">
        <v>282</v>
      </c>
      <c r="T48" s="28" t="s">
        <v>65</v>
      </c>
      <c r="U48" s="27" t="s">
        <v>413</v>
      </c>
      <c r="V48" s="28" t="s">
        <v>21</v>
      </c>
      <c r="W48" s="27" t="s">
        <v>74</v>
      </c>
      <c r="X48" s="30"/>
      <c r="Y48" s="34" t="s">
        <v>21</v>
      </c>
      <c r="Z48" s="116" t="s">
        <v>246</v>
      </c>
      <c r="AA48" s="34" t="s">
        <v>21</v>
      </c>
      <c r="AB48" s="37" t="s">
        <v>76</v>
      </c>
      <c r="AC48" s="30"/>
      <c r="AD48" s="38" t="s">
        <v>65</v>
      </c>
      <c r="AE48" s="27" t="s">
        <v>77</v>
      </c>
      <c r="AF48" s="38" t="s">
        <v>21</v>
      </c>
      <c r="AG48" s="27" t="s">
        <v>103</v>
      </c>
      <c r="AH48" s="38" t="s">
        <v>65</v>
      </c>
      <c r="AI48" s="27" t="s">
        <v>79</v>
      </c>
      <c r="AJ48" s="30"/>
      <c r="AK48" s="28" t="s">
        <v>65</v>
      </c>
      <c r="AL48" s="27" t="s">
        <v>120</v>
      </c>
      <c r="AM48" s="28" t="s">
        <v>65</v>
      </c>
      <c r="AN48" s="27" t="s">
        <v>121</v>
      </c>
      <c r="AO48" s="28" t="s">
        <v>65</v>
      </c>
      <c r="AP48" s="27" t="s">
        <v>122</v>
      </c>
      <c r="AQ48" s="30"/>
      <c r="AR48" s="44" t="s">
        <v>21</v>
      </c>
      <c r="AS48" s="117" t="s">
        <v>402</v>
      </c>
      <c r="AT48" s="44" t="s">
        <v>67</v>
      </c>
      <c r="AU48" s="117" t="s">
        <v>273</v>
      </c>
      <c r="AV48" s="44" t="s">
        <v>65</v>
      </c>
      <c r="AW48" s="117" t="s">
        <v>262</v>
      </c>
      <c r="AX48" s="44" t="s">
        <v>21</v>
      </c>
      <c r="AY48" s="117" t="s">
        <v>253</v>
      </c>
      <c r="AZ48" s="30"/>
      <c r="BA48" s="96" t="s">
        <v>21</v>
      </c>
      <c r="BB48" s="55" t="s">
        <v>105</v>
      </c>
      <c r="BC48" s="96" t="s">
        <v>65</v>
      </c>
      <c r="BD48" s="42" t="s">
        <v>123</v>
      </c>
      <c r="BE48" s="96" t="s">
        <v>21</v>
      </c>
      <c r="BF48" s="42"/>
      <c r="BG48" s="30"/>
      <c r="BH48" s="38" t="s">
        <v>21</v>
      </c>
      <c r="BI48" s="27" t="s">
        <v>371</v>
      </c>
      <c r="BJ48" s="38" t="s">
        <v>21</v>
      </c>
      <c r="BK48" s="27" t="s">
        <v>89</v>
      </c>
      <c r="BL48" s="30"/>
      <c r="BM48" s="44" t="s">
        <v>21</v>
      </c>
      <c r="BN48" s="27" t="s">
        <v>134</v>
      </c>
      <c r="BO48" s="30"/>
      <c r="BP48" s="44" t="s">
        <v>21</v>
      </c>
      <c r="BQ48" s="126" t="s">
        <v>372</v>
      </c>
      <c r="BR48" s="44" t="s">
        <v>21</v>
      </c>
      <c r="BS48" s="126" t="s">
        <v>373</v>
      </c>
      <c r="BT48" s="46"/>
      <c r="BU48" s="78">
        <v>4</v>
      </c>
      <c r="BV48" s="148">
        <v>1</v>
      </c>
      <c r="BW48" s="144"/>
      <c r="BX48" s="147"/>
      <c r="BY48" s="148">
        <v>4</v>
      </c>
      <c r="BZ48" s="145"/>
      <c r="CA48" s="149" t="s">
        <v>21</v>
      </c>
      <c r="CB48" s="100"/>
      <c r="CC48" s="100"/>
      <c r="CD48" s="100"/>
      <c r="CE48" s="100"/>
      <c r="CF48" s="100"/>
      <c r="CG48" s="100"/>
      <c r="CH48" s="100"/>
      <c r="CI48" s="100"/>
      <c r="CJ48" s="100"/>
      <c r="CK48" s="100"/>
      <c r="CL48" s="100"/>
      <c r="CM48" s="100"/>
      <c r="CN48" s="100"/>
      <c r="CO48" s="100"/>
      <c r="CP48" s="100"/>
    </row>
    <row r="49" spans="1:94" ht="31.5" customHeight="1">
      <c r="A49" s="23">
        <v>37</v>
      </c>
      <c r="B49" s="75" t="s">
        <v>463</v>
      </c>
      <c r="C49" s="76" t="s">
        <v>189</v>
      </c>
      <c r="D49" s="76" t="s">
        <v>464</v>
      </c>
      <c r="E49" s="15"/>
      <c r="F49" s="28" t="s">
        <v>65</v>
      </c>
      <c r="G49" s="27" t="s">
        <v>66</v>
      </c>
      <c r="H49" s="89" t="s">
        <v>21</v>
      </c>
      <c r="I49" s="27" t="s">
        <v>97</v>
      </c>
      <c r="J49" s="30"/>
      <c r="K49" s="50" t="s">
        <v>21</v>
      </c>
      <c r="L49" s="32" t="s">
        <v>69</v>
      </c>
      <c r="M49" s="51" t="s">
        <v>21</v>
      </c>
      <c r="N49" s="32" t="s">
        <v>118</v>
      </c>
      <c r="O49" s="51" t="s">
        <v>21</v>
      </c>
      <c r="P49" s="32" t="s">
        <v>71</v>
      </c>
      <c r="Q49" s="30"/>
      <c r="R49" s="28" t="s">
        <v>21</v>
      </c>
      <c r="S49" s="27" t="s">
        <v>72</v>
      </c>
      <c r="T49" s="28" t="s">
        <v>21</v>
      </c>
      <c r="U49" s="27" t="s">
        <v>73</v>
      </c>
      <c r="V49" s="28" t="s">
        <v>21</v>
      </c>
      <c r="W49" s="27" t="s">
        <v>74</v>
      </c>
      <c r="X49" s="30"/>
      <c r="Y49" s="34" t="s">
        <v>98</v>
      </c>
      <c r="Z49" s="116" t="s">
        <v>246</v>
      </c>
      <c r="AA49" s="34" t="s">
        <v>98</v>
      </c>
      <c r="AB49" s="37" t="s">
        <v>76</v>
      </c>
      <c r="AC49" s="30"/>
      <c r="AD49" s="38" t="s">
        <v>21</v>
      </c>
      <c r="AE49" s="27" t="s">
        <v>102</v>
      </c>
      <c r="AF49" s="38" t="s">
        <v>98</v>
      </c>
      <c r="AG49" s="27" t="s">
        <v>212</v>
      </c>
      <c r="AH49" s="38" t="s">
        <v>65</v>
      </c>
      <c r="AI49" s="27" t="s">
        <v>79</v>
      </c>
      <c r="AJ49" s="30"/>
      <c r="AK49" s="28" t="s">
        <v>21</v>
      </c>
      <c r="AL49" s="27" t="s">
        <v>80</v>
      </c>
      <c r="AM49" s="28" t="s">
        <v>21</v>
      </c>
      <c r="AN49" s="27" t="s">
        <v>81</v>
      </c>
      <c r="AO49" s="28" t="s">
        <v>21</v>
      </c>
      <c r="AP49" s="27" t="s">
        <v>82</v>
      </c>
      <c r="AQ49" s="30"/>
      <c r="AR49" s="44" t="s">
        <v>65</v>
      </c>
      <c r="AS49" s="126" t="s">
        <v>250</v>
      </c>
      <c r="AT49" s="44" t="s">
        <v>21</v>
      </c>
      <c r="AU49" s="126" t="s">
        <v>268</v>
      </c>
      <c r="AV49" s="44" t="s">
        <v>21</v>
      </c>
      <c r="AW49" s="117" t="s">
        <v>252</v>
      </c>
      <c r="AX49" s="44" t="s">
        <v>21</v>
      </c>
      <c r="AY49" s="117" t="s">
        <v>253</v>
      </c>
      <c r="AZ49" s="30"/>
      <c r="BA49" s="96" t="s">
        <v>21</v>
      </c>
      <c r="BB49" s="55" t="s">
        <v>105</v>
      </c>
      <c r="BC49" s="96" t="s">
        <v>65</v>
      </c>
      <c r="BD49" s="42" t="s">
        <v>123</v>
      </c>
      <c r="BE49" s="96" t="s">
        <v>65</v>
      </c>
      <c r="BF49" s="42" t="s">
        <v>145</v>
      </c>
      <c r="BG49" s="30"/>
      <c r="BH49" s="38" t="s">
        <v>21</v>
      </c>
      <c r="BI49" s="27" t="s">
        <v>371</v>
      </c>
      <c r="BJ49" s="38" t="s">
        <v>21</v>
      </c>
      <c r="BK49" s="27" t="s">
        <v>89</v>
      </c>
      <c r="BL49" s="30"/>
      <c r="BM49" s="44" t="s">
        <v>21</v>
      </c>
      <c r="BN49" s="27" t="s">
        <v>134</v>
      </c>
      <c r="BO49" s="30"/>
      <c r="BP49" s="44" t="s">
        <v>21</v>
      </c>
      <c r="BQ49" s="126" t="s">
        <v>372</v>
      </c>
      <c r="BR49" s="44" t="s">
        <v>21</v>
      </c>
      <c r="BS49" s="126" t="s">
        <v>373</v>
      </c>
      <c r="BT49" s="46"/>
      <c r="BU49" s="68"/>
      <c r="BV49" s="147"/>
      <c r="BW49" s="144"/>
      <c r="BX49" s="147"/>
      <c r="BY49" s="147"/>
      <c r="BZ49" s="145"/>
      <c r="CA49" s="149" t="s">
        <v>21</v>
      </c>
      <c r="CB49" s="100"/>
      <c r="CC49" s="100"/>
      <c r="CD49" s="100"/>
      <c r="CE49" s="100"/>
      <c r="CF49" s="100"/>
      <c r="CG49" s="100"/>
      <c r="CH49" s="100"/>
      <c r="CI49" s="100"/>
      <c r="CJ49" s="100"/>
      <c r="CK49" s="100"/>
      <c r="CL49" s="100"/>
      <c r="CM49" s="100"/>
      <c r="CN49" s="100"/>
      <c r="CO49" s="100"/>
      <c r="CP49" s="100"/>
    </row>
    <row r="50" spans="1:94" ht="31.5" customHeight="1">
      <c r="A50" s="23">
        <v>38</v>
      </c>
      <c r="B50" s="75" t="s">
        <v>358</v>
      </c>
      <c r="C50" s="76" t="s">
        <v>465</v>
      </c>
      <c r="D50" s="76" t="s">
        <v>466</v>
      </c>
      <c r="E50" s="15"/>
      <c r="F50" s="28" t="s">
        <v>67</v>
      </c>
      <c r="G50" s="29" t="s">
        <v>68</v>
      </c>
      <c r="H50" s="89" t="s">
        <v>67</v>
      </c>
      <c r="I50" s="29" t="s">
        <v>68</v>
      </c>
      <c r="J50" s="30"/>
      <c r="K50" s="50" t="s">
        <v>65</v>
      </c>
      <c r="L50" s="32" t="s">
        <v>151</v>
      </c>
      <c r="M50" s="51" t="s">
        <v>21</v>
      </c>
      <c r="N50" s="32" t="s">
        <v>118</v>
      </c>
      <c r="O50" s="51" t="s">
        <v>65</v>
      </c>
      <c r="P50" s="32" t="s">
        <v>119</v>
      </c>
      <c r="Q50" s="30"/>
      <c r="R50" s="28" t="s">
        <v>21</v>
      </c>
      <c r="S50" s="27" t="s">
        <v>72</v>
      </c>
      <c r="T50" s="28" t="s">
        <v>21</v>
      </c>
      <c r="U50" s="27" t="s">
        <v>73</v>
      </c>
      <c r="V50" s="28" t="s">
        <v>21</v>
      </c>
      <c r="W50" s="27" t="s">
        <v>74</v>
      </c>
      <c r="X50" s="30"/>
      <c r="Y50" s="34" t="s">
        <v>67</v>
      </c>
      <c r="Z50" s="37" t="s">
        <v>113</v>
      </c>
      <c r="AA50" s="34" t="s">
        <v>67</v>
      </c>
      <c r="AB50" s="37" t="s">
        <v>114</v>
      </c>
      <c r="AC50" s="30"/>
      <c r="AD50" s="38" t="s">
        <v>67</v>
      </c>
      <c r="AE50" s="27" t="s">
        <v>152</v>
      </c>
      <c r="AF50" s="38" t="s">
        <v>67</v>
      </c>
      <c r="AG50" s="27" t="s">
        <v>153</v>
      </c>
      <c r="AH50" s="38" t="s">
        <v>67</v>
      </c>
      <c r="AI50" s="27" t="s">
        <v>161</v>
      </c>
      <c r="AJ50" s="30"/>
      <c r="AK50" s="28" t="s">
        <v>67</v>
      </c>
      <c r="AL50" s="27" t="s">
        <v>186</v>
      </c>
      <c r="AM50" s="28" t="s">
        <v>67</v>
      </c>
      <c r="AN50" s="27" t="s">
        <v>187</v>
      </c>
      <c r="AO50" s="28" t="s">
        <v>67</v>
      </c>
      <c r="AP50" s="27" t="s">
        <v>176</v>
      </c>
      <c r="AQ50" s="30"/>
      <c r="AR50" s="44" t="s">
        <v>65</v>
      </c>
      <c r="AS50" s="126" t="s">
        <v>250</v>
      </c>
      <c r="AT50" s="44" t="s">
        <v>67</v>
      </c>
      <c r="AU50" s="117" t="s">
        <v>273</v>
      </c>
      <c r="AV50" s="44" t="s">
        <v>67</v>
      </c>
      <c r="AW50" s="117" t="s">
        <v>273</v>
      </c>
      <c r="AX50" s="44" t="s">
        <v>21</v>
      </c>
      <c r="AY50" s="117" t="s">
        <v>253</v>
      </c>
      <c r="AZ50" s="30"/>
      <c r="BA50" s="96" t="s">
        <v>65</v>
      </c>
      <c r="BB50" s="42" t="s">
        <v>85</v>
      </c>
      <c r="BC50" s="96" t="s">
        <v>65</v>
      </c>
      <c r="BD50" s="42" t="s">
        <v>123</v>
      </c>
      <c r="BE50" s="96" t="s">
        <v>65</v>
      </c>
      <c r="BF50" s="42" t="s">
        <v>145</v>
      </c>
      <c r="BG50" s="30"/>
      <c r="BH50" s="38" t="s">
        <v>67</v>
      </c>
      <c r="BI50" s="27" t="s">
        <v>162</v>
      </c>
      <c r="BJ50" s="38" t="s">
        <v>67</v>
      </c>
      <c r="BK50" s="27" t="s">
        <v>380</v>
      </c>
      <c r="BL50" s="30"/>
      <c r="BM50" s="44" t="s">
        <v>65</v>
      </c>
      <c r="BN50" s="59" t="s">
        <v>388</v>
      </c>
      <c r="BO50" s="30"/>
      <c r="BP50" s="44" t="s">
        <v>65</v>
      </c>
      <c r="BQ50" s="126" t="s">
        <v>381</v>
      </c>
      <c r="BR50" s="44" t="s">
        <v>67</v>
      </c>
      <c r="BS50" s="126" t="s">
        <v>382</v>
      </c>
      <c r="BT50" s="46"/>
      <c r="BU50" s="68"/>
      <c r="BV50" s="148">
        <v>15</v>
      </c>
      <c r="BW50" s="144"/>
      <c r="BX50" s="147"/>
      <c r="BY50" s="148">
        <v>1</v>
      </c>
      <c r="BZ50" s="145"/>
      <c r="CA50" s="149" t="s">
        <v>67</v>
      </c>
      <c r="CB50" s="100"/>
      <c r="CC50" s="100"/>
      <c r="CD50" s="100"/>
      <c r="CE50" s="100"/>
      <c r="CF50" s="100"/>
      <c r="CG50" s="100"/>
      <c r="CH50" s="100"/>
      <c r="CI50" s="100"/>
      <c r="CJ50" s="100"/>
      <c r="CK50" s="100"/>
      <c r="CL50" s="100"/>
      <c r="CM50" s="100"/>
      <c r="CN50" s="100"/>
      <c r="CO50" s="100"/>
      <c r="CP50" s="100"/>
    </row>
    <row r="51" spans="1:94" ht="31.5" customHeight="1">
      <c r="A51" s="23">
        <v>39</v>
      </c>
      <c r="B51" s="24" t="s">
        <v>237</v>
      </c>
      <c r="C51" s="25" t="s">
        <v>467</v>
      </c>
      <c r="D51" s="25" t="s">
        <v>468</v>
      </c>
      <c r="E51" s="15"/>
      <c r="F51" s="28" t="s">
        <v>65</v>
      </c>
      <c r="G51" s="27" t="s">
        <v>66</v>
      </c>
      <c r="H51" s="89" t="s">
        <v>65</v>
      </c>
      <c r="I51" s="29" t="s">
        <v>133</v>
      </c>
      <c r="J51" s="30"/>
      <c r="K51" s="50" t="s">
        <v>21</v>
      </c>
      <c r="L51" s="32" t="s">
        <v>69</v>
      </c>
      <c r="M51" s="51" t="s">
        <v>65</v>
      </c>
      <c r="N51" s="32" t="s">
        <v>70</v>
      </c>
      <c r="O51" s="51" t="s">
        <v>21</v>
      </c>
      <c r="P51" s="32" t="s">
        <v>119</v>
      </c>
      <c r="Q51" s="30"/>
      <c r="R51" s="28" t="s">
        <v>21</v>
      </c>
      <c r="S51" s="27" t="s">
        <v>72</v>
      </c>
      <c r="T51" s="28" t="s">
        <v>21</v>
      </c>
      <c r="U51" s="27" t="s">
        <v>73</v>
      </c>
      <c r="V51" s="28" t="s">
        <v>21</v>
      </c>
      <c r="W51" s="27" t="s">
        <v>74</v>
      </c>
      <c r="X51" s="30"/>
      <c r="Y51" s="34" t="s">
        <v>21</v>
      </c>
      <c r="Z51" s="116" t="s">
        <v>246</v>
      </c>
      <c r="AA51" s="34" t="s">
        <v>21</v>
      </c>
      <c r="AB51" s="37" t="s">
        <v>76</v>
      </c>
      <c r="AC51" s="30"/>
      <c r="AD51" s="38" t="s">
        <v>65</v>
      </c>
      <c r="AE51" s="27" t="s">
        <v>77</v>
      </c>
      <c r="AF51" s="38" t="s">
        <v>65</v>
      </c>
      <c r="AG51" s="27" t="s">
        <v>78</v>
      </c>
      <c r="AH51" s="38" t="s">
        <v>65</v>
      </c>
      <c r="AI51" s="27" t="s">
        <v>79</v>
      </c>
      <c r="AJ51" s="30"/>
      <c r="AK51" s="28" t="s">
        <v>21</v>
      </c>
      <c r="AL51" s="27" t="s">
        <v>80</v>
      </c>
      <c r="AM51" s="28" t="s">
        <v>65</v>
      </c>
      <c r="AN51" s="27" t="s">
        <v>121</v>
      </c>
      <c r="AO51" s="28" t="s">
        <v>21</v>
      </c>
      <c r="AP51" s="27" t="s">
        <v>82</v>
      </c>
      <c r="AQ51" s="30"/>
      <c r="AR51" s="44" t="s">
        <v>65</v>
      </c>
      <c r="AS51" s="126" t="s">
        <v>250</v>
      </c>
      <c r="AT51" s="44" t="s">
        <v>67</v>
      </c>
      <c r="AU51" s="117" t="s">
        <v>273</v>
      </c>
      <c r="AV51" s="44" t="s">
        <v>21</v>
      </c>
      <c r="AW51" s="117" t="s">
        <v>252</v>
      </c>
      <c r="AX51" s="44" t="s">
        <v>21</v>
      </c>
      <c r="AY51" s="117" t="s">
        <v>253</v>
      </c>
      <c r="AZ51" s="30"/>
      <c r="BA51" s="96" t="s">
        <v>65</v>
      </c>
      <c r="BB51" s="42" t="s">
        <v>85</v>
      </c>
      <c r="BC51" s="96" t="s">
        <v>65</v>
      </c>
      <c r="BD51" s="42" t="s">
        <v>123</v>
      </c>
      <c r="BE51" s="96" t="s">
        <v>65</v>
      </c>
      <c r="BF51" s="42" t="s">
        <v>145</v>
      </c>
      <c r="BG51" s="30"/>
      <c r="BH51" s="38" t="s">
        <v>67</v>
      </c>
      <c r="BI51" s="27" t="s">
        <v>162</v>
      </c>
      <c r="BJ51" s="38" t="s">
        <v>65</v>
      </c>
      <c r="BK51" s="27" t="s">
        <v>146</v>
      </c>
      <c r="BL51" s="30"/>
      <c r="BM51" s="44" t="s">
        <v>65</v>
      </c>
      <c r="BN51" s="59" t="s">
        <v>388</v>
      </c>
      <c r="BO51" s="30"/>
      <c r="BP51" s="44" t="s">
        <v>21</v>
      </c>
      <c r="BQ51" s="126" t="s">
        <v>372</v>
      </c>
      <c r="BR51" s="44" t="s">
        <v>21</v>
      </c>
      <c r="BS51" s="117"/>
      <c r="BT51" s="46"/>
      <c r="BU51" s="68"/>
      <c r="BV51" s="148">
        <v>11</v>
      </c>
      <c r="BW51" s="144"/>
      <c r="BX51" s="147"/>
      <c r="BY51" s="148">
        <v>3</v>
      </c>
      <c r="BZ51" s="145"/>
      <c r="CA51" s="149" t="s">
        <v>21</v>
      </c>
      <c r="CB51" s="100"/>
      <c r="CC51" s="100"/>
      <c r="CD51" s="100"/>
      <c r="CE51" s="100"/>
      <c r="CF51" s="100"/>
      <c r="CG51" s="100"/>
      <c r="CH51" s="100"/>
      <c r="CI51" s="100"/>
      <c r="CJ51" s="100"/>
      <c r="CK51" s="100"/>
      <c r="CL51" s="100"/>
      <c r="CM51" s="100"/>
      <c r="CN51" s="100"/>
      <c r="CO51" s="100"/>
      <c r="CP51" s="100"/>
    </row>
    <row r="52" spans="1:94" ht="31.5" customHeight="1">
      <c r="A52" s="23">
        <v>40</v>
      </c>
      <c r="B52" s="24" t="s">
        <v>469</v>
      </c>
      <c r="C52" s="24" t="s">
        <v>470</v>
      </c>
      <c r="D52" s="24" t="s">
        <v>471</v>
      </c>
      <c r="E52" s="15"/>
      <c r="F52" s="28" t="s">
        <v>67</v>
      </c>
      <c r="G52" s="29" t="s">
        <v>68</v>
      </c>
      <c r="H52" s="89" t="s">
        <v>67</v>
      </c>
      <c r="I52" s="29" t="s">
        <v>68</v>
      </c>
      <c r="J52" s="30"/>
      <c r="K52" s="50" t="s">
        <v>65</v>
      </c>
      <c r="L52" s="32" t="s">
        <v>151</v>
      </c>
      <c r="M52" s="51" t="s">
        <v>65</v>
      </c>
      <c r="N52" s="32" t="s">
        <v>70</v>
      </c>
      <c r="O52" s="51" t="s">
        <v>65</v>
      </c>
      <c r="P52" s="32" t="s">
        <v>119</v>
      </c>
      <c r="Q52" s="30"/>
      <c r="R52" s="28" t="s">
        <v>21</v>
      </c>
      <c r="S52" s="27" t="s">
        <v>72</v>
      </c>
      <c r="T52" s="28" t="s">
        <v>21</v>
      </c>
      <c r="U52" s="27" t="s">
        <v>73</v>
      </c>
      <c r="V52" s="28" t="s">
        <v>21</v>
      </c>
      <c r="W52" s="27" t="s">
        <v>74</v>
      </c>
      <c r="X52" s="30"/>
      <c r="Y52" s="34" t="s">
        <v>67</v>
      </c>
      <c r="Z52" s="37" t="s">
        <v>113</v>
      </c>
      <c r="AA52" s="34" t="s">
        <v>67</v>
      </c>
      <c r="AB52" s="37" t="s">
        <v>114</v>
      </c>
      <c r="AC52" s="30"/>
      <c r="AD52" s="38" t="s">
        <v>67</v>
      </c>
      <c r="AE52" s="27" t="s">
        <v>152</v>
      </c>
      <c r="AF52" s="38" t="s">
        <v>65</v>
      </c>
      <c r="AG52" s="27" t="s">
        <v>78</v>
      </c>
      <c r="AH52" s="38" t="s">
        <v>67</v>
      </c>
      <c r="AI52" s="27" t="s">
        <v>161</v>
      </c>
      <c r="AJ52" s="30"/>
      <c r="AK52" s="28" t="s">
        <v>67</v>
      </c>
      <c r="AL52" s="27" t="s">
        <v>186</v>
      </c>
      <c r="AM52" s="28" t="s">
        <v>67</v>
      </c>
      <c r="AN52" s="27" t="s">
        <v>187</v>
      </c>
      <c r="AO52" s="28" t="s">
        <v>67</v>
      </c>
      <c r="AP52" s="27" t="s">
        <v>176</v>
      </c>
      <c r="AQ52" s="30"/>
      <c r="AR52" s="44" t="s">
        <v>21</v>
      </c>
      <c r="AS52" s="117" t="s">
        <v>402</v>
      </c>
      <c r="AT52" s="44" t="s">
        <v>67</v>
      </c>
      <c r="AU52" s="117" t="s">
        <v>273</v>
      </c>
      <c r="AV52" s="44" t="s">
        <v>67</v>
      </c>
      <c r="AW52" s="117" t="s">
        <v>273</v>
      </c>
      <c r="AX52" s="44" t="s">
        <v>21</v>
      </c>
      <c r="AY52" s="117" t="s">
        <v>253</v>
      </c>
      <c r="AZ52" s="30"/>
      <c r="BA52" s="96" t="s">
        <v>65</v>
      </c>
      <c r="BB52" s="42" t="s">
        <v>85</v>
      </c>
      <c r="BC52" s="96" t="s">
        <v>65</v>
      </c>
      <c r="BD52" s="42" t="s">
        <v>123</v>
      </c>
      <c r="BE52" s="96" t="s">
        <v>65</v>
      </c>
      <c r="BF52" s="42" t="s">
        <v>145</v>
      </c>
      <c r="BG52" s="30"/>
      <c r="BH52" s="38" t="s">
        <v>67</v>
      </c>
      <c r="BI52" s="27" t="s">
        <v>162</v>
      </c>
      <c r="BJ52" s="38" t="s">
        <v>67</v>
      </c>
      <c r="BK52" s="27" t="s">
        <v>380</v>
      </c>
      <c r="BL52" s="30"/>
      <c r="BM52" s="44" t="s">
        <v>67</v>
      </c>
      <c r="BN52" s="59" t="s">
        <v>307</v>
      </c>
      <c r="BO52" s="30"/>
      <c r="BP52" s="44" t="s">
        <v>65</v>
      </c>
      <c r="BQ52" s="126" t="s">
        <v>381</v>
      </c>
      <c r="BR52" s="44" t="s">
        <v>65</v>
      </c>
      <c r="BS52" s="126" t="s">
        <v>399</v>
      </c>
      <c r="BT52" s="46"/>
      <c r="BU52" s="68"/>
      <c r="BV52" s="148">
        <v>29</v>
      </c>
      <c r="BW52" s="144"/>
      <c r="BX52" s="147"/>
      <c r="BY52" s="148">
        <v>2</v>
      </c>
      <c r="BZ52" s="145"/>
      <c r="CA52" s="149" t="s">
        <v>65</v>
      </c>
      <c r="CB52" s="100"/>
      <c r="CC52" s="100"/>
      <c r="CD52" s="100"/>
      <c r="CE52" s="100"/>
      <c r="CF52" s="100"/>
      <c r="CG52" s="100"/>
      <c r="CH52" s="100"/>
      <c r="CI52" s="100"/>
      <c r="CJ52" s="100"/>
      <c r="CK52" s="100"/>
      <c r="CL52" s="100"/>
      <c r="CM52" s="100"/>
      <c r="CN52" s="100"/>
      <c r="CO52" s="100"/>
      <c r="CP52" s="100"/>
    </row>
    <row r="53" spans="1:94" ht="19.5" customHeight="1">
      <c r="A53" s="100"/>
      <c r="B53" s="100"/>
      <c r="C53" s="100"/>
      <c r="D53" s="100"/>
      <c r="E53" s="100"/>
      <c r="F53" s="106"/>
      <c r="G53" s="107" t="s">
        <v>241</v>
      </c>
      <c r="H53" s="108"/>
      <c r="I53" s="106"/>
      <c r="J53" s="106"/>
      <c r="K53" s="106"/>
      <c r="L53" s="106"/>
      <c r="M53" s="106"/>
      <c r="N53" s="107" t="s">
        <v>241</v>
      </c>
      <c r="O53" s="108"/>
      <c r="P53" s="106"/>
      <c r="Q53" s="106"/>
      <c r="R53" s="106"/>
      <c r="S53" s="106"/>
      <c r="T53" s="106"/>
      <c r="U53" s="107" t="s">
        <v>241</v>
      </c>
      <c r="V53" s="108"/>
      <c r="W53" s="106"/>
      <c r="X53" s="106"/>
      <c r="Y53" s="106"/>
      <c r="Z53" s="107" t="s">
        <v>241</v>
      </c>
      <c r="AA53" s="108"/>
      <c r="AB53" s="106"/>
      <c r="AC53" s="106"/>
      <c r="AD53" s="106"/>
      <c r="AE53" s="106"/>
      <c r="AF53" s="106"/>
      <c r="AG53" s="107" t="s">
        <v>241</v>
      </c>
      <c r="AH53" s="108"/>
      <c r="AI53" s="106"/>
      <c r="AJ53" s="106"/>
      <c r="AK53" s="106"/>
      <c r="AL53" s="106"/>
      <c r="AM53" s="106"/>
      <c r="AN53" s="107" t="s">
        <v>241</v>
      </c>
      <c r="AO53" s="108"/>
      <c r="AP53" s="106"/>
      <c r="AQ53" s="106"/>
      <c r="AR53" s="106"/>
      <c r="AS53" s="106"/>
      <c r="AT53" s="106"/>
      <c r="AU53" s="106"/>
      <c r="AV53" s="106"/>
      <c r="AW53" s="107" t="s">
        <v>241</v>
      </c>
      <c r="AX53" s="108"/>
      <c r="AY53" s="106"/>
      <c r="AZ53" s="106"/>
      <c r="BA53" s="106"/>
      <c r="BB53" s="106"/>
      <c r="BC53" s="106"/>
      <c r="BD53" s="107" t="s">
        <v>241</v>
      </c>
      <c r="BE53" s="108"/>
      <c r="BF53" s="106"/>
      <c r="BG53" s="106"/>
      <c r="BH53" s="106"/>
      <c r="BI53" s="107" t="s">
        <v>241</v>
      </c>
      <c r="BJ53" s="108"/>
      <c r="BK53" s="106"/>
      <c r="BL53" s="106"/>
      <c r="BM53" s="108"/>
      <c r="BN53" s="107" t="s">
        <v>241</v>
      </c>
      <c r="BO53" s="106"/>
      <c r="BP53" s="108"/>
      <c r="BQ53" s="107" t="s">
        <v>241</v>
      </c>
      <c r="BR53" s="108"/>
      <c r="BS53" s="107" t="s">
        <v>241</v>
      </c>
      <c r="BT53" s="106"/>
      <c r="BU53" s="106"/>
      <c r="BV53" s="106"/>
      <c r="BW53" s="106"/>
      <c r="BX53" s="106"/>
      <c r="BY53" s="106"/>
      <c r="BZ53" s="106"/>
      <c r="CA53" s="108"/>
      <c r="CB53" s="107" t="s">
        <v>241</v>
      </c>
      <c r="CC53" s="100"/>
      <c r="CD53" s="100"/>
      <c r="CE53" s="100"/>
      <c r="CF53" s="100"/>
      <c r="CG53" s="100"/>
      <c r="CH53" s="100"/>
      <c r="CI53" s="100"/>
      <c r="CJ53" s="100"/>
      <c r="CK53" s="100"/>
      <c r="CL53" s="100"/>
      <c r="CM53" s="100"/>
      <c r="CN53" s="100"/>
      <c r="CO53" s="100"/>
      <c r="CP53" s="100"/>
    </row>
    <row r="54" spans="1:94" ht="19.5" customHeight="1">
      <c r="A54" s="100"/>
      <c r="B54" s="100"/>
      <c r="C54" s="100"/>
      <c r="D54" s="100"/>
      <c r="E54" s="100"/>
      <c r="F54" s="106"/>
      <c r="G54" s="108" t="s">
        <v>98</v>
      </c>
      <c r="H54" s="108">
        <f>COUNTIFS(H13:H52,"AD")</f>
        <v>0</v>
      </c>
      <c r="I54" s="106"/>
      <c r="J54" s="106"/>
      <c r="K54" s="106"/>
      <c r="L54" s="106"/>
      <c r="M54" s="106"/>
      <c r="N54" s="108" t="s">
        <v>98</v>
      </c>
      <c r="O54" s="108">
        <f>COUNTIFS(O13:O52,"AD")</f>
        <v>3</v>
      </c>
      <c r="P54" s="106"/>
      <c r="Q54" s="106"/>
      <c r="R54" s="106"/>
      <c r="S54" s="106"/>
      <c r="T54" s="106"/>
      <c r="U54" s="108" t="s">
        <v>98</v>
      </c>
      <c r="V54" s="108">
        <f>COUNTIFS(V13:V52,"AD")</f>
        <v>0</v>
      </c>
      <c r="W54" s="106"/>
      <c r="X54" s="106"/>
      <c r="Y54" s="106"/>
      <c r="Z54" s="108" t="s">
        <v>98</v>
      </c>
      <c r="AA54" s="108">
        <f>COUNTIFS(AA13:AA52,"AD")</f>
        <v>6</v>
      </c>
      <c r="AB54" s="106"/>
      <c r="AC54" s="106"/>
      <c r="AD54" s="106"/>
      <c r="AE54" s="106"/>
      <c r="AF54" s="106"/>
      <c r="AG54" s="108" t="s">
        <v>98</v>
      </c>
      <c r="AH54" s="108">
        <f>COUNTIFS(AH13:AH52,"AD")</f>
        <v>0</v>
      </c>
      <c r="AI54" s="106"/>
      <c r="AJ54" s="106"/>
      <c r="AK54" s="106"/>
      <c r="AL54" s="106"/>
      <c r="AM54" s="106"/>
      <c r="AN54" s="108" t="s">
        <v>98</v>
      </c>
      <c r="AO54" s="108">
        <f>COUNTIFS(AO13:AO52,"AD")</f>
        <v>0</v>
      </c>
      <c r="AP54" s="106"/>
      <c r="AQ54" s="106"/>
      <c r="AR54" s="106"/>
      <c r="AS54" s="106"/>
      <c r="AT54" s="106"/>
      <c r="AU54" s="106"/>
      <c r="AV54" s="106"/>
      <c r="AW54" s="108" t="s">
        <v>98</v>
      </c>
      <c r="AX54" s="108">
        <f>COUNTIFS(AX13:AX52,"AD")</f>
        <v>1</v>
      </c>
      <c r="AY54" s="106"/>
      <c r="AZ54" s="106"/>
      <c r="BA54" s="106"/>
      <c r="BB54" s="106"/>
      <c r="BC54" s="106"/>
      <c r="BD54" s="108" t="s">
        <v>98</v>
      </c>
      <c r="BE54" s="108">
        <f>COUNTIFS(BE13:BE52,"AD")</f>
        <v>0</v>
      </c>
      <c r="BF54" s="106"/>
      <c r="BG54" s="106"/>
      <c r="BH54" s="106"/>
      <c r="BI54" s="108" t="s">
        <v>98</v>
      </c>
      <c r="BJ54" s="108">
        <f>COUNTIFS(BJ13:BJ52,"AD")</f>
        <v>0</v>
      </c>
      <c r="BK54" s="106"/>
      <c r="BL54" s="106"/>
      <c r="BM54" s="108">
        <f>COUNTIFS(BM13:BM52,"AD")</f>
        <v>2</v>
      </c>
      <c r="BN54" s="108" t="s">
        <v>98</v>
      </c>
      <c r="BO54" s="106"/>
      <c r="BP54" s="108">
        <f>COUNTIFS(BP13:BP52,"AD")</f>
        <v>0</v>
      </c>
      <c r="BQ54" s="108" t="s">
        <v>98</v>
      </c>
      <c r="BR54" s="108">
        <f>COUNTIFS(BR13:BR52,"AD")</f>
        <v>0</v>
      </c>
      <c r="BS54" s="108" t="s">
        <v>98</v>
      </c>
      <c r="BT54" s="106"/>
      <c r="BU54" s="106"/>
      <c r="BV54" s="106"/>
      <c r="BW54" s="106"/>
      <c r="BX54" s="106"/>
      <c r="BY54" s="106"/>
      <c r="BZ54" s="106"/>
      <c r="CA54" s="108">
        <f>COUNTIFS(CA13:CA52,"AD")</f>
        <v>0</v>
      </c>
      <c r="CB54" s="108" t="s">
        <v>98</v>
      </c>
      <c r="CC54" s="100"/>
      <c r="CD54" s="100"/>
      <c r="CE54" s="100"/>
      <c r="CF54" s="100"/>
      <c r="CG54" s="100"/>
      <c r="CH54" s="100"/>
      <c r="CI54" s="100"/>
      <c r="CJ54" s="100"/>
      <c r="CK54" s="100"/>
      <c r="CL54" s="100"/>
      <c r="CM54" s="100"/>
      <c r="CN54" s="100"/>
      <c r="CO54" s="100"/>
      <c r="CP54" s="100"/>
    </row>
    <row r="55" spans="1:94" ht="19.5" customHeight="1">
      <c r="A55" s="100"/>
      <c r="B55" s="100"/>
      <c r="C55" s="100"/>
      <c r="D55" s="100"/>
      <c r="E55" s="100"/>
      <c r="F55" s="106"/>
      <c r="G55" s="108" t="s">
        <v>21</v>
      </c>
      <c r="H55" s="108">
        <f>COUNTIFS(H13:H52,"A")</f>
        <v>10</v>
      </c>
      <c r="I55" s="106"/>
      <c r="J55" s="106"/>
      <c r="K55" s="106"/>
      <c r="L55" s="106"/>
      <c r="M55" s="106"/>
      <c r="N55" s="108" t="s">
        <v>21</v>
      </c>
      <c r="O55" s="108">
        <f>COUNTIFS(O13:O52,"A")</f>
        <v>10</v>
      </c>
      <c r="P55" s="106"/>
      <c r="Q55" s="106"/>
      <c r="R55" s="106"/>
      <c r="S55" s="106"/>
      <c r="T55" s="106"/>
      <c r="U55" s="108" t="s">
        <v>21</v>
      </c>
      <c r="V55" s="108">
        <f>COUNTIFS(V13:V52,"A")</f>
        <v>24</v>
      </c>
      <c r="W55" s="106"/>
      <c r="X55" s="106"/>
      <c r="Y55" s="106"/>
      <c r="Z55" s="108" t="s">
        <v>21</v>
      </c>
      <c r="AA55" s="108">
        <f>COUNTIFS(AA13:AA52,"A")</f>
        <v>9</v>
      </c>
      <c r="AB55" s="106"/>
      <c r="AC55" s="106"/>
      <c r="AD55" s="106"/>
      <c r="AE55" s="106"/>
      <c r="AF55" s="106"/>
      <c r="AG55" s="108" t="s">
        <v>21</v>
      </c>
      <c r="AH55" s="108">
        <f>COUNTIFS(AH13:AH52,"A")</f>
        <v>6</v>
      </c>
      <c r="AI55" s="106"/>
      <c r="AJ55" s="106"/>
      <c r="AK55" s="106"/>
      <c r="AL55" s="106"/>
      <c r="AM55" s="106"/>
      <c r="AN55" s="108" t="s">
        <v>21</v>
      </c>
      <c r="AO55" s="108">
        <f>COUNTIFS(AO13:AO52,"A")</f>
        <v>6</v>
      </c>
      <c r="AP55" s="106"/>
      <c r="AQ55" s="106"/>
      <c r="AR55" s="106"/>
      <c r="AS55" s="106"/>
      <c r="AT55" s="106"/>
      <c r="AU55" s="106"/>
      <c r="AV55" s="106"/>
      <c r="AW55" s="108" t="s">
        <v>21</v>
      </c>
      <c r="AX55" s="108">
        <f>COUNTIFS(AX13:AX52,"A")</f>
        <v>24</v>
      </c>
      <c r="AY55" s="106"/>
      <c r="AZ55" s="106"/>
      <c r="BA55" s="106"/>
      <c r="BB55" s="106"/>
      <c r="BC55" s="106"/>
      <c r="BD55" s="108" t="s">
        <v>21</v>
      </c>
      <c r="BE55" s="108">
        <f>COUNTIFS(BE13:BE52,"A")</f>
        <v>7</v>
      </c>
      <c r="BF55" s="106"/>
      <c r="BG55" s="106"/>
      <c r="BH55" s="106"/>
      <c r="BI55" s="108" t="s">
        <v>21</v>
      </c>
      <c r="BJ55" s="108">
        <f>COUNTIFS(BJ13:BJ52,"A")</f>
        <v>12</v>
      </c>
      <c r="BK55" s="106"/>
      <c r="BL55" s="106"/>
      <c r="BM55" s="108">
        <f>COUNTIFS(BM13:BM52,"A")</f>
        <v>9</v>
      </c>
      <c r="BN55" s="108" t="s">
        <v>21</v>
      </c>
      <c r="BO55" s="106"/>
      <c r="BP55" s="108">
        <f>COUNTIFS(BP13:BP52,"A")</f>
        <v>23</v>
      </c>
      <c r="BQ55" s="108" t="s">
        <v>21</v>
      </c>
      <c r="BR55" s="108">
        <f>COUNTIFS(BR13:BR52,"A")</f>
        <v>25</v>
      </c>
      <c r="BS55" s="108" t="s">
        <v>21</v>
      </c>
      <c r="BT55" s="106"/>
      <c r="BU55" s="106"/>
      <c r="BV55" s="106"/>
      <c r="BW55" s="106"/>
      <c r="BX55" s="106"/>
      <c r="BY55" s="106"/>
      <c r="BZ55" s="106"/>
      <c r="CA55" s="108">
        <f>COUNTIFS(CA13:CA52,"A")</f>
        <v>21</v>
      </c>
      <c r="CB55" s="108" t="s">
        <v>21</v>
      </c>
      <c r="CC55" s="100"/>
      <c r="CD55" s="100"/>
      <c r="CE55" s="100"/>
      <c r="CF55" s="100"/>
      <c r="CG55" s="100"/>
      <c r="CH55" s="100"/>
      <c r="CI55" s="100"/>
      <c r="CJ55" s="100"/>
      <c r="CK55" s="100"/>
      <c r="CL55" s="100"/>
      <c r="CM55" s="100"/>
      <c r="CN55" s="100"/>
      <c r="CO55" s="100"/>
      <c r="CP55" s="100"/>
    </row>
    <row r="56" spans="1:94" ht="19.5" customHeight="1">
      <c r="A56" s="100"/>
      <c r="B56" s="100"/>
      <c r="C56" s="100"/>
      <c r="D56" s="100"/>
      <c r="E56" s="100"/>
      <c r="F56" s="106"/>
      <c r="G56" s="109" t="s">
        <v>65</v>
      </c>
      <c r="H56" s="108">
        <f>COUNTIFS(H13:H52,"B")</f>
        <v>15</v>
      </c>
      <c r="I56" s="106"/>
      <c r="J56" s="106"/>
      <c r="K56" s="106"/>
      <c r="L56" s="106"/>
      <c r="M56" s="106"/>
      <c r="N56" s="109" t="s">
        <v>65</v>
      </c>
      <c r="O56" s="108">
        <f>COUNTIFS(O13:O52,"B")</f>
        <v>18</v>
      </c>
      <c r="P56" s="106"/>
      <c r="Q56" s="106"/>
      <c r="R56" s="106"/>
      <c r="S56" s="106"/>
      <c r="T56" s="106"/>
      <c r="U56" s="109" t="s">
        <v>65</v>
      </c>
      <c r="V56" s="108">
        <f>COUNTIFS(V13:V52,"B")</f>
        <v>7</v>
      </c>
      <c r="W56" s="106"/>
      <c r="X56" s="106"/>
      <c r="Y56" s="106"/>
      <c r="Z56" s="109" t="s">
        <v>65</v>
      </c>
      <c r="AA56" s="108">
        <f>COUNTIFS(AA13:AA52,"B")</f>
        <v>3</v>
      </c>
      <c r="AB56" s="106"/>
      <c r="AC56" s="106"/>
      <c r="AD56" s="106"/>
      <c r="AE56" s="106"/>
      <c r="AF56" s="106"/>
      <c r="AG56" s="109" t="s">
        <v>65</v>
      </c>
      <c r="AH56" s="108">
        <f>COUNTIFS(AH13:AH52,"B")</f>
        <v>13</v>
      </c>
      <c r="AI56" s="106"/>
      <c r="AJ56" s="106"/>
      <c r="AK56" s="106"/>
      <c r="AL56" s="106"/>
      <c r="AM56" s="106"/>
      <c r="AN56" s="109" t="s">
        <v>65</v>
      </c>
      <c r="AO56" s="108">
        <f>COUNTIFS(AO13:AO52,"B")</f>
        <v>19</v>
      </c>
      <c r="AP56" s="106"/>
      <c r="AQ56" s="106"/>
      <c r="AR56" s="106"/>
      <c r="AS56" s="106"/>
      <c r="AT56" s="106"/>
      <c r="AU56" s="106"/>
      <c r="AV56" s="106"/>
      <c r="AW56" s="109" t="s">
        <v>65</v>
      </c>
      <c r="AX56" s="108">
        <f>COUNTIFS(AX13:AX52,"B")</f>
        <v>6</v>
      </c>
      <c r="AY56" s="106"/>
      <c r="AZ56" s="106"/>
      <c r="BA56" s="106"/>
      <c r="BB56" s="106"/>
      <c r="BC56" s="106"/>
      <c r="BD56" s="109" t="s">
        <v>65</v>
      </c>
      <c r="BE56" s="108">
        <f>COUNTIFS(BE13:BE52,"B")</f>
        <v>24</v>
      </c>
      <c r="BF56" s="106"/>
      <c r="BG56" s="106"/>
      <c r="BH56" s="106"/>
      <c r="BI56" s="109" t="s">
        <v>65</v>
      </c>
      <c r="BJ56" s="108">
        <f>COUNTIFS(BJ13:BJ52,"B")</f>
        <v>12</v>
      </c>
      <c r="BK56" s="106"/>
      <c r="BL56" s="106"/>
      <c r="BM56" s="108">
        <f>COUNTIFS(BM13:BM52,"B")</f>
        <v>14</v>
      </c>
      <c r="BN56" s="109" t="s">
        <v>65</v>
      </c>
      <c r="BO56" s="106"/>
      <c r="BP56" s="108">
        <f>COUNTIFS(BP13:BP52,"B")</f>
        <v>8</v>
      </c>
      <c r="BQ56" s="109" t="s">
        <v>65</v>
      </c>
      <c r="BR56" s="108">
        <f>COUNTIFS(BR13:BR52,"B")</f>
        <v>3</v>
      </c>
      <c r="BS56" s="109" t="s">
        <v>65</v>
      </c>
      <c r="BT56" s="106"/>
      <c r="BU56" s="106"/>
      <c r="BV56" s="106"/>
      <c r="BW56" s="106"/>
      <c r="BX56" s="106"/>
      <c r="BY56" s="106"/>
      <c r="BZ56" s="106"/>
      <c r="CA56" s="108">
        <f>COUNTIFS(CA13:CA52,"B")</f>
        <v>6</v>
      </c>
      <c r="CB56" s="109" t="s">
        <v>65</v>
      </c>
      <c r="CC56" s="100"/>
      <c r="CD56" s="100"/>
      <c r="CE56" s="100"/>
      <c r="CF56" s="100"/>
      <c r="CG56" s="100"/>
      <c r="CH56" s="100"/>
      <c r="CI56" s="100"/>
      <c r="CJ56" s="100"/>
      <c r="CK56" s="100"/>
      <c r="CL56" s="100"/>
      <c r="CM56" s="100"/>
      <c r="CN56" s="100"/>
      <c r="CO56" s="100"/>
      <c r="CP56" s="100"/>
    </row>
    <row r="57" spans="1:94" ht="19.5" customHeight="1">
      <c r="A57" s="100"/>
      <c r="B57" s="100"/>
      <c r="C57" s="100"/>
      <c r="D57" s="100"/>
      <c r="E57" s="100"/>
      <c r="F57" s="106"/>
      <c r="G57" s="108" t="s">
        <v>67</v>
      </c>
      <c r="H57" s="108">
        <f>COUNTIFS(H13:H52,"C")</f>
        <v>6</v>
      </c>
      <c r="I57" s="106"/>
      <c r="J57" s="106"/>
      <c r="K57" s="106"/>
      <c r="L57" s="106"/>
      <c r="M57" s="106"/>
      <c r="N57" s="108" t="s">
        <v>67</v>
      </c>
      <c r="O57" s="108">
        <f>COUNTIFS(O13:O52,"C")</f>
        <v>0</v>
      </c>
      <c r="P57" s="106"/>
      <c r="Q57" s="106"/>
      <c r="R57" s="106"/>
      <c r="S57" s="106"/>
      <c r="T57" s="106"/>
      <c r="U57" s="108" t="s">
        <v>67</v>
      </c>
      <c r="V57" s="108">
        <f>COUNTIFS(V13:V52,"C")</f>
        <v>0</v>
      </c>
      <c r="W57" s="106"/>
      <c r="X57" s="106"/>
      <c r="Y57" s="106"/>
      <c r="Z57" s="108" t="s">
        <v>67</v>
      </c>
      <c r="AA57" s="108">
        <f>COUNTIFS(AA13:AA52,"C")</f>
        <v>22</v>
      </c>
      <c r="AB57" s="106"/>
      <c r="AC57" s="106"/>
      <c r="AD57" s="106"/>
      <c r="AE57" s="106"/>
      <c r="AF57" s="106"/>
      <c r="AG57" s="108" t="s">
        <v>67</v>
      </c>
      <c r="AH57" s="108">
        <f>COUNTIFS(AH13:AH52,"C")</f>
        <v>12</v>
      </c>
      <c r="AI57" s="106"/>
      <c r="AJ57" s="106"/>
      <c r="AK57" s="106"/>
      <c r="AL57" s="106"/>
      <c r="AM57" s="106"/>
      <c r="AN57" s="108" t="s">
        <v>67</v>
      </c>
      <c r="AO57" s="108">
        <f>COUNTIFS(AO13:AO52,"C")</f>
        <v>6</v>
      </c>
      <c r="AP57" s="106"/>
      <c r="AQ57" s="106"/>
      <c r="AR57" s="106"/>
      <c r="AS57" s="106"/>
      <c r="AT57" s="106"/>
      <c r="AU57" s="106"/>
      <c r="AV57" s="106"/>
      <c r="AW57" s="108" t="s">
        <v>67</v>
      </c>
      <c r="AX57" s="108">
        <f>COUNTIFS(AX13:AX52,"C")</f>
        <v>3</v>
      </c>
      <c r="AY57" s="106"/>
      <c r="AZ57" s="106"/>
      <c r="BA57" s="106"/>
      <c r="BB57" s="106"/>
      <c r="BC57" s="106"/>
      <c r="BD57" s="108" t="s">
        <v>67</v>
      </c>
      <c r="BE57" s="108">
        <f>COUNTIFS(BE13:BE52,"C")</f>
        <v>0</v>
      </c>
      <c r="BF57" s="106"/>
      <c r="BG57" s="106"/>
      <c r="BH57" s="106"/>
      <c r="BI57" s="108" t="s">
        <v>67</v>
      </c>
      <c r="BJ57" s="108">
        <f>COUNTIFS(BJ13:BJ52,"C")</f>
        <v>7</v>
      </c>
      <c r="BK57" s="106"/>
      <c r="BL57" s="106"/>
      <c r="BM57" s="108">
        <f>COUNTIFS(BM13:BM52,"C")</f>
        <v>6</v>
      </c>
      <c r="BN57" s="108" t="s">
        <v>67</v>
      </c>
      <c r="BO57" s="106"/>
      <c r="BP57" s="108">
        <f>COUNTIFS(BP13:BP52,"C")</f>
        <v>0</v>
      </c>
      <c r="BQ57" s="108" t="s">
        <v>67</v>
      </c>
      <c r="BR57" s="108">
        <f>COUNTIFS(BR13:BR52,"C")</f>
        <v>3</v>
      </c>
      <c r="BS57" s="108" t="s">
        <v>67</v>
      </c>
      <c r="BT57" s="106"/>
      <c r="BU57" s="106"/>
      <c r="BV57" s="106"/>
      <c r="BW57" s="106"/>
      <c r="BX57" s="106"/>
      <c r="BY57" s="106"/>
      <c r="BZ57" s="106"/>
      <c r="CA57" s="108">
        <f>COUNTIFS(CA13:CA52,"C")</f>
        <v>4</v>
      </c>
      <c r="CB57" s="108" t="s">
        <v>67</v>
      </c>
      <c r="CC57" s="100"/>
      <c r="CD57" s="100"/>
      <c r="CE57" s="100"/>
      <c r="CF57" s="100"/>
      <c r="CG57" s="100"/>
      <c r="CH57" s="100"/>
      <c r="CI57" s="100"/>
      <c r="CJ57" s="100"/>
      <c r="CK57" s="100"/>
      <c r="CL57" s="100"/>
      <c r="CM57" s="100"/>
      <c r="CN57" s="100"/>
      <c r="CO57" s="100"/>
      <c r="CP57" s="100"/>
    </row>
    <row r="58" spans="1:94" ht="19.5" customHeight="1">
      <c r="A58" s="100"/>
      <c r="B58" s="100"/>
      <c r="C58" s="100"/>
      <c r="D58" s="100"/>
      <c r="E58" s="100"/>
      <c r="F58" s="106"/>
      <c r="G58" s="108" t="s">
        <v>112</v>
      </c>
      <c r="H58" s="108">
        <f>COUNTIFS(H13:H52,"TRASL.")</f>
        <v>5</v>
      </c>
      <c r="I58" s="106"/>
      <c r="J58" s="106"/>
      <c r="K58" s="106"/>
      <c r="L58" s="106"/>
      <c r="M58" s="106"/>
      <c r="N58" s="108" t="s">
        <v>112</v>
      </c>
      <c r="O58" s="108">
        <f>COUNTIFS(O13:O52,"TRASL.")</f>
        <v>0</v>
      </c>
      <c r="P58" s="106"/>
      <c r="Q58" s="106"/>
      <c r="R58" s="106"/>
      <c r="S58" s="106"/>
      <c r="T58" s="106"/>
      <c r="U58" s="108" t="s">
        <v>112</v>
      </c>
      <c r="V58" s="108">
        <f>COUNTIFS(V13:V52,"TRASL.")</f>
        <v>0</v>
      </c>
      <c r="W58" s="106"/>
      <c r="X58" s="106"/>
      <c r="Y58" s="106"/>
      <c r="Z58" s="108" t="s">
        <v>112</v>
      </c>
      <c r="AA58" s="108">
        <f>COUNTIFS(AA13:AA52,"TRASL.")</f>
        <v>0</v>
      </c>
      <c r="AB58" s="106"/>
      <c r="AC58" s="106"/>
      <c r="AD58" s="106"/>
      <c r="AE58" s="106"/>
      <c r="AF58" s="106"/>
      <c r="AG58" s="108" t="s">
        <v>112</v>
      </c>
      <c r="AH58" s="108">
        <f>COUNTIFS(AH13:AH52,"TRASL.")</f>
        <v>0</v>
      </c>
      <c r="AI58" s="106"/>
      <c r="AJ58" s="106"/>
      <c r="AK58" s="106"/>
      <c r="AL58" s="106"/>
      <c r="AM58" s="106"/>
      <c r="AN58" s="108" t="s">
        <v>112</v>
      </c>
      <c r="AO58" s="108">
        <f>COUNTIFS(AO13:AO52,"TRASL.")</f>
        <v>0</v>
      </c>
      <c r="AP58" s="106"/>
      <c r="AQ58" s="106"/>
      <c r="AR58" s="106"/>
      <c r="AS58" s="106"/>
      <c r="AT58" s="106"/>
      <c r="AU58" s="106"/>
      <c r="AV58" s="106"/>
      <c r="AW58" s="108" t="s">
        <v>112</v>
      </c>
      <c r="AX58" s="108">
        <f>COUNTIFS(AX13:AX52,"TRASL.")</f>
        <v>0</v>
      </c>
      <c r="AY58" s="106"/>
      <c r="AZ58" s="106"/>
      <c r="BA58" s="106"/>
      <c r="BB58" s="106"/>
      <c r="BC58" s="106"/>
      <c r="BD58" s="108" t="s">
        <v>112</v>
      </c>
      <c r="BE58" s="108">
        <f>COUNTIFS(BE13:BE52,"TRASL.")</f>
        <v>0</v>
      </c>
      <c r="BF58" s="106"/>
      <c r="BG58" s="106"/>
      <c r="BH58" s="106"/>
      <c r="BI58" s="108" t="s">
        <v>112</v>
      </c>
      <c r="BJ58" s="108">
        <f>COUNTIFS(BJ13:BJ52,"TRASL.")</f>
        <v>0</v>
      </c>
      <c r="BK58" s="106"/>
      <c r="BL58" s="106"/>
      <c r="BM58" s="108">
        <f>COUNTIFS(BM13:BM52,"TRASL.")</f>
        <v>0</v>
      </c>
      <c r="BN58" s="108" t="s">
        <v>112</v>
      </c>
      <c r="BO58" s="106"/>
      <c r="BP58" s="108">
        <f>COUNTIFS(BP13:BP52,"TRASL.")</f>
        <v>0</v>
      </c>
      <c r="BQ58" s="108" t="s">
        <v>112</v>
      </c>
      <c r="BR58" s="108">
        <f>COUNTIFS(BR13:BR52,"TRASL.")</f>
        <v>0</v>
      </c>
      <c r="BS58" s="108" t="s">
        <v>112</v>
      </c>
      <c r="BT58" s="106"/>
      <c r="BU58" s="106"/>
      <c r="BV58" s="106"/>
      <c r="BW58" s="106"/>
      <c r="BX58" s="106"/>
      <c r="BY58" s="106"/>
      <c r="BZ58" s="106"/>
      <c r="CA58" s="108">
        <f>COUNTIFS(CA13:CA52,"TRASL.")</f>
        <v>0</v>
      </c>
      <c r="CB58" s="108" t="s">
        <v>112</v>
      </c>
      <c r="CC58" s="100"/>
      <c r="CD58" s="100"/>
      <c r="CE58" s="100"/>
      <c r="CF58" s="100"/>
      <c r="CG58" s="100"/>
      <c r="CH58" s="100"/>
      <c r="CI58" s="100"/>
      <c r="CJ58" s="100"/>
      <c r="CK58" s="100"/>
      <c r="CL58" s="100"/>
      <c r="CM58" s="100"/>
      <c r="CN58" s="100"/>
      <c r="CO58" s="100"/>
      <c r="CP58" s="100"/>
    </row>
    <row r="59" spans="1:94" ht="19.5" customHeight="1">
      <c r="A59" s="100"/>
      <c r="B59" s="100"/>
      <c r="C59" s="100"/>
      <c r="D59" s="100"/>
      <c r="E59" s="100"/>
      <c r="F59" s="106"/>
      <c r="G59" s="108" t="s">
        <v>111</v>
      </c>
      <c r="H59" s="108">
        <f>COUNTIFS(H13:H52,"NA")</f>
        <v>4</v>
      </c>
      <c r="I59" s="106"/>
      <c r="J59" s="106"/>
      <c r="K59" s="106"/>
      <c r="L59" s="106"/>
      <c r="M59" s="106"/>
      <c r="N59" s="108" t="s">
        <v>111</v>
      </c>
      <c r="O59" s="108">
        <f>COUNTIFS(O13:O52,"NA")</f>
        <v>9</v>
      </c>
      <c r="P59" s="106"/>
      <c r="Q59" s="106"/>
      <c r="R59" s="106"/>
      <c r="S59" s="106"/>
      <c r="T59" s="106"/>
      <c r="U59" s="108" t="s">
        <v>111</v>
      </c>
      <c r="V59" s="108">
        <f>COUNTIFS(V13:V52,"NA")</f>
        <v>9</v>
      </c>
      <c r="W59" s="106"/>
      <c r="X59" s="106"/>
      <c r="Y59" s="106"/>
      <c r="Z59" s="108" t="s">
        <v>111</v>
      </c>
      <c r="AA59" s="108">
        <f>COUNTIFS(AA13:AA52,"NA")</f>
        <v>0</v>
      </c>
      <c r="AB59" s="106"/>
      <c r="AC59" s="106"/>
      <c r="AD59" s="106"/>
      <c r="AE59" s="106"/>
      <c r="AF59" s="106"/>
      <c r="AG59" s="108" t="s">
        <v>111</v>
      </c>
      <c r="AH59" s="108">
        <f>COUNTIFS(AH13:AH52,"NA")</f>
        <v>9</v>
      </c>
      <c r="AI59" s="106"/>
      <c r="AJ59" s="106"/>
      <c r="AK59" s="106"/>
      <c r="AL59" s="106"/>
      <c r="AM59" s="106"/>
      <c r="AN59" s="108" t="s">
        <v>111</v>
      </c>
      <c r="AO59" s="108">
        <f>COUNTIFS(AO13:AO52,"NA")</f>
        <v>9</v>
      </c>
      <c r="AP59" s="106"/>
      <c r="AQ59" s="106"/>
      <c r="AR59" s="106"/>
      <c r="AS59" s="106"/>
      <c r="AT59" s="106"/>
      <c r="AU59" s="106"/>
      <c r="AV59" s="106"/>
      <c r="AW59" s="108" t="s">
        <v>111</v>
      </c>
      <c r="AX59" s="108">
        <f>COUNTIFS(AX13:AX52,"NA")</f>
        <v>6</v>
      </c>
      <c r="AY59" s="106"/>
      <c r="AZ59" s="106"/>
      <c r="BA59" s="106"/>
      <c r="BB59" s="106"/>
      <c r="BC59" s="106"/>
      <c r="BD59" s="108" t="s">
        <v>111</v>
      </c>
      <c r="BE59" s="108">
        <f>COUNTIFS(BE13:BE52,"NA")</f>
        <v>9</v>
      </c>
      <c r="BF59" s="106"/>
      <c r="BG59" s="106"/>
      <c r="BH59" s="106"/>
      <c r="BI59" s="108" t="s">
        <v>111</v>
      </c>
      <c r="BJ59" s="108">
        <f>COUNTIFS(BJ13:BJ52,"NA")</f>
        <v>9</v>
      </c>
      <c r="BK59" s="106"/>
      <c r="BL59" s="106"/>
      <c r="BM59" s="108">
        <f>COUNTIFS(BM13:BM52,"NA")</f>
        <v>9</v>
      </c>
      <c r="BN59" s="108" t="s">
        <v>111</v>
      </c>
      <c r="BO59" s="106"/>
      <c r="BP59" s="108">
        <f>COUNTIFS(BP13:BP52,"NA")</f>
        <v>9</v>
      </c>
      <c r="BQ59" s="108" t="s">
        <v>111</v>
      </c>
      <c r="BR59" s="108">
        <f>COUNTIFS(BR13:BR52,"NA")</f>
        <v>9</v>
      </c>
      <c r="BS59" s="108" t="s">
        <v>111</v>
      </c>
      <c r="BT59" s="106"/>
      <c r="BU59" s="106"/>
      <c r="BV59" s="106"/>
      <c r="BW59" s="106"/>
      <c r="BX59" s="106"/>
      <c r="BY59" s="106"/>
      <c r="BZ59" s="106"/>
      <c r="CA59" s="108">
        <f>COUNTIFS(CA13:CA52,"NA")</f>
        <v>9</v>
      </c>
      <c r="CB59" s="108" t="s">
        <v>111</v>
      </c>
      <c r="CC59" s="100"/>
      <c r="CD59" s="100"/>
      <c r="CE59" s="100"/>
      <c r="CF59" s="100"/>
      <c r="CG59" s="100"/>
      <c r="CH59" s="100"/>
      <c r="CI59" s="100"/>
      <c r="CJ59" s="100"/>
      <c r="CK59" s="100"/>
      <c r="CL59" s="100"/>
      <c r="CM59" s="100"/>
      <c r="CN59" s="100"/>
      <c r="CO59" s="100"/>
      <c r="CP59" s="100"/>
    </row>
    <row r="60" spans="1:94" ht="19.5" customHeight="1">
      <c r="A60" s="100"/>
      <c r="B60" s="100"/>
      <c r="C60" s="100"/>
      <c r="D60" s="100"/>
      <c r="E60" s="100"/>
      <c r="F60" s="106"/>
      <c r="G60" s="108" t="s">
        <v>242</v>
      </c>
      <c r="H60" s="108">
        <f>SUM(H54:H59)</f>
        <v>40</v>
      </c>
      <c r="I60" s="106"/>
      <c r="J60" s="106"/>
      <c r="K60" s="106"/>
      <c r="L60" s="106"/>
      <c r="M60" s="106"/>
      <c r="N60" s="108" t="s">
        <v>242</v>
      </c>
      <c r="O60" s="108">
        <f>SUM(O54:O59)</f>
        <v>40</v>
      </c>
      <c r="P60" s="106"/>
      <c r="Q60" s="106"/>
      <c r="R60" s="106"/>
      <c r="S60" s="106"/>
      <c r="T60" s="106"/>
      <c r="U60" s="108" t="s">
        <v>242</v>
      </c>
      <c r="V60" s="108">
        <f>SUM(V54:V59)</f>
        <v>40</v>
      </c>
      <c r="W60" s="106"/>
      <c r="X60" s="106"/>
      <c r="Y60" s="106"/>
      <c r="Z60" s="108" t="s">
        <v>242</v>
      </c>
      <c r="AA60" s="108">
        <f>SUM(AA54:AA59)</f>
        <v>40</v>
      </c>
      <c r="AB60" s="106"/>
      <c r="AC60" s="106"/>
      <c r="AD60" s="106"/>
      <c r="AE60" s="106"/>
      <c r="AF60" s="106"/>
      <c r="AG60" s="108" t="s">
        <v>242</v>
      </c>
      <c r="AH60" s="108">
        <f>SUM(AH54:AH59)</f>
        <v>40</v>
      </c>
      <c r="AI60" s="106"/>
      <c r="AJ60" s="106"/>
      <c r="AK60" s="106"/>
      <c r="AL60" s="106"/>
      <c r="AM60" s="106"/>
      <c r="AN60" s="108" t="s">
        <v>242</v>
      </c>
      <c r="AO60" s="108">
        <f>SUM(AO54:AO59)</f>
        <v>40</v>
      </c>
      <c r="AP60" s="106"/>
      <c r="AQ60" s="106"/>
      <c r="AR60" s="106"/>
      <c r="AS60" s="106"/>
      <c r="AT60" s="106"/>
      <c r="AU60" s="106"/>
      <c r="AV60" s="106"/>
      <c r="AW60" s="108" t="s">
        <v>242</v>
      </c>
      <c r="AX60" s="108">
        <f>SUM(AX54:AX59)</f>
        <v>40</v>
      </c>
      <c r="AY60" s="106"/>
      <c r="AZ60" s="106"/>
      <c r="BA60" s="106"/>
      <c r="BB60" s="106"/>
      <c r="BC60" s="106"/>
      <c r="BD60" s="108" t="s">
        <v>242</v>
      </c>
      <c r="BE60" s="108">
        <f>SUM(BE54:BE59)</f>
        <v>40</v>
      </c>
      <c r="BF60" s="106"/>
      <c r="BG60" s="106"/>
      <c r="BH60" s="106"/>
      <c r="BI60" s="108" t="s">
        <v>242</v>
      </c>
      <c r="BJ60" s="108">
        <f>SUM(BJ54:BJ59)</f>
        <v>40</v>
      </c>
      <c r="BK60" s="106"/>
      <c r="BL60" s="106"/>
      <c r="BM60" s="108">
        <f>SUM(BM54:BM59)</f>
        <v>40</v>
      </c>
      <c r="BN60" s="108" t="s">
        <v>242</v>
      </c>
      <c r="BO60" s="106"/>
      <c r="BP60" s="108">
        <f>SUM(BP54:BP59)</f>
        <v>40</v>
      </c>
      <c r="BQ60" s="108" t="s">
        <v>242</v>
      </c>
      <c r="BR60" s="108">
        <f>SUM(BR54:BR59)</f>
        <v>40</v>
      </c>
      <c r="BS60" s="108" t="s">
        <v>242</v>
      </c>
      <c r="BT60" s="106"/>
      <c r="BU60" s="106"/>
      <c r="BV60" s="106"/>
      <c r="BW60" s="106"/>
      <c r="BX60" s="106"/>
      <c r="BY60" s="106"/>
      <c r="BZ60" s="106"/>
      <c r="CA60" s="108">
        <f>SUM(CA54:CA59)</f>
        <v>40</v>
      </c>
      <c r="CB60" s="108" t="s">
        <v>242</v>
      </c>
      <c r="CC60" s="100"/>
      <c r="CD60" s="100"/>
      <c r="CE60" s="100"/>
      <c r="CF60" s="100"/>
      <c r="CG60" s="100"/>
      <c r="CH60" s="100"/>
      <c r="CI60" s="100"/>
      <c r="CJ60" s="100"/>
      <c r="CK60" s="100"/>
      <c r="CL60" s="100"/>
      <c r="CM60" s="100"/>
      <c r="CN60" s="100"/>
      <c r="CO60" s="100"/>
      <c r="CP60" s="100"/>
    </row>
    <row r="61" spans="1:94" ht="19.5" customHeight="1">
      <c r="A61" s="100"/>
      <c r="B61" s="100"/>
      <c r="C61" s="100"/>
      <c r="D61" s="100"/>
      <c r="E61" s="100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06"/>
      <c r="BK61" s="106"/>
      <c r="BL61" s="106"/>
      <c r="BM61" s="106"/>
      <c r="BN61" s="106"/>
      <c r="BO61" s="106"/>
      <c r="BP61" s="106"/>
      <c r="BQ61" s="106"/>
      <c r="BR61" s="106"/>
      <c r="BS61" s="106"/>
      <c r="BT61" s="106"/>
      <c r="BU61" s="106"/>
      <c r="BV61" s="106"/>
      <c r="BW61" s="106"/>
      <c r="BX61" s="106"/>
      <c r="BY61" s="106"/>
      <c r="BZ61" s="106"/>
      <c r="CA61" s="106"/>
      <c r="CB61" s="100"/>
      <c r="CC61" s="100"/>
      <c r="CD61" s="100"/>
      <c r="CE61" s="100"/>
      <c r="CF61" s="100"/>
      <c r="CG61" s="100"/>
      <c r="CH61" s="100"/>
      <c r="CI61" s="100"/>
      <c r="CJ61" s="100"/>
      <c r="CK61" s="100"/>
      <c r="CL61" s="100"/>
      <c r="CM61" s="100"/>
      <c r="CN61" s="100"/>
      <c r="CO61" s="100"/>
      <c r="CP61" s="100"/>
    </row>
    <row r="62" spans="1:94" ht="19.5" customHeight="1">
      <c r="A62" s="100"/>
      <c r="B62" s="100"/>
      <c r="C62" s="100"/>
      <c r="D62" s="100"/>
      <c r="E62" s="100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06"/>
      <c r="BK62" s="106"/>
      <c r="BL62" s="106"/>
      <c r="BM62" s="106"/>
      <c r="BN62" s="106"/>
      <c r="BO62" s="106"/>
      <c r="BP62" s="106"/>
      <c r="BQ62" s="106"/>
      <c r="BR62" s="106"/>
      <c r="BS62" s="106"/>
      <c r="BT62" s="106"/>
      <c r="BU62" s="106"/>
      <c r="BV62" s="106"/>
      <c r="BW62" s="106"/>
      <c r="BX62" s="106"/>
      <c r="BY62" s="106"/>
      <c r="BZ62" s="106"/>
      <c r="CA62" s="106"/>
      <c r="CB62" s="100"/>
      <c r="CC62" s="100"/>
      <c r="CD62" s="100"/>
      <c r="CE62" s="100"/>
      <c r="CF62" s="100"/>
      <c r="CG62" s="100"/>
      <c r="CH62" s="100"/>
      <c r="CI62" s="100"/>
      <c r="CJ62" s="100"/>
      <c r="CK62" s="100"/>
      <c r="CL62" s="100"/>
      <c r="CM62" s="100"/>
      <c r="CN62" s="100"/>
      <c r="CO62" s="100"/>
      <c r="CP62" s="100"/>
    </row>
    <row r="63" spans="1:94" ht="19.5" customHeight="1">
      <c r="A63" s="100"/>
      <c r="B63" s="100"/>
      <c r="C63" s="100"/>
      <c r="D63" s="100"/>
      <c r="E63" s="100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06"/>
      <c r="BK63" s="106"/>
      <c r="BL63" s="106"/>
      <c r="BM63" s="106"/>
      <c r="BN63" s="106"/>
      <c r="BO63" s="106"/>
      <c r="BP63" s="106"/>
      <c r="BQ63" s="106"/>
      <c r="BR63" s="106"/>
      <c r="BS63" s="106"/>
      <c r="BT63" s="106"/>
      <c r="BU63" s="106"/>
      <c r="BV63" s="106"/>
      <c r="BW63" s="106"/>
      <c r="BX63" s="106"/>
      <c r="BY63" s="106"/>
      <c r="BZ63" s="106"/>
      <c r="CA63" s="106"/>
      <c r="CB63" s="100"/>
      <c r="CC63" s="100"/>
      <c r="CD63" s="100"/>
      <c r="CE63" s="100"/>
      <c r="CF63" s="100"/>
      <c r="CG63" s="100"/>
      <c r="CH63" s="100"/>
      <c r="CI63" s="100"/>
      <c r="CJ63" s="100"/>
      <c r="CK63" s="100"/>
      <c r="CL63" s="100"/>
      <c r="CM63" s="100"/>
      <c r="CN63" s="100"/>
      <c r="CO63" s="100"/>
      <c r="CP63" s="100"/>
    </row>
    <row r="64" spans="1:94" ht="19.5" customHeight="1">
      <c r="A64" s="100"/>
      <c r="B64" s="100"/>
      <c r="C64" s="100"/>
      <c r="D64" s="100"/>
      <c r="E64" s="100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106"/>
      <c r="BG64" s="106"/>
      <c r="BH64" s="106"/>
      <c r="BI64" s="106"/>
      <c r="BJ64" s="106"/>
      <c r="BK64" s="106"/>
      <c r="BL64" s="106"/>
      <c r="BM64" s="106"/>
      <c r="BN64" s="106"/>
      <c r="BO64" s="106"/>
      <c r="BP64" s="106"/>
      <c r="BQ64" s="106"/>
      <c r="BR64" s="106"/>
      <c r="BS64" s="106"/>
      <c r="BT64" s="106"/>
      <c r="BU64" s="106"/>
      <c r="BV64" s="106"/>
      <c r="BW64" s="106"/>
      <c r="BX64" s="106"/>
      <c r="BY64" s="106"/>
      <c r="BZ64" s="106"/>
      <c r="CA64" s="106"/>
      <c r="CB64" s="100"/>
      <c r="CC64" s="100"/>
      <c r="CD64" s="100"/>
      <c r="CE64" s="100"/>
      <c r="CF64" s="100"/>
      <c r="CG64" s="100"/>
      <c r="CH64" s="100"/>
      <c r="CI64" s="100"/>
      <c r="CJ64" s="100"/>
      <c r="CK64" s="100"/>
      <c r="CL64" s="100"/>
      <c r="CM64" s="100"/>
      <c r="CN64" s="100"/>
      <c r="CO64" s="100"/>
      <c r="CP64" s="100"/>
    </row>
    <row r="65" spans="1:94" ht="19.5" customHeight="1">
      <c r="A65" s="100"/>
      <c r="B65" s="100"/>
      <c r="C65" s="100"/>
      <c r="D65" s="100"/>
      <c r="E65" s="100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D65" s="106"/>
      <c r="BE65" s="106"/>
      <c r="BF65" s="106"/>
      <c r="BG65" s="106"/>
      <c r="BH65" s="106"/>
      <c r="BI65" s="106"/>
      <c r="BJ65" s="106"/>
      <c r="BK65" s="106"/>
      <c r="BL65" s="106"/>
      <c r="BM65" s="106"/>
      <c r="BN65" s="106"/>
      <c r="BO65" s="106"/>
      <c r="BP65" s="106"/>
      <c r="BQ65" s="106"/>
      <c r="BR65" s="106"/>
      <c r="BS65" s="106"/>
      <c r="BT65" s="106"/>
      <c r="BU65" s="106"/>
      <c r="BV65" s="106"/>
      <c r="BW65" s="106"/>
      <c r="BX65" s="106"/>
      <c r="BY65" s="106"/>
      <c r="BZ65" s="106"/>
      <c r="CA65" s="106"/>
      <c r="CB65" s="100"/>
      <c r="CC65" s="100"/>
      <c r="CD65" s="100"/>
      <c r="CE65" s="100"/>
      <c r="CF65" s="100"/>
      <c r="CG65" s="100"/>
      <c r="CH65" s="100"/>
      <c r="CI65" s="100"/>
      <c r="CJ65" s="100"/>
      <c r="CK65" s="100"/>
      <c r="CL65" s="100"/>
      <c r="CM65" s="100"/>
      <c r="CN65" s="100"/>
      <c r="CO65" s="100"/>
      <c r="CP65" s="100"/>
    </row>
    <row r="66" spans="1:94" ht="19.5" customHeight="1">
      <c r="A66" s="100"/>
      <c r="B66" s="100"/>
      <c r="C66" s="100"/>
      <c r="D66" s="100"/>
      <c r="E66" s="100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06"/>
      <c r="BK66" s="106"/>
      <c r="BL66" s="106"/>
      <c r="BM66" s="106"/>
      <c r="BN66" s="106"/>
      <c r="BO66" s="106"/>
      <c r="BP66" s="106"/>
      <c r="BQ66" s="106"/>
      <c r="BR66" s="106"/>
      <c r="BS66" s="106"/>
      <c r="BT66" s="106"/>
      <c r="BU66" s="106"/>
      <c r="BV66" s="106"/>
      <c r="BW66" s="106"/>
      <c r="BX66" s="106"/>
      <c r="BY66" s="106"/>
      <c r="BZ66" s="106"/>
      <c r="CA66" s="106"/>
      <c r="CB66" s="100"/>
      <c r="CC66" s="100"/>
      <c r="CD66" s="100"/>
      <c r="CE66" s="100"/>
      <c r="CF66" s="100"/>
      <c r="CG66" s="100"/>
      <c r="CH66" s="100"/>
      <c r="CI66" s="100"/>
      <c r="CJ66" s="100"/>
      <c r="CK66" s="100"/>
      <c r="CL66" s="100"/>
      <c r="CM66" s="100"/>
      <c r="CN66" s="100"/>
      <c r="CO66" s="100"/>
      <c r="CP66" s="100"/>
    </row>
    <row r="67" spans="1:94" ht="19.5" customHeight="1">
      <c r="A67" s="100"/>
      <c r="B67" s="100"/>
      <c r="C67" s="100"/>
      <c r="D67" s="100"/>
      <c r="E67" s="100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  <c r="BJ67" s="106"/>
      <c r="BK67" s="106"/>
      <c r="BL67" s="106"/>
      <c r="BM67" s="106"/>
      <c r="BN67" s="106"/>
      <c r="BO67" s="106"/>
      <c r="BP67" s="106"/>
      <c r="BQ67" s="106"/>
      <c r="BR67" s="106"/>
      <c r="BS67" s="106"/>
      <c r="BT67" s="106"/>
      <c r="BU67" s="106"/>
      <c r="BV67" s="106"/>
      <c r="BW67" s="106"/>
      <c r="BX67" s="106"/>
      <c r="BY67" s="106"/>
      <c r="BZ67" s="106"/>
      <c r="CA67" s="106"/>
      <c r="CB67" s="100"/>
      <c r="CC67" s="100"/>
      <c r="CD67" s="100"/>
      <c r="CE67" s="100"/>
      <c r="CF67" s="100"/>
      <c r="CG67" s="100"/>
      <c r="CH67" s="100"/>
      <c r="CI67" s="100"/>
      <c r="CJ67" s="100"/>
      <c r="CK67" s="100"/>
      <c r="CL67" s="100"/>
      <c r="CM67" s="100"/>
      <c r="CN67" s="100"/>
      <c r="CO67" s="100"/>
      <c r="CP67" s="100"/>
    </row>
    <row r="68" spans="1:94" ht="19.5" customHeight="1">
      <c r="A68" s="100"/>
      <c r="B68" s="100"/>
      <c r="C68" s="100"/>
      <c r="D68" s="100"/>
      <c r="E68" s="100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06"/>
      <c r="BK68" s="106"/>
      <c r="BL68" s="106"/>
      <c r="BM68" s="106"/>
      <c r="BN68" s="106"/>
      <c r="BO68" s="106"/>
      <c r="BP68" s="106"/>
      <c r="BQ68" s="106"/>
      <c r="BR68" s="106"/>
      <c r="BS68" s="106"/>
      <c r="BT68" s="106"/>
      <c r="BU68" s="106"/>
      <c r="BV68" s="106"/>
      <c r="BW68" s="106"/>
      <c r="BX68" s="106"/>
      <c r="BY68" s="106"/>
      <c r="BZ68" s="106"/>
      <c r="CA68" s="106"/>
      <c r="CB68" s="100"/>
      <c r="CC68" s="100"/>
      <c r="CD68" s="100"/>
      <c r="CE68" s="100"/>
      <c r="CF68" s="100"/>
      <c r="CG68" s="100"/>
      <c r="CH68" s="100"/>
      <c r="CI68" s="100"/>
      <c r="CJ68" s="100"/>
      <c r="CK68" s="100"/>
      <c r="CL68" s="100"/>
      <c r="CM68" s="100"/>
      <c r="CN68" s="100"/>
      <c r="CO68" s="100"/>
      <c r="CP68" s="100"/>
    </row>
    <row r="69" spans="1:94" ht="19.5" customHeight="1">
      <c r="A69" s="100"/>
      <c r="B69" s="100"/>
      <c r="C69" s="100"/>
      <c r="D69" s="100"/>
      <c r="E69" s="100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06"/>
      <c r="BK69" s="106"/>
      <c r="BL69" s="106"/>
      <c r="BM69" s="106"/>
      <c r="BN69" s="106"/>
      <c r="BO69" s="106"/>
      <c r="BP69" s="106"/>
      <c r="BQ69" s="106"/>
      <c r="BR69" s="106"/>
      <c r="BS69" s="106"/>
      <c r="BT69" s="106"/>
      <c r="BU69" s="106"/>
      <c r="BV69" s="106"/>
      <c r="BW69" s="106"/>
      <c r="BX69" s="106"/>
      <c r="BY69" s="106"/>
      <c r="BZ69" s="106"/>
      <c r="CA69" s="106"/>
      <c r="CB69" s="100"/>
      <c r="CC69" s="100"/>
      <c r="CD69" s="100"/>
      <c r="CE69" s="100"/>
      <c r="CF69" s="100"/>
      <c r="CG69" s="100"/>
      <c r="CH69" s="100"/>
      <c r="CI69" s="100"/>
      <c r="CJ69" s="100"/>
      <c r="CK69" s="100"/>
      <c r="CL69" s="100"/>
      <c r="CM69" s="100"/>
      <c r="CN69" s="100"/>
      <c r="CO69" s="100"/>
      <c r="CP69" s="100"/>
    </row>
    <row r="70" spans="1:94" ht="19.5" customHeight="1">
      <c r="A70" s="100"/>
      <c r="B70" s="100"/>
      <c r="C70" s="100"/>
      <c r="D70" s="100"/>
      <c r="E70" s="100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06"/>
      <c r="BK70" s="106"/>
      <c r="BL70" s="106"/>
      <c r="BM70" s="106"/>
      <c r="BN70" s="106"/>
      <c r="BO70" s="106"/>
      <c r="BP70" s="106"/>
      <c r="BQ70" s="106"/>
      <c r="BR70" s="106"/>
      <c r="BS70" s="106"/>
      <c r="BT70" s="106"/>
      <c r="BU70" s="106"/>
      <c r="BV70" s="106"/>
      <c r="BW70" s="106"/>
      <c r="BX70" s="106"/>
      <c r="BY70" s="106"/>
      <c r="BZ70" s="106"/>
      <c r="CA70" s="106"/>
      <c r="CB70" s="100"/>
      <c r="CC70" s="100"/>
      <c r="CD70" s="100"/>
      <c r="CE70" s="100"/>
      <c r="CF70" s="100"/>
      <c r="CG70" s="100"/>
      <c r="CH70" s="100"/>
      <c r="CI70" s="100"/>
      <c r="CJ70" s="100"/>
      <c r="CK70" s="100"/>
      <c r="CL70" s="100"/>
      <c r="CM70" s="100"/>
      <c r="CN70" s="100"/>
      <c r="CO70" s="100"/>
      <c r="CP70" s="100"/>
    </row>
    <row r="71" spans="1:94" ht="19.5" customHeight="1">
      <c r="A71" s="100"/>
      <c r="B71" s="100"/>
      <c r="C71" s="100"/>
      <c r="D71" s="100"/>
      <c r="E71" s="100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06"/>
      <c r="BK71" s="106"/>
      <c r="BL71" s="106"/>
      <c r="BM71" s="106"/>
      <c r="BN71" s="106"/>
      <c r="BO71" s="106"/>
      <c r="BP71" s="106"/>
      <c r="BQ71" s="106"/>
      <c r="BR71" s="106"/>
      <c r="BS71" s="106"/>
      <c r="BT71" s="106"/>
      <c r="BU71" s="106"/>
      <c r="BV71" s="106"/>
      <c r="BW71" s="106"/>
      <c r="BX71" s="106"/>
      <c r="BY71" s="106"/>
      <c r="BZ71" s="106"/>
      <c r="CA71" s="106"/>
      <c r="CB71" s="100"/>
      <c r="CC71" s="100"/>
      <c r="CD71" s="100"/>
      <c r="CE71" s="100"/>
      <c r="CF71" s="100"/>
      <c r="CG71" s="100"/>
      <c r="CH71" s="100"/>
      <c r="CI71" s="100"/>
      <c r="CJ71" s="100"/>
      <c r="CK71" s="100"/>
      <c r="CL71" s="100"/>
      <c r="CM71" s="100"/>
      <c r="CN71" s="100"/>
      <c r="CO71" s="100"/>
      <c r="CP71" s="100"/>
    </row>
    <row r="72" spans="1:94" ht="19.5" customHeight="1">
      <c r="A72" s="100"/>
      <c r="B72" s="100"/>
      <c r="C72" s="100"/>
      <c r="D72" s="100"/>
      <c r="E72" s="100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06"/>
      <c r="BK72" s="106"/>
      <c r="BL72" s="106"/>
      <c r="BM72" s="106"/>
      <c r="BN72" s="106"/>
      <c r="BO72" s="106"/>
      <c r="BP72" s="106"/>
      <c r="BQ72" s="106"/>
      <c r="BR72" s="106"/>
      <c r="BS72" s="106"/>
      <c r="BT72" s="106"/>
      <c r="BU72" s="106"/>
      <c r="BV72" s="106"/>
      <c r="BW72" s="106"/>
      <c r="BX72" s="106"/>
      <c r="BY72" s="106"/>
      <c r="BZ72" s="106"/>
      <c r="CA72" s="106"/>
      <c r="CB72" s="100"/>
      <c r="CC72" s="100"/>
      <c r="CD72" s="100"/>
      <c r="CE72" s="100"/>
      <c r="CF72" s="100"/>
      <c r="CG72" s="100"/>
      <c r="CH72" s="100"/>
      <c r="CI72" s="100"/>
      <c r="CJ72" s="100"/>
      <c r="CK72" s="100"/>
      <c r="CL72" s="100"/>
      <c r="CM72" s="100"/>
      <c r="CN72" s="100"/>
      <c r="CO72" s="100"/>
      <c r="CP72" s="100"/>
    </row>
    <row r="73" spans="1:94" ht="19.5" customHeight="1">
      <c r="A73" s="100"/>
      <c r="B73" s="100"/>
      <c r="C73" s="100"/>
      <c r="D73" s="100"/>
      <c r="E73" s="100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06"/>
      <c r="BK73" s="106"/>
      <c r="BL73" s="106"/>
      <c r="BM73" s="106"/>
      <c r="BN73" s="106"/>
      <c r="BO73" s="106"/>
      <c r="BP73" s="106"/>
      <c r="BQ73" s="106"/>
      <c r="BR73" s="106"/>
      <c r="BS73" s="106"/>
      <c r="BT73" s="106"/>
      <c r="BU73" s="106"/>
      <c r="BV73" s="106"/>
      <c r="BW73" s="106"/>
      <c r="BX73" s="106"/>
      <c r="BY73" s="106"/>
      <c r="BZ73" s="106"/>
      <c r="CA73" s="106"/>
      <c r="CB73" s="100"/>
      <c r="CC73" s="100"/>
      <c r="CD73" s="100"/>
      <c r="CE73" s="100"/>
      <c r="CF73" s="100"/>
      <c r="CG73" s="100"/>
      <c r="CH73" s="100"/>
      <c r="CI73" s="100"/>
      <c r="CJ73" s="100"/>
      <c r="CK73" s="100"/>
      <c r="CL73" s="100"/>
      <c r="CM73" s="100"/>
      <c r="CN73" s="100"/>
      <c r="CO73" s="100"/>
      <c r="CP73" s="100"/>
    </row>
    <row r="74" spans="1:94" ht="19.5" customHeight="1">
      <c r="A74" s="100"/>
      <c r="B74" s="100"/>
      <c r="C74" s="100"/>
      <c r="D74" s="100"/>
      <c r="E74" s="100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06"/>
      <c r="BK74" s="106"/>
      <c r="BL74" s="106"/>
      <c r="BM74" s="106"/>
      <c r="BN74" s="106"/>
      <c r="BO74" s="106"/>
      <c r="BP74" s="106"/>
      <c r="BQ74" s="106"/>
      <c r="BR74" s="106"/>
      <c r="BS74" s="106"/>
      <c r="BT74" s="106"/>
      <c r="BU74" s="106"/>
      <c r="BV74" s="106"/>
      <c r="BW74" s="106"/>
      <c r="BX74" s="106"/>
      <c r="BY74" s="106"/>
      <c r="BZ74" s="106"/>
      <c r="CA74" s="106"/>
      <c r="CB74" s="100"/>
      <c r="CC74" s="100"/>
      <c r="CD74" s="100"/>
      <c r="CE74" s="100"/>
      <c r="CF74" s="100"/>
      <c r="CG74" s="100"/>
      <c r="CH74" s="100"/>
      <c r="CI74" s="100"/>
      <c r="CJ74" s="100"/>
      <c r="CK74" s="100"/>
      <c r="CL74" s="100"/>
      <c r="CM74" s="100"/>
      <c r="CN74" s="100"/>
      <c r="CO74" s="100"/>
      <c r="CP74" s="100"/>
    </row>
    <row r="75" spans="1:94" ht="19.5" customHeight="1">
      <c r="A75" s="100"/>
      <c r="B75" s="100"/>
      <c r="C75" s="100"/>
      <c r="D75" s="100"/>
      <c r="E75" s="100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06"/>
      <c r="BK75" s="106"/>
      <c r="BL75" s="106"/>
      <c r="BM75" s="106"/>
      <c r="BN75" s="106"/>
      <c r="BO75" s="106"/>
      <c r="BP75" s="106"/>
      <c r="BQ75" s="106"/>
      <c r="BR75" s="106"/>
      <c r="BS75" s="106"/>
      <c r="BT75" s="106"/>
      <c r="BU75" s="106"/>
      <c r="BV75" s="106"/>
      <c r="BW75" s="106"/>
      <c r="BX75" s="106"/>
      <c r="BY75" s="106"/>
      <c r="BZ75" s="106"/>
      <c r="CA75" s="106"/>
      <c r="CB75" s="100"/>
      <c r="CC75" s="100"/>
      <c r="CD75" s="100"/>
      <c r="CE75" s="100"/>
      <c r="CF75" s="100"/>
      <c r="CG75" s="100"/>
      <c r="CH75" s="100"/>
      <c r="CI75" s="100"/>
      <c r="CJ75" s="100"/>
      <c r="CK75" s="100"/>
      <c r="CL75" s="100"/>
      <c r="CM75" s="100"/>
      <c r="CN75" s="100"/>
      <c r="CO75" s="100"/>
      <c r="CP75" s="100"/>
    </row>
    <row r="76" spans="1:94" ht="19.5" customHeight="1">
      <c r="A76" s="100"/>
      <c r="B76" s="100"/>
      <c r="C76" s="100"/>
      <c r="D76" s="100"/>
      <c r="E76" s="100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06"/>
      <c r="BK76" s="106"/>
      <c r="BL76" s="106"/>
      <c r="BM76" s="106"/>
      <c r="BN76" s="106"/>
      <c r="BO76" s="106"/>
      <c r="BP76" s="106"/>
      <c r="BQ76" s="106"/>
      <c r="BR76" s="106"/>
      <c r="BS76" s="106"/>
      <c r="BT76" s="106"/>
      <c r="BU76" s="106"/>
      <c r="BV76" s="106"/>
      <c r="BW76" s="106"/>
      <c r="BX76" s="106"/>
      <c r="BY76" s="106"/>
      <c r="BZ76" s="106"/>
      <c r="CA76" s="106"/>
      <c r="CB76" s="100"/>
      <c r="CC76" s="100"/>
      <c r="CD76" s="100"/>
      <c r="CE76" s="100"/>
      <c r="CF76" s="100"/>
      <c r="CG76" s="100"/>
      <c r="CH76" s="100"/>
      <c r="CI76" s="100"/>
      <c r="CJ76" s="100"/>
      <c r="CK76" s="100"/>
      <c r="CL76" s="100"/>
      <c r="CM76" s="100"/>
      <c r="CN76" s="100"/>
      <c r="CO76" s="100"/>
      <c r="CP76" s="100"/>
    </row>
    <row r="77" spans="1:94" ht="19.5" customHeight="1">
      <c r="A77" s="100"/>
      <c r="B77" s="100"/>
      <c r="C77" s="100"/>
      <c r="D77" s="100"/>
      <c r="E77" s="100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06"/>
      <c r="BK77" s="106"/>
      <c r="BL77" s="106"/>
      <c r="BM77" s="106"/>
      <c r="BN77" s="106"/>
      <c r="BO77" s="106"/>
      <c r="BP77" s="106"/>
      <c r="BQ77" s="106"/>
      <c r="BR77" s="106"/>
      <c r="BS77" s="106"/>
      <c r="BT77" s="106"/>
      <c r="BU77" s="106"/>
      <c r="BV77" s="106"/>
      <c r="BW77" s="106"/>
      <c r="BX77" s="106"/>
      <c r="BY77" s="106"/>
      <c r="BZ77" s="106"/>
      <c r="CA77" s="106"/>
      <c r="CB77" s="100"/>
      <c r="CC77" s="100"/>
      <c r="CD77" s="100"/>
      <c r="CE77" s="100"/>
      <c r="CF77" s="100"/>
      <c r="CG77" s="100"/>
      <c r="CH77" s="100"/>
      <c r="CI77" s="100"/>
      <c r="CJ77" s="100"/>
      <c r="CK77" s="100"/>
      <c r="CL77" s="100"/>
      <c r="CM77" s="100"/>
      <c r="CN77" s="100"/>
      <c r="CO77" s="100"/>
      <c r="CP77" s="100"/>
    </row>
    <row r="78" spans="1:94" ht="19.5" customHeight="1">
      <c r="A78" s="100"/>
      <c r="B78" s="100"/>
      <c r="C78" s="100"/>
      <c r="D78" s="100"/>
      <c r="E78" s="100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06"/>
      <c r="BK78" s="106"/>
      <c r="BL78" s="106"/>
      <c r="BM78" s="106"/>
      <c r="BN78" s="106"/>
      <c r="BO78" s="106"/>
      <c r="BP78" s="106"/>
      <c r="BQ78" s="106"/>
      <c r="BR78" s="106"/>
      <c r="BS78" s="106"/>
      <c r="BT78" s="106"/>
      <c r="BU78" s="106"/>
      <c r="BV78" s="106"/>
      <c r="BW78" s="106"/>
      <c r="BX78" s="106"/>
      <c r="BY78" s="106"/>
      <c r="BZ78" s="106"/>
      <c r="CA78" s="106"/>
      <c r="CB78" s="100"/>
      <c r="CC78" s="100"/>
      <c r="CD78" s="100"/>
      <c r="CE78" s="100"/>
      <c r="CF78" s="100"/>
      <c r="CG78" s="100"/>
      <c r="CH78" s="100"/>
      <c r="CI78" s="100"/>
      <c r="CJ78" s="100"/>
      <c r="CK78" s="100"/>
      <c r="CL78" s="100"/>
      <c r="CM78" s="100"/>
      <c r="CN78" s="100"/>
      <c r="CO78" s="100"/>
      <c r="CP78" s="100"/>
    </row>
    <row r="79" spans="1:94" ht="19.5" customHeight="1">
      <c r="A79" s="100"/>
      <c r="B79" s="100"/>
      <c r="C79" s="100"/>
      <c r="D79" s="100"/>
      <c r="E79" s="100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06"/>
      <c r="BK79" s="106"/>
      <c r="BL79" s="106"/>
      <c r="BM79" s="106"/>
      <c r="BN79" s="106"/>
      <c r="BO79" s="106"/>
      <c r="BP79" s="106"/>
      <c r="BQ79" s="106"/>
      <c r="BR79" s="106"/>
      <c r="BS79" s="106"/>
      <c r="BT79" s="106"/>
      <c r="BU79" s="106"/>
      <c r="BV79" s="106"/>
      <c r="BW79" s="106"/>
      <c r="BX79" s="106"/>
      <c r="BY79" s="106"/>
      <c r="BZ79" s="106"/>
      <c r="CA79" s="106"/>
      <c r="CB79" s="100"/>
      <c r="CC79" s="100"/>
      <c r="CD79" s="100"/>
      <c r="CE79" s="100"/>
      <c r="CF79" s="100"/>
      <c r="CG79" s="100"/>
      <c r="CH79" s="100"/>
      <c r="CI79" s="100"/>
      <c r="CJ79" s="100"/>
      <c r="CK79" s="100"/>
      <c r="CL79" s="100"/>
      <c r="CM79" s="100"/>
      <c r="CN79" s="100"/>
      <c r="CO79" s="100"/>
      <c r="CP79" s="100"/>
    </row>
    <row r="80" spans="1:94" ht="19.5" customHeight="1">
      <c r="A80" s="100"/>
      <c r="B80" s="100"/>
      <c r="C80" s="100"/>
      <c r="D80" s="100"/>
      <c r="E80" s="100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06"/>
      <c r="BK80" s="106"/>
      <c r="BL80" s="106"/>
      <c r="BM80" s="106"/>
      <c r="BN80" s="106"/>
      <c r="BO80" s="106"/>
      <c r="BP80" s="106"/>
      <c r="BQ80" s="106"/>
      <c r="BR80" s="106"/>
      <c r="BS80" s="106"/>
      <c r="BT80" s="106"/>
      <c r="BU80" s="106"/>
      <c r="BV80" s="106"/>
      <c r="BW80" s="106"/>
      <c r="BX80" s="106"/>
      <c r="BY80" s="106"/>
      <c r="BZ80" s="106"/>
      <c r="CA80" s="106"/>
      <c r="CB80" s="100"/>
      <c r="CC80" s="100"/>
      <c r="CD80" s="100"/>
      <c r="CE80" s="100"/>
      <c r="CF80" s="100"/>
      <c r="CG80" s="100"/>
      <c r="CH80" s="100"/>
      <c r="CI80" s="100"/>
      <c r="CJ80" s="100"/>
      <c r="CK80" s="100"/>
      <c r="CL80" s="100"/>
      <c r="CM80" s="100"/>
      <c r="CN80" s="100"/>
      <c r="CO80" s="100"/>
      <c r="CP80" s="100"/>
    </row>
    <row r="81" spans="1:94" ht="19.5" customHeight="1">
      <c r="A81" s="100"/>
      <c r="B81" s="100"/>
      <c r="C81" s="100"/>
      <c r="D81" s="100"/>
      <c r="E81" s="100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06"/>
      <c r="BK81" s="106"/>
      <c r="BL81" s="106"/>
      <c r="BM81" s="106"/>
      <c r="BN81" s="106"/>
      <c r="BO81" s="106"/>
      <c r="BP81" s="106"/>
      <c r="BQ81" s="106"/>
      <c r="BR81" s="106"/>
      <c r="BS81" s="106"/>
      <c r="BT81" s="106"/>
      <c r="BU81" s="106"/>
      <c r="BV81" s="106"/>
      <c r="BW81" s="106"/>
      <c r="BX81" s="106"/>
      <c r="BY81" s="106"/>
      <c r="BZ81" s="106"/>
      <c r="CA81" s="106"/>
      <c r="CB81" s="100"/>
      <c r="CC81" s="100"/>
      <c r="CD81" s="100"/>
      <c r="CE81" s="100"/>
      <c r="CF81" s="100"/>
      <c r="CG81" s="100"/>
      <c r="CH81" s="100"/>
      <c r="CI81" s="100"/>
      <c r="CJ81" s="100"/>
      <c r="CK81" s="100"/>
      <c r="CL81" s="100"/>
      <c r="CM81" s="100"/>
      <c r="CN81" s="100"/>
      <c r="CO81" s="100"/>
      <c r="CP81" s="100"/>
    </row>
    <row r="82" spans="1:94" ht="19.5" customHeight="1">
      <c r="A82" s="100"/>
      <c r="B82" s="100"/>
      <c r="C82" s="100"/>
      <c r="D82" s="100"/>
      <c r="E82" s="100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  <c r="BJ82" s="106"/>
      <c r="BK82" s="106"/>
      <c r="BL82" s="106"/>
      <c r="BM82" s="106"/>
      <c r="BN82" s="106"/>
      <c r="BO82" s="106"/>
      <c r="BP82" s="106"/>
      <c r="BQ82" s="106"/>
      <c r="BR82" s="106"/>
      <c r="BS82" s="106"/>
      <c r="BT82" s="106"/>
      <c r="BU82" s="106"/>
      <c r="BV82" s="106"/>
      <c r="BW82" s="106"/>
      <c r="BX82" s="106"/>
      <c r="BY82" s="106"/>
      <c r="BZ82" s="106"/>
      <c r="CA82" s="106"/>
      <c r="CB82" s="100"/>
      <c r="CC82" s="100"/>
      <c r="CD82" s="100"/>
      <c r="CE82" s="100"/>
      <c r="CF82" s="100"/>
      <c r="CG82" s="100"/>
      <c r="CH82" s="100"/>
      <c r="CI82" s="100"/>
      <c r="CJ82" s="100"/>
      <c r="CK82" s="100"/>
      <c r="CL82" s="100"/>
      <c r="CM82" s="100"/>
      <c r="CN82" s="100"/>
      <c r="CO82" s="100"/>
      <c r="CP82" s="100"/>
    </row>
    <row r="83" spans="1:94" ht="19.5" customHeight="1">
      <c r="A83" s="100"/>
      <c r="B83" s="100"/>
      <c r="C83" s="100"/>
      <c r="D83" s="100"/>
      <c r="E83" s="100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06"/>
      <c r="BK83" s="106"/>
      <c r="BL83" s="106"/>
      <c r="BM83" s="106"/>
      <c r="BN83" s="106"/>
      <c r="BO83" s="106"/>
      <c r="BP83" s="106"/>
      <c r="BQ83" s="106"/>
      <c r="BR83" s="106"/>
      <c r="BS83" s="106"/>
      <c r="BT83" s="106"/>
      <c r="BU83" s="106"/>
      <c r="BV83" s="106"/>
      <c r="BW83" s="106"/>
      <c r="BX83" s="106"/>
      <c r="BY83" s="106"/>
      <c r="BZ83" s="106"/>
      <c r="CA83" s="106"/>
      <c r="CB83" s="100"/>
      <c r="CC83" s="100"/>
      <c r="CD83" s="100"/>
      <c r="CE83" s="100"/>
      <c r="CF83" s="100"/>
      <c r="CG83" s="100"/>
      <c r="CH83" s="100"/>
      <c r="CI83" s="100"/>
      <c r="CJ83" s="100"/>
      <c r="CK83" s="100"/>
      <c r="CL83" s="100"/>
      <c r="CM83" s="100"/>
      <c r="CN83" s="100"/>
      <c r="CO83" s="100"/>
      <c r="CP83" s="100"/>
    </row>
    <row r="84" spans="1:94" ht="19.5" customHeight="1">
      <c r="A84" s="100"/>
      <c r="B84" s="100"/>
      <c r="C84" s="100"/>
      <c r="D84" s="100"/>
      <c r="E84" s="100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06"/>
      <c r="BK84" s="106"/>
      <c r="BL84" s="106"/>
      <c r="BM84" s="106"/>
      <c r="BN84" s="106"/>
      <c r="BO84" s="106"/>
      <c r="BP84" s="106"/>
      <c r="BQ84" s="106"/>
      <c r="BR84" s="106"/>
      <c r="BS84" s="106"/>
      <c r="BT84" s="106"/>
      <c r="BU84" s="106"/>
      <c r="BV84" s="106"/>
      <c r="BW84" s="106"/>
      <c r="BX84" s="106"/>
      <c r="BY84" s="106"/>
      <c r="BZ84" s="106"/>
      <c r="CA84" s="106"/>
      <c r="CB84" s="100"/>
      <c r="CC84" s="100"/>
      <c r="CD84" s="100"/>
      <c r="CE84" s="100"/>
      <c r="CF84" s="100"/>
      <c r="CG84" s="100"/>
      <c r="CH84" s="100"/>
      <c r="CI84" s="100"/>
      <c r="CJ84" s="100"/>
      <c r="CK84" s="100"/>
      <c r="CL84" s="100"/>
      <c r="CM84" s="100"/>
      <c r="CN84" s="100"/>
      <c r="CO84" s="100"/>
      <c r="CP84" s="100"/>
    </row>
    <row r="85" spans="1:94" ht="19.5" customHeight="1">
      <c r="A85" s="100"/>
      <c r="B85" s="100"/>
      <c r="C85" s="100"/>
      <c r="D85" s="100"/>
      <c r="E85" s="100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06"/>
      <c r="BK85" s="106"/>
      <c r="BL85" s="106"/>
      <c r="BM85" s="106"/>
      <c r="BN85" s="106"/>
      <c r="BO85" s="106"/>
      <c r="BP85" s="106"/>
      <c r="BQ85" s="106"/>
      <c r="BR85" s="106"/>
      <c r="BS85" s="106"/>
      <c r="BT85" s="106"/>
      <c r="BU85" s="106"/>
      <c r="BV85" s="106"/>
      <c r="BW85" s="106"/>
      <c r="BX85" s="106"/>
      <c r="BY85" s="106"/>
      <c r="BZ85" s="106"/>
      <c r="CA85" s="106"/>
      <c r="CB85" s="100"/>
      <c r="CC85" s="100"/>
      <c r="CD85" s="100"/>
      <c r="CE85" s="100"/>
      <c r="CF85" s="100"/>
      <c r="CG85" s="100"/>
      <c r="CH85" s="100"/>
      <c r="CI85" s="100"/>
      <c r="CJ85" s="100"/>
      <c r="CK85" s="100"/>
      <c r="CL85" s="100"/>
      <c r="CM85" s="100"/>
      <c r="CN85" s="100"/>
      <c r="CO85" s="100"/>
      <c r="CP85" s="100"/>
    </row>
    <row r="86" spans="1:94" ht="19.5" customHeight="1">
      <c r="A86" s="100"/>
      <c r="B86" s="100"/>
      <c r="C86" s="100"/>
      <c r="D86" s="100"/>
      <c r="E86" s="100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06"/>
      <c r="BK86" s="106"/>
      <c r="BL86" s="106"/>
      <c r="BM86" s="106"/>
      <c r="BN86" s="106"/>
      <c r="BO86" s="106"/>
      <c r="BP86" s="106"/>
      <c r="BQ86" s="106"/>
      <c r="BR86" s="106"/>
      <c r="BS86" s="106"/>
      <c r="BT86" s="106"/>
      <c r="BU86" s="106"/>
      <c r="BV86" s="106"/>
      <c r="BW86" s="106"/>
      <c r="BX86" s="106"/>
      <c r="BY86" s="106"/>
      <c r="BZ86" s="106"/>
      <c r="CA86" s="106"/>
      <c r="CB86" s="100"/>
      <c r="CC86" s="100"/>
      <c r="CD86" s="100"/>
      <c r="CE86" s="100"/>
      <c r="CF86" s="100"/>
      <c r="CG86" s="100"/>
      <c r="CH86" s="100"/>
      <c r="CI86" s="100"/>
      <c r="CJ86" s="100"/>
      <c r="CK86" s="100"/>
      <c r="CL86" s="100"/>
      <c r="CM86" s="100"/>
      <c r="CN86" s="100"/>
      <c r="CO86" s="100"/>
      <c r="CP86" s="100"/>
    </row>
    <row r="87" spans="1:94" ht="19.5" customHeight="1">
      <c r="A87" s="100"/>
      <c r="B87" s="100"/>
      <c r="C87" s="100"/>
      <c r="D87" s="100"/>
      <c r="E87" s="100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06"/>
      <c r="BK87" s="106"/>
      <c r="BL87" s="106"/>
      <c r="BM87" s="106"/>
      <c r="BN87" s="106"/>
      <c r="BO87" s="106"/>
      <c r="BP87" s="106"/>
      <c r="BQ87" s="106"/>
      <c r="BR87" s="106"/>
      <c r="BS87" s="106"/>
      <c r="BT87" s="106"/>
      <c r="BU87" s="106"/>
      <c r="BV87" s="106"/>
      <c r="BW87" s="106"/>
      <c r="BX87" s="106"/>
      <c r="BY87" s="106"/>
      <c r="BZ87" s="106"/>
      <c r="CA87" s="106"/>
      <c r="CB87" s="100"/>
      <c r="CC87" s="100"/>
      <c r="CD87" s="100"/>
      <c r="CE87" s="100"/>
      <c r="CF87" s="100"/>
      <c r="CG87" s="100"/>
      <c r="CH87" s="100"/>
      <c r="CI87" s="100"/>
      <c r="CJ87" s="100"/>
      <c r="CK87" s="100"/>
      <c r="CL87" s="100"/>
      <c r="CM87" s="100"/>
      <c r="CN87" s="100"/>
      <c r="CO87" s="100"/>
      <c r="CP87" s="100"/>
    </row>
    <row r="88" spans="1:94" ht="19.5" customHeight="1">
      <c r="A88" s="100"/>
      <c r="B88" s="100"/>
      <c r="C88" s="100"/>
      <c r="D88" s="100"/>
      <c r="E88" s="100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06"/>
      <c r="BK88" s="106"/>
      <c r="BL88" s="106"/>
      <c r="BM88" s="106"/>
      <c r="BN88" s="106"/>
      <c r="BO88" s="106"/>
      <c r="BP88" s="106"/>
      <c r="BQ88" s="106"/>
      <c r="BR88" s="106"/>
      <c r="BS88" s="106"/>
      <c r="BT88" s="106"/>
      <c r="BU88" s="106"/>
      <c r="BV88" s="106"/>
      <c r="BW88" s="106"/>
      <c r="BX88" s="106"/>
      <c r="BY88" s="106"/>
      <c r="BZ88" s="106"/>
      <c r="CA88" s="106"/>
      <c r="CB88" s="100"/>
      <c r="CC88" s="100"/>
      <c r="CD88" s="100"/>
      <c r="CE88" s="100"/>
      <c r="CF88" s="100"/>
      <c r="CG88" s="100"/>
      <c r="CH88" s="100"/>
      <c r="CI88" s="100"/>
      <c r="CJ88" s="100"/>
      <c r="CK88" s="100"/>
      <c r="CL88" s="100"/>
      <c r="CM88" s="100"/>
      <c r="CN88" s="100"/>
      <c r="CO88" s="100"/>
      <c r="CP88" s="100"/>
    </row>
    <row r="89" spans="1:94" ht="19.5" customHeight="1">
      <c r="A89" s="100"/>
      <c r="B89" s="100"/>
      <c r="C89" s="100"/>
      <c r="D89" s="100"/>
      <c r="E89" s="100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  <c r="BJ89" s="106"/>
      <c r="BK89" s="106"/>
      <c r="BL89" s="106"/>
      <c r="BM89" s="106"/>
      <c r="BN89" s="106"/>
      <c r="BO89" s="106"/>
      <c r="BP89" s="106"/>
      <c r="BQ89" s="106"/>
      <c r="BR89" s="106"/>
      <c r="BS89" s="106"/>
      <c r="BT89" s="106"/>
      <c r="BU89" s="106"/>
      <c r="BV89" s="106"/>
      <c r="BW89" s="106"/>
      <c r="BX89" s="106"/>
      <c r="BY89" s="106"/>
      <c r="BZ89" s="106"/>
      <c r="CA89" s="106"/>
      <c r="CB89" s="100"/>
      <c r="CC89" s="100"/>
      <c r="CD89" s="100"/>
      <c r="CE89" s="100"/>
      <c r="CF89" s="100"/>
      <c r="CG89" s="100"/>
      <c r="CH89" s="100"/>
      <c r="CI89" s="100"/>
      <c r="CJ89" s="100"/>
      <c r="CK89" s="100"/>
      <c r="CL89" s="100"/>
      <c r="CM89" s="100"/>
      <c r="CN89" s="100"/>
      <c r="CO89" s="100"/>
      <c r="CP89" s="100"/>
    </row>
    <row r="90" spans="1:94" ht="19.5" customHeight="1">
      <c r="A90" s="100"/>
      <c r="B90" s="100"/>
      <c r="C90" s="100"/>
      <c r="D90" s="100"/>
      <c r="E90" s="100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  <c r="BJ90" s="106"/>
      <c r="BK90" s="106"/>
      <c r="BL90" s="106"/>
      <c r="BM90" s="106"/>
      <c r="BN90" s="106"/>
      <c r="BO90" s="106"/>
      <c r="BP90" s="106"/>
      <c r="BQ90" s="106"/>
      <c r="BR90" s="106"/>
      <c r="BS90" s="106"/>
      <c r="BT90" s="106"/>
      <c r="BU90" s="106"/>
      <c r="BV90" s="106"/>
      <c r="BW90" s="106"/>
      <c r="BX90" s="106"/>
      <c r="BY90" s="106"/>
      <c r="BZ90" s="106"/>
      <c r="CA90" s="106"/>
      <c r="CB90" s="100"/>
      <c r="CC90" s="100"/>
      <c r="CD90" s="100"/>
      <c r="CE90" s="100"/>
      <c r="CF90" s="100"/>
      <c r="CG90" s="100"/>
      <c r="CH90" s="100"/>
      <c r="CI90" s="100"/>
      <c r="CJ90" s="100"/>
      <c r="CK90" s="100"/>
      <c r="CL90" s="100"/>
      <c r="CM90" s="100"/>
      <c r="CN90" s="100"/>
      <c r="CO90" s="100"/>
      <c r="CP90" s="100"/>
    </row>
    <row r="91" spans="1:94" ht="19.5" customHeight="1">
      <c r="A91" s="100"/>
      <c r="B91" s="100"/>
      <c r="C91" s="100"/>
      <c r="D91" s="100"/>
      <c r="E91" s="100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  <c r="BJ91" s="106"/>
      <c r="BK91" s="106"/>
      <c r="BL91" s="106"/>
      <c r="BM91" s="106"/>
      <c r="BN91" s="106"/>
      <c r="BO91" s="106"/>
      <c r="BP91" s="106"/>
      <c r="BQ91" s="106"/>
      <c r="BR91" s="106"/>
      <c r="BS91" s="106"/>
      <c r="BT91" s="106"/>
      <c r="BU91" s="106"/>
      <c r="BV91" s="106"/>
      <c r="BW91" s="106"/>
      <c r="BX91" s="106"/>
      <c r="BY91" s="106"/>
      <c r="BZ91" s="106"/>
      <c r="CA91" s="106"/>
      <c r="CB91" s="100"/>
      <c r="CC91" s="100"/>
      <c r="CD91" s="100"/>
      <c r="CE91" s="100"/>
      <c r="CF91" s="100"/>
      <c r="CG91" s="100"/>
      <c r="CH91" s="100"/>
      <c r="CI91" s="100"/>
      <c r="CJ91" s="100"/>
      <c r="CK91" s="100"/>
      <c r="CL91" s="100"/>
      <c r="CM91" s="100"/>
      <c r="CN91" s="100"/>
      <c r="CO91" s="100"/>
      <c r="CP91" s="100"/>
    </row>
    <row r="92" spans="1:94" ht="19.5" customHeight="1">
      <c r="A92" s="100"/>
      <c r="B92" s="100"/>
      <c r="C92" s="100"/>
      <c r="D92" s="100"/>
      <c r="E92" s="100"/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06"/>
      <c r="BK92" s="106"/>
      <c r="BL92" s="106"/>
      <c r="BM92" s="106"/>
      <c r="BN92" s="106"/>
      <c r="BO92" s="106"/>
      <c r="BP92" s="106"/>
      <c r="BQ92" s="106"/>
      <c r="BR92" s="106"/>
      <c r="BS92" s="106"/>
      <c r="BT92" s="106"/>
      <c r="BU92" s="106"/>
      <c r="BV92" s="106"/>
      <c r="BW92" s="106"/>
      <c r="BX92" s="106"/>
      <c r="BY92" s="106"/>
      <c r="BZ92" s="106"/>
      <c r="CA92" s="106"/>
      <c r="CB92" s="100"/>
      <c r="CC92" s="100"/>
      <c r="CD92" s="100"/>
      <c r="CE92" s="100"/>
      <c r="CF92" s="100"/>
      <c r="CG92" s="100"/>
      <c r="CH92" s="100"/>
      <c r="CI92" s="100"/>
      <c r="CJ92" s="100"/>
      <c r="CK92" s="100"/>
      <c r="CL92" s="100"/>
      <c r="CM92" s="100"/>
      <c r="CN92" s="100"/>
      <c r="CO92" s="100"/>
      <c r="CP92" s="100"/>
    </row>
    <row r="93" spans="1:94" ht="19.5" customHeight="1">
      <c r="A93" s="100"/>
      <c r="B93" s="100"/>
      <c r="C93" s="100"/>
      <c r="D93" s="100"/>
      <c r="E93" s="100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  <c r="BJ93" s="106"/>
      <c r="BK93" s="106"/>
      <c r="BL93" s="106"/>
      <c r="BM93" s="106"/>
      <c r="BN93" s="106"/>
      <c r="BO93" s="106"/>
      <c r="BP93" s="106"/>
      <c r="BQ93" s="106"/>
      <c r="BR93" s="106"/>
      <c r="BS93" s="106"/>
      <c r="BT93" s="106"/>
      <c r="BU93" s="106"/>
      <c r="BV93" s="106"/>
      <c r="BW93" s="106"/>
      <c r="BX93" s="106"/>
      <c r="BY93" s="106"/>
      <c r="BZ93" s="106"/>
      <c r="CA93" s="106"/>
      <c r="CB93" s="100"/>
      <c r="CC93" s="100"/>
      <c r="CD93" s="100"/>
      <c r="CE93" s="100"/>
      <c r="CF93" s="100"/>
      <c r="CG93" s="100"/>
      <c r="CH93" s="100"/>
      <c r="CI93" s="100"/>
      <c r="CJ93" s="100"/>
      <c r="CK93" s="100"/>
      <c r="CL93" s="100"/>
      <c r="CM93" s="100"/>
      <c r="CN93" s="100"/>
      <c r="CO93" s="100"/>
      <c r="CP93" s="100"/>
    </row>
    <row r="94" spans="1:94" ht="19.5" customHeight="1">
      <c r="A94" s="100"/>
      <c r="B94" s="100"/>
      <c r="C94" s="100"/>
      <c r="D94" s="100"/>
      <c r="E94" s="100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06"/>
      <c r="BK94" s="106"/>
      <c r="BL94" s="106"/>
      <c r="BM94" s="106"/>
      <c r="BN94" s="106"/>
      <c r="BO94" s="106"/>
      <c r="BP94" s="106"/>
      <c r="BQ94" s="106"/>
      <c r="BR94" s="106"/>
      <c r="BS94" s="106"/>
      <c r="BT94" s="106"/>
      <c r="BU94" s="106"/>
      <c r="BV94" s="106"/>
      <c r="BW94" s="106"/>
      <c r="BX94" s="106"/>
      <c r="BY94" s="106"/>
      <c r="BZ94" s="106"/>
      <c r="CA94" s="106"/>
      <c r="CB94" s="100"/>
      <c r="CC94" s="100"/>
      <c r="CD94" s="100"/>
      <c r="CE94" s="100"/>
      <c r="CF94" s="100"/>
      <c r="CG94" s="100"/>
      <c r="CH94" s="100"/>
      <c r="CI94" s="100"/>
      <c r="CJ94" s="100"/>
      <c r="CK94" s="100"/>
      <c r="CL94" s="100"/>
      <c r="CM94" s="100"/>
      <c r="CN94" s="100"/>
      <c r="CO94" s="100"/>
      <c r="CP94" s="100"/>
    </row>
    <row r="95" spans="1:94" ht="19.5" customHeight="1">
      <c r="A95" s="100"/>
      <c r="B95" s="100"/>
      <c r="C95" s="100"/>
      <c r="D95" s="100"/>
      <c r="E95" s="100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06"/>
      <c r="BK95" s="106"/>
      <c r="BL95" s="106"/>
      <c r="BM95" s="106"/>
      <c r="BN95" s="106"/>
      <c r="BO95" s="106"/>
      <c r="BP95" s="106"/>
      <c r="BQ95" s="106"/>
      <c r="BR95" s="106"/>
      <c r="BS95" s="106"/>
      <c r="BT95" s="106"/>
      <c r="BU95" s="106"/>
      <c r="BV95" s="106"/>
      <c r="BW95" s="106"/>
      <c r="BX95" s="106"/>
      <c r="BY95" s="106"/>
      <c r="BZ95" s="106"/>
      <c r="CA95" s="106"/>
      <c r="CB95" s="100"/>
      <c r="CC95" s="100"/>
      <c r="CD95" s="100"/>
      <c r="CE95" s="100"/>
      <c r="CF95" s="100"/>
      <c r="CG95" s="100"/>
      <c r="CH95" s="100"/>
      <c r="CI95" s="100"/>
      <c r="CJ95" s="100"/>
      <c r="CK95" s="100"/>
      <c r="CL95" s="100"/>
      <c r="CM95" s="100"/>
      <c r="CN95" s="100"/>
      <c r="CO95" s="100"/>
      <c r="CP95" s="100"/>
    </row>
    <row r="96" spans="1:94" ht="19.5" customHeight="1">
      <c r="A96" s="100"/>
      <c r="B96" s="100"/>
      <c r="C96" s="100"/>
      <c r="D96" s="100"/>
      <c r="E96" s="100"/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  <c r="BJ96" s="106"/>
      <c r="BK96" s="106"/>
      <c r="BL96" s="106"/>
      <c r="BM96" s="106"/>
      <c r="BN96" s="106"/>
      <c r="BO96" s="106"/>
      <c r="BP96" s="106"/>
      <c r="BQ96" s="106"/>
      <c r="BR96" s="106"/>
      <c r="BS96" s="106"/>
      <c r="BT96" s="106"/>
      <c r="BU96" s="106"/>
      <c r="BV96" s="106"/>
      <c r="BW96" s="106"/>
      <c r="BX96" s="106"/>
      <c r="BY96" s="106"/>
      <c r="BZ96" s="106"/>
      <c r="CA96" s="106"/>
      <c r="CB96" s="100"/>
      <c r="CC96" s="100"/>
      <c r="CD96" s="100"/>
      <c r="CE96" s="100"/>
      <c r="CF96" s="100"/>
      <c r="CG96" s="100"/>
      <c r="CH96" s="100"/>
      <c r="CI96" s="100"/>
      <c r="CJ96" s="100"/>
      <c r="CK96" s="100"/>
      <c r="CL96" s="100"/>
      <c r="CM96" s="100"/>
      <c r="CN96" s="100"/>
      <c r="CO96" s="100"/>
      <c r="CP96" s="100"/>
    </row>
    <row r="97" spans="1:94" ht="19.5" customHeight="1">
      <c r="A97" s="100"/>
      <c r="B97" s="100"/>
      <c r="C97" s="100"/>
      <c r="D97" s="100"/>
      <c r="E97" s="100"/>
      <c r="F97" s="106"/>
      <c r="G97" s="106"/>
      <c r="H97" s="106"/>
      <c r="I97" s="106"/>
      <c r="J97" s="106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  <c r="BB97" s="106"/>
      <c r="BC97" s="106"/>
      <c r="BD97" s="106"/>
      <c r="BE97" s="106"/>
      <c r="BF97" s="106"/>
      <c r="BG97" s="106"/>
      <c r="BH97" s="106"/>
      <c r="BI97" s="106"/>
      <c r="BJ97" s="106"/>
      <c r="BK97" s="106"/>
      <c r="BL97" s="106"/>
      <c r="BM97" s="106"/>
      <c r="BN97" s="106"/>
      <c r="BO97" s="106"/>
      <c r="BP97" s="106"/>
      <c r="BQ97" s="106"/>
      <c r="BR97" s="106"/>
      <c r="BS97" s="106"/>
      <c r="BT97" s="106"/>
      <c r="BU97" s="106"/>
      <c r="BV97" s="106"/>
      <c r="BW97" s="106"/>
      <c r="BX97" s="106"/>
      <c r="BY97" s="106"/>
      <c r="BZ97" s="106"/>
      <c r="CA97" s="106"/>
      <c r="CB97" s="100"/>
      <c r="CC97" s="100"/>
      <c r="CD97" s="100"/>
      <c r="CE97" s="100"/>
      <c r="CF97" s="100"/>
      <c r="CG97" s="100"/>
      <c r="CH97" s="100"/>
      <c r="CI97" s="100"/>
      <c r="CJ97" s="100"/>
      <c r="CK97" s="100"/>
      <c r="CL97" s="100"/>
      <c r="CM97" s="100"/>
      <c r="CN97" s="100"/>
      <c r="CO97" s="100"/>
      <c r="CP97" s="100"/>
    </row>
    <row r="98" spans="1:94" ht="19.5" customHeight="1">
      <c r="A98" s="100"/>
      <c r="B98" s="100"/>
      <c r="C98" s="100"/>
      <c r="D98" s="100"/>
      <c r="E98" s="100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6"/>
      <c r="BA98" s="106"/>
      <c r="BB98" s="106"/>
      <c r="BC98" s="106"/>
      <c r="BD98" s="106"/>
      <c r="BE98" s="106"/>
      <c r="BF98" s="106"/>
      <c r="BG98" s="106"/>
      <c r="BH98" s="106"/>
      <c r="BI98" s="106"/>
      <c r="BJ98" s="106"/>
      <c r="BK98" s="106"/>
      <c r="BL98" s="106"/>
      <c r="BM98" s="106"/>
      <c r="BN98" s="106"/>
      <c r="BO98" s="106"/>
      <c r="BP98" s="106"/>
      <c r="BQ98" s="106"/>
      <c r="BR98" s="106"/>
      <c r="BS98" s="106"/>
      <c r="BT98" s="106"/>
      <c r="BU98" s="106"/>
      <c r="BV98" s="106"/>
      <c r="BW98" s="106"/>
      <c r="BX98" s="106"/>
      <c r="BY98" s="106"/>
      <c r="BZ98" s="106"/>
      <c r="CA98" s="106"/>
      <c r="CB98" s="100"/>
      <c r="CC98" s="100"/>
      <c r="CD98" s="100"/>
      <c r="CE98" s="100"/>
      <c r="CF98" s="100"/>
      <c r="CG98" s="100"/>
      <c r="CH98" s="100"/>
      <c r="CI98" s="100"/>
      <c r="CJ98" s="100"/>
      <c r="CK98" s="100"/>
      <c r="CL98" s="100"/>
      <c r="CM98" s="100"/>
      <c r="CN98" s="100"/>
      <c r="CO98" s="100"/>
      <c r="CP98" s="100"/>
    </row>
    <row r="99" spans="1:94" ht="19.5" customHeight="1">
      <c r="A99" s="100"/>
      <c r="B99" s="100"/>
      <c r="C99" s="100"/>
      <c r="D99" s="100"/>
      <c r="E99" s="100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6"/>
      <c r="BD99" s="106"/>
      <c r="BE99" s="106"/>
      <c r="BF99" s="106"/>
      <c r="BG99" s="106"/>
      <c r="BH99" s="106"/>
      <c r="BI99" s="106"/>
      <c r="BJ99" s="106"/>
      <c r="BK99" s="106"/>
      <c r="BL99" s="106"/>
      <c r="BM99" s="106"/>
      <c r="BN99" s="106"/>
      <c r="BO99" s="106"/>
      <c r="BP99" s="106"/>
      <c r="BQ99" s="106"/>
      <c r="BR99" s="106"/>
      <c r="BS99" s="106"/>
      <c r="BT99" s="106"/>
      <c r="BU99" s="106"/>
      <c r="BV99" s="106"/>
      <c r="BW99" s="106"/>
      <c r="BX99" s="106"/>
      <c r="BY99" s="106"/>
      <c r="BZ99" s="106"/>
      <c r="CA99" s="106"/>
      <c r="CB99" s="100"/>
      <c r="CC99" s="100"/>
      <c r="CD99" s="100"/>
      <c r="CE99" s="100"/>
      <c r="CF99" s="100"/>
      <c r="CG99" s="100"/>
      <c r="CH99" s="100"/>
      <c r="CI99" s="100"/>
      <c r="CJ99" s="100"/>
      <c r="CK99" s="100"/>
      <c r="CL99" s="100"/>
      <c r="CM99" s="100"/>
      <c r="CN99" s="100"/>
      <c r="CO99" s="100"/>
      <c r="CP99" s="100"/>
    </row>
    <row r="100" spans="1:94" ht="19.5" customHeight="1">
      <c r="A100" s="100"/>
      <c r="B100" s="100"/>
      <c r="C100" s="100"/>
      <c r="D100" s="100"/>
      <c r="E100" s="100"/>
      <c r="F100" s="106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  <c r="BB100" s="106"/>
      <c r="BC100" s="106"/>
      <c r="BD100" s="106"/>
      <c r="BE100" s="106"/>
      <c r="BF100" s="106"/>
      <c r="BG100" s="106"/>
      <c r="BH100" s="106"/>
      <c r="BI100" s="106"/>
      <c r="BJ100" s="106"/>
      <c r="BK100" s="106"/>
      <c r="BL100" s="106"/>
      <c r="BM100" s="106"/>
      <c r="BN100" s="106"/>
      <c r="BO100" s="106"/>
      <c r="BP100" s="106"/>
      <c r="BQ100" s="106"/>
      <c r="BR100" s="106"/>
      <c r="BS100" s="106"/>
      <c r="BT100" s="106"/>
      <c r="BU100" s="106"/>
      <c r="BV100" s="106"/>
      <c r="BW100" s="106"/>
      <c r="BX100" s="106"/>
      <c r="BY100" s="106"/>
      <c r="BZ100" s="106"/>
      <c r="CA100" s="106"/>
      <c r="CB100" s="100"/>
      <c r="CC100" s="100"/>
      <c r="CD100" s="100"/>
      <c r="CE100" s="100"/>
      <c r="CF100" s="100"/>
      <c r="CG100" s="100"/>
      <c r="CH100" s="100"/>
      <c r="CI100" s="100"/>
      <c r="CJ100" s="100"/>
      <c r="CK100" s="100"/>
      <c r="CL100" s="100"/>
      <c r="CM100" s="100"/>
      <c r="CN100" s="100"/>
      <c r="CO100" s="100"/>
      <c r="CP100" s="100"/>
    </row>
    <row r="101" spans="1:94" ht="19.5" customHeight="1">
      <c r="A101" s="100"/>
      <c r="B101" s="100"/>
      <c r="C101" s="100"/>
      <c r="D101" s="100"/>
      <c r="E101" s="100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  <c r="BB101" s="106"/>
      <c r="BC101" s="106"/>
      <c r="BD101" s="106"/>
      <c r="BE101" s="106"/>
      <c r="BF101" s="106"/>
      <c r="BG101" s="106"/>
      <c r="BH101" s="106"/>
      <c r="BI101" s="106"/>
      <c r="BJ101" s="106"/>
      <c r="BK101" s="106"/>
      <c r="BL101" s="106"/>
      <c r="BM101" s="106"/>
      <c r="BN101" s="106"/>
      <c r="BO101" s="106"/>
      <c r="BP101" s="106"/>
      <c r="BQ101" s="106"/>
      <c r="BR101" s="106"/>
      <c r="BS101" s="106"/>
      <c r="BT101" s="106"/>
      <c r="BU101" s="106"/>
      <c r="BV101" s="106"/>
      <c r="BW101" s="106"/>
      <c r="BX101" s="106"/>
      <c r="BY101" s="106"/>
      <c r="BZ101" s="106"/>
      <c r="CA101" s="106"/>
      <c r="CB101" s="100"/>
      <c r="CC101" s="100"/>
      <c r="CD101" s="100"/>
      <c r="CE101" s="100"/>
      <c r="CF101" s="100"/>
      <c r="CG101" s="100"/>
      <c r="CH101" s="100"/>
      <c r="CI101" s="100"/>
      <c r="CJ101" s="100"/>
      <c r="CK101" s="100"/>
      <c r="CL101" s="100"/>
      <c r="CM101" s="100"/>
      <c r="CN101" s="100"/>
      <c r="CO101" s="100"/>
      <c r="CP101" s="100"/>
    </row>
    <row r="102" spans="1:94" ht="19.5" customHeight="1">
      <c r="A102" s="100"/>
      <c r="B102" s="100"/>
      <c r="C102" s="100"/>
      <c r="D102" s="100"/>
      <c r="E102" s="100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6"/>
      <c r="BA102" s="106"/>
      <c r="BB102" s="106"/>
      <c r="BC102" s="106"/>
      <c r="BD102" s="106"/>
      <c r="BE102" s="106"/>
      <c r="BF102" s="106"/>
      <c r="BG102" s="106"/>
      <c r="BH102" s="106"/>
      <c r="BI102" s="106"/>
      <c r="BJ102" s="106"/>
      <c r="BK102" s="106"/>
      <c r="BL102" s="106"/>
      <c r="BM102" s="106"/>
      <c r="BN102" s="106"/>
      <c r="BO102" s="106"/>
      <c r="BP102" s="106"/>
      <c r="BQ102" s="106"/>
      <c r="BR102" s="106"/>
      <c r="BS102" s="106"/>
      <c r="BT102" s="106"/>
      <c r="BU102" s="106"/>
      <c r="BV102" s="106"/>
      <c r="BW102" s="106"/>
      <c r="BX102" s="106"/>
      <c r="BY102" s="106"/>
      <c r="BZ102" s="106"/>
      <c r="CA102" s="106"/>
      <c r="CB102" s="100"/>
      <c r="CC102" s="100"/>
      <c r="CD102" s="100"/>
      <c r="CE102" s="100"/>
      <c r="CF102" s="100"/>
      <c r="CG102" s="100"/>
      <c r="CH102" s="100"/>
      <c r="CI102" s="100"/>
      <c r="CJ102" s="100"/>
      <c r="CK102" s="100"/>
      <c r="CL102" s="100"/>
      <c r="CM102" s="100"/>
      <c r="CN102" s="100"/>
      <c r="CO102" s="100"/>
      <c r="CP102" s="100"/>
    </row>
    <row r="103" spans="1:94" ht="19.5" customHeight="1">
      <c r="A103" s="100"/>
      <c r="B103" s="100"/>
      <c r="C103" s="100"/>
      <c r="D103" s="100"/>
      <c r="E103" s="100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6"/>
      <c r="BD103" s="106"/>
      <c r="BE103" s="106"/>
      <c r="BF103" s="106"/>
      <c r="BG103" s="106"/>
      <c r="BH103" s="106"/>
      <c r="BI103" s="106"/>
      <c r="BJ103" s="106"/>
      <c r="BK103" s="106"/>
      <c r="BL103" s="106"/>
      <c r="BM103" s="106"/>
      <c r="BN103" s="106"/>
      <c r="BO103" s="106"/>
      <c r="BP103" s="106"/>
      <c r="BQ103" s="106"/>
      <c r="BR103" s="106"/>
      <c r="BS103" s="106"/>
      <c r="BT103" s="106"/>
      <c r="BU103" s="106"/>
      <c r="BV103" s="106"/>
      <c r="BW103" s="106"/>
      <c r="BX103" s="106"/>
      <c r="BY103" s="106"/>
      <c r="BZ103" s="106"/>
      <c r="CA103" s="106"/>
      <c r="CB103" s="100"/>
      <c r="CC103" s="100"/>
      <c r="CD103" s="100"/>
      <c r="CE103" s="100"/>
      <c r="CF103" s="100"/>
      <c r="CG103" s="100"/>
      <c r="CH103" s="100"/>
      <c r="CI103" s="100"/>
      <c r="CJ103" s="100"/>
      <c r="CK103" s="100"/>
      <c r="CL103" s="100"/>
      <c r="CM103" s="100"/>
      <c r="CN103" s="100"/>
      <c r="CO103" s="100"/>
      <c r="CP103" s="100"/>
    </row>
    <row r="104" spans="1:94" ht="19.5" customHeight="1">
      <c r="A104" s="100"/>
      <c r="B104" s="100"/>
      <c r="C104" s="100"/>
      <c r="D104" s="100"/>
      <c r="E104" s="100"/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  <c r="BB104" s="106"/>
      <c r="BC104" s="106"/>
      <c r="BD104" s="106"/>
      <c r="BE104" s="106"/>
      <c r="BF104" s="106"/>
      <c r="BG104" s="106"/>
      <c r="BH104" s="106"/>
      <c r="BI104" s="106"/>
      <c r="BJ104" s="106"/>
      <c r="BK104" s="106"/>
      <c r="BL104" s="106"/>
      <c r="BM104" s="106"/>
      <c r="BN104" s="106"/>
      <c r="BO104" s="106"/>
      <c r="BP104" s="106"/>
      <c r="BQ104" s="106"/>
      <c r="BR104" s="106"/>
      <c r="BS104" s="106"/>
      <c r="BT104" s="106"/>
      <c r="BU104" s="106"/>
      <c r="BV104" s="106"/>
      <c r="BW104" s="106"/>
      <c r="BX104" s="106"/>
      <c r="BY104" s="106"/>
      <c r="BZ104" s="106"/>
      <c r="CA104" s="106"/>
      <c r="CB104" s="100"/>
      <c r="CC104" s="100"/>
      <c r="CD104" s="100"/>
      <c r="CE104" s="100"/>
      <c r="CF104" s="100"/>
      <c r="CG104" s="100"/>
      <c r="CH104" s="100"/>
      <c r="CI104" s="100"/>
      <c r="CJ104" s="100"/>
      <c r="CK104" s="100"/>
      <c r="CL104" s="100"/>
      <c r="CM104" s="100"/>
      <c r="CN104" s="100"/>
      <c r="CO104" s="100"/>
      <c r="CP104" s="100"/>
    </row>
    <row r="105" spans="1:94" ht="19.5" customHeight="1">
      <c r="A105" s="100"/>
      <c r="B105" s="100"/>
      <c r="C105" s="100"/>
      <c r="D105" s="100"/>
      <c r="E105" s="100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6"/>
      <c r="BA105" s="106"/>
      <c r="BB105" s="106"/>
      <c r="BC105" s="106"/>
      <c r="BD105" s="106"/>
      <c r="BE105" s="106"/>
      <c r="BF105" s="106"/>
      <c r="BG105" s="106"/>
      <c r="BH105" s="106"/>
      <c r="BI105" s="106"/>
      <c r="BJ105" s="106"/>
      <c r="BK105" s="106"/>
      <c r="BL105" s="106"/>
      <c r="BM105" s="106"/>
      <c r="BN105" s="106"/>
      <c r="BO105" s="106"/>
      <c r="BP105" s="106"/>
      <c r="BQ105" s="106"/>
      <c r="BR105" s="106"/>
      <c r="BS105" s="106"/>
      <c r="BT105" s="106"/>
      <c r="BU105" s="106"/>
      <c r="BV105" s="106"/>
      <c r="BW105" s="106"/>
      <c r="BX105" s="106"/>
      <c r="BY105" s="106"/>
      <c r="BZ105" s="106"/>
      <c r="CA105" s="106"/>
      <c r="CB105" s="100"/>
      <c r="CC105" s="100"/>
      <c r="CD105" s="100"/>
      <c r="CE105" s="100"/>
      <c r="CF105" s="100"/>
      <c r="CG105" s="100"/>
      <c r="CH105" s="100"/>
      <c r="CI105" s="100"/>
      <c r="CJ105" s="100"/>
      <c r="CK105" s="100"/>
      <c r="CL105" s="100"/>
      <c r="CM105" s="100"/>
      <c r="CN105" s="100"/>
      <c r="CO105" s="100"/>
      <c r="CP105" s="100"/>
    </row>
    <row r="106" spans="1:94" ht="19.5" customHeight="1">
      <c r="A106" s="100"/>
      <c r="B106" s="100"/>
      <c r="C106" s="100"/>
      <c r="D106" s="100"/>
      <c r="E106" s="100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6"/>
      <c r="BD106" s="106"/>
      <c r="BE106" s="106"/>
      <c r="BF106" s="106"/>
      <c r="BG106" s="106"/>
      <c r="BH106" s="106"/>
      <c r="BI106" s="106"/>
      <c r="BJ106" s="106"/>
      <c r="BK106" s="106"/>
      <c r="BL106" s="106"/>
      <c r="BM106" s="106"/>
      <c r="BN106" s="106"/>
      <c r="BO106" s="106"/>
      <c r="BP106" s="106"/>
      <c r="BQ106" s="106"/>
      <c r="BR106" s="106"/>
      <c r="BS106" s="106"/>
      <c r="BT106" s="106"/>
      <c r="BU106" s="106"/>
      <c r="BV106" s="106"/>
      <c r="BW106" s="106"/>
      <c r="BX106" s="106"/>
      <c r="BY106" s="106"/>
      <c r="BZ106" s="106"/>
      <c r="CA106" s="106"/>
      <c r="CB106" s="100"/>
      <c r="CC106" s="100"/>
      <c r="CD106" s="100"/>
      <c r="CE106" s="100"/>
      <c r="CF106" s="100"/>
      <c r="CG106" s="100"/>
      <c r="CH106" s="100"/>
      <c r="CI106" s="100"/>
      <c r="CJ106" s="100"/>
      <c r="CK106" s="100"/>
      <c r="CL106" s="100"/>
      <c r="CM106" s="100"/>
      <c r="CN106" s="100"/>
      <c r="CO106" s="100"/>
      <c r="CP106" s="100"/>
    </row>
    <row r="107" spans="1:94" ht="19.5" customHeight="1">
      <c r="A107" s="100"/>
      <c r="B107" s="100"/>
      <c r="C107" s="100"/>
      <c r="D107" s="100"/>
      <c r="E107" s="100"/>
      <c r="F107" s="106"/>
      <c r="G107" s="106"/>
      <c r="H107" s="106"/>
      <c r="I107" s="106"/>
      <c r="J107" s="106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6"/>
      <c r="BD107" s="106"/>
      <c r="BE107" s="106"/>
      <c r="BF107" s="106"/>
      <c r="BG107" s="106"/>
      <c r="BH107" s="106"/>
      <c r="BI107" s="106"/>
      <c r="BJ107" s="106"/>
      <c r="BK107" s="106"/>
      <c r="BL107" s="106"/>
      <c r="BM107" s="106"/>
      <c r="BN107" s="106"/>
      <c r="BO107" s="106"/>
      <c r="BP107" s="106"/>
      <c r="BQ107" s="106"/>
      <c r="BR107" s="106"/>
      <c r="BS107" s="106"/>
      <c r="BT107" s="106"/>
      <c r="BU107" s="106"/>
      <c r="BV107" s="106"/>
      <c r="BW107" s="106"/>
      <c r="BX107" s="106"/>
      <c r="BY107" s="106"/>
      <c r="BZ107" s="106"/>
      <c r="CA107" s="106"/>
      <c r="CB107" s="100"/>
      <c r="CC107" s="100"/>
      <c r="CD107" s="100"/>
      <c r="CE107" s="100"/>
      <c r="CF107" s="100"/>
      <c r="CG107" s="100"/>
      <c r="CH107" s="100"/>
      <c r="CI107" s="100"/>
      <c r="CJ107" s="100"/>
      <c r="CK107" s="100"/>
      <c r="CL107" s="100"/>
      <c r="CM107" s="100"/>
      <c r="CN107" s="100"/>
      <c r="CO107" s="100"/>
      <c r="CP107" s="100"/>
    </row>
    <row r="108" spans="1:94" ht="19.5" customHeight="1">
      <c r="A108" s="100"/>
      <c r="B108" s="100"/>
      <c r="C108" s="100"/>
      <c r="D108" s="100"/>
      <c r="E108" s="100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6"/>
      <c r="BD108" s="106"/>
      <c r="BE108" s="106"/>
      <c r="BF108" s="106"/>
      <c r="BG108" s="106"/>
      <c r="BH108" s="106"/>
      <c r="BI108" s="106"/>
      <c r="BJ108" s="106"/>
      <c r="BK108" s="106"/>
      <c r="BL108" s="106"/>
      <c r="BM108" s="106"/>
      <c r="BN108" s="106"/>
      <c r="BO108" s="106"/>
      <c r="BP108" s="106"/>
      <c r="BQ108" s="106"/>
      <c r="BR108" s="106"/>
      <c r="BS108" s="106"/>
      <c r="BT108" s="106"/>
      <c r="BU108" s="106"/>
      <c r="BV108" s="106"/>
      <c r="BW108" s="106"/>
      <c r="BX108" s="106"/>
      <c r="BY108" s="106"/>
      <c r="BZ108" s="106"/>
      <c r="CA108" s="106"/>
      <c r="CB108" s="100"/>
      <c r="CC108" s="100"/>
      <c r="CD108" s="100"/>
      <c r="CE108" s="100"/>
      <c r="CF108" s="100"/>
      <c r="CG108" s="100"/>
      <c r="CH108" s="100"/>
      <c r="CI108" s="100"/>
      <c r="CJ108" s="100"/>
      <c r="CK108" s="100"/>
      <c r="CL108" s="100"/>
      <c r="CM108" s="100"/>
      <c r="CN108" s="100"/>
      <c r="CO108" s="100"/>
      <c r="CP108" s="100"/>
    </row>
    <row r="109" spans="1:94" ht="19.5" customHeight="1">
      <c r="A109" s="100"/>
      <c r="B109" s="100"/>
      <c r="C109" s="100"/>
      <c r="D109" s="100"/>
      <c r="E109" s="100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6"/>
      <c r="BD109" s="106"/>
      <c r="BE109" s="106"/>
      <c r="BF109" s="106"/>
      <c r="BG109" s="106"/>
      <c r="BH109" s="106"/>
      <c r="BI109" s="106"/>
      <c r="BJ109" s="106"/>
      <c r="BK109" s="106"/>
      <c r="BL109" s="106"/>
      <c r="BM109" s="106"/>
      <c r="BN109" s="106"/>
      <c r="BO109" s="106"/>
      <c r="BP109" s="106"/>
      <c r="BQ109" s="106"/>
      <c r="BR109" s="106"/>
      <c r="BS109" s="106"/>
      <c r="BT109" s="106"/>
      <c r="BU109" s="106"/>
      <c r="BV109" s="106"/>
      <c r="BW109" s="106"/>
      <c r="BX109" s="106"/>
      <c r="BY109" s="106"/>
      <c r="BZ109" s="106"/>
      <c r="CA109" s="106"/>
      <c r="CB109" s="100"/>
      <c r="CC109" s="100"/>
      <c r="CD109" s="100"/>
      <c r="CE109" s="100"/>
      <c r="CF109" s="100"/>
      <c r="CG109" s="100"/>
      <c r="CH109" s="100"/>
      <c r="CI109" s="100"/>
      <c r="CJ109" s="100"/>
      <c r="CK109" s="100"/>
      <c r="CL109" s="100"/>
      <c r="CM109" s="100"/>
      <c r="CN109" s="100"/>
      <c r="CO109" s="100"/>
      <c r="CP109" s="100"/>
    </row>
    <row r="110" spans="1:94" ht="19.5" customHeight="1">
      <c r="A110" s="100"/>
      <c r="B110" s="100"/>
      <c r="C110" s="100"/>
      <c r="D110" s="100"/>
      <c r="E110" s="100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6"/>
      <c r="BD110" s="106"/>
      <c r="BE110" s="106"/>
      <c r="BF110" s="106"/>
      <c r="BG110" s="106"/>
      <c r="BH110" s="106"/>
      <c r="BI110" s="106"/>
      <c r="BJ110" s="106"/>
      <c r="BK110" s="106"/>
      <c r="BL110" s="106"/>
      <c r="BM110" s="106"/>
      <c r="BN110" s="106"/>
      <c r="BO110" s="106"/>
      <c r="BP110" s="106"/>
      <c r="BQ110" s="106"/>
      <c r="BR110" s="106"/>
      <c r="BS110" s="106"/>
      <c r="BT110" s="106"/>
      <c r="BU110" s="106"/>
      <c r="BV110" s="106"/>
      <c r="BW110" s="106"/>
      <c r="BX110" s="106"/>
      <c r="BY110" s="106"/>
      <c r="BZ110" s="106"/>
      <c r="CA110" s="106"/>
      <c r="CB110" s="100"/>
      <c r="CC110" s="100"/>
      <c r="CD110" s="100"/>
      <c r="CE110" s="100"/>
      <c r="CF110" s="100"/>
      <c r="CG110" s="100"/>
      <c r="CH110" s="100"/>
      <c r="CI110" s="100"/>
      <c r="CJ110" s="100"/>
      <c r="CK110" s="100"/>
      <c r="CL110" s="100"/>
      <c r="CM110" s="100"/>
      <c r="CN110" s="100"/>
      <c r="CO110" s="100"/>
      <c r="CP110" s="100"/>
    </row>
    <row r="111" spans="1:94" ht="19.5" customHeight="1">
      <c r="A111" s="100"/>
      <c r="B111" s="100"/>
      <c r="C111" s="100"/>
      <c r="D111" s="100"/>
      <c r="E111" s="100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/>
      <c r="AT111" s="106"/>
      <c r="AU111" s="106"/>
      <c r="AV111" s="106"/>
      <c r="AW111" s="106"/>
      <c r="AX111" s="106"/>
      <c r="AY111" s="106"/>
      <c r="AZ111" s="106"/>
      <c r="BA111" s="106"/>
      <c r="BB111" s="106"/>
      <c r="BC111" s="106"/>
      <c r="BD111" s="106"/>
      <c r="BE111" s="106"/>
      <c r="BF111" s="106"/>
      <c r="BG111" s="106"/>
      <c r="BH111" s="106"/>
      <c r="BI111" s="106"/>
      <c r="BJ111" s="106"/>
      <c r="BK111" s="106"/>
      <c r="BL111" s="106"/>
      <c r="BM111" s="106"/>
      <c r="BN111" s="106"/>
      <c r="BO111" s="106"/>
      <c r="BP111" s="106"/>
      <c r="BQ111" s="106"/>
      <c r="BR111" s="106"/>
      <c r="BS111" s="106"/>
      <c r="BT111" s="106"/>
      <c r="BU111" s="106"/>
      <c r="BV111" s="106"/>
      <c r="BW111" s="106"/>
      <c r="BX111" s="106"/>
      <c r="BY111" s="106"/>
      <c r="BZ111" s="106"/>
      <c r="CA111" s="106"/>
      <c r="CB111" s="100"/>
      <c r="CC111" s="100"/>
      <c r="CD111" s="100"/>
      <c r="CE111" s="100"/>
      <c r="CF111" s="100"/>
      <c r="CG111" s="100"/>
      <c r="CH111" s="100"/>
      <c r="CI111" s="100"/>
      <c r="CJ111" s="100"/>
      <c r="CK111" s="100"/>
      <c r="CL111" s="100"/>
      <c r="CM111" s="100"/>
      <c r="CN111" s="100"/>
      <c r="CO111" s="100"/>
      <c r="CP111" s="100"/>
    </row>
    <row r="112" spans="1:94" ht="19.5" customHeight="1">
      <c r="A112" s="100"/>
      <c r="B112" s="100"/>
      <c r="C112" s="100"/>
      <c r="D112" s="100"/>
      <c r="E112" s="100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6"/>
      <c r="AX112" s="106"/>
      <c r="AY112" s="106"/>
      <c r="AZ112" s="106"/>
      <c r="BA112" s="106"/>
      <c r="BB112" s="106"/>
      <c r="BC112" s="106"/>
      <c r="BD112" s="106"/>
      <c r="BE112" s="106"/>
      <c r="BF112" s="106"/>
      <c r="BG112" s="106"/>
      <c r="BH112" s="106"/>
      <c r="BI112" s="106"/>
      <c r="BJ112" s="106"/>
      <c r="BK112" s="106"/>
      <c r="BL112" s="106"/>
      <c r="BM112" s="106"/>
      <c r="BN112" s="106"/>
      <c r="BO112" s="106"/>
      <c r="BP112" s="106"/>
      <c r="BQ112" s="106"/>
      <c r="BR112" s="106"/>
      <c r="BS112" s="106"/>
      <c r="BT112" s="106"/>
      <c r="BU112" s="106"/>
      <c r="BV112" s="106"/>
      <c r="BW112" s="106"/>
      <c r="BX112" s="106"/>
      <c r="BY112" s="106"/>
      <c r="BZ112" s="106"/>
      <c r="CA112" s="106"/>
      <c r="CB112" s="100"/>
      <c r="CC112" s="100"/>
      <c r="CD112" s="100"/>
      <c r="CE112" s="100"/>
      <c r="CF112" s="100"/>
      <c r="CG112" s="100"/>
      <c r="CH112" s="100"/>
      <c r="CI112" s="100"/>
      <c r="CJ112" s="100"/>
      <c r="CK112" s="100"/>
      <c r="CL112" s="100"/>
      <c r="CM112" s="100"/>
      <c r="CN112" s="100"/>
      <c r="CO112" s="100"/>
      <c r="CP112" s="100"/>
    </row>
    <row r="113" spans="1:94" ht="19.5" customHeight="1">
      <c r="A113" s="100"/>
      <c r="B113" s="100"/>
      <c r="C113" s="100"/>
      <c r="D113" s="100"/>
      <c r="E113" s="100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  <c r="AX113" s="106"/>
      <c r="AY113" s="106"/>
      <c r="AZ113" s="106"/>
      <c r="BA113" s="106"/>
      <c r="BB113" s="106"/>
      <c r="BC113" s="106"/>
      <c r="BD113" s="106"/>
      <c r="BE113" s="106"/>
      <c r="BF113" s="106"/>
      <c r="BG113" s="106"/>
      <c r="BH113" s="106"/>
      <c r="BI113" s="106"/>
      <c r="BJ113" s="106"/>
      <c r="BK113" s="106"/>
      <c r="BL113" s="106"/>
      <c r="BM113" s="106"/>
      <c r="BN113" s="106"/>
      <c r="BO113" s="106"/>
      <c r="BP113" s="106"/>
      <c r="BQ113" s="106"/>
      <c r="BR113" s="106"/>
      <c r="BS113" s="106"/>
      <c r="BT113" s="106"/>
      <c r="BU113" s="106"/>
      <c r="BV113" s="106"/>
      <c r="BW113" s="106"/>
      <c r="BX113" s="106"/>
      <c r="BY113" s="106"/>
      <c r="BZ113" s="106"/>
      <c r="CA113" s="106"/>
      <c r="CB113" s="100"/>
      <c r="CC113" s="100"/>
      <c r="CD113" s="100"/>
      <c r="CE113" s="100"/>
      <c r="CF113" s="100"/>
      <c r="CG113" s="100"/>
      <c r="CH113" s="100"/>
      <c r="CI113" s="100"/>
      <c r="CJ113" s="100"/>
      <c r="CK113" s="100"/>
      <c r="CL113" s="100"/>
      <c r="CM113" s="100"/>
      <c r="CN113" s="100"/>
      <c r="CO113" s="100"/>
      <c r="CP113" s="100"/>
    </row>
    <row r="114" spans="1:94" ht="19.5" customHeight="1">
      <c r="A114" s="100"/>
      <c r="B114" s="100"/>
      <c r="C114" s="100"/>
      <c r="D114" s="100"/>
      <c r="E114" s="100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  <c r="AX114" s="106"/>
      <c r="AY114" s="106"/>
      <c r="AZ114" s="106"/>
      <c r="BA114" s="106"/>
      <c r="BB114" s="106"/>
      <c r="BC114" s="106"/>
      <c r="BD114" s="106"/>
      <c r="BE114" s="106"/>
      <c r="BF114" s="106"/>
      <c r="BG114" s="106"/>
      <c r="BH114" s="106"/>
      <c r="BI114" s="106"/>
      <c r="BJ114" s="106"/>
      <c r="BK114" s="106"/>
      <c r="BL114" s="106"/>
      <c r="BM114" s="106"/>
      <c r="BN114" s="106"/>
      <c r="BO114" s="106"/>
      <c r="BP114" s="106"/>
      <c r="BQ114" s="106"/>
      <c r="BR114" s="106"/>
      <c r="BS114" s="106"/>
      <c r="BT114" s="106"/>
      <c r="BU114" s="106"/>
      <c r="BV114" s="106"/>
      <c r="BW114" s="106"/>
      <c r="BX114" s="106"/>
      <c r="BY114" s="106"/>
      <c r="BZ114" s="106"/>
      <c r="CA114" s="106"/>
      <c r="CB114" s="100"/>
      <c r="CC114" s="100"/>
      <c r="CD114" s="100"/>
      <c r="CE114" s="100"/>
      <c r="CF114" s="100"/>
      <c r="CG114" s="100"/>
      <c r="CH114" s="100"/>
      <c r="CI114" s="100"/>
      <c r="CJ114" s="100"/>
      <c r="CK114" s="100"/>
      <c r="CL114" s="100"/>
      <c r="CM114" s="100"/>
      <c r="CN114" s="100"/>
      <c r="CO114" s="100"/>
      <c r="CP114" s="100"/>
    </row>
    <row r="115" spans="1:94" ht="19.5" customHeight="1">
      <c r="A115" s="100"/>
      <c r="B115" s="100"/>
      <c r="C115" s="100"/>
      <c r="D115" s="100"/>
      <c r="E115" s="100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6"/>
      <c r="AX115" s="106"/>
      <c r="AY115" s="106"/>
      <c r="AZ115" s="106"/>
      <c r="BA115" s="106"/>
      <c r="BB115" s="106"/>
      <c r="BC115" s="106"/>
      <c r="BD115" s="106"/>
      <c r="BE115" s="106"/>
      <c r="BF115" s="106"/>
      <c r="BG115" s="106"/>
      <c r="BH115" s="106"/>
      <c r="BI115" s="106"/>
      <c r="BJ115" s="106"/>
      <c r="BK115" s="106"/>
      <c r="BL115" s="106"/>
      <c r="BM115" s="106"/>
      <c r="BN115" s="106"/>
      <c r="BO115" s="106"/>
      <c r="BP115" s="106"/>
      <c r="BQ115" s="106"/>
      <c r="BR115" s="106"/>
      <c r="BS115" s="106"/>
      <c r="BT115" s="106"/>
      <c r="BU115" s="106"/>
      <c r="BV115" s="106"/>
      <c r="BW115" s="106"/>
      <c r="BX115" s="106"/>
      <c r="BY115" s="106"/>
      <c r="BZ115" s="106"/>
      <c r="CA115" s="106"/>
      <c r="CB115" s="100"/>
      <c r="CC115" s="100"/>
      <c r="CD115" s="100"/>
      <c r="CE115" s="100"/>
      <c r="CF115" s="100"/>
      <c r="CG115" s="100"/>
      <c r="CH115" s="100"/>
      <c r="CI115" s="100"/>
      <c r="CJ115" s="100"/>
      <c r="CK115" s="100"/>
      <c r="CL115" s="100"/>
      <c r="CM115" s="100"/>
      <c r="CN115" s="100"/>
      <c r="CO115" s="100"/>
      <c r="CP115" s="100"/>
    </row>
    <row r="116" spans="1:94" ht="19.5" customHeight="1">
      <c r="A116" s="100"/>
      <c r="B116" s="100"/>
      <c r="C116" s="100"/>
      <c r="D116" s="100"/>
      <c r="E116" s="100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06"/>
      <c r="BK116" s="106"/>
      <c r="BL116" s="106"/>
      <c r="BM116" s="106"/>
      <c r="BN116" s="106"/>
      <c r="BO116" s="106"/>
      <c r="BP116" s="106"/>
      <c r="BQ116" s="106"/>
      <c r="BR116" s="106"/>
      <c r="BS116" s="106"/>
      <c r="BT116" s="106"/>
      <c r="BU116" s="106"/>
      <c r="BV116" s="106"/>
      <c r="BW116" s="106"/>
      <c r="BX116" s="106"/>
      <c r="BY116" s="106"/>
      <c r="BZ116" s="106"/>
      <c r="CA116" s="106"/>
      <c r="CB116" s="100"/>
      <c r="CC116" s="100"/>
      <c r="CD116" s="100"/>
      <c r="CE116" s="100"/>
      <c r="CF116" s="100"/>
      <c r="CG116" s="100"/>
      <c r="CH116" s="100"/>
      <c r="CI116" s="100"/>
      <c r="CJ116" s="100"/>
      <c r="CK116" s="100"/>
      <c r="CL116" s="100"/>
      <c r="CM116" s="100"/>
      <c r="CN116" s="100"/>
      <c r="CO116" s="100"/>
      <c r="CP116" s="100"/>
    </row>
    <row r="117" spans="1:94" ht="19.5" customHeight="1">
      <c r="A117" s="100"/>
      <c r="B117" s="100"/>
      <c r="C117" s="100"/>
      <c r="D117" s="100"/>
      <c r="E117" s="100"/>
      <c r="F117" s="106"/>
      <c r="G117" s="106"/>
      <c r="H117" s="106"/>
      <c r="I117" s="106"/>
      <c r="J117" s="106"/>
      <c r="K117" s="106"/>
      <c r="L117" s="106"/>
      <c r="M117" s="106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  <c r="BJ117" s="106"/>
      <c r="BK117" s="106"/>
      <c r="BL117" s="106"/>
      <c r="BM117" s="106"/>
      <c r="BN117" s="106"/>
      <c r="BO117" s="106"/>
      <c r="BP117" s="106"/>
      <c r="BQ117" s="106"/>
      <c r="BR117" s="106"/>
      <c r="BS117" s="106"/>
      <c r="BT117" s="106"/>
      <c r="BU117" s="106"/>
      <c r="BV117" s="106"/>
      <c r="BW117" s="106"/>
      <c r="BX117" s="106"/>
      <c r="BY117" s="106"/>
      <c r="BZ117" s="106"/>
      <c r="CA117" s="106"/>
      <c r="CB117" s="100"/>
      <c r="CC117" s="100"/>
      <c r="CD117" s="100"/>
      <c r="CE117" s="100"/>
      <c r="CF117" s="100"/>
      <c r="CG117" s="100"/>
      <c r="CH117" s="100"/>
      <c r="CI117" s="100"/>
      <c r="CJ117" s="100"/>
      <c r="CK117" s="100"/>
      <c r="CL117" s="100"/>
      <c r="CM117" s="100"/>
      <c r="CN117" s="100"/>
      <c r="CO117" s="100"/>
      <c r="CP117" s="100"/>
    </row>
    <row r="118" spans="1:94" ht="19.5" customHeight="1">
      <c r="A118" s="100"/>
      <c r="B118" s="100"/>
      <c r="C118" s="100"/>
      <c r="D118" s="100"/>
      <c r="E118" s="100"/>
      <c r="F118" s="106"/>
      <c r="G118" s="106"/>
      <c r="H118" s="106"/>
      <c r="I118" s="106"/>
      <c r="J118" s="106"/>
      <c r="K118" s="106"/>
      <c r="L118" s="106"/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06"/>
      <c r="BK118" s="106"/>
      <c r="BL118" s="106"/>
      <c r="BM118" s="106"/>
      <c r="BN118" s="106"/>
      <c r="BO118" s="106"/>
      <c r="BP118" s="106"/>
      <c r="BQ118" s="106"/>
      <c r="BR118" s="106"/>
      <c r="BS118" s="106"/>
      <c r="BT118" s="106"/>
      <c r="BU118" s="106"/>
      <c r="BV118" s="106"/>
      <c r="BW118" s="106"/>
      <c r="BX118" s="106"/>
      <c r="BY118" s="106"/>
      <c r="BZ118" s="106"/>
      <c r="CA118" s="106"/>
      <c r="CB118" s="100"/>
      <c r="CC118" s="100"/>
      <c r="CD118" s="100"/>
      <c r="CE118" s="100"/>
      <c r="CF118" s="100"/>
      <c r="CG118" s="100"/>
      <c r="CH118" s="100"/>
      <c r="CI118" s="100"/>
      <c r="CJ118" s="100"/>
      <c r="CK118" s="100"/>
      <c r="CL118" s="100"/>
      <c r="CM118" s="100"/>
      <c r="CN118" s="100"/>
      <c r="CO118" s="100"/>
      <c r="CP118" s="100"/>
    </row>
    <row r="119" spans="1:94" ht="19.5" customHeight="1">
      <c r="A119" s="100"/>
      <c r="B119" s="100"/>
      <c r="C119" s="100"/>
      <c r="D119" s="100"/>
      <c r="E119" s="100"/>
      <c r="F119" s="106"/>
      <c r="G119" s="106"/>
      <c r="H119" s="106"/>
      <c r="I119" s="106"/>
      <c r="J119" s="106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6"/>
      <c r="BD119" s="106"/>
      <c r="BE119" s="106"/>
      <c r="BF119" s="106"/>
      <c r="BG119" s="106"/>
      <c r="BH119" s="106"/>
      <c r="BI119" s="106"/>
      <c r="BJ119" s="106"/>
      <c r="BK119" s="106"/>
      <c r="BL119" s="106"/>
      <c r="BM119" s="106"/>
      <c r="BN119" s="106"/>
      <c r="BO119" s="106"/>
      <c r="BP119" s="106"/>
      <c r="BQ119" s="106"/>
      <c r="BR119" s="106"/>
      <c r="BS119" s="106"/>
      <c r="BT119" s="106"/>
      <c r="BU119" s="106"/>
      <c r="BV119" s="106"/>
      <c r="BW119" s="106"/>
      <c r="BX119" s="106"/>
      <c r="BY119" s="106"/>
      <c r="BZ119" s="106"/>
      <c r="CA119" s="106"/>
      <c r="CB119" s="100"/>
      <c r="CC119" s="100"/>
      <c r="CD119" s="100"/>
      <c r="CE119" s="100"/>
      <c r="CF119" s="100"/>
      <c r="CG119" s="100"/>
      <c r="CH119" s="100"/>
      <c r="CI119" s="100"/>
      <c r="CJ119" s="100"/>
      <c r="CK119" s="100"/>
      <c r="CL119" s="100"/>
      <c r="CM119" s="100"/>
      <c r="CN119" s="100"/>
      <c r="CO119" s="100"/>
      <c r="CP119" s="100"/>
    </row>
    <row r="120" spans="1:94" ht="19.5" customHeight="1">
      <c r="A120" s="100"/>
      <c r="B120" s="100"/>
      <c r="C120" s="100"/>
      <c r="D120" s="100"/>
      <c r="E120" s="100"/>
      <c r="F120" s="106"/>
      <c r="G120" s="106"/>
      <c r="H120" s="106"/>
      <c r="I120" s="106"/>
      <c r="J120" s="106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06"/>
      <c r="BK120" s="106"/>
      <c r="BL120" s="106"/>
      <c r="BM120" s="106"/>
      <c r="BN120" s="106"/>
      <c r="BO120" s="106"/>
      <c r="BP120" s="106"/>
      <c r="BQ120" s="106"/>
      <c r="BR120" s="106"/>
      <c r="BS120" s="106"/>
      <c r="BT120" s="106"/>
      <c r="BU120" s="106"/>
      <c r="BV120" s="106"/>
      <c r="BW120" s="106"/>
      <c r="BX120" s="106"/>
      <c r="BY120" s="106"/>
      <c r="BZ120" s="106"/>
      <c r="CA120" s="106"/>
      <c r="CB120" s="100"/>
      <c r="CC120" s="100"/>
      <c r="CD120" s="100"/>
      <c r="CE120" s="100"/>
      <c r="CF120" s="100"/>
      <c r="CG120" s="100"/>
      <c r="CH120" s="100"/>
      <c r="CI120" s="100"/>
      <c r="CJ120" s="100"/>
      <c r="CK120" s="100"/>
      <c r="CL120" s="100"/>
      <c r="CM120" s="100"/>
      <c r="CN120" s="100"/>
      <c r="CO120" s="100"/>
      <c r="CP120" s="100"/>
    </row>
    <row r="121" spans="1:94" ht="19.5" customHeight="1">
      <c r="A121" s="100"/>
      <c r="B121" s="100"/>
      <c r="C121" s="100"/>
      <c r="D121" s="100"/>
      <c r="E121" s="100"/>
      <c r="F121" s="106"/>
      <c r="G121" s="106"/>
      <c r="H121" s="106"/>
      <c r="I121" s="106"/>
      <c r="J121" s="106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6"/>
      <c r="BD121" s="106"/>
      <c r="BE121" s="106"/>
      <c r="BF121" s="106"/>
      <c r="BG121" s="106"/>
      <c r="BH121" s="106"/>
      <c r="BI121" s="106"/>
      <c r="BJ121" s="106"/>
      <c r="BK121" s="106"/>
      <c r="BL121" s="106"/>
      <c r="BM121" s="106"/>
      <c r="BN121" s="106"/>
      <c r="BO121" s="106"/>
      <c r="BP121" s="106"/>
      <c r="BQ121" s="106"/>
      <c r="BR121" s="106"/>
      <c r="BS121" s="106"/>
      <c r="BT121" s="106"/>
      <c r="BU121" s="106"/>
      <c r="BV121" s="106"/>
      <c r="BW121" s="106"/>
      <c r="BX121" s="106"/>
      <c r="BY121" s="106"/>
      <c r="BZ121" s="106"/>
      <c r="CA121" s="106"/>
      <c r="CB121" s="100"/>
      <c r="CC121" s="100"/>
      <c r="CD121" s="100"/>
      <c r="CE121" s="100"/>
      <c r="CF121" s="100"/>
      <c r="CG121" s="100"/>
      <c r="CH121" s="100"/>
      <c r="CI121" s="100"/>
      <c r="CJ121" s="100"/>
      <c r="CK121" s="100"/>
      <c r="CL121" s="100"/>
      <c r="CM121" s="100"/>
      <c r="CN121" s="100"/>
      <c r="CO121" s="100"/>
      <c r="CP121" s="100"/>
    </row>
    <row r="122" spans="1:94" ht="19.5" customHeight="1">
      <c r="A122" s="100"/>
      <c r="B122" s="100"/>
      <c r="C122" s="100"/>
      <c r="D122" s="100"/>
      <c r="E122" s="100"/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06"/>
      <c r="BK122" s="106"/>
      <c r="BL122" s="106"/>
      <c r="BM122" s="106"/>
      <c r="BN122" s="106"/>
      <c r="BO122" s="106"/>
      <c r="BP122" s="106"/>
      <c r="BQ122" s="106"/>
      <c r="BR122" s="106"/>
      <c r="BS122" s="106"/>
      <c r="BT122" s="106"/>
      <c r="BU122" s="106"/>
      <c r="BV122" s="106"/>
      <c r="BW122" s="106"/>
      <c r="BX122" s="106"/>
      <c r="BY122" s="106"/>
      <c r="BZ122" s="106"/>
      <c r="CA122" s="106"/>
      <c r="CB122" s="100"/>
      <c r="CC122" s="100"/>
      <c r="CD122" s="100"/>
      <c r="CE122" s="100"/>
      <c r="CF122" s="100"/>
      <c r="CG122" s="100"/>
      <c r="CH122" s="100"/>
      <c r="CI122" s="100"/>
      <c r="CJ122" s="100"/>
      <c r="CK122" s="100"/>
      <c r="CL122" s="100"/>
      <c r="CM122" s="100"/>
      <c r="CN122" s="100"/>
      <c r="CO122" s="100"/>
      <c r="CP122" s="100"/>
    </row>
    <row r="123" spans="1:94" ht="19.5" customHeight="1">
      <c r="A123" s="100"/>
      <c r="B123" s="100"/>
      <c r="C123" s="100"/>
      <c r="D123" s="100"/>
      <c r="E123" s="100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06"/>
      <c r="BK123" s="106"/>
      <c r="BL123" s="106"/>
      <c r="BM123" s="106"/>
      <c r="BN123" s="106"/>
      <c r="BO123" s="106"/>
      <c r="BP123" s="106"/>
      <c r="BQ123" s="106"/>
      <c r="BR123" s="106"/>
      <c r="BS123" s="106"/>
      <c r="BT123" s="106"/>
      <c r="BU123" s="106"/>
      <c r="BV123" s="106"/>
      <c r="BW123" s="106"/>
      <c r="BX123" s="106"/>
      <c r="BY123" s="106"/>
      <c r="BZ123" s="106"/>
      <c r="CA123" s="106"/>
      <c r="CB123" s="100"/>
      <c r="CC123" s="100"/>
      <c r="CD123" s="100"/>
      <c r="CE123" s="100"/>
      <c r="CF123" s="100"/>
      <c r="CG123" s="100"/>
      <c r="CH123" s="100"/>
      <c r="CI123" s="100"/>
      <c r="CJ123" s="100"/>
      <c r="CK123" s="100"/>
      <c r="CL123" s="100"/>
      <c r="CM123" s="100"/>
      <c r="CN123" s="100"/>
      <c r="CO123" s="100"/>
      <c r="CP123" s="100"/>
    </row>
    <row r="124" spans="1:94" ht="19.5" customHeight="1">
      <c r="A124" s="100"/>
      <c r="B124" s="100"/>
      <c r="C124" s="100"/>
      <c r="D124" s="100"/>
      <c r="E124" s="100"/>
      <c r="F124" s="106"/>
      <c r="G124" s="106"/>
      <c r="H124" s="106"/>
      <c r="I124" s="106"/>
      <c r="J124" s="106"/>
      <c r="K124" s="106"/>
      <c r="L124" s="106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/>
      <c r="AU124" s="106"/>
      <c r="AV124" s="106"/>
      <c r="AW124" s="106"/>
      <c r="AX124" s="106"/>
      <c r="AY124" s="106"/>
      <c r="AZ124" s="106"/>
      <c r="BA124" s="106"/>
      <c r="BB124" s="106"/>
      <c r="BC124" s="106"/>
      <c r="BD124" s="106"/>
      <c r="BE124" s="106"/>
      <c r="BF124" s="106"/>
      <c r="BG124" s="106"/>
      <c r="BH124" s="106"/>
      <c r="BI124" s="106"/>
      <c r="BJ124" s="106"/>
      <c r="BK124" s="106"/>
      <c r="BL124" s="106"/>
      <c r="BM124" s="106"/>
      <c r="BN124" s="106"/>
      <c r="BO124" s="106"/>
      <c r="BP124" s="106"/>
      <c r="BQ124" s="106"/>
      <c r="BR124" s="106"/>
      <c r="BS124" s="106"/>
      <c r="BT124" s="106"/>
      <c r="BU124" s="106"/>
      <c r="BV124" s="106"/>
      <c r="BW124" s="106"/>
      <c r="BX124" s="106"/>
      <c r="BY124" s="106"/>
      <c r="BZ124" s="106"/>
      <c r="CA124" s="106"/>
      <c r="CB124" s="100"/>
      <c r="CC124" s="100"/>
      <c r="CD124" s="100"/>
      <c r="CE124" s="100"/>
      <c r="CF124" s="100"/>
      <c r="CG124" s="100"/>
      <c r="CH124" s="100"/>
      <c r="CI124" s="100"/>
      <c r="CJ124" s="100"/>
      <c r="CK124" s="100"/>
      <c r="CL124" s="100"/>
      <c r="CM124" s="100"/>
      <c r="CN124" s="100"/>
      <c r="CO124" s="100"/>
      <c r="CP124" s="100"/>
    </row>
    <row r="125" spans="1:94" ht="19.5" customHeight="1">
      <c r="A125" s="100"/>
      <c r="B125" s="100"/>
      <c r="C125" s="100"/>
      <c r="D125" s="100"/>
      <c r="E125" s="100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106"/>
      <c r="AZ125" s="106"/>
      <c r="BA125" s="106"/>
      <c r="BB125" s="106"/>
      <c r="BC125" s="106"/>
      <c r="BD125" s="106"/>
      <c r="BE125" s="106"/>
      <c r="BF125" s="106"/>
      <c r="BG125" s="106"/>
      <c r="BH125" s="106"/>
      <c r="BI125" s="106"/>
      <c r="BJ125" s="106"/>
      <c r="BK125" s="106"/>
      <c r="BL125" s="106"/>
      <c r="BM125" s="106"/>
      <c r="BN125" s="106"/>
      <c r="BO125" s="106"/>
      <c r="BP125" s="106"/>
      <c r="BQ125" s="106"/>
      <c r="BR125" s="106"/>
      <c r="BS125" s="106"/>
      <c r="BT125" s="106"/>
      <c r="BU125" s="106"/>
      <c r="BV125" s="106"/>
      <c r="BW125" s="106"/>
      <c r="BX125" s="106"/>
      <c r="BY125" s="106"/>
      <c r="BZ125" s="106"/>
      <c r="CA125" s="106"/>
      <c r="CB125" s="100"/>
      <c r="CC125" s="100"/>
      <c r="CD125" s="100"/>
      <c r="CE125" s="100"/>
      <c r="CF125" s="100"/>
      <c r="CG125" s="100"/>
      <c r="CH125" s="100"/>
      <c r="CI125" s="100"/>
      <c r="CJ125" s="100"/>
      <c r="CK125" s="100"/>
      <c r="CL125" s="100"/>
      <c r="CM125" s="100"/>
      <c r="CN125" s="100"/>
      <c r="CO125" s="100"/>
      <c r="CP125" s="100"/>
    </row>
    <row r="126" spans="1:94" ht="19.5" customHeight="1">
      <c r="A126" s="100"/>
      <c r="B126" s="100"/>
      <c r="C126" s="100"/>
      <c r="D126" s="100"/>
      <c r="E126" s="100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06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  <c r="AX126" s="106"/>
      <c r="AY126" s="106"/>
      <c r="AZ126" s="106"/>
      <c r="BA126" s="106"/>
      <c r="BB126" s="106"/>
      <c r="BC126" s="106"/>
      <c r="BD126" s="106"/>
      <c r="BE126" s="106"/>
      <c r="BF126" s="106"/>
      <c r="BG126" s="106"/>
      <c r="BH126" s="106"/>
      <c r="BI126" s="106"/>
      <c r="BJ126" s="106"/>
      <c r="BK126" s="106"/>
      <c r="BL126" s="106"/>
      <c r="BM126" s="106"/>
      <c r="BN126" s="106"/>
      <c r="BO126" s="106"/>
      <c r="BP126" s="106"/>
      <c r="BQ126" s="106"/>
      <c r="BR126" s="106"/>
      <c r="BS126" s="106"/>
      <c r="BT126" s="106"/>
      <c r="BU126" s="106"/>
      <c r="BV126" s="106"/>
      <c r="BW126" s="106"/>
      <c r="BX126" s="106"/>
      <c r="BY126" s="106"/>
      <c r="BZ126" s="106"/>
      <c r="CA126" s="106"/>
      <c r="CB126" s="100"/>
      <c r="CC126" s="100"/>
      <c r="CD126" s="100"/>
      <c r="CE126" s="100"/>
      <c r="CF126" s="100"/>
      <c r="CG126" s="100"/>
      <c r="CH126" s="100"/>
      <c r="CI126" s="100"/>
      <c r="CJ126" s="100"/>
      <c r="CK126" s="100"/>
      <c r="CL126" s="100"/>
      <c r="CM126" s="100"/>
      <c r="CN126" s="100"/>
      <c r="CO126" s="100"/>
      <c r="CP126" s="100"/>
    </row>
    <row r="127" spans="1:94" ht="19.5" customHeight="1">
      <c r="A127" s="100"/>
      <c r="B127" s="100"/>
      <c r="C127" s="100"/>
      <c r="D127" s="100"/>
      <c r="E127" s="100"/>
      <c r="F127" s="106"/>
      <c r="G127" s="106"/>
      <c r="H127" s="106"/>
      <c r="I127" s="106"/>
      <c r="J127" s="106"/>
      <c r="K127" s="106"/>
      <c r="L127" s="106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06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  <c r="AQ127" s="106"/>
      <c r="AR127" s="106"/>
      <c r="AS127" s="106"/>
      <c r="AT127" s="106"/>
      <c r="AU127" s="106"/>
      <c r="AV127" s="106"/>
      <c r="AW127" s="106"/>
      <c r="AX127" s="106"/>
      <c r="AY127" s="106"/>
      <c r="AZ127" s="106"/>
      <c r="BA127" s="106"/>
      <c r="BB127" s="106"/>
      <c r="BC127" s="106"/>
      <c r="BD127" s="106"/>
      <c r="BE127" s="106"/>
      <c r="BF127" s="106"/>
      <c r="BG127" s="106"/>
      <c r="BH127" s="106"/>
      <c r="BI127" s="106"/>
      <c r="BJ127" s="106"/>
      <c r="BK127" s="106"/>
      <c r="BL127" s="106"/>
      <c r="BM127" s="106"/>
      <c r="BN127" s="106"/>
      <c r="BO127" s="106"/>
      <c r="BP127" s="106"/>
      <c r="BQ127" s="106"/>
      <c r="BR127" s="106"/>
      <c r="BS127" s="106"/>
      <c r="BT127" s="106"/>
      <c r="BU127" s="106"/>
      <c r="BV127" s="106"/>
      <c r="BW127" s="106"/>
      <c r="BX127" s="106"/>
      <c r="BY127" s="106"/>
      <c r="BZ127" s="106"/>
      <c r="CA127" s="106"/>
      <c r="CB127" s="100"/>
      <c r="CC127" s="100"/>
      <c r="CD127" s="100"/>
      <c r="CE127" s="100"/>
      <c r="CF127" s="100"/>
      <c r="CG127" s="100"/>
      <c r="CH127" s="100"/>
      <c r="CI127" s="100"/>
      <c r="CJ127" s="100"/>
      <c r="CK127" s="100"/>
      <c r="CL127" s="100"/>
      <c r="CM127" s="100"/>
      <c r="CN127" s="100"/>
      <c r="CO127" s="100"/>
      <c r="CP127" s="100"/>
    </row>
    <row r="128" spans="1:94" ht="19.5" customHeight="1">
      <c r="A128" s="100"/>
      <c r="B128" s="100"/>
      <c r="C128" s="100"/>
      <c r="D128" s="100"/>
      <c r="E128" s="100"/>
      <c r="F128" s="106"/>
      <c r="G128" s="106"/>
      <c r="H128" s="106"/>
      <c r="I128" s="106"/>
      <c r="J128" s="106"/>
      <c r="K128" s="106"/>
      <c r="L128" s="106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06"/>
      <c r="AX128" s="106"/>
      <c r="AY128" s="106"/>
      <c r="AZ128" s="106"/>
      <c r="BA128" s="106"/>
      <c r="BB128" s="106"/>
      <c r="BC128" s="106"/>
      <c r="BD128" s="106"/>
      <c r="BE128" s="106"/>
      <c r="BF128" s="106"/>
      <c r="BG128" s="106"/>
      <c r="BH128" s="106"/>
      <c r="BI128" s="106"/>
      <c r="BJ128" s="106"/>
      <c r="BK128" s="106"/>
      <c r="BL128" s="106"/>
      <c r="BM128" s="106"/>
      <c r="BN128" s="106"/>
      <c r="BO128" s="106"/>
      <c r="BP128" s="106"/>
      <c r="BQ128" s="106"/>
      <c r="BR128" s="106"/>
      <c r="BS128" s="106"/>
      <c r="BT128" s="106"/>
      <c r="BU128" s="106"/>
      <c r="BV128" s="106"/>
      <c r="BW128" s="106"/>
      <c r="BX128" s="106"/>
      <c r="BY128" s="106"/>
      <c r="BZ128" s="106"/>
      <c r="CA128" s="106"/>
      <c r="CB128" s="100"/>
      <c r="CC128" s="100"/>
      <c r="CD128" s="100"/>
      <c r="CE128" s="100"/>
      <c r="CF128" s="100"/>
      <c r="CG128" s="100"/>
      <c r="CH128" s="100"/>
      <c r="CI128" s="100"/>
      <c r="CJ128" s="100"/>
      <c r="CK128" s="100"/>
      <c r="CL128" s="100"/>
      <c r="CM128" s="100"/>
      <c r="CN128" s="100"/>
      <c r="CO128" s="100"/>
      <c r="CP128" s="100"/>
    </row>
    <row r="129" spans="1:94" ht="19.5" customHeight="1">
      <c r="A129" s="100"/>
      <c r="B129" s="100"/>
      <c r="C129" s="100"/>
      <c r="D129" s="100"/>
      <c r="E129" s="100"/>
      <c r="F129" s="106"/>
      <c r="G129" s="106"/>
      <c r="H129" s="106"/>
      <c r="I129" s="106"/>
      <c r="J129" s="106"/>
      <c r="K129" s="106"/>
      <c r="L129" s="106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6"/>
      <c r="AR129" s="106"/>
      <c r="AS129" s="106"/>
      <c r="AT129" s="106"/>
      <c r="AU129" s="106"/>
      <c r="AV129" s="106"/>
      <c r="AW129" s="106"/>
      <c r="AX129" s="106"/>
      <c r="AY129" s="106"/>
      <c r="AZ129" s="106"/>
      <c r="BA129" s="106"/>
      <c r="BB129" s="106"/>
      <c r="BC129" s="106"/>
      <c r="BD129" s="106"/>
      <c r="BE129" s="106"/>
      <c r="BF129" s="106"/>
      <c r="BG129" s="106"/>
      <c r="BH129" s="106"/>
      <c r="BI129" s="106"/>
      <c r="BJ129" s="106"/>
      <c r="BK129" s="106"/>
      <c r="BL129" s="106"/>
      <c r="BM129" s="106"/>
      <c r="BN129" s="106"/>
      <c r="BO129" s="106"/>
      <c r="BP129" s="106"/>
      <c r="BQ129" s="106"/>
      <c r="BR129" s="106"/>
      <c r="BS129" s="106"/>
      <c r="BT129" s="106"/>
      <c r="BU129" s="106"/>
      <c r="BV129" s="106"/>
      <c r="BW129" s="106"/>
      <c r="BX129" s="106"/>
      <c r="BY129" s="106"/>
      <c r="BZ129" s="106"/>
      <c r="CA129" s="106"/>
      <c r="CB129" s="100"/>
      <c r="CC129" s="100"/>
      <c r="CD129" s="100"/>
      <c r="CE129" s="100"/>
      <c r="CF129" s="100"/>
      <c r="CG129" s="100"/>
      <c r="CH129" s="100"/>
      <c r="CI129" s="100"/>
      <c r="CJ129" s="100"/>
      <c r="CK129" s="100"/>
      <c r="CL129" s="100"/>
      <c r="CM129" s="100"/>
      <c r="CN129" s="100"/>
      <c r="CO129" s="100"/>
      <c r="CP129" s="100"/>
    </row>
    <row r="130" spans="1:94" ht="19.5" customHeight="1">
      <c r="A130" s="100"/>
      <c r="B130" s="100"/>
      <c r="C130" s="100"/>
      <c r="D130" s="100"/>
      <c r="E130" s="100"/>
      <c r="F130" s="106"/>
      <c r="G130" s="106"/>
      <c r="H130" s="106"/>
      <c r="I130" s="106"/>
      <c r="J130" s="106"/>
      <c r="K130" s="106"/>
      <c r="L130" s="106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106"/>
      <c r="AL130" s="106"/>
      <c r="AM130" s="106"/>
      <c r="AN130" s="106"/>
      <c r="AO130" s="106"/>
      <c r="AP130" s="106"/>
      <c r="AQ130" s="106"/>
      <c r="AR130" s="106"/>
      <c r="AS130" s="106"/>
      <c r="AT130" s="106"/>
      <c r="AU130" s="106"/>
      <c r="AV130" s="106"/>
      <c r="AW130" s="106"/>
      <c r="AX130" s="106"/>
      <c r="AY130" s="106"/>
      <c r="AZ130" s="106"/>
      <c r="BA130" s="106"/>
      <c r="BB130" s="106"/>
      <c r="BC130" s="106"/>
      <c r="BD130" s="106"/>
      <c r="BE130" s="106"/>
      <c r="BF130" s="106"/>
      <c r="BG130" s="106"/>
      <c r="BH130" s="106"/>
      <c r="BI130" s="106"/>
      <c r="BJ130" s="106"/>
      <c r="BK130" s="106"/>
      <c r="BL130" s="106"/>
      <c r="BM130" s="106"/>
      <c r="BN130" s="106"/>
      <c r="BO130" s="106"/>
      <c r="BP130" s="106"/>
      <c r="BQ130" s="106"/>
      <c r="BR130" s="106"/>
      <c r="BS130" s="106"/>
      <c r="BT130" s="106"/>
      <c r="BU130" s="106"/>
      <c r="BV130" s="106"/>
      <c r="BW130" s="106"/>
      <c r="BX130" s="106"/>
      <c r="BY130" s="106"/>
      <c r="BZ130" s="106"/>
      <c r="CA130" s="106"/>
      <c r="CB130" s="100"/>
      <c r="CC130" s="100"/>
      <c r="CD130" s="100"/>
      <c r="CE130" s="100"/>
      <c r="CF130" s="100"/>
      <c r="CG130" s="100"/>
      <c r="CH130" s="100"/>
      <c r="CI130" s="100"/>
      <c r="CJ130" s="100"/>
      <c r="CK130" s="100"/>
      <c r="CL130" s="100"/>
      <c r="CM130" s="100"/>
      <c r="CN130" s="100"/>
      <c r="CO130" s="100"/>
      <c r="CP130" s="100"/>
    </row>
    <row r="131" spans="1:94" ht="19.5" customHeight="1">
      <c r="A131" s="100"/>
      <c r="B131" s="100"/>
      <c r="C131" s="100"/>
      <c r="D131" s="100"/>
      <c r="E131" s="100"/>
      <c r="F131" s="106"/>
      <c r="G131" s="106"/>
      <c r="H131" s="106"/>
      <c r="I131" s="106"/>
      <c r="J131" s="106"/>
      <c r="K131" s="106"/>
      <c r="L131" s="106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106"/>
      <c r="AL131" s="106"/>
      <c r="AM131" s="106"/>
      <c r="AN131" s="106"/>
      <c r="AO131" s="106"/>
      <c r="AP131" s="106"/>
      <c r="AQ131" s="106"/>
      <c r="AR131" s="106"/>
      <c r="AS131" s="106"/>
      <c r="AT131" s="106"/>
      <c r="AU131" s="106"/>
      <c r="AV131" s="106"/>
      <c r="AW131" s="106"/>
      <c r="AX131" s="106"/>
      <c r="AY131" s="106"/>
      <c r="AZ131" s="106"/>
      <c r="BA131" s="106"/>
      <c r="BB131" s="106"/>
      <c r="BC131" s="106"/>
      <c r="BD131" s="106"/>
      <c r="BE131" s="106"/>
      <c r="BF131" s="106"/>
      <c r="BG131" s="106"/>
      <c r="BH131" s="106"/>
      <c r="BI131" s="106"/>
      <c r="BJ131" s="106"/>
      <c r="BK131" s="106"/>
      <c r="BL131" s="106"/>
      <c r="BM131" s="106"/>
      <c r="BN131" s="106"/>
      <c r="BO131" s="106"/>
      <c r="BP131" s="106"/>
      <c r="BQ131" s="106"/>
      <c r="BR131" s="106"/>
      <c r="BS131" s="106"/>
      <c r="BT131" s="106"/>
      <c r="BU131" s="106"/>
      <c r="BV131" s="106"/>
      <c r="BW131" s="106"/>
      <c r="BX131" s="106"/>
      <c r="BY131" s="106"/>
      <c r="BZ131" s="106"/>
      <c r="CA131" s="106"/>
      <c r="CB131" s="100"/>
      <c r="CC131" s="100"/>
      <c r="CD131" s="100"/>
      <c r="CE131" s="100"/>
      <c r="CF131" s="100"/>
      <c r="CG131" s="100"/>
      <c r="CH131" s="100"/>
      <c r="CI131" s="100"/>
      <c r="CJ131" s="100"/>
      <c r="CK131" s="100"/>
      <c r="CL131" s="100"/>
      <c r="CM131" s="100"/>
      <c r="CN131" s="100"/>
      <c r="CO131" s="100"/>
      <c r="CP131" s="100"/>
    </row>
    <row r="132" spans="1:94" ht="19.5" customHeight="1">
      <c r="A132" s="100"/>
      <c r="B132" s="100"/>
      <c r="C132" s="100"/>
      <c r="D132" s="100"/>
      <c r="E132" s="100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6"/>
      <c r="AT132" s="106"/>
      <c r="AU132" s="106"/>
      <c r="AV132" s="106"/>
      <c r="AW132" s="106"/>
      <c r="AX132" s="106"/>
      <c r="AY132" s="106"/>
      <c r="AZ132" s="106"/>
      <c r="BA132" s="106"/>
      <c r="BB132" s="106"/>
      <c r="BC132" s="106"/>
      <c r="BD132" s="106"/>
      <c r="BE132" s="106"/>
      <c r="BF132" s="106"/>
      <c r="BG132" s="106"/>
      <c r="BH132" s="106"/>
      <c r="BI132" s="106"/>
      <c r="BJ132" s="106"/>
      <c r="BK132" s="106"/>
      <c r="BL132" s="106"/>
      <c r="BM132" s="106"/>
      <c r="BN132" s="106"/>
      <c r="BO132" s="106"/>
      <c r="BP132" s="106"/>
      <c r="BQ132" s="106"/>
      <c r="BR132" s="106"/>
      <c r="BS132" s="106"/>
      <c r="BT132" s="106"/>
      <c r="BU132" s="106"/>
      <c r="BV132" s="106"/>
      <c r="BW132" s="106"/>
      <c r="BX132" s="106"/>
      <c r="BY132" s="106"/>
      <c r="BZ132" s="106"/>
      <c r="CA132" s="106"/>
      <c r="CB132" s="100"/>
      <c r="CC132" s="100"/>
      <c r="CD132" s="100"/>
      <c r="CE132" s="100"/>
      <c r="CF132" s="100"/>
      <c r="CG132" s="100"/>
      <c r="CH132" s="100"/>
      <c r="CI132" s="100"/>
      <c r="CJ132" s="100"/>
      <c r="CK132" s="100"/>
      <c r="CL132" s="100"/>
      <c r="CM132" s="100"/>
      <c r="CN132" s="100"/>
      <c r="CO132" s="100"/>
      <c r="CP132" s="100"/>
    </row>
    <row r="133" spans="1:94" ht="19.5" customHeight="1">
      <c r="A133" s="100"/>
      <c r="B133" s="100"/>
      <c r="C133" s="100"/>
      <c r="D133" s="100"/>
      <c r="E133" s="100"/>
      <c r="F133" s="106"/>
      <c r="G133" s="106"/>
      <c r="H133" s="106"/>
      <c r="I133" s="106"/>
      <c r="J133" s="106"/>
      <c r="K133" s="106"/>
      <c r="L133" s="106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06"/>
      <c r="AX133" s="106"/>
      <c r="AY133" s="106"/>
      <c r="AZ133" s="106"/>
      <c r="BA133" s="106"/>
      <c r="BB133" s="106"/>
      <c r="BC133" s="106"/>
      <c r="BD133" s="106"/>
      <c r="BE133" s="106"/>
      <c r="BF133" s="106"/>
      <c r="BG133" s="106"/>
      <c r="BH133" s="106"/>
      <c r="BI133" s="106"/>
      <c r="BJ133" s="106"/>
      <c r="BK133" s="106"/>
      <c r="BL133" s="106"/>
      <c r="BM133" s="106"/>
      <c r="BN133" s="106"/>
      <c r="BO133" s="106"/>
      <c r="BP133" s="106"/>
      <c r="BQ133" s="106"/>
      <c r="BR133" s="106"/>
      <c r="BS133" s="106"/>
      <c r="BT133" s="106"/>
      <c r="BU133" s="106"/>
      <c r="BV133" s="106"/>
      <c r="BW133" s="106"/>
      <c r="BX133" s="106"/>
      <c r="BY133" s="106"/>
      <c r="BZ133" s="106"/>
      <c r="CA133" s="106"/>
      <c r="CB133" s="100"/>
      <c r="CC133" s="100"/>
      <c r="CD133" s="100"/>
      <c r="CE133" s="100"/>
      <c r="CF133" s="100"/>
      <c r="CG133" s="100"/>
      <c r="CH133" s="100"/>
      <c r="CI133" s="100"/>
      <c r="CJ133" s="100"/>
      <c r="CK133" s="100"/>
      <c r="CL133" s="100"/>
      <c r="CM133" s="100"/>
      <c r="CN133" s="100"/>
      <c r="CO133" s="100"/>
      <c r="CP133" s="100"/>
    </row>
    <row r="134" spans="1:94" ht="19.5" customHeight="1">
      <c r="A134" s="100"/>
      <c r="B134" s="100"/>
      <c r="C134" s="100"/>
      <c r="D134" s="100"/>
      <c r="E134" s="100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6"/>
      <c r="AT134" s="106"/>
      <c r="AU134" s="106"/>
      <c r="AV134" s="106"/>
      <c r="AW134" s="106"/>
      <c r="AX134" s="106"/>
      <c r="AY134" s="106"/>
      <c r="AZ134" s="106"/>
      <c r="BA134" s="106"/>
      <c r="BB134" s="106"/>
      <c r="BC134" s="106"/>
      <c r="BD134" s="106"/>
      <c r="BE134" s="106"/>
      <c r="BF134" s="106"/>
      <c r="BG134" s="106"/>
      <c r="BH134" s="106"/>
      <c r="BI134" s="106"/>
      <c r="BJ134" s="106"/>
      <c r="BK134" s="106"/>
      <c r="BL134" s="106"/>
      <c r="BM134" s="106"/>
      <c r="BN134" s="106"/>
      <c r="BO134" s="106"/>
      <c r="BP134" s="106"/>
      <c r="BQ134" s="106"/>
      <c r="BR134" s="106"/>
      <c r="BS134" s="106"/>
      <c r="BT134" s="106"/>
      <c r="BU134" s="106"/>
      <c r="BV134" s="106"/>
      <c r="BW134" s="106"/>
      <c r="BX134" s="106"/>
      <c r="BY134" s="106"/>
      <c r="BZ134" s="106"/>
      <c r="CA134" s="106"/>
      <c r="CB134" s="100"/>
      <c r="CC134" s="100"/>
      <c r="CD134" s="100"/>
      <c r="CE134" s="100"/>
      <c r="CF134" s="100"/>
      <c r="CG134" s="100"/>
      <c r="CH134" s="100"/>
      <c r="CI134" s="100"/>
      <c r="CJ134" s="100"/>
      <c r="CK134" s="100"/>
      <c r="CL134" s="100"/>
      <c r="CM134" s="100"/>
      <c r="CN134" s="100"/>
      <c r="CO134" s="100"/>
      <c r="CP134" s="100"/>
    </row>
    <row r="135" spans="1:94" ht="19.5" customHeight="1">
      <c r="A135" s="100"/>
      <c r="B135" s="100"/>
      <c r="C135" s="100"/>
      <c r="D135" s="100"/>
      <c r="E135" s="100"/>
      <c r="F135" s="106"/>
      <c r="G135" s="106"/>
      <c r="H135" s="106"/>
      <c r="I135" s="106"/>
      <c r="J135" s="106"/>
      <c r="K135" s="106"/>
      <c r="L135" s="106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6"/>
      <c r="AT135" s="106"/>
      <c r="AU135" s="106"/>
      <c r="AV135" s="106"/>
      <c r="AW135" s="106"/>
      <c r="AX135" s="106"/>
      <c r="AY135" s="106"/>
      <c r="AZ135" s="106"/>
      <c r="BA135" s="106"/>
      <c r="BB135" s="106"/>
      <c r="BC135" s="106"/>
      <c r="BD135" s="106"/>
      <c r="BE135" s="106"/>
      <c r="BF135" s="106"/>
      <c r="BG135" s="106"/>
      <c r="BH135" s="106"/>
      <c r="BI135" s="106"/>
      <c r="BJ135" s="106"/>
      <c r="BK135" s="106"/>
      <c r="BL135" s="106"/>
      <c r="BM135" s="106"/>
      <c r="BN135" s="106"/>
      <c r="BO135" s="106"/>
      <c r="BP135" s="106"/>
      <c r="BQ135" s="106"/>
      <c r="BR135" s="106"/>
      <c r="BS135" s="106"/>
      <c r="BT135" s="106"/>
      <c r="BU135" s="106"/>
      <c r="BV135" s="106"/>
      <c r="BW135" s="106"/>
      <c r="BX135" s="106"/>
      <c r="BY135" s="106"/>
      <c r="BZ135" s="106"/>
      <c r="CA135" s="106"/>
      <c r="CB135" s="100"/>
      <c r="CC135" s="100"/>
      <c r="CD135" s="100"/>
      <c r="CE135" s="100"/>
      <c r="CF135" s="100"/>
      <c r="CG135" s="100"/>
      <c r="CH135" s="100"/>
      <c r="CI135" s="100"/>
      <c r="CJ135" s="100"/>
      <c r="CK135" s="100"/>
      <c r="CL135" s="100"/>
      <c r="CM135" s="100"/>
      <c r="CN135" s="100"/>
      <c r="CO135" s="100"/>
      <c r="CP135" s="100"/>
    </row>
    <row r="136" spans="1:94" ht="19.5" customHeight="1">
      <c r="A136" s="100"/>
      <c r="B136" s="100"/>
      <c r="C136" s="100"/>
      <c r="D136" s="100"/>
      <c r="E136" s="100"/>
      <c r="F136" s="106"/>
      <c r="G136" s="106"/>
      <c r="H136" s="106"/>
      <c r="I136" s="106"/>
      <c r="J136" s="106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6"/>
      <c r="AT136" s="106"/>
      <c r="AU136" s="106"/>
      <c r="AV136" s="106"/>
      <c r="AW136" s="106"/>
      <c r="AX136" s="106"/>
      <c r="AY136" s="106"/>
      <c r="AZ136" s="106"/>
      <c r="BA136" s="106"/>
      <c r="BB136" s="106"/>
      <c r="BC136" s="106"/>
      <c r="BD136" s="106"/>
      <c r="BE136" s="106"/>
      <c r="BF136" s="106"/>
      <c r="BG136" s="106"/>
      <c r="BH136" s="106"/>
      <c r="BI136" s="106"/>
      <c r="BJ136" s="106"/>
      <c r="BK136" s="106"/>
      <c r="BL136" s="106"/>
      <c r="BM136" s="106"/>
      <c r="BN136" s="106"/>
      <c r="BO136" s="106"/>
      <c r="BP136" s="106"/>
      <c r="BQ136" s="106"/>
      <c r="BR136" s="106"/>
      <c r="BS136" s="106"/>
      <c r="BT136" s="106"/>
      <c r="BU136" s="106"/>
      <c r="BV136" s="106"/>
      <c r="BW136" s="106"/>
      <c r="BX136" s="106"/>
      <c r="BY136" s="106"/>
      <c r="BZ136" s="106"/>
      <c r="CA136" s="106"/>
      <c r="CB136" s="100"/>
      <c r="CC136" s="100"/>
      <c r="CD136" s="100"/>
      <c r="CE136" s="100"/>
      <c r="CF136" s="100"/>
      <c r="CG136" s="100"/>
      <c r="CH136" s="100"/>
      <c r="CI136" s="100"/>
      <c r="CJ136" s="100"/>
      <c r="CK136" s="100"/>
      <c r="CL136" s="100"/>
      <c r="CM136" s="100"/>
      <c r="CN136" s="100"/>
      <c r="CO136" s="100"/>
      <c r="CP136" s="100"/>
    </row>
    <row r="137" spans="1:94" ht="19.5" customHeight="1">
      <c r="A137" s="100"/>
      <c r="B137" s="100"/>
      <c r="C137" s="100"/>
      <c r="D137" s="100"/>
      <c r="E137" s="100"/>
      <c r="F137" s="106"/>
      <c r="G137" s="106"/>
      <c r="H137" s="106"/>
      <c r="I137" s="106"/>
      <c r="J137" s="106"/>
      <c r="K137" s="106"/>
      <c r="L137" s="106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06"/>
      <c r="AQ137" s="106"/>
      <c r="AR137" s="106"/>
      <c r="AS137" s="106"/>
      <c r="AT137" s="106"/>
      <c r="AU137" s="106"/>
      <c r="AV137" s="106"/>
      <c r="AW137" s="106"/>
      <c r="AX137" s="106"/>
      <c r="AY137" s="106"/>
      <c r="AZ137" s="106"/>
      <c r="BA137" s="106"/>
      <c r="BB137" s="106"/>
      <c r="BC137" s="106"/>
      <c r="BD137" s="106"/>
      <c r="BE137" s="106"/>
      <c r="BF137" s="106"/>
      <c r="BG137" s="106"/>
      <c r="BH137" s="106"/>
      <c r="BI137" s="106"/>
      <c r="BJ137" s="106"/>
      <c r="BK137" s="106"/>
      <c r="BL137" s="106"/>
      <c r="BM137" s="106"/>
      <c r="BN137" s="106"/>
      <c r="BO137" s="106"/>
      <c r="BP137" s="106"/>
      <c r="BQ137" s="106"/>
      <c r="BR137" s="106"/>
      <c r="BS137" s="106"/>
      <c r="BT137" s="106"/>
      <c r="BU137" s="106"/>
      <c r="BV137" s="106"/>
      <c r="BW137" s="106"/>
      <c r="BX137" s="106"/>
      <c r="BY137" s="106"/>
      <c r="BZ137" s="106"/>
      <c r="CA137" s="106"/>
      <c r="CB137" s="100"/>
      <c r="CC137" s="100"/>
      <c r="CD137" s="100"/>
      <c r="CE137" s="100"/>
      <c r="CF137" s="100"/>
      <c r="CG137" s="100"/>
      <c r="CH137" s="100"/>
      <c r="CI137" s="100"/>
      <c r="CJ137" s="100"/>
      <c r="CK137" s="100"/>
      <c r="CL137" s="100"/>
      <c r="CM137" s="100"/>
      <c r="CN137" s="100"/>
      <c r="CO137" s="100"/>
      <c r="CP137" s="100"/>
    </row>
    <row r="138" spans="1:94" ht="19.5" customHeight="1">
      <c r="A138" s="100"/>
      <c r="B138" s="100"/>
      <c r="C138" s="100"/>
      <c r="D138" s="100"/>
      <c r="E138" s="100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06"/>
      <c r="AX138" s="106"/>
      <c r="AY138" s="106"/>
      <c r="AZ138" s="106"/>
      <c r="BA138" s="106"/>
      <c r="BB138" s="106"/>
      <c r="BC138" s="106"/>
      <c r="BD138" s="106"/>
      <c r="BE138" s="106"/>
      <c r="BF138" s="106"/>
      <c r="BG138" s="106"/>
      <c r="BH138" s="106"/>
      <c r="BI138" s="106"/>
      <c r="BJ138" s="106"/>
      <c r="BK138" s="106"/>
      <c r="BL138" s="106"/>
      <c r="BM138" s="106"/>
      <c r="BN138" s="106"/>
      <c r="BO138" s="106"/>
      <c r="BP138" s="106"/>
      <c r="BQ138" s="106"/>
      <c r="BR138" s="106"/>
      <c r="BS138" s="106"/>
      <c r="BT138" s="106"/>
      <c r="BU138" s="106"/>
      <c r="BV138" s="106"/>
      <c r="BW138" s="106"/>
      <c r="BX138" s="106"/>
      <c r="BY138" s="106"/>
      <c r="BZ138" s="106"/>
      <c r="CA138" s="106"/>
      <c r="CB138" s="100"/>
      <c r="CC138" s="100"/>
      <c r="CD138" s="100"/>
      <c r="CE138" s="100"/>
      <c r="CF138" s="100"/>
      <c r="CG138" s="100"/>
      <c r="CH138" s="100"/>
      <c r="CI138" s="100"/>
      <c r="CJ138" s="100"/>
      <c r="CK138" s="100"/>
      <c r="CL138" s="100"/>
      <c r="CM138" s="100"/>
      <c r="CN138" s="100"/>
      <c r="CO138" s="100"/>
      <c r="CP138" s="100"/>
    </row>
    <row r="139" spans="1:94" ht="19.5" customHeight="1">
      <c r="A139" s="100"/>
      <c r="B139" s="100"/>
      <c r="C139" s="100"/>
      <c r="D139" s="100"/>
      <c r="E139" s="100"/>
      <c r="F139" s="106"/>
      <c r="G139" s="106"/>
      <c r="H139" s="106"/>
      <c r="I139" s="106"/>
      <c r="J139" s="106"/>
      <c r="K139" s="106"/>
      <c r="L139" s="106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106"/>
      <c r="AL139" s="106"/>
      <c r="AM139" s="106"/>
      <c r="AN139" s="106"/>
      <c r="AO139" s="106"/>
      <c r="AP139" s="106"/>
      <c r="AQ139" s="106"/>
      <c r="AR139" s="106"/>
      <c r="AS139" s="106"/>
      <c r="AT139" s="106"/>
      <c r="AU139" s="106"/>
      <c r="AV139" s="106"/>
      <c r="AW139" s="106"/>
      <c r="AX139" s="106"/>
      <c r="AY139" s="106"/>
      <c r="AZ139" s="106"/>
      <c r="BA139" s="106"/>
      <c r="BB139" s="106"/>
      <c r="BC139" s="106"/>
      <c r="BD139" s="106"/>
      <c r="BE139" s="106"/>
      <c r="BF139" s="106"/>
      <c r="BG139" s="106"/>
      <c r="BH139" s="106"/>
      <c r="BI139" s="106"/>
      <c r="BJ139" s="106"/>
      <c r="BK139" s="106"/>
      <c r="BL139" s="106"/>
      <c r="BM139" s="106"/>
      <c r="BN139" s="106"/>
      <c r="BO139" s="106"/>
      <c r="BP139" s="106"/>
      <c r="BQ139" s="106"/>
      <c r="BR139" s="106"/>
      <c r="BS139" s="106"/>
      <c r="BT139" s="106"/>
      <c r="BU139" s="106"/>
      <c r="BV139" s="106"/>
      <c r="BW139" s="106"/>
      <c r="BX139" s="106"/>
      <c r="BY139" s="106"/>
      <c r="BZ139" s="106"/>
      <c r="CA139" s="106"/>
      <c r="CB139" s="100"/>
      <c r="CC139" s="100"/>
      <c r="CD139" s="100"/>
      <c r="CE139" s="100"/>
      <c r="CF139" s="100"/>
      <c r="CG139" s="100"/>
      <c r="CH139" s="100"/>
      <c r="CI139" s="100"/>
      <c r="CJ139" s="100"/>
      <c r="CK139" s="100"/>
      <c r="CL139" s="100"/>
      <c r="CM139" s="100"/>
      <c r="CN139" s="100"/>
      <c r="CO139" s="100"/>
      <c r="CP139" s="100"/>
    </row>
    <row r="140" spans="1:94" ht="19.5" customHeight="1">
      <c r="A140" s="100"/>
      <c r="B140" s="100"/>
      <c r="C140" s="100"/>
      <c r="D140" s="100"/>
      <c r="E140" s="100"/>
      <c r="F140" s="106"/>
      <c r="G140" s="106"/>
      <c r="H140" s="106"/>
      <c r="I140" s="106"/>
      <c r="J140" s="106"/>
      <c r="K140" s="106"/>
      <c r="L140" s="106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  <c r="AF140" s="106"/>
      <c r="AG140" s="106"/>
      <c r="AH140" s="106"/>
      <c r="AI140" s="106"/>
      <c r="AJ140" s="106"/>
      <c r="AK140" s="106"/>
      <c r="AL140" s="106"/>
      <c r="AM140" s="106"/>
      <c r="AN140" s="106"/>
      <c r="AO140" s="106"/>
      <c r="AP140" s="106"/>
      <c r="AQ140" s="106"/>
      <c r="AR140" s="106"/>
      <c r="AS140" s="106"/>
      <c r="AT140" s="106"/>
      <c r="AU140" s="106"/>
      <c r="AV140" s="106"/>
      <c r="AW140" s="106"/>
      <c r="AX140" s="106"/>
      <c r="AY140" s="106"/>
      <c r="AZ140" s="106"/>
      <c r="BA140" s="106"/>
      <c r="BB140" s="106"/>
      <c r="BC140" s="106"/>
      <c r="BD140" s="106"/>
      <c r="BE140" s="106"/>
      <c r="BF140" s="106"/>
      <c r="BG140" s="106"/>
      <c r="BH140" s="106"/>
      <c r="BI140" s="106"/>
      <c r="BJ140" s="106"/>
      <c r="BK140" s="106"/>
      <c r="BL140" s="106"/>
      <c r="BM140" s="106"/>
      <c r="BN140" s="106"/>
      <c r="BO140" s="106"/>
      <c r="BP140" s="106"/>
      <c r="BQ140" s="106"/>
      <c r="BR140" s="106"/>
      <c r="BS140" s="106"/>
      <c r="BT140" s="106"/>
      <c r="BU140" s="106"/>
      <c r="BV140" s="106"/>
      <c r="BW140" s="106"/>
      <c r="BX140" s="106"/>
      <c r="BY140" s="106"/>
      <c r="BZ140" s="106"/>
      <c r="CA140" s="106"/>
      <c r="CB140" s="100"/>
      <c r="CC140" s="100"/>
      <c r="CD140" s="100"/>
      <c r="CE140" s="100"/>
      <c r="CF140" s="100"/>
      <c r="CG140" s="100"/>
      <c r="CH140" s="100"/>
      <c r="CI140" s="100"/>
      <c r="CJ140" s="100"/>
      <c r="CK140" s="100"/>
      <c r="CL140" s="100"/>
      <c r="CM140" s="100"/>
      <c r="CN140" s="100"/>
      <c r="CO140" s="100"/>
      <c r="CP140" s="100"/>
    </row>
    <row r="141" spans="1:94" ht="19.5" customHeight="1">
      <c r="A141" s="100"/>
      <c r="B141" s="100"/>
      <c r="C141" s="100"/>
      <c r="D141" s="100"/>
      <c r="E141" s="100"/>
      <c r="F141" s="106"/>
      <c r="G141" s="106"/>
      <c r="H141" s="106"/>
      <c r="I141" s="106"/>
      <c r="J141" s="106"/>
      <c r="K141" s="106"/>
      <c r="L141" s="106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  <c r="Y141" s="106"/>
      <c r="Z141" s="106"/>
      <c r="AA141" s="106"/>
      <c r="AB141" s="106"/>
      <c r="AC141" s="106"/>
      <c r="AD141" s="106"/>
      <c r="AE141" s="106"/>
      <c r="AF141" s="106"/>
      <c r="AG141" s="106"/>
      <c r="AH141" s="106"/>
      <c r="AI141" s="106"/>
      <c r="AJ141" s="106"/>
      <c r="AK141" s="106"/>
      <c r="AL141" s="106"/>
      <c r="AM141" s="106"/>
      <c r="AN141" s="106"/>
      <c r="AO141" s="106"/>
      <c r="AP141" s="106"/>
      <c r="AQ141" s="106"/>
      <c r="AR141" s="106"/>
      <c r="AS141" s="106"/>
      <c r="AT141" s="106"/>
      <c r="AU141" s="106"/>
      <c r="AV141" s="106"/>
      <c r="AW141" s="106"/>
      <c r="AX141" s="106"/>
      <c r="AY141" s="106"/>
      <c r="AZ141" s="106"/>
      <c r="BA141" s="106"/>
      <c r="BB141" s="106"/>
      <c r="BC141" s="106"/>
      <c r="BD141" s="106"/>
      <c r="BE141" s="106"/>
      <c r="BF141" s="106"/>
      <c r="BG141" s="106"/>
      <c r="BH141" s="106"/>
      <c r="BI141" s="106"/>
      <c r="BJ141" s="106"/>
      <c r="BK141" s="106"/>
      <c r="BL141" s="106"/>
      <c r="BM141" s="106"/>
      <c r="BN141" s="106"/>
      <c r="BO141" s="106"/>
      <c r="BP141" s="106"/>
      <c r="BQ141" s="106"/>
      <c r="BR141" s="106"/>
      <c r="BS141" s="106"/>
      <c r="BT141" s="106"/>
      <c r="BU141" s="106"/>
      <c r="BV141" s="106"/>
      <c r="BW141" s="106"/>
      <c r="BX141" s="106"/>
      <c r="BY141" s="106"/>
      <c r="BZ141" s="106"/>
      <c r="CA141" s="106"/>
      <c r="CB141" s="100"/>
      <c r="CC141" s="100"/>
      <c r="CD141" s="100"/>
      <c r="CE141" s="100"/>
      <c r="CF141" s="100"/>
      <c r="CG141" s="100"/>
      <c r="CH141" s="100"/>
      <c r="CI141" s="100"/>
      <c r="CJ141" s="100"/>
      <c r="CK141" s="100"/>
      <c r="CL141" s="100"/>
      <c r="CM141" s="100"/>
      <c r="CN141" s="100"/>
      <c r="CO141" s="100"/>
      <c r="CP141" s="100"/>
    </row>
    <row r="142" spans="1:94" ht="19.5" customHeight="1">
      <c r="A142" s="100"/>
      <c r="B142" s="100"/>
      <c r="C142" s="100"/>
      <c r="D142" s="100"/>
      <c r="E142" s="100"/>
      <c r="F142" s="106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  <c r="Y142" s="106"/>
      <c r="Z142" s="106"/>
      <c r="AA142" s="106"/>
      <c r="AB142" s="106"/>
      <c r="AC142" s="106"/>
      <c r="AD142" s="106"/>
      <c r="AE142" s="106"/>
      <c r="AF142" s="106"/>
      <c r="AG142" s="106"/>
      <c r="AH142" s="106"/>
      <c r="AI142" s="106"/>
      <c r="AJ142" s="106"/>
      <c r="AK142" s="106"/>
      <c r="AL142" s="106"/>
      <c r="AM142" s="106"/>
      <c r="AN142" s="106"/>
      <c r="AO142" s="106"/>
      <c r="AP142" s="106"/>
      <c r="AQ142" s="106"/>
      <c r="AR142" s="106"/>
      <c r="AS142" s="106"/>
      <c r="AT142" s="106"/>
      <c r="AU142" s="106"/>
      <c r="AV142" s="106"/>
      <c r="AW142" s="106"/>
      <c r="AX142" s="106"/>
      <c r="AY142" s="106"/>
      <c r="AZ142" s="106"/>
      <c r="BA142" s="106"/>
      <c r="BB142" s="106"/>
      <c r="BC142" s="106"/>
      <c r="BD142" s="106"/>
      <c r="BE142" s="106"/>
      <c r="BF142" s="106"/>
      <c r="BG142" s="106"/>
      <c r="BH142" s="106"/>
      <c r="BI142" s="106"/>
      <c r="BJ142" s="106"/>
      <c r="BK142" s="106"/>
      <c r="BL142" s="106"/>
      <c r="BM142" s="106"/>
      <c r="BN142" s="106"/>
      <c r="BO142" s="106"/>
      <c r="BP142" s="106"/>
      <c r="BQ142" s="106"/>
      <c r="BR142" s="106"/>
      <c r="BS142" s="106"/>
      <c r="BT142" s="106"/>
      <c r="BU142" s="106"/>
      <c r="BV142" s="106"/>
      <c r="BW142" s="106"/>
      <c r="BX142" s="106"/>
      <c r="BY142" s="106"/>
      <c r="BZ142" s="106"/>
      <c r="CA142" s="106"/>
      <c r="CB142" s="100"/>
      <c r="CC142" s="100"/>
      <c r="CD142" s="100"/>
      <c r="CE142" s="100"/>
      <c r="CF142" s="100"/>
      <c r="CG142" s="100"/>
      <c r="CH142" s="100"/>
      <c r="CI142" s="100"/>
      <c r="CJ142" s="100"/>
      <c r="CK142" s="100"/>
      <c r="CL142" s="100"/>
      <c r="CM142" s="100"/>
      <c r="CN142" s="100"/>
      <c r="CO142" s="100"/>
      <c r="CP142" s="100"/>
    </row>
    <row r="143" spans="1:94" ht="19.5" customHeight="1">
      <c r="A143" s="100"/>
      <c r="B143" s="100"/>
      <c r="C143" s="100"/>
      <c r="D143" s="100"/>
      <c r="E143" s="100"/>
      <c r="F143" s="106"/>
      <c r="G143" s="106"/>
      <c r="H143" s="106"/>
      <c r="I143" s="106"/>
      <c r="J143" s="106"/>
      <c r="K143" s="106"/>
      <c r="L143" s="106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  <c r="Y143" s="106"/>
      <c r="Z143" s="106"/>
      <c r="AA143" s="106"/>
      <c r="AB143" s="106"/>
      <c r="AC143" s="106"/>
      <c r="AD143" s="106"/>
      <c r="AE143" s="106"/>
      <c r="AF143" s="106"/>
      <c r="AG143" s="106"/>
      <c r="AH143" s="106"/>
      <c r="AI143" s="106"/>
      <c r="AJ143" s="106"/>
      <c r="AK143" s="106"/>
      <c r="AL143" s="106"/>
      <c r="AM143" s="106"/>
      <c r="AN143" s="106"/>
      <c r="AO143" s="106"/>
      <c r="AP143" s="106"/>
      <c r="AQ143" s="106"/>
      <c r="AR143" s="106"/>
      <c r="AS143" s="106"/>
      <c r="AT143" s="106"/>
      <c r="AU143" s="106"/>
      <c r="AV143" s="106"/>
      <c r="AW143" s="106"/>
      <c r="AX143" s="106"/>
      <c r="AY143" s="106"/>
      <c r="AZ143" s="106"/>
      <c r="BA143" s="106"/>
      <c r="BB143" s="106"/>
      <c r="BC143" s="106"/>
      <c r="BD143" s="106"/>
      <c r="BE143" s="106"/>
      <c r="BF143" s="106"/>
      <c r="BG143" s="106"/>
      <c r="BH143" s="106"/>
      <c r="BI143" s="106"/>
      <c r="BJ143" s="106"/>
      <c r="BK143" s="106"/>
      <c r="BL143" s="106"/>
      <c r="BM143" s="106"/>
      <c r="BN143" s="106"/>
      <c r="BO143" s="106"/>
      <c r="BP143" s="106"/>
      <c r="BQ143" s="106"/>
      <c r="BR143" s="106"/>
      <c r="BS143" s="106"/>
      <c r="BT143" s="106"/>
      <c r="BU143" s="106"/>
      <c r="BV143" s="106"/>
      <c r="BW143" s="106"/>
      <c r="BX143" s="106"/>
      <c r="BY143" s="106"/>
      <c r="BZ143" s="106"/>
      <c r="CA143" s="106"/>
      <c r="CB143" s="100"/>
      <c r="CC143" s="100"/>
      <c r="CD143" s="100"/>
      <c r="CE143" s="100"/>
      <c r="CF143" s="100"/>
      <c r="CG143" s="100"/>
      <c r="CH143" s="100"/>
      <c r="CI143" s="100"/>
      <c r="CJ143" s="100"/>
      <c r="CK143" s="100"/>
      <c r="CL143" s="100"/>
      <c r="CM143" s="100"/>
      <c r="CN143" s="100"/>
      <c r="CO143" s="100"/>
      <c r="CP143" s="100"/>
    </row>
    <row r="144" spans="1:94" ht="19.5" customHeight="1">
      <c r="A144" s="100"/>
      <c r="B144" s="100"/>
      <c r="C144" s="100"/>
      <c r="D144" s="100"/>
      <c r="E144" s="100"/>
      <c r="F144" s="106"/>
      <c r="G144" s="106"/>
      <c r="H144" s="106"/>
      <c r="I144" s="106"/>
      <c r="J144" s="106"/>
      <c r="K144" s="106"/>
      <c r="L144" s="106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  <c r="Y144" s="106"/>
      <c r="Z144" s="106"/>
      <c r="AA144" s="106"/>
      <c r="AB144" s="106"/>
      <c r="AC144" s="106"/>
      <c r="AD144" s="106"/>
      <c r="AE144" s="106"/>
      <c r="AF144" s="106"/>
      <c r="AG144" s="106"/>
      <c r="AH144" s="106"/>
      <c r="AI144" s="106"/>
      <c r="AJ144" s="106"/>
      <c r="AK144" s="106"/>
      <c r="AL144" s="106"/>
      <c r="AM144" s="106"/>
      <c r="AN144" s="106"/>
      <c r="AO144" s="106"/>
      <c r="AP144" s="106"/>
      <c r="AQ144" s="106"/>
      <c r="AR144" s="106"/>
      <c r="AS144" s="106"/>
      <c r="AT144" s="106"/>
      <c r="AU144" s="106"/>
      <c r="AV144" s="106"/>
      <c r="AW144" s="106"/>
      <c r="AX144" s="106"/>
      <c r="AY144" s="106"/>
      <c r="AZ144" s="106"/>
      <c r="BA144" s="106"/>
      <c r="BB144" s="106"/>
      <c r="BC144" s="106"/>
      <c r="BD144" s="106"/>
      <c r="BE144" s="106"/>
      <c r="BF144" s="106"/>
      <c r="BG144" s="106"/>
      <c r="BH144" s="106"/>
      <c r="BI144" s="106"/>
      <c r="BJ144" s="106"/>
      <c r="BK144" s="106"/>
      <c r="BL144" s="106"/>
      <c r="BM144" s="106"/>
      <c r="BN144" s="106"/>
      <c r="BO144" s="106"/>
      <c r="BP144" s="106"/>
      <c r="BQ144" s="106"/>
      <c r="BR144" s="106"/>
      <c r="BS144" s="106"/>
      <c r="BT144" s="106"/>
      <c r="BU144" s="106"/>
      <c r="BV144" s="106"/>
      <c r="BW144" s="106"/>
      <c r="BX144" s="106"/>
      <c r="BY144" s="106"/>
      <c r="BZ144" s="106"/>
      <c r="CA144" s="106"/>
      <c r="CB144" s="100"/>
      <c r="CC144" s="100"/>
      <c r="CD144" s="100"/>
      <c r="CE144" s="100"/>
      <c r="CF144" s="100"/>
      <c r="CG144" s="100"/>
      <c r="CH144" s="100"/>
      <c r="CI144" s="100"/>
      <c r="CJ144" s="100"/>
      <c r="CK144" s="100"/>
      <c r="CL144" s="100"/>
      <c r="CM144" s="100"/>
      <c r="CN144" s="100"/>
      <c r="CO144" s="100"/>
      <c r="CP144" s="100"/>
    </row>
    <row r="145" spans="1:94" ht="19.5" customHeight="1">
      <c r="A145" s="100"/>
      <c r="B145" s="100"/>
      <c r="C145" s="100"/>
      <c r="D145" s="100"/>
      <c r="E145" s="100"/>
      <c r="F145" s="106"/>
      <c r="G145" s="106"/>
      <c r="H145" s="106"/>
      <c r="I145" s="106"/>
      <c r="J145" s="106"/>
      <c r="K145" s="10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  <c r="AA145" s="106"/>
      <c r="AB145" s="106"/>
      <c r="AC145" s="106"/>
      <c r="AD145" s="106"/>
      <c r="AE145" s="106"/>
      <c r="AF145" s="106"/>
      <c r="AG145" s="106"/>
      <c r="AH145" s="106"/>
      <c r="AI145" s="106"/>
      <c r="AJ145" s="106"/>
      <c r="AK145" s="106"/>
      <c r="AL145" s="106"/>
      <c r="AM145" s="106"/>
      <c r="AN145" s="106"/>
      <c r="AO145" s="106"/>
      <c r="AP145" s="106"/>
      <c r="AQ145" s="106"/>
      <c r="AR145" s="106"/>
      <c r="AS145" s="106"/>
      <c r="AT145" s="106"/>
      <c r="AU145" s="106"/>
      <c r="AV145" s="106"/>
      <c r="AW145" s="106"/>
      <c r="AX145" s="106"/>
      <c r="AY145" s="106"/>
      <c r="AZ145" s="106"/>
      <c r="BA145" s="106"/>
      <c r="BB145" s="106"/>
      <c r="BC145" s="106"/>
      <c r="BD145" s="106"/>
      <c r="BE145" s="106"/>
      <c r="BF145" s="106"/>
      <c r="BG145" s="106"/>
      <c r="BH145" s="106"/>
      <c r="BI145" s="106"/>
      <c r="BJ145" s="106"/>
      <c r="BK145" s="106"/>
      <c r="BL145" s="106"/>
      <c r="BM145" s="106"/>
      <c r="BN145" s="106"/>
      <c r="BO145" s="106"/>
      <c r="BP145" s="106"/>
      <c r="BQ145" s="106"/>
      <c r="BR145" s="106"/>
      <c r="BS145" s="106"/>
      <c r="BT145" s="106"/>
      <c r="BU145" s="106"/>
      <c r="BV145" s="106"/>
      <c r="BW145" s="106"/>
      <c r="BX145" s="106"/>
      <c r="BY145" s="106"/>
      <c r="BZ145" s="106"/>
      <c r="CA145" s="106"/>
      <c r="CB145" s="100"/>
      <c r="CC145" s="100"/>
      <c r="CD145" s="100"/>
      <c r="CE145" s="100"/>
      <c r="CF145" s="100"/>
      <c r="CG145" s="100"/>
      <c r="CH145" s="100"/>
      <c r="CI145" s="100"/>
      <c r="CJ145" s="100"/>
      <c r="CK145" s="100"/>
      <c r="CL145" s="100"/>
      <c r="CM145" s="100"/>
      <c r="CN145" s="100"/>
      <c r="CO145" s="100"/>
      <c r="CP145" s="100"/>
    </row>
    <row r="146" spans="1:94" ht="19.5" customHeight="1">
      <c r="A146" s="100"/>
      <c r="B146" s="100"/>
      <c r="C146" s="100"/>
      <c r="D146" s="100"/>
      <c r="E146" s="100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  <c r="Y146" s="106"/>
      <c r="Z146" s="106"/>
      <c r="AA146" s="106"/>
      <c r="AB146" s="106"/>
      <c r="AC146" s="106"/>
      <c r="AD146" s="106"/>
      <c r="AE146" s="106"/>
      <c r="AF146" s="106"/>
      <c r="AG146" s="106"/>
      <c r="AH146" s="106"/>
      <c r="AI146" s="106"/>
      <c r="AJ146" s="106"/>
      <c r="AK146" s="106"/>
      <c r="AL146" s="106"/>
      <c r="AM146" s="106"/>
      <c r="AN146" s="106"/>
      <c r="AO146" s="106"/>
      <c r="AP146" s="106"/>
      <c r="AQ146" s="106"/>
      <c r="AR146" s="106"/>
      <c r="AS146" s="106"/>
      <c r="AT146" s="106"/>
      <c r="AU146" s="106"/>
      <c r="AV146" s="106"/>
      <c r="AW146" s="106"/>
      <c r="AX146" s="106"/>
      <c r="AY146" s="106"/>
      <c r="AZ146" s="106"/>
      <c r="BA146" s="106"/>
      <c r="BB146" s="106"/>
      <c r="BC146" s="106"/>
      <c r="BD146" s="106"/>
      <c r="BE146" s="106"/>
      <c r="BF146" s="106"/>
      <c r="BG146" s="106"/>
      <c r="BH146" s="106"/>
      <c r="BI146" s="106"/>
      <c r="BJ146" s="106"/>
      <c r="BK146" s="106"/>
      <c r="BL146" s="106"/>
      <c r="BM146" s="106"/>
      <c r="BN146" s="106"/>
      <c r="BO146" s="106"/>
      <c r="BP146" s="106"/>
      <c r="BQ146" s="106"/>
      <c r="BR146" s="106"/>
      <c r="BS146" s="106"/>
      <c r="BT146" s="106"/>
      <c r="BU146" s="106"/>
      <c r="BV146" s="106"/>
      <c r="BW146" s="106"/>
      <c r="BX146" s="106"/>
      <c r="BY146" s="106"/>
      <c r="BZ146" s="106"/>
      <c r="CA146" s="106"/>
      <c r="CB146" s="100"/>
      <c r="CC146" s="100"/>
      <c r="CD146" s="100"/>
      <c r="CE146" s="100"/>
      <c r="CF146" s="100"/>
      <c r="CG146" s="100"/>
      <c r="CH146" s="100"/>
      <c r="CI146" s="100"/>
      <c r="CJ146" s="100"/>
      <c r="CK146" s="100"/>
      <c r="CL146" s="100"/>
      <c r="CM146" s="100"/>
      <c r="CN146" s="100"/>
      <c r="CO146" s="100"/>
      <c r="CP146" s="100"/>
    </row>
    <row r="147" spans="1:94" ht="19.5" customHeight="1">
      <c r="A147" s="100"/>
      <c r="B147" s="100"/>
      <c r="C147" s="100"/>
      <c r="D147" s="100"/>
      <c r="E147" s="100"/>
      <c r="F147" s="106"/>
      <c r="G147" s="106"/>
      <c r="H147" s="106"/>
      <c r="I147" s="106"/>
      <c r="J147" s="106"/>
      <c r="K147" s="106"/>
      <c r="L147" s="106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  <c r="Y147" s="106"/>
      <c r="Z147" s="106"/>
      <c r="AA147" s="106"/>
      <c r="AB147" s="106"/>
      <c r="AC147" s="106"/>
      <c r="AD147" s="106"/>
      <c r="AE147" s="106"/>
      <c r="AF147" s="106"/>
      <c r="AG147" s="106"/>
      <c r="AH147" s="106"/>
      <c r="AI147" s="106"/>
      <c r="AJ147" s="106"/>
      <c r="AK147" s="106"/>
      <c r="AL147" s="106"/>
      <c r="AM147" s="106"/>
      <c r="AN147" s="106"/>
      <c r="AO147" s="106"/>
      <c r="AP147" s="106"/>
      <c r="AQ147" s="106"/>
      <c r="AR147" s="106"/>
      <c r="AS147" s="106"/>
      <c r="AT147" s="106"/>
      <c r="AU147" s="106"/>
      <c r="AV147" s="106"/>
      <c r="AW147" s="106"/>
      <c r="AX147" s="106"/>
      <c r="AY147" s="106"/>
      <c r="AZ147" s="106"/>
      <c r="BA147" s="106"/>
      <c r="BB147" s="106"/>
      <c r="BC147" s="106"/>
      <c r="BD147" s="106"/>
      <c r="BE147" s="106"/>
      <c r="BF147" s="106"/>
      <c r="BG147" s="106"/>
      <c r="BH147" s="106"/>
      <c r="BI147" s="106"/>
      <c r="BJ147" s="106"/>
      <c r="BK147" s="106"/>
      <c r="BL147" s="106"/>
      <c r="BM147" s="106"/>
      <c r="BN147" s="106"/>
      <c r="BO147" s="106"/>
      <c r="BP147" s="106"/>
      <c r="BQ147" s="106"/>
      <c r="BR147" s="106"/>
      <c r="BS147" s="106"/>
      <c r="BT147" s="106"/>
      <c r="BU147" s="106"/>
      <c r="BV147" s="106"/>
      <c r="BW147" s="106"/>
      <c r="BX147" s="106"/>
      <c r="BY147" s="106"/>
      <c r="BZ147" s="106"/>
      <c r="CA147" s="106"/>
      <c r="CB147" s="100"/>
      <c r="CC147" s="100"/>
      <c r="CD147" s="100"/>
      <c r="CE147" s="100"/>
      <c r="CF147" s="100"/>
      <c r="CG147" s="100"/>
      <c r="CH147" s="100"/>
      <c r="CI147" s="100"/>
      <c r="CJ147" s="100"/>
      <c r="CK147" s="100"/>
      <c r="CL147" s="100"/>
      <c r="CM147" s="100"/>
      <c r="CN147" s="100"/>
      <c r="CO147" s="100"/>
      <c r="CP147" s="100"/>
    </row>
    <row r="148" spans="1:94" ht="19.5" customHeight="1">
      <c r="A148" s="100"/>
      <c r="B148" s="100"/>
      <c r="C148" s="100"/>
      <c r="D148" s="100"/>
      <c r="E148" s="100"/>
      <c r="F148" s="106"/>
      <c r="G148" s="106"/>
      <c r="H148" s="106"/>
      <c r="I148" s="106"/>
      <c r="J148" s="106"/>
      <c r="K148" s="106"/>
      <c r="L148" s="106"/>
      <c r="M148" s="106"/>
      <c r="N148" s="106"/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  <c r="Y148" s="106"/>
      <c r="Z148" s="106"/>
      <c r="AA148" s="106"/>
      <c r="AB148" s="106"/>
      <c r="AC148" s="106"/>
      <c r="AD148" s="106"/>
      <c r="AE148" s="106"/>
      <c r="AF148" s="106"/>
      <c r="AG148" s="106"/>
      <c r="AH148" s="106"/>
      <c r="AI148" s="106"/>
      <c r="AJ148" s="106"/>
      <c r="AK148" s="106"/>
      <c r="AL148" s="106"/>
      <c r="AM148" s="106"/>
      <c r="AN148" s="106"/>
      <c r="AO148" s="106"/>
      <c r="AP148" s="106"/>
      <c r="AQ148" s="106"/>
      <c r="AR148" s="106"/>
      <c r="AS148" s="106"/>
      <c r="AT148" s="106"/>
      <c r="AU148" s="106"/>
      <c r="AV148" s="106"/>
      <c r="AW148" s="106"/>
      <c r="AX148" s="106"/>
      <c r="AY148" s="106"/>
      <c r="AZ148" s="106"/>
      <c r="BA148" s="106"/>
      <c r="BB148" s="106"/>
      <c r="BC148" s="106"/>
      <c r="BD148" s="106"/>
      <c r="BE148" s="106"/>
      <c r="BF148" s="106"/>
      <c r="BG148" s="106"/>
      <c r="BH148" s="106"/>
      <c r="BI148" s="106"/>
      <c r="BJ148" s="106"/>
      <c r="BK148" s="106"/>
      <c r="BL148" s="106"/>
      <c r="BM148" s="106"/>
      <c r="BN148" s="106"/>
      <c r="BO148" s="106"/>
      <c r="BP148" s="106"/>
      <c r="BQ148" s="106"/>
      <c r="BR148" s="106"/>
      <c r="BS148" s="106"/>
      <c r="BT148" s="106"/>
      <c r="BU148" s="106"/>
      <c r="BV148" s="106"/>
      <c r="BW148" s="106"/>
      <c r="BX148" s="106"/>
      <c r="BY148" s="106"/>
      <c r="BZ148" s="106"/>
      <c r="CA148" s="106"/>
      <c r="CB148" s="100"/>
      <c r="CC148" s="100"/>
      <c r="CD148" s="100"/>
      <c r="CE148" s="100"/>
      <c r="CF148" s="100"/>
      <c r="CG148" s="100"/>
      <c r="CH148" s="100"/>
      <c r="CI148" s="100"/>
      <c r="CJ148" s="100"/>
      <c r="CK148" s="100"/>
      <c r="CL148" s="100"/>
      <c r="CM148" s="100"/>
      <c r="CN148" s="100"/>
      <c r="CO148" s="100"/>
      <c r="CP148" s="100"/>
    </row>
    <row r="149" spans="1:94" ht="19.5" customHeight="1">
      <c r="A149" s="100"/>
      <c r="B149" s="100"/>
      <c r="C149" s="100"/>
      <c r="D149" s="100"/>
      <c r="E149" s="100"/>
      <c r="F149" s="106"/>
      <c r="G149" s="106"/>
      <c r="H149" s="106"/>
      <c r="I149" s="106"/>
      <c r="J149" s="106"/>
      <c r="K149" s="106"/>
      <c r="L149" s="106"/>
      <c r="M149" s="106"/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  <c r="Y149" s="106"/>
      <c r="Z149" s="106"/>
      <c r="AA149" s="106"/>
      <c r="AB149" s="106"/>
      <c r="AC149" s="106"/>
      <c r="AD149" s="106"/>
      <c r="AE149" s="106"/>
      <c r="AF149" s="106"/>
      <c r="AG149" s="106"/>
      <c r="AH149" s="106"/>
      <c r="AI149" s="106"/>
      <c r="AJ149" s="106"/>
      <c r="AK149" s="106"/>
      <c r="AL149" s="106"/>
      <c r="AM149" s="106"/>
      <c r="AN149" s="106"/>
      <c r="AO149" s="106"/>
      <c r="AP149" s="106"/>
      <c r="AQ149" s="106"/>
      <c r="AR149" s="106"/>
      <c r="AS149" s="106"/>
      <c r="AT149" s="106"/>
      <c r="AU149" s="106"/>
      <c r="AV149" s="106"/>
      <c r="AW149" s="106"/>
      <c r="AX149" s="106"/>
      <c r="AY149" s="106"/>
      <c r="AZ149" s="106"/>
      <c r="BA149" s="106"/>
      <c r="BB149" s="106"/>
      <c r="BC149" s="106"/>
      <c r="BD149" s="106"/>
      <c r="BE149" s="106"/>
      <c r="BF149" s="106"/>
      <c r="BG149" s="106"/>
      <c r="BH149" s="106"/>
      <c r="BI149" s="106"/>
      <c r="BJ149" s="106"/>
      <c r="BK149" s="106"/>
      <c r="BL149" s="106"/>
      <c r="BM149" s="106"/>
      <c r="BN149" s="106"/>
      <c r="BO149" s="106"/>
      <c r="BP149" s="106"/>
      <c r="BQ149" s="106"/>
      <c r="BR149" s="106"/>
      <c r="BS149" s="106"/>
      <c r="BT149" s="106"/>
      <c r="BU149" s="106"/>
      <c r="BV149" s="106"/>
      <c r="BW149" s="106"/>
      <c r="BX149" s="106"/>
      <c r="BY149" s="106"/>
      <c r="BZ149" s="106"/>
      <c r="CA149" s="106"/>
      <c r="CB149" s="100"/>
      <c r="CC149" s="100"/>
      <c r="CD149" s="100"/>
      <c r="CE149" s="100"/>
      <c r="CF149" s="100"/>
      <c r="CG149" s="100"/>
      <c r="CH149" s="100"/>
      <c r="CI149" s="100"/>
      <c r="CJ149" s="100"/>
      <c r="CK149" s="100"/>
      <c r="CL149" s="100"/>
      <c r="CM149" s="100"/>
      <c r="CN149" s="100"/>
      <c r="CO149" s="100"/>
      <c r="CP149" s="100"/>
    </row>
    <row r="150" spans="1:94" ht="19.5" customHeight="1">
      <c r="A150" s="100"/>
      <c r="B150" s="100"/>
      <c r="C150" s="100"/>
      <c r="D150" s="100"/>
      <c r="E150" s="100"/>
      <c r="F150" s="106"/>
      <c r="G150" s="106"/>
      <c r="H150" s="106"/>
      <c r="I150" s="106"/>
      <c r="J150" s="106"/>
      <c r="K150" s="106"/>
      <c r="L150" s="106"/>
      <c r="M150" s="106"/>
      <c r="N150" s="106"/>
      <c r="O150" s="106"/>
      <c r="P150" s="106"/>
      <c r="Q150" s="106"/>
      <c r="R150" s="106"/>
      <c r="S150" s="106"/>
      <c r="T150" s="106"/>
      <c r="U150" s="106"/>
      <c r="V150" s="106"/>
      <c r="W150" s="106"/>
      <c r="X150" s="106"/>
      <c r="Y150" s="106"/>
      <c r="Z150" s="106"/>
      <c r="AA150" s="106"/>
      <c r="AB150" s="106"/>
      <c r="AC150" s="106"/>
      <c r="AD150" s="106"/>
      <c r="AE150" s="106"/>
      <c r="AF150" s="106"/>
      <c r="AG150" s="106"/>
      <c r="AH150" s="106"/>
      <c r="AI150" s="106"/>
      <c r="AJ150" s="106"/>
      <c r="AK150" s="106"/>
      <c r="AL150" s="106"/>
      <c r="AM150" s="106"/>
      <c r="AN150" s="106"/>
      <c r="AO150" s="106"/>
      <c r="AP150" s="106"/>
      <c r="AQ150" s="106"/>
      <c r="AR150" s="106"/>
      <c r="AS150" s="106"/>
      <c r="AT150" s="106"/>
      <c r="AU150" s="106"/>
      <c r="AV150" s="106"/>
      <c r="AW150" s="106"/>
      <c r="AX150" s="106"/>
      <c r="AY150" s="106"/>
      <c r="AZ150" s="106"/>
      <c r="BA150" s="106"/>
      <c r="BB150" s="106"/>
      <c r="BC150" s="106"/>
      <c r="BD150" s="106"/>
      <c r="BE150" s="106"/>
      <c r="BF150" s="106"/>
      <c r="BG150" s="106"/>
      <c r="BH150" s="106"/>
      <c r="BI150" s="106"/>
      <c r="BJ150" s="106"/>
      <c r="BK150" s="106"/>
      <c r="BL150" s="106"/>
      <c r="BM150" s="106"/>
      <c r="BN150" s="106"/>
      <c r="BO150" s="106"/>
      <c r="BP150" s="106"/>
      <c r="BQ150" s="106"/>
      <c r="BR150" s="106"/>
      <c r="BS150" s="106"/>
      <c r="BT150" s="106"/>
      <c r="BU150" s="106"/>
      <c r="BV150" s="106"/>
      <c r="BW150" s="106"/>
      <c r="BX150" s="106"/>
      <c r="BY150" s="106"/>
      <c r="BZ150" s="106"/>
      <c r="CA150" s="106"/>
      <c r="CB150" s="100"/>
      <c r="CC150" s="100"/>
      <c r="CD150" s="100"/>
      <c r="CE150" s="100"/>
      <c r="CF150" s="100"/>
      <c r="CG150" s="100"/>
      <c r="CH150" s="100"/>
      <c r="CI150" s="100"/>
      <c r="CJ150" s="100"/>
      <c r="CK150" s="100"/>
      <c r="CL150" s="100"/>
      <c r="CM150" s="100"/>
      <c r="CN150" s="100"/>
      <c r="CO150" s="100"/>
      <c r="CP150" s="100"/>
    </row>
    <row r="151" spans="1:94" ht="19.5" customHeight="1">
      <c r="A151" s="100"/>
      <c r="B151" s="100"/>
      <c r="C151" s="100"/>
      <c r="D151" s="100"/>
      <c r="E151" s="100"/>
      <c r="F151" s="106"/>
      <c r="G151" s="106"/>
      <c r="H151" s="106"/>
      <c r="I151" s="106"/>
      <c r="J151" s="106"/>
      <c r="K151" s="106"/>
      <c r="L151" s="106"/>
      <c r="M151" s="106"/>
      <c r="N151" s="106"/>
      <c r="O151" s="106"/>
      <c r="P151" s="106"/>
      <c r="Q151" s="106"/>
      <c r="R151" s="106"/>
      <c r="S151" s="106"/>
      <c r="T151" s="106"/>
      <c r="U151" s="106"/>
      <c r="V151" s="106"/>
      <c r="W151" s="106"/>
      <c r="X151" s="106"/>
      <c r="Y151" s="106"/>
      <c r="Z151" s="106"/>
      <c r="AA151" s="106"/>
      <c r="AB151" s="106"/>
      <c r="AC151" s="106"/>
      <c r="AD151" s="106"/>
      <c r="AE151" s="106"/>
      <c r="AF151" s="106"/>
      <c r="AG151" s="106"/>
      <c r="AH151" s="106"/>
      <c r="AI151" s="106"/>
      <c r="AJ151" s="106"/>
      <c r="AK151" s="106"/>
      <c r="AL151" s="106"/>
      <c r="AM151" s="106"/>
      <c r="AN151" s="106"/>
      <c r="AO151" s="106"/>
      <c r="AP151" s="106"/>
      <c r="AQ151" s="106"/>
      <c r="AR151" s="106"/>
      <c r="AS151" s="106"/>
      <c r="AT151" s="106"/>
      <c r="AU151" s="106"/>
      <c r="AV151" s="106"/>
      <c r="AW151" s="106"/>
      <c r="AX151" s="106"/>
      <c r="AY151" s="106"/>
      <c r="AZ151" s="106"/>
      <c r="BA151" s="106"/>
      <c r="BB151" s="106"/>
      <c r="BC151" s="106"/>
      <c r="BD151" s="106"/>
      <c r="BE151" s="106"/>
      <c r="BF151" s="106"/>
      <c r="BG151" s="106"/>
      <c r="BH151" s="106"/>
      <c r="BI151" s="106"/>
      <c r="BJ151" s="106"/>
      <c r="BK151" s="106"/>
      <c r="BL151" s="106"/>
      <c r="BM151" s="106"/>
      <c r="BN151" s="106"/>
      <c r="BO151" s="106"/>
      <c r="BP151" s="106"/>
      <c r="BQ151" s="106"/>
      <c r="BR151" s="106"/>
      <c r="BS151" s="106"/>
      <c r="BT151" s="106"/>
      <c r="BU151" s="106"/>
      <c r="BV151" s="106"/>
      <c r="BW151" s="106"/>
      <c r="BX151" s="106"/>
      <c r="BY151" s="106"/>
      <c r="BZ151" s="106"/>
      <c r="CA151" s="106"/>
      <c r="CB151" s="100"/>
      <c r="CC151" s="100"/>
      <c r="CD151" s="100"/>
      <c r="CE151" s="100"/>
      <c r="CF151" s="100"/>
      <c r="CG151" s="100"/>
      <c r="CH151" s="100"/>
      <c r="CI151" s="100"/>
      <c r="CJ151" s="100"/>
      <c r="CK151" s="100"/>
      <c r="CL151" s="100"/>
      <c r="CM151" s="100"/>
      <c r="CN151" s="100"/>
      <c r="CO151" s="100"/>
      <c r="CP151" s="100"/>
    </row>
    <row r="152" spans="1:94" ht="19.5" customHeight="1">
      <c r="A152" s="100"/>
      <c r="B152" s="100"/>
      <c r="C152" s="100"/>
      <c r="D152" s="100"/>
      <c r="E152" s="100"/>
      <c r="F152" s="106"/>
      <c r="G152" s="106"/>
      <c r="H152" s="106"/>
      <c r="I152" s="106"/>
      <c r="J152" s="106"/>
      <c r="K152" s="106"/>
      <c r="L152" s="106"/>
      <c r="M152" s="106"/>
      <c r="N152" s="106"/>
      <c r="O152" s="106"/>
      <c r="P152" s="106"/>
      <c r="Q152" s="106"/>
      <c r="R152" s="106"/>
      <c r="S152" s="106"/>
      <c r="T152" s="106"/>
      <c r="U152" s="106"/>
      <c r="V152" s="106"/>
      <c r="W152" s="106"/>
      <c r="X152" s="106"/>
      <c r="Y152" s="106"/>
      <c r="Z152" s="106"/>
      <c r="AA152" s="106"/>
      <c r="AB152" s="106"/>
      <c r="AC152" s="106"/>
      <c r="AD152" s="106"/>
      <c r="AE152" s="106"/>
      <c r="AF152" s="106"/>
      <c r="AG152" s="106"/>
      <c r="AH152" s="106"/>
      <c r="AI152" s="106"/>
      <c r="AJ152" s="106"/>
      <c r="AK152" s="106"/>
      <c r="AL152" s="106"/>
      <c r="AM152" s="106"/>
      <c r="AN152" s="106"/>
      <c r="AO152" s="106"/>
      <c r="AP152" s="106"/>
      <c r="AQ152" s="106"/>
      <c r="AR152" s="106"/>
      <c r="AS152" s="106"/>
      <c r="AT152" s="106"/>
      <c r="AU152" s="106"/>
      <c r="AV152" s="106"/>
      <c r="AW152" s="106"/>
      <c r="AX152" s="106"/>
      <c r="AY152" s="106"/>
      <c r="AZ152" s="106"/>
      <c r="BA152" s="106"/>
      <c r="BB152" s="106"/>
      <c r="BC152" s="106"/>
      <c r="BD152" s="106"/>
      <c r="BE152" s="106"/>
      <c r="BF152" s="106"/>
      <c r="BG152" s="106"/>
      <c r="BH152" s="106"/>
      <c r="BI152" s="106"/>
      <c r="BJ152" s="106"/>
      <c r="BK152" s="106"/>
      <c r="BL152" s="106"/>
      <c r="BM152" s="106"/>
      <c r="BN152" s="106"/>
      <c r="BO152" s="106"/>
      <c r="BP152" s="106"/>
      <c r="BQ152" s="106"/>
      <c r="BR152" s="106"/>
      <c r="BS152" s="106"/>
      <c r="BT152" s="106"/>
      <c r="BU152" s="106"/>
      <c r="BV152" s="106"/>
      <c r="BW152" s="106"/>
      <c r="BX152" s="106"/>
      <c r="BY152" s="106"/>
      <c r="BZ152" s="106"/>
      <c r="CA152" s="106"/>
      <c r="CB152" s="100"/>
      <c r="CC152" s="100"/>
      <c r="CD152" s="100"/>
      <c r="CE152" s="100"/>
      <c r="CF152" s="100"/>
      <c r="CG152" s="100"/>
      <c r="CH152" s="100"/>
      <c r="CI152" s="100"/>
      <c r="CJ152" s="100"/>
      <c r="CK152" s="100"/>
      <c r="CL152" s="100"/>
      <c r="CM152" s="100"/>
      <c r="CN152" s="100"/>
      <c r="CO152" s="100"/>
      <c r="CP152" s="100"/>
    </row>
    <row r="153" spans="1:94" ht="19.5" customHeight="1">
      <c r="A153" s="100"/>
      <c r="B153" s="100"/>
      <c r="C153" s="100"/>
      <c r="D153" s="100"/>
      <c r="E153" s="100"/>
      <c r="F153" s="106"/>
      <c r="G153" s="106"/>
      <c r="H153" s="106"/>
      <c r="I153" s="106"/>
      <c r="J153" s="106"/>
      <c r="K153" s="106"/>
      <c r="L153" s="106"/>
      <c r="M153" s="106"/>
      <c r="N153" s="106"/>
      <c r="O153" s="106"/>
      <c r="P153" s="106"/>
      <c r="Q153" s="106"/>
      <c r="R153" s="106"/>
      <c r="S153" s="106"/>
      <c r="T153" s="106"/>
      <c r="U153" s="106"/>
      <c r="V153" s="106"/>
      <c r="W153" s="106"/>
      <c r="X153" s="106"/>
      <c r="Y153" s="106"/>
      <c r="Z153" s="106"/>
      <c r="AA153" s="106"/>
      <c r="AB153" s="106"/>
      <c r="AC153" s="106"/>
      <c r="AD153" s="106"/>
      <c r="AE153" s="106"/>
      <c r="AF153" s="106"/>
      <c r="AG153" s="106"/>
      <c r="AH153" s="106"/>
      <c r="AI153" s="106"/>
      <c r="AJ153" s="106"/>
      <c r="AK153" s="106"/>
      <c r="AL153" s="106"/>
      <c r="AM153" s="106"/>
      <c r="AN153" s="106"/>
      <c r="AO153" s="106"/>
      <c r="AP153" s="106"/>
      <c r="AQ153" s="106"/>
      <c r="AR153" s="106"/>
      <c r="AS153" s="106"/>
      <c r="AT153" s="106"/>
      <c r="AU153" s="106"/>
      <c r="AV153" s="106"/>
      <c r="AW153" s="106"/>
      <c r="AX153" s="106"/>
      <c r="AY153" s="106"/>
      <c r="AZ153" s="106"/>
      <c r="BA153" s="106"/>
      <c r="BB153" s="106"/>
      <c r="BC153" s="106"/>
      <c r="BD153" s="106"/>
      <c r="BE153" s="106"/>
      <c r="BF153" s="106"/>
      <c r="BG153" s="106"/>
      <c r="BH153" s="106"/>
      <c r="BI153" s="106"/>
      <c r="BJ153" s="106"/>
      <c r="BK153" s="106"/>
      <c r="BL153" s="106"/>
      <c r="BM153" s="106"/>
      <c r="BN153" s="106"/>
      <c r="BO153" s="106"/>
      <c r="BP153" s="106"/>
      <c r="BQ153" s="106"/>
      <c r="BR153" s="106"/>
      <c r="BS153" s="106"/>
      <c r="BT153" s="106"/>
      <c r="BU153" s="106"/>
      <c r="BV153" s="106"/>
      <c r="BW153" s="106"/>
      <c r="BX153" s="106"/>
      <c r="BY153" s="106"/>
      <c r="BZ153" s="106"/>
      <c r="CA153" s="106"/>
      <c r="CB153" s="100"/>
      <c r="CC153" s="100"/>
      <c r="CD153" s="100"/>
      <c r="CE153" s="100"/>
      <c r="CF153" s="100"/>
      <c r="CG153" s="100"/>
      <c r="CH153" s="100"/>
      <c r="CI153" s="100"/>
      <c r="CJ153" s="100"/>
      <c r="CK153" s="100"/>
      <c r="CL153" s="100"/>
      <c r="CM153" s="100"/>
      <c r="CN153" s="100"/>
      <c r="CO153" s="100"/>
      <c r="CP153" s="100"/>
    </row>
    <row r="154" spans="1:94" ht="19.5" customHeight="1">
      <c r="A154" s="100"/>
      <c r="B154" s="100"/>
      <c r="C154" s="100"/>
      <c r="D154" s="100"/>
      <c r="E154" s="100"/>
      <c r="F154" s="106"/>
      <c r="G154" s="106"/>
      <c r="H154" s="106"/>
      <c r="I154" s="106"/>
      <c r="J154" s="106"/>
      <c r="K154" s="106"/>
      <c r="L154" s="106"/>
      <c r="M154" s="106"/>
      <c r="N154" s="106"/>
      <c r="O154" s="106"/>
      <c r="P154" s="106"/>
      <c r="Q154" s="106"/>
      <c r="R154" s="106"/>
      <c r="S154" s="106"/>
      <c r="T154" s="106"/>
      <c r="U154" s="106"/>
      <c r="V154" s="106"/>
      <c r="W154" s="106"/>
      <c r="X154" s="106"/>
      <c r="Y154" s="106"/>
      <c r="Z154" s="106"/>
      <c r="AA154" s="106"/>
      <c r="AB154" s="106"/>
      <c r="AC154" s="106"/>
      <c r="AD154" s="106"/>
      <c r="AE154" s="106"/>
      <c r="AF154" s="106"/>
      <c r="AG154" s="106"/>
      <c r="AH154" s="106"/>
      <c r="AI154" s="106"/>
      <c r="AJ154" s="106"/>
      <c r="AK154" s="106"/>
      <c r="AL154" s="106"/>
      <c r="AM154" s="106"/>
      <c r="AN154" s="106"/>
      <c r="AO154" s="106"/>
      <c r="AP154" s="106"/>
      <c r="AQ154" s="106"/>
      <c r="AR154" s="106"/>
      <c r="AS154" s="106"/>
      <c r="AT154" s="106"/>
      <c r="AU154" s="106"/>
      <c r="AV154" s="106"/>
      <c r="AW154" s="106"/>
      <c r="AX154" s="106"/>
      <c r="AY154" s="106"/>
      <c r="AZ154" s="106"/>
      <c r="BA154" s="106"/>
      <c r="BB154" s="106"/>
      <c r="BC154" s="106"/>
      <c r="BD154" s="106"/>
      <c r="BE154" s="106"/>
      <c r="BF154" s="106"/>
      <c r="BG154" s="106"/>
      <c r="BH154" s="106"/>
      <c r="BI154" s="106"/>
      <c r="BJ154" s="106"/>
      <c r="BK154" s="106"/>
      <c r="BL154" s="106"/>
      <c r="BM154" s="106"/>
      <c r="BN154" s="106"/>
      <c r="BO154" s="106"/>
      <c r="BP154" s="106"/>
      <c r="BQ154" s="106"/>
      <c r="BR154" s="106"/>
      <c r="BS154" s="106"/>
      <c r="BT154" s="106"/>
      <c r="BU154" s="106"/>
      <c r="BV154" s="106"/>
      <c r="BW154" s="106"/>
      <c r="BX154" s="106"/>
      <c r="BY154" s="106"/>
      <c r="BZ154" s="106"/>
      <c r="CA154" s="106"/>
      <c r="CB154" s="100"/>
      <c r="CC154" s="100"/>
      <c r="CD154" s="100"/>
      <c r="CE154" s="100"/>
      <c r="CF154" s="100"/>
      <c r="CG154" s="100"/>
      <c r="CH154" s="100"/>
      <c r="CI154" s="100"/>
      <c r="CJ154" s="100"/>
      <c r="CK154" s="100"/>
      <c r="CL154" s="100"/>
      <c r="CM154" s="100"/>
      <c r="CN154" s="100"/>
      <c r="CO154" s="100"/>
      <c r="CP154" s="100"/>
    </row>
    <row r="155" spans="1:94" ht="19.5" customHeight="1">
      <c r="A155" s="100"/>
      <c r="B155" s="100"/>
      <c r="C155" s="100"/>
      <c r="D155" s="100"/>
      <c r="E155" s="100"/>
      <c r="F155" s="106"/>
      <c r="G155" s="106"/>
      <c r="H155" s="106"/>
      <c r="I155" s="106"/>
      <c r="J155" s="106"/>
      <c r="K155" s="106"/>
      <c r="L155" s="106"/>
      <c r="M155" s="106"/>
      <c r="N155" s="106"/>
      <c r="O155" s="106"/>
      <c r="P155" s="106"/>
      <c r="Q155" s="106"/>
      <c r="R155" s="106"/>
      <c r="S155" s="106"/>
      <c r="T155" s="106"/>
      <c r="U155" s="106"/>
      <c r="V155" s="106"/>
      <c r="W155" s="106"/>
      <c r="X155" s="106"/>
      <c r="Y155" s="106"/>
      <c r="Z155" s="106"/>
      <c r="AA155" s="106"/>
      <c r="AB155" s="106"/>
      <c r="AC155" s="106"/>
      <c r="AD155" s="106"/>
      <c r="AE155" s="106"/>
      <c r="AF155" s="106"/>
      <c r="AG155" s="106"/>
      <c r="AH155" s="106"/>
      <c r="AI155" s="106"/>
      <c r="AJ155" s="106"/>
      <c r="AK155" s="106"/>
      <c r="AL155" s="106"/>
      <c r="AM155" s="106"/>
      <c r="AN155" s="106"/>
      <c r="AO155" s="106"/>
      <c r="AP155" s="106"/>
      <c r="AQ155" s="106"/>
      <c r="AR155" s="106"/>
      <c r="AS155" s="106"/>
      <c r="AT155" s="106"/>
      <c r="AU155" s="106"/>
      <c r="AV155" s="106"/>
      <c r="AW155" s="106"/>
      <c r="AX155" s="106"/>
      <c r="AY155" s="106"/>
      <c r="AZ155" s="106"/>
      <c r="BA155" s="106"/>
      <c r="BB155" s="106"/>
      <c r="BC155" s="106"/>
      <c r="BD155" s="106"/>
      <c r="BE155" s="106"/>
      <c r="BF155" s="106"/>
      <c r="BG155" s="106"/>
      <c r="BH155" s="106"/>
      <c r="BI155" s="106"/>
      <c r="BJ155" s="106"/>
      <c r="BK155" s="106"/>
      <c r="BL155" s="106"/>
      <c r="BM155" s="106"/>
      <c r="BN155" s="106"/>
      <c r="BO155" s="106"/>
      <c r="BP155" s="106"/>
      <c r="BQ155" s="106"/>
      <c r="BR155" s="106"/>
      <c r="BS155" s="106"/>
      <c r="BT155" s="106"/>
      <c r="BU155" s="106"/>
      <c r="BV155" s="106"/>
      <c r="BW155" s="106"/>
      <c r="BX155" s="106"/>
      <c r="BY155" s="106"/>
      <c r="BZ155" s="106"/>
      <c r="CA155" s="106"/>
      <c r="CB155" s="100"/>
      <c r="CC155" s="100"/>
      <c r="CD155" s="100"/>
      <c r="CE155" s="100"/>
      <c r="CF155" s="100"/>
      <c r="CG155" s="100"/>
      <c r="CH155" s="100"/>
      <c r="CI155" s="100"/>
      <c r="CJ155" s="100"/>
      <c r="CK155" s="100"/>
      <c r="CL155" s="100"/>
      <c r="CM155" s="100"/>
      <c r="CN155" s="100"/>
      <c r="CO155" s="100"/>
      <c r="CP155" s="100"/>
    </row>
    <row r="156" spans="1:94" ht="19.5" customHeight="1">
      <c r="A156" s="100"/>
      <c r="B156" s="100"/>
      <c r="C156" s="100"/>
      <c r="D156" s="100"/>
      <c r="E156" s="100"/>
      <c r="F156" s="106"/>
      <c r="G156" s="106"/>
      <c r="H156" s="106"/>
      <c r="I156" s="106"/>
      <c r="J156" s="106"/>
      <c r="K156" s="106"/>
      <c r="L156" s="106"/>
      <c r="M156" s="106"/>
      <c r="N156" s="106"/>
      <c r="O156" s="106"/>
      <c r="P156" s="106"/>
      <c r="Q156" s="106"/>
      <c r="R156" s="106"/>
      <c r="S156" s="106"/>
      <c r="T156" s="106"/>
      <c r="U156" s="106"/>
      <c r="V156" s="106"/>
      <c r="W156" s="106"/>
      <c r="X156" s="106"/>
      <c r="Y156" s="106"/>
      <c r="Z156" s="106"/>
      <c r="AA156" s="106"/>
      <c r="AB156" s="106"/>
      <c r="AC156" s="106"/>
      <c r="AD156" s="106"/>
      <c r="AE156" s="106"/>
      <c r="AF156" s="106"/>
      <c r="AG156" s="106"/>
      <c r="AH156" s="106"/>
      <c r="AI156" s="106"/>
      <c r="AJ156" s="106"/>
      <c r="AK156" s="106"/>
      <c r="AL156" s="106"/>
      <c r="AM156" s="106"/>
      <c r="AN156" s="106"/>
      <c r="AO156" s="106"/>
      <c r="AP156" s="106"/>
      <c r="AQ156" s="106"/>
      <c r="AR156" s="106"/>
      <c r="AS156" s="106"/>
      <c r="AT156" s="106"/>
      <c r="AU156" s="106"/>
      <c r="AV156" s="106"/>
      <c r="AW156" s="106"/>
      <c r="AX156" s="106"/>
      <c r="AY156" s="106"/>
      <c r="AZ156" s="106"/>
      <c r="BA156" s="106"/>
      <c r="BB156" s="106"/>
      <c r="BC156" s="106"/>
      <c r="BD156" s="106"/>
      <c r="BE156" s="106"/>
      <c r="BF156" s="106"/>
      <c r="BG156" s="106"/>
      <c r="BH156" s="106"/>
      <c r="BI156" s="106"/>
      <c r="BJ156" s="106"/>
      <c r="BK156" s="106"/>
      <c r="BL156" s="106"/>
      <c r="BM156" s="106"/>
      <c r="BN156" s="106"/>
      <c r="BO156" s="106"/>
      <c r="BP156" s="106"/>
      <c r="BQ156" s="106"/>
      <c r="BR156" s="106"/>
      <c r="BS156" s="106"/>
      <c r="BT156" s="106"/>
      <c r="BU156" s="106"/>
      <c r="BV156" s="106"/>
      <c r="BW156" s="106"/>
      <c r="BX156" s="106"/>
      <c r="BY156" s="106"/>
      <c r="BZ156" s="106"/>
      <c r="CA156" s="106"/>
      <c r="CB156" s="100"/>
      <c r="CC156" s="100"/>
      <c r="CD156" s="100"/>
      <c r="CE156" s="100"/>
      <c r="CF156" s="100"/>
      <c r="CG156" s="100"/>
      <c r="CH156" s="100"/>
      <c r="CI156" s="100"/>
      <c r="CJ156" s="100"/>
      <c r="CK156" s="100"/>
      <c r="CL156" s="100"/>
      <c r="CM156" s="100"/>
      <c r="CN156" s="100"/>
      <c r="CO156" s="100"/>
      <c r="CP156" s="100"/>
    </row>
    <row r="157" spans="1:94" ht="19.5" customHeight="1">
      <c r="A157" s="100"/>
      <c r="B157" s="100"/>
      <c r="C157" s="100"/>
      <c r="D157" s="100"/>
      <c r="E157" s="100"/>
      <c r="F157" s="106"/>
      <c r="G157" s="106"/>
      <c r="H157" s="106"/>
      <c r="I157" s="106"/>
      <c r="J157" s="106"/>
      <c r="K157" s="106"/>
      <c r="L157" s="106"/>
      <c r="M157" s="106"/>
      <c r="N157" s="106"/>
      <c r="O157" s="106"/>
      <c r="P157" s="106"/>
      <c r="Q157" s="106"/>
      <c r="R157" s="106"/>
      <c r="S157" s="106"/>
      <c r="T157" s="106"/>
      <c r="U157" s="106"/>
      <c r="V157" s="106"/>
      <c r="W157" s="106"/>
      <c r="X157" s="106"/>
      <c r="Y157" s="106"/>
      <c r="Z157" s="106"/>
      <c r="AA157" s="106"/>
      <c r="AB157" s="106"/>
      <c r="AC157" s="106"/>
      <c r="AD157" s="106"/>
      <c r="AE157" s="106"/>
      <c r="AF157" s="106"/>
      <c r="AG157" s="106"/>
      <c r="AH157" s="106"/>
      <c r="AI157" s="106"/>
      <c r="AJ157" s="106"/>
      <c r="AK157" s="106"/>
      <c r="AL157" s="106"/>
      <c r="AM157" s="106"/>
      <c r="AN157" s="106"/>
      <c r="AO157" s="106"/>
      <c r="AP157" s="106"/>
      <c r="AQ157" s="106"/>
      <c r="AR157" s="106"/>
      <c r="AS157" s="106"/>
      <c r="AT157" s="106"/>
      <c r="AU157" s="106"/>
      <c r="AV157" s="106"/>
      <c r="AW157" s="106"/>
      <c r="AX157" s="106"/>
      <c r="AY157" s="106"/>
      <c r="AZ157" s="106"/>
      <c r="BA157" s="106"/>
      <c r="BB157" s="106"/>
      <c r="BC157" s="106"/>
      <c r="BD157" s="106"/>
      <c r="BE157" s="106"/>
      <c r="BF157" s="106"/>
      <c r="BG157" s="106"/>
      <c r="BH157" s="106"/>
      <c r="BI157" s="106"/>
      <c r="BJ157" s="106"/>
      <c r="BK157" s="106"/>
      <c r="BL157" s="106"/>
      <c r="BM157" s="106"/>
      <c r="BN157" s="106"/>
      <c r="BO157" s="106"/>
      <c r="BP157" s="106"/>
      <c r="BQ157" s="106"/>
      <c r="BR157" s="106"/>
      <c r="BS157" s="106"/>
      <c r="BT157" s="106"/>
      <c r="BU157" s="106"/>
      <c r="BV157" s="106"/>
      <c r="BW157" s="106"/>
      <c r="BX157" s="106"/>
      <c r="BY157" s="106"/>
      <c r="BZ157" s="106"/>
      <c r="CA157" s="106"/>
      <c r="CB157" s="100"/>
      <c r="CC157" s="100"/>
      <c r="CD157" s="100"/>
      <c r="CE157" s="100"/>
      <c r="CF157" s="100"/>
      <c r="CG157" s="100"/>
      <c r="CH157" s="100"/>
      <c r="CI157" s="100"/>
      <c r="CJ157" s="100"/>
      <c r="CK157" s="100"/>
      <c r="CL157" s="100"/>
      <c r="CM157" s="100"/>
      <c r="CN157" s="100"/>
      <c r="CO157" s="100"/>
      <c r="CP157" s="100"/>
    </row>
    <row r="158" spans="1:94" ht="19.5" customHeight="1">
      <c r="A158" s="100"/>
      <c r="B158" s="100"/>
      <c r="C158" s="100"/>
      <c r="D158" s="100"/>
      <c r="E158" s="100"/>
      <c r="F158" s="106"/>
      <c r="G158" s="106"/>
      <c r="H158" s="106"/>
      <c r="I158" s="106"/>
      <c r="J158" s="106"/>
      <c r="K158" s="106"/>
      <c r="L158" s="106"/>
      <c r="M158" s="106"/>
      <c r="N158" s="106"/>
      <c r="O158" s="106"/>
      <c r="P158" s="106"/>
      <c r="Q158" s="106"/>
      <c r="R158" s="106"/>
      <c r="S158" s="106"/>
      <c r="T158" s="106"/>
      <c r="U158" s="106"/>
      <c r="V158" s="106"/>
      <c r="W158" s="106"/>
      <c r="X158" s="106"/>
      <c r="Y158" s="106"/>
      <c r="Z158" s="106"/>
      <c r="AA158" s="106"/>
      <c r="AB158" s="106"/>
      <c r="AC158" s="106"/>
      <c r="AD158" s="106"/>
      <c r="AE158" s="106"/>
      <c r="AF158" s="106"/>
      <c r="AG158" s="106"/>
      <c r="AH158" s="106"/>
      <c r="AI158" s="106"/>
      <c r="AJ158" s="106"/>
      <c r="AK158" s="106"/>
      <c r="AL158" s="106"/>
      <c r="AM158" s="106"/>
      <c r="AN158" s="106"/>
      <c r="AO158" s="106"/>
      <c r="AP158" s="106"/>
      <c r="AQ158" s="106"/>
      <c r="AR158" s="106"/>
      <c r="AS158" s="106"/>
      <c r="AT158" s="106"/>
      <c r="AU158" s="106"/>
      <c r="AV158" s="106"/>
      <c r="AW158" s="106"/>
      <c r="AX158" s="106"/>
      <c r="AY158" s="106"/>
      <c r="AZ158" s="106"/>
      <c r="BA158" s="106"/>
      <c r="BB158" s="106"/>
      <c r="BC158" s="106"/>
      <c r="BD158" s="106"/>
      <c r="BE158" s="106"/>
      <c r="BF158" s="106"/>
      <c r="BG158" s="106"/>
      <c r="BH158" s="106"/>
      <c r="BI158" s="106"/>
      <c r="BJ158" s="106"/>
      <c r="BK158" s="106"/>
      <c r="BL158" s="106"/>
      <c r="BM158" s="106"/>
      <c r="BN158" s="106"/>
      <c r="BO158" s="106"/>
      <c r="BP158" s="106"/>
      <c r="BQ158" s="106"/>
      <c r="BR158" s="106"/>
      <c r="BS158" s="106"/>
      <c r="BT158" s="106"/>
      <c r="BU158" s="106"/>
      <c r="BV158" s="106"/>
      <c r="BW158" s="106"/>
      <c r="BX158" s="106"/>
      <c r="BY158" s="106"/>
      <c r="BZ158" s="106"/>
      <c r="CA158" s="106"/>
      <c r="CB158" s="100"/>
      <c r="CC158" s="100"/>
      <c r="CD158" s="100"/>
      <c r="CE158" s="100"/>
      <c r="CF158" s="100"/>
      <c r="CG158" s="100"/>
      <c r="CH158" s="100"/>
      <c r="CI158" s="100"/>
      <c r="CJ158" s="100"/>
      <c r="CK158" s="100"/>
      <c r="CL158" s="100"/>
      <c r="CM158" s="100"/>
      <c r="CN158" s="100"/>
      <c r="CO158" s="100"/>
      <c r="CP158" s="100"/>
    </row>
    <row r="159" spans="1:94" ht="19.5" customHeight="1">
      <c r="A159" s="100"/>
      <c r="B159" s="100"/>
      <c r="C159" s="100"/>
      <c r="D159" s="100"/>
      <c r="E159" s="100"/>
      <c r="F159" s="106"/>
      <c r="G159" s="106"/>
      <c r="H159" s="106"/>
      <c r="I159" s="106"/>
      <c r="J159" s="106"/>
      <c r="K159" s="106"/>
      <c r="L159" s="106"/>
      <c r="M159" s="106"/>
      <c r="N159" s="106"/>
      <c r="O159" s="106"/>
      <c r="P159" s="106"/>
      <c r="Q159" s="106"/>
      <c r="R159" s="106"/>
      <c r="S159" s="106"/>
      <c r="T159" s="106"/>
      <c r="U159" s="106"/>
      <c r="V159" s="106"/>
      <c r="W159" s="106"/>
      <c r="X159" s="106"/>
      <c r="Y159" s="106"/>
      <c r="Z159" s="106"/>
      <c r="AA159" s="106"/>
      <c r="AB159" s="106"/>
      <c r="AC159" s="106"/>
      <c r="AD159" s="106"/>
      <c r="AE159" s="106"/>
      <c r="AF159" s="106"/>
      <c r="AG159" s="106"/>
      <c r="AH159" s="106"/>
      <c r="AI159" s="106"/>
      <c r="AJ159" s="106"/>
      <c r="AK159" s="106"/>
      <c r="AL159" s="106"/>
      <c r="AM159" s="106"/>
      <c r="AN159" s="106"/>
      <c r="AO159" s="106"/>
      <c r="AP159" s="106"/>
      <c r="AQ159" s="106"/>
      <c r="AR159" s="106"/>
      <c r="AS159" s="106"/>
      <c r="AT159" s="106"/>
      <c r="AU159" s="106"/>
      <c r="AV159" s="106"/>
      <c r="AW159" s="106"/>
      <c r="AX159" s="106"/>
      <c r="AY159" s="106"/>
      <c r="AZ159" s="106"/>
      <c r="BA159" s="106"/>
      <c r="BB159" s="106"/>
      <c r="BC159" s="106"/>
      <c r="BD159" s="106"/>
      <c r="BE159" s="106"/>
      <c r="BF159" s="106"/>
      <c r="BG159" s="106"/>
      <c r="BH159" s="106"/>
      <c r="BI159" s="106"/>
      <c r="BJ159" s="106"/>
      <c r="BK159" s="106"/>
      <c r="BL159" s="106"/>
      <c r="BM159" s="106"/>
      <c r="BN159" s="106"/>
      <c r="BO159" s="106"/>
      <c r="BP159" s="106"/>
      <c r="BQ159" s="106"/>
      <c r="BR159" s="106"/>
      <c r="BS159" s="106"/>
      <c r="BT159" s="106"/>
      <c r="BU159" s="106"/>
      <c r="BV159" s="106"/>
      <c r="BW159" s="106"/>
      <c r="BX159" s="106"/>
      <c r="BY159" s="106"/>
      <c r="BZ159" s="106"/>
      <c r="CA159" s="106"/>
      <c r="CB159" s="100"/>
      <c r="CC159" s="100"/>
      <c r="CD159" s="100"/>
      <c r="CE159" s="100"/>
      <c r="CF159" s="100"/>
      <c r="CG159" s="100"/>
      <c r="CH159" s="100"/>
      <c r="CI159" s="100"/>
      <c r="CJ159" s="100"/>
      <c r="CK159" s="100"/>
      <c r="CL159" s="100"/>
      <c r="CM159" s="100"/>
      <c r="CN159" s="100"/>
      <c r="CO159" s="100"/>
      <c r="CP159" s="100"/>
    </row>
    <row r="160" spans="1:94" ht="19.5" customHeight="1">
      <c r="A160" s="100"/>
      <c r="B160" s="100"/>
      <c r="C160" s="100"/>
      <c r="D160" s="100"/>
      <c r="E160" s="100"/>
      <c r="F160" s="106"/>
      <c r="G160" s="106"/>
      <c r="H160" s="106"/>
      <c r="I160" s="106"/>
      <c r="J160" s="106"/>
      <c r="K160" s="106"/>
      <c r="L160" s="106"/>
      <c r="M160" s="106"/>
      <c r="N160" s="106"/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  <c r="Y160" s="106"/>
      <c r="Z160" s="106"/>
      <c r="AA160" s="106"/>
      <c r="AB160" s="106"/>
      <c r="AC160" s="106"/>
      <c r="AD160" s="106"/>
      <c r="AE160" s="106"/>
      <c r="AF160" s="106"/>
      <c r="AG160" s="106"/>
      <c r="AH160" s="106"/>
      <c r="AI160" s="106"/>
      <c r="AJ160" s="106"/>
      <c r="AK160" s="106"/>
      <c r="AL160" s="106"/>
      <c r="AM160" s="106"/>
      <c r="AN160" s="106"/>
      <c r="AO160" s="106"/>
      <c r="AP160" s="106"/>
      <c r="AQ160" s="106"/>
      <c r="AR160" s="106"/>
      <c r="AS160" s="106"/>
      <c r="AT160" s="106"/>
      <c r="AU160" s="106"/>
      <c r="AV160" s="106"/>
      <c r="AW160" s="106"/>
      <c r="AX160" s="106"/>
      <c r="AY160" s="106"/>
      <c r="AZ160" s="106"/>
      <c r="BA160" s="106"/>
      <c r="BB160" s="106"/>
      <c r="BC160" s="106"/>
      <c r="BD160" s="106"/>
      <c r="BE160" s="106"/>
      <c r="BF160" s="106"/>
      <c r="BG160" s="106"/>
      <c r="BH160" s="106"/>
      <c r="BI160" s="106"/>
      <c r="BJ160" s="106"/>
      <c r="BK160" s="106"/>
      <c r="BL160" s="106"/>
      <c r="BM160" s="106"/>
      <c r="BN160" s="106"/>
      <c r="BO160" s="106"/>
      <c r="BP160" s="106"/>
      <c r="BQ160" s="106"/>
      <c r="BR160" s="106"/>
      <c r="BS160" s="106"/>
      <c r="BT160" s="106"/>
      <c r="BU160" s="106"/>
      <c r="BV160" s="106"/>
      <c r="BW160" s="106"/>
      <c r="BX160" s="106"/>
      <c r="BY160" s="106"/>
      <c r="BZ160" s="106"/>
      <c r="CA160" s="106"/>
      <c r="CB160" s="100"/>
      <c r="CC160" s="100"/>
      <c r="CD160" s="100"/>
      <c r="CE160" s="100"/>
      <c r="CF160" s="100"/>
      <c r="CG160" s="100"/>
      <c r="CH160" s="100"/>
      <c r="CI160" s="100"/>
      <c r="CJ160" s="100"/>
      <c r="CK160" s="100"/>
      <c r="CL160" s="100"/>
      <c r="CM160" s="100"/>
      <c r="CN160" s="100"/>
      <c r="CO160" s="100"/>
      <c r="CP160" s="100"/>
    </row>
    <row r="161" spans="1:94" ht="19.5" customHeight="1">
      <c r="A161" s="100"/>
      <c r="B161" s="100"/>
      <c r="C161" s="100"/>
      <c r="D161" s="100"/>
      <c r="E161" s="100"/>
      <c r="F161" s="106"/>
      <c r="G161" s="106"/>
      <c r="H161" s="106"/>
      <c r="I161" s="106"/>
      <c r="J161" s="106"/>
      <c r="K161" s="106"/>
      <c r="L161" s="106"/>
      <c r="M161" s="106"/>
      <c r="N161" s="106"/>
      <c r="O161" s="106"/>
      <c r="P161" s="106"/>
      <c r="Q161" s="106"/>
      <c r="R161" s="106"/>
      <c r="S161" s="106"/>
      <c r="T161" s="106"/>
      <c r="U161" s="106"/>
      <c r="V161" s="106"/>
      <c r="W161" s="106"/>
      <c r="X161" s="106"/>
      <c r="Y161" s="106"/>
      <c r="Z161" s="106"/>
      <c r="AA161" s="106"/>
      <c r="AB161" s="106"/>
      <c r="AC161" s="106"/>
      <c r="AD161" s="106"/>
      <c r="AE161" s="106"/>
      <c r="AF161" s="106"/>
      <c r="AG161" s="106"/>
      <c r="AH161" s="106"/>
      <c r="AI161" s="106"/>
      <c r="AJ161" s="106"/>
      <c r="AK161" s="106"/>
      <c r="AL161" s="106"/>
      <c r="AM161" s="106"/>
      <c r="AN161" s="106"/>
      <c r="AO161" s="106"/>
      <c r="AP161" s="106"/>
      <c r="AQ161" s="106"/>
      <c r="AR161" s="106"/>
      <c r="AS161" s="106"/>
      <c r="AT161" s="106"/>
      <c r="AU161" s="106"/>
      <c r="AV161" s="106"/>
      <c r="AW161" s="106"/>
      <c r="AX161" s="106"/>
      <c r="AY161" s="106"/>
      <c r="AZ161" s="106"/>
      <c r="BA161" s="106"/>
      <c r="BB161" s="106"/>
      <c r="BC161" s="106"/>
      <c r="BD161" s="106"/>
      <c r="BE161" s="106"/>
      <c r="BF161" s="106"/>
      <c r="BG161" s="106"/>
      <c r="BH161" s="106"/>
      <c r="BI161" s="106"/>
      <c r="BJ161" s="106"/>
      <c r="BK161" s="106"/>
      <c r="BL161" s="106"/>
      <c r="BM161" s="106"/>
      <c r="BN161" s="106"/>
      <c r="BO161" s="106"/>
      <c r="BP161" s="106"/>
      <c r="BQ161" s="106"/>
      <c r="BR161" s="106"/>
      <c r="BS161" s="106"/>
      <c r="BT161" s="106"/>
      <c r="BU161" s="106"/>
      <c r="BV161" s="106"/>
      <c r="BW161" s="106"/>
      <c r="BX161" s="106"/>
      <c r="BY161" s="106"/>
      <c r="BZ161" s="106"/>
      <c r="CA161" s="106"/>
      <c r="CB161" s="100"/>
      <c r="CC161" s="100"/>
      <c r="CD161" s="100"/>
      <c r="CE161" s="100"/>
      <c r="CF161" s="100"/>
      <c r="CG161" s="100"/>
      <c r="CH161" s="100"/>
      <c r="CI161" s="100"/>
      <c r="CJ161" s="100"/>
      <c r="CK161" s="100"/>
      <c r="CL161" s="100"/>
      <c r="CM161" s="100"/>
      <c r="CN161" s="100"/>
      <c r="CO161" s="100"/>
      <c r="CP161" s="100"/>
    </row>
    <row r="162" spans="1:94" ht="19.5" customHeight="1">
      <c r="A162" s="100"/>
      <c r="B162" s="100"/>
      <c r="C162" s="100"/>
      <c r="D162" s="100"/>
      <c r="E162" s="100"/>
      <c r="F162" s="106"/>
      <c r="G162" s="106"/>
      <c r="H162" s="106"/>
      <c r="I162" s="106"/>
      <c r="J162" s="106"/>
      <c r="K162" s="106"/>
      <c r="L162" s="106"/>
      <c r="M162" s="106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  <c r="Y162" s="106"/>
      <c r="Z162" s="106"/>
      <c r="AA162" s="106"/>
      <c r="AB162" s="106"/>
      <c r="AC162" s="106"/>
      <c r="AD162" s="106"/>
      <c r="AE162" s="106"/>
      <c r="AF162" s="106"/>
      <c r="AG162" s="106"/>
      <c r="AH162" s="106"/>
      <c r="AI162" s="106"/>
      <c r="AJ162" s="106"/>
      <c r="AK162" s="106"/>
      <c r="AL162" s="106"/>
      <c r="AM162" s="106"/>
      <c r="AN162" s="106"/>
      <c r="AO162" s="106"/>
      <c r="AP162" s="106"/>
      <c r="AQ162" s="106"/>
      <c r="AR162" s="106"/>
      <c r="AS162" s="106"/>
      <c r="AT162" s="106"/>
      <c r="AU162" s="106"/>
      <c r="AV162" s="106"/>
      <c r="AW162" s="106"/>
      <c r="AX162" s="106"/>
      <c r="AY162" s="106"/>
      <c r="AZ162" s="106"/>
      <c r="BA162" s="106"/>
      <c r="BB162" s="106"/>
      <c r="BC162" s="106"/>
      <c r="BD162" s="106"/>
      <c r="BE162" s="106"/>
      <c r="BF162" s="106"/>
      <c r="BG162" s="106"/>
      <c r="BH162" s="106"/>
      <c r="BI162" s="106"/>
      <c r="BJ162" s="106"/>
      <c r="BK162" s="106"/>
      <c r="BL162" s="106"/>
      <c r="BM162" s="106"/>
      <c r="BN162" s="106"/>
      <c r="BO162" s="106"/>
      <c r="BP162" s="106"/>
      <c r="BQ162" s="106"/>
      <c r="BR162" s="106"/>
      <c r="BS162" s="106"/>
      <c r="BT162" s="106"/>
      <c r="BU162" s="106"/>
      <c r="BV162" s="106"/>
      <c r="BW162" s="106"/>
      <c r="BX162" s="106"/>
      <c r="BY162" s="106"/>
      <c r="BZ162" s="106"/>
      <c r="CA162" s="106"/>
      <c r="CB162" s="100"/>
      <c r="CC162" s="100"/>
      <c r="CD162" s="100"/>
      <c r="CE162" s="100"/>
      <c r="CF162" s="100"/>
      <c r="CG162" s="100"/>
      <c r="CH162" s="100"/>
      <c r="CI162" s="100"/>
      <c r="CJ162" s="100"/>
      <c r="CK162" s="100"/>
      <c r="CL162" s="100"/>
      <c r="CM162" s="100"/>
      <c r="CN162" s="100"/>
      <c r="CO162" s="100"/>
      <c r="CP162" s="100"/>
    </row>
    <row r="163" spans="1:94" ht="19.5" customHeight="1">
      <c r="A163" s="100"/>
      <c r="B163" s="100"/>
      <c r="C163" s="100"/>
      <c r="D163" s="100"/>
      <c r="E163" s="100"/>
      <c r="F163" s="106"/>
      <c r="G163" s="106"/>
      <c r="H163" s="106"/>
      <c r="I163" s="106"/>
      <c r="J163" s="106"/>
      <c r="K163" s="106"/>
      <c r="L163" s="106"/>
      <c r="M163" s="106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  <c r="Z163" s="106"/>
      <c r="AA163" s="106"/>
      <c r="AB163" s="106"/>
      <c r="AC163" s="106"/>
      <c r="AD163" s="106"/>
      <c r="AE163" s="106"/>
      <c r="AF163" s="106"/>
      <c r="AG163" s="106"/>
      <c r="AH163" s="106"/>
      <c r="AI163" s="106"/>
      <c r="AJ163" s="106"/>
      <c r="AK163" s="106"/>
      <c r="AL163" s="106"/>
      <c r="AM163" s="106"/>
      <c r="AN163" s="106"/>
      <c r="AO163" s="106"/>
      <c r="AP163" s="106"/>
      <c r="AQ163" s="106"/>
      <c r="AR163" s="106"/>
      <c r="AS163" s="106"/>
      <c r="AT163" s="106"/>
      <c r="AU163" s="106"/>
      <c r="AV163" s="106"/>
      <c r="AW163" s="106"/>
      <c r="AX163" s="106"/>
      <c r="AY163" s="106"/>
      <c r="AZ163" s="106"/>
      <c r="BA163" s="106"/>
      <c r="BB163" s="106"/>
      <c r="BC163" s="106"/>
      <c r="BD163" s="106"/>
      <c r="BE163" s="106"/>
      <c r="BF163" s="106"/>
      <c r="BG163" s="106"/>
      <c r="BH163" s="106"/>
      <c r="BI163" s="106"/>
      <c r="BJ163" s="106"/>
      <c r="BK163" s="106"/>
      <c r="BL163" s="106"/>
      <c r="BM163" s="106"/>
      <c r="BN163" s="106"/>
      <c r="BO163" s="106"/>
      <c r="BP163" s="106"/>
      <c r="BQ163" s="106"/>
      <c r="BR163" s="106"/>
      <c r="BS163" s="106"/>
      <c r="BT163" s="106"/>
      <c r="BU163" s="106"/>
      <c r="BV163" s="106"/>
      <c r="BW163" s="106"/>
      <c r="BX163" s="106"/>
      <c r="BY163" s="106"/>
      <c r="BZ163" s="106"/>
      <c r="CA163" s="106"/>
      <c r="CB163" s="100"/>
      <c r="CC163" s="100"/>
      <c r="CD163" s="100"/>
      <c r="CE163" s="100"/>
      <c r="CF163" s="100"/>
      <c r="CG163" s="100"/>
      <c r="CH163" s="100"/>
      <c r="CI163" s="100"/>
      <c r="CJ163" s="100"/>
      <c r="CK163" s="100"/>
      <c r="CL163" s="100"/>
      <c r="CM163" s="100"/>
      <c r="CN163" s="100"/>
      <c r="CO163" s="100"/>
      <c r="CP163" s="100"/>
    </row>
    <row r="164" spans="1:94" ht="19.5" customHeight="1">
      <c r="A164" s="100"/>
      <c r="B164" s="100"/>
      <c r="C164" s="100"/>
      <c r="D164" s="100"/>
      <c r="E164" s="100"/>
      <c r="F164" s="106"/>
      <c r="G164" s="106"/>
      <c r="H164" s="106"/>
      <c r="I164" s="106"/>
      <c r="J164" s="106"/>
      <c r="K164" s="106"/>
      <c r="L164" s="106"/>
      <c r="M164" s="106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  <c r="Z164" s="106"/>
      <c r="AA164" s="106"/>
      <c r="AB164" s="106"/>
      <c r="AC164" s="106"/>
      <c r="AD164" s="106"/>
      <c r="AE164" s="106"/>
      <c r="AF164" s="106"/>
      <c r="AG164" s="106"/>
      <c r="AH164" s="106"/>
      <c r="AI164" s="106"/>
      <c r="AJ164" s="106"/>
      <c r="AK164" s="106"/>
      <c r="AL164" s="106"/>
      <c r="AM164" s="106"/>
      <c r="AN164" s="106"/>
      <c r="AO164" s="106"/>
      <c r="AP164" s="106"/>
      <c r="AQ164" s="106"/>
      <c r="AR164" s="106"/>
      <c r="AS164" s="106"/>
      <c r="AT164" s="106"/>
      <c r="AU164" s="106"/>
      <c r="AV164" s="106"/>
      <c r="AW164" s="106"/>
      <c r="AX164" s="106"/>
      <c r="AY164" s="106"/>
      <c r="AZ164" s="106"/>
      <c r="BA164" s="106"/>
      <c r="BB164" s="106"/>
      <c r="BC164" s="106"/>
      <c r="BD164" s="106"/>
      <c r="BE164" s="106"/>
      <c r="BF164" s="106"/>
      <c r="BG164" s="106"/>
      <c r="BH164" s="106"/>
      <c r="BI164" s="106"/>
      <c r="BJ164" s="106"/>
      <c r="BK164" s="106"/>
      <c r="BL164" s="106"/>
      <c r="BM164" s="106"/>
      <c r="BN164" s="106"/>
      <c r="BO164" s="106"/>
      <c r="BP164" s="106"/>
      <c r="BQ164" s="106"/>
      <c r="BR164" s="106"/>
      <c r="BS164" s="106"/>
      <c r="BT164" s="106"/>
      <c r="BU164" s="106"/>
      <c r="BV164" s="106"/>
      <c r="BW164" s="106"/>
      <c r="BX164" s="106"/>
      <c r="BY164" s="106"/>
      <c r="BZ164" s="106"/>
      <c r="CA164" s="106"/>
      <c r="CB164" s="100"/>
      <c r="CC164" s="100"/>
      <c r="CD164" s="100"/>
      <c r="CE164" s="100"/>
      <c r="CF164" s="100"/>
      <c r="CG164" s="100"/>
      <c r="CH164" s="100"/>
      <c r="CI164" s="100"/>
      <c r="CJ164" s="100"/>
      <c r="CK164" s="100"/>
      <c r="CL164" s="100"/>
      <c r="CM164" s="100"/>
      <c r="CN164" s="100"/>
      <c r="CO164" s="100"/>
      <c r="CP164" s="100"/>
    </row>
    <row r="165" spans="1:94" ht="19.5" customHeight="1">
      <c r="A165" s="100"/>
      <c r="B165" s="100"/>
      <c r="C165" s="100"/>
      <c r="D165" s="100"/>
      <c r="E165" s="100"/>
      <c r="F165" s="106"/>
      <c r="G165" s="106"/>
      <c r="H165" s="106"/>
      <c r="I165" s="106"/>
      <c r="J165" s="106"/>
      <c r="K165" s="106"/>
      <c r="L165" s="106"/>
      <c r="M165" s="106"/>
      <c r="N165" s="106"/>
      <c r="O165" s="106"/>
      <c r="P165" s="106"/>
      <c r="Q165" s="106"/>
      <c r="R165" s="106"/>
      <c r="S165" s="106"/>
      <c r="T165" s="106"/>
      <c r="U165" s="106"/>
      <c r="V165" s="106"/>
      <c r="W165" s="106"/>
      <c r="X165" s="106"/>
      <c r="Y165" s="106"/>
      <c r="Z165" s="106"/>
      <c r="AA165" s="106"/>
      <c r="AB165" s="106"/>
      <c r="AC165" s="106"/>
      <c r="AD165" s="106"/>
      <c r="AE165" s="106"/>
      <c r="AF165" s="106"/>
      <c r="AG165" s="106"/>
      <c r="AH165" s="106"/>
      <c r="AI165" s="106"/>
      <c r="AJ165" s="106"/>
      <c r="AK165" s="106"/>
      <c r="AL165" s="106"/>
      <c r="AM165" s="106"/>
      <c r="AN165" s="106"/>
      <c r="AO165" s="106"/>
      <c r="AP165" s="106"/>
      <c r="AQ165" s="106"/>
      <c r="AR165" s="106"/>
      <c r="AS165" s="106"/>
      <c r="AT165" s="106"/>
      <c r="AU165" s="106"/>
      <c r="AV165" s="106"/>
      <c r="AW165" s="106"/>
      <c r="AX165" s="106"/>
      <c r="AY165" s="106"/>
      <c r="AZ165" s="106"/>
      <c r="BA165" s="106"/>
      <c r="BB165" s="106"/>
      <c r="BC165" s="106"/>
      <c r="BD165" s="106"/>
      <c r="BE165" s="106"/>
      <c r="BF165" s="106"/>
      <c r="BG165" s="106"/>
      <c r="BH165" s="106"/>
      <c r="BI165" s="106"/>
      <c r="BJ165" s="106"/>
      <c r="BK165" s="106"/>
      <c r="BL165" s="106"/>
      <c r="BM165" s="106"/>
      <c r="BN165" s="106"/>
      <c r="BO165" s="106"/>
      <c r="BP165" s="106"/>
      <c r="BQ165" s="106"/>
      <c r="BR165" s="106"/>
      <c r="BS165" s="106"/>
      <c r="BT165" s="106"/>
      <c r="BU165" s="106"/>
      <c r="BV165" s="106"/>
      <c r="BW165" s="106"/>
      <c r="BX165" s="106"/>
      <c r="BY165" s="106"/>
      <c r="BZ165" s="106"/>
      <c r="CA165" s="106"/>
      <c r="CB165" s="100"/>
      <c r="CC165" s="100"/>
      <c r="CD165" s="100"/>
      <c r="CE165" s="100"/>
      <c r="CF165" s="100"/>
      <c r="CG165" s="100"/>
      <c r="CH165" s="100"/>
      <c r="CI165" s="100"/>
      <c r="CJ165" s="100"/>
      <c r="CK165" s="100"/>
      <c r="CL165" s="100"/>
      <c r="CM165" s="100"/>
      <c r="CN165" s="100"/>
      <c r="CO165" s="100"/>
      <c r="CP165" s="100"/>
    </row>
    <row r="166" spans="1:94" ht="19.5" customHeight="1">
      <c r="A166" s="100"/>
      <c r="B166" s="100"/>
      <c r="C166" s="100"/>
      <c r="D166" s="100"/>
      <c r="E166" s="100"/>
      <c r="F166" s="106"/>
      <c r="G166" s="106"/>
      <c r="H166" s="106"/>
      <c r="I166" s="106"/>
      <c r="J166" s="106"/>
      <c r="K166" s="106"/>
      <c r="L166" s="106"/>
      <c r="M166" s="106"/>
      <c r="N166" s="106"/>
      <c r="O166" s="106"/>
      <c r="P166" s="106"/>
      <c r="Q166" s="106"/>
      <c r="R166" s="106"/>
      <c r="S166" s="106"/>
      <c r="T166" s="106"/>
      <c r="U166" s="106"/>
      <c r="V166" s="106"/>
      <c r="W166" s="106"/>
      <c r="X166" s="106"/>
      <c r="Y166" s="106"/>
      <c r="Z166" s="106"/>
      <c r="AA166" s="106"/>
      <c r="AB166" s="106"/>
      <c r="AC166" s="106"/>
      <c r="AD166" s="106"/>
      <c r="AE166" s="106"/>
      <c r="AF166" s="106"/>
      <c r="AG166" s="106"/>
      <c r="AH166" s="106"/>
      <c r="AI166" s="106"/>
      <c r="AJ166" s="106"/>
      <c r="AK166" s="106"/>
      <c r="AL166" s="106"/>
      <c r="AM166" s="106"/>
      <c r="AN166" s="106"/>
      <c r="AO166" s="106"/>
      <c r="AP166" s="106"/>
      <c r="AQ166" s="106"/>
      <c r="AR166" s="106"/>
      <c r="AS166" s="106"/>
      <c r="AT166" s="106"/>
      <c r="AU166" s="106"/>
      <c r="AV166" s="106"/>
      <c r="AW166" s="106"/>
      <c r="AX166" s="106"/>
      <c r="AY166" s="106"/>
      <c r="AZ166" s="106"/>
      <c r="BA166" s="106"/>
      <c r="BB166" s="106"/>
      <c r="BC166" s="106"/>
      <c r="BD166" s="106"/>
      <c r="BE166" s="106"/>
      <c r="BF166" s="106"/>
      <c r="BG166" s="106"/>
      <c r="BH166" s="106"/>
      <c r="BI166" s="106"/>
      <c r="BJ166" s="106"/>
      <c r="BK166" s="106"/>
      <c r="BL166" s="106"/>
      <c r="BM166" s="106"/>
      <c r="BN166" s="106"/>
      <c r="BO166" s="106"/>
      <c r="BP166" s="106"/>
      <c r="BQ166" s="106"/>
      <c r="BR166" s="106"/>
      <c r="BS166" s="106"/>
      <c r="BT166" s="106"/>
      <c r="BU166" s="106"/>
      <c r="BV166" s="106"/>
      <c r="BW166" s="106"/>
      <c r="BX166" s="106"/>
      <c r="BY166" s="106"/>
      <c r="BZ166" s="106"/>
      <c r="CA166" s="106"/>
      <c r="CB166" s="100"/>
      <c r="CC166" s="100"/>
      <c r="CD166" s="100"/>
      <c r="CE166" s="100"/>
      <c r="CF166" s="100"/>
      <c r="CG166" s="100"/>
      <c r="CH166" s="100"/>
      <c r="CI166" s="100"/>
      <c r="CJ166" s="100"/>
      <c r="CK166" s="100"/>
      <c r="CL166" s="100"/>
      <c r="CM166" s="100"/>
      <c r="CN166" s="100"/>
      <c r="CO166" s="100"/>
      <c r="CP166" s="100"/>
    </row>
    <row r="167" spans="1:94" ht="19.5" customHeight="1">
      <c r="A167" s="100"/>
      <c r="B167" s="100"/>
      <c r="C167" s="100"/>
      <c r="D167" s="100"/>
      <c r="E167" s="100"/>
      <c r="F167" s="106"/>
      <c r="G167" s="106"/>
      <c r="H167" s="106"/>
      <c r="I167" s="106"/>
      <c r="J167" s="106"/>
      <c r="K167" s="106"/>
      <c r="L167" s="106"/>
      <c r="M167" s="106"/>
      <c r="N167" s="106"/>
      <c r="O167" s="106"/>
      <c r="P167" s="106"/>
      <c r="Q167" s="106"/>
      <c r="R167" s="106"/>
      <c r="S167" s="106"/>
      <c r="T167" s="106"/>
      <c r="U167" s="106"/>
      <c r="V167" s="106"/>
      <c r="W167" s="106"/>
      <c r="X167" s="106"/>
      <c r="Y167" s="106"/>
      <c r="Z167" s="106"/>
      <c r="AA167" s="106"/>
      <c r="AB167" s="106"/>
      <c r="AC167" s="106"/>
      <c r="AD167" s="106"/>
      <c r="AE167" s="106"/>
      <c r="AF167" s="106"/>
      <c r="AG167" s="106"/>
      <c r="AH167" s="106"/>
      <c r="AI167" s="106"/>
      <c r="AJ167" s="106"/>
      <c r="AK167" s="106"/>
      <c r="AL167" s="106"/>
      <c r="AM167" s="106"/>
      <c r="AN167" s="106"/>
      <c r="AO167" s="106"/>
      <c r="AP167" s="106"/>
      <c r="AQ167" s="106"/>
      <c r="AR167" s="106"/>
      <c r="AS167" s="106"/>
      <c r="AT167" s="106"/>
      <c r="AU167" s="106"/>
      <c r="AV167" s="106"/>
      <c r="AW167" s="106"/>
      <c r="AX167" s="106"/>
      <c r="AY167" s="106"/>
      <c r="AZ167" s="106"/>
      <c r="BA167" s="106"/>
      <c r="BB167" s="106"/>
      <c r="BC167" s="106"/>
      <c r="BD167" s="106"/>
      <c r="BE167" s="106"/>
      <c r="BF167" s="106"/>
      <c r="BG167" s="106"/>
      <c r="BH167" s="106"/>
      <c r="BI167" s="106"/>
      <c r="BJ167" s="106"/>
      <c r="BK167" s="106"/>
      <c r="BL167" s="106"/>
      <c r="BM167" s="106"/>
      <c r="BN167" s="106"/>
      <c r="BO167" s="106"/>
      <c r="BP167" s="106"/>
      <c r="BQ167" s="106"/>
      <c r="BR167" s="106"/>
      <c r="BS167" s="106"/>
      <c r="BT167" s="106"/>
      <c r="BU167" s="106"/>
      <c r="BV167" s="106"/>
      <c r="BW167" s="106"/>
      <c r="BX167" s="106"/>
      <c r="BY167" s="106"/>
      <c r="BZ167" s="106"/>
      <c r="CA167" s="106"/>
      <c r="CB167" s="100"/>
      <c r="CC167" s="100"/>
      <c r="CD167" s="100"/>
      <c r="CE167" s="100"/>
      <c r="CF167" s="100"/>
      <c r="CG167" s="100"/>
      <c r="CH167" s="100"/>
      <c r="CI167" s="100"/>
      <c r="CJ167" s="100"/>
      <c r="CK167" s="100"/>
      <c r="CL167" s="100"/>
      <c r="CM167" s="100"/>
      <c r="CN167" s="100"/>
      <c r="CO167" s="100"/>
      <c r="CP167" s="100"/>
    </row>
    <row r="168" spans="1:94" ht="19.5" customHeight="1">
      <c r="A168" s="100"/>
      <c r="B168" s="100"/>
      <c r="C168" s="100"/>
      <c r="D168" s="100"/>
      <c r="E168" s="100"/>
      <c r="F168" s="106"/>
      <c r="G168" s="106"/>
      <c r="H168" s="106"/>
      <c r="I168" s="106"/>
      <c r="J168" s="106"/>
      <c r="K168" s="106"/>
      <c r="L168" s="106"/>
      <c r="M168" s="106"/>
      <c r="N168" s="106"/>
      <c r="O168" s="106"/>
      <c r="P168" s="106"/>
      <c r="Q168" s="106"/>
      <c r="R168" s="106"/>
      <c r="S168" s="106"/>
      <c r="T168" s="106"/>
      <c r="U168" s="106"/>
      <c r="V168" s="106"/>
      <c r="W168" s="106"/>
      <c r="X168" s="106"/>
      <c r="Y168" s="106"/>
      <c r="Z168" s="106"/>
      <c r="AA168" s="106"/>
      <c r="AB168" s="106"/>
      <c r="AC168" s="106"/>
      <c r="AD168" s="106"/>
      <c r="AE168" s="106"/>
      <c r="AF168" s="106"/>
      <c r="AG168" s="106"/>
      <c r="AH168" s="106"/>
      <c r="AI168" s="106"/>
      <c r="AJ168" s="106"/>
      <c r="AK168" s="106"/>
      <c r="AL168" s="106"/>
      <c r="AM168" s="106"/>
      <c r="AN168" s="106"/>
      <c r="AO168" s="106"/>
      <c r="AP168" s="106"/>
      <c r="AQ168" s="106"/>
      <c r="AR168" s="106"/>
      <c r="AS168" s="106"/>
      <c r="AT168" s="106"/>
      <c r="AU168" s="106"/>
      <c r="AV168" s="106"/>
      <c r="AW168" s="106"/>
      <c r="AX168" s="106"/>
      <c r="AY168" s="106"/>
      <c r="AZ168" s="106"/>
      <c r="BA168" s="106"/>
      <c r="BB168" s="106"/>
      <c r="BC168" s="106"/>
      <c r="BD168" s="106"/>
      <c r="BE168" s="106"/>
      <c r="BF168" s="106"/>
      <c r="BG168" s="106"/>
      <c r="BH168" s="106"/>
      <c r="BI168" s="106"/>
      <c r="BJ168" s="106"/>
      <c r="BK168" s="106"/>
      <c r="BL168" s="106"/>
      <c r="BM168" s="106"/>
      <c r="BN168" s="106"/>
      <c r="BO168" s="106"/>
      <c r="BP168" s="106"/>
      <c r="BQ168" s="106"/>
      <c r="BR168" s="106"/>
      <c r="BS168" s="106"/>
      <c r="BT168" s="106"/>
      <c r="BU168" s="106"/>
      <c r="BV168" s="106"/>
      <c r="BW168" s="106"/>
      <c r="BX168" s="106"/>
      <c r="BY168" s="106"/>
      <c r="BZ168" s="106"/>
      <c r="CA168" s="106"/>
      <c r="CB168" s="100"/>
      <c r="CC168" s="100"/>
      <c r="CD168" s="100"/>
      <c r="CE168" s="100"/>
      <c r="CF168" s="100"/>
      <c r="CG168" s="100"/>
      <c r="CH168" s="100"/>
      <c r="CI168" s="100"/>
      <c r="CJ168" s="100"/>
      <c r="CK168" s="100"/>
      <c r="CL168" s="100"/>
      <c r="CM168" s="100"/>
      <c r="CN168" s="100"/>
      <c r="CO168" s="100"/>
      <c r="CP168" s="100"/>
    </row>
    <row r="169" spans="1:94" ht="19.5" customHeight="1">
      <c r="A169" s="100"/>
      <c r="B169" s="100"/>
      <c r="C169" s="100"/>
      <c r="D169" s="100"/>
      <c r="E169" s="100"/>
      <c r="F169" s="106"/>
      <c r="G169" s="106"/>
      <c r="H169" s="106"/>
      <c r="I169" s="106"/>
      <c r="J169" s="106"/>
      <c r="K169" s="106"/>
      <c r="L169" s="106"/>
      <c r="M169" s="106"/>
      <c r="N169" s="106"/>
      <c r="O169" s="106"/>
      <c r="P169" s="106"/>
      <c r="Q169" s="106"/>
      <c r="R169" s="106"/>
      <c r="S169" s="106"/>
      <c r="T169" s="106"/>
      <c r="U169" s="106"/>
      <c r="V169" s="106"/>
      <c r="W169" s="106"/>
      <c r="X169" s="106"/>
      <c r="Y169" s="106"/>
      <c r="Z169" s="106"/>
      <c r="AA169" s="106"/>
      <c r="AB169" s="106"/>
      <c r="AC169" s="106"/>
      <c r="AD169" s="106"/>
      <c r="AE169" s="106"/>
      <c r="AF169" s="106"/>
      <c r="AG169" s="106"/>
      <c r="AH169" s="106"/>
      <c r="AI169" s="106"/>
      <c r="AJ169" s="106"/>
      <c r="AK169" s="106"/>
      <c r="AL169" s="106"/>
      <c r="AM169" s="106"/>
      <c r="AN169" s="106"/>
      <c r="AO169" s="106"/>
      <c r="AP169" s="106"/>
      <c r="AQ169" s="106"/>
      <c r="AR169" s="106"/>
      <c r="AS169" s="106"/>
      <c r="AT169" s="106"/>
      <c r="AU169" s="106"/>
      <c r="AV169" s="106"/>
      <c r="AW169" s="106"/>
      <c r="AX169" s="106"/>
      <c r="AY169" s="106"/>
      <c r="AZ169" s="106"/>
      <c r="BA169" s="106"/>
      <c r="BB169" s="106"/>
      <c r="BC169" s="106"/>
      <c r="BD169" s="106"/>
      <c r="BE169" s="106"/>
      <c r="BF169" s="106"/>
      <c r="BG169" s="106"/>
      <c r="BH169" s="106"/>
      <c r="BI169" s="106"/>
      <c r="BJ169" s="106"/>
      <c r="BK169" s="106"/>
      <c r="BL169" s="106"/>
      <c r="BM169" s="106"/>
      <c r="BN169" s="106"/>
      <c r="BO169" s="106"/>
      <c r="BP169" s="106"/>
      <c r="BQ169" s="106"/>
      <c r="BR169" s="106"/>
      <c r="BS169" s="106"/>
      <c r="BT169" s="106"/>
      <c r="BU169" s="106"/>
      <c r="BV169" s="106"/>
      <c r="BW169" s="106"/>
      <c r="BX169" s="106"/>
      <c r="BY169" s="106"/>
      <c r="BZ169" s="106"/>
      <c r="CA169" s="106"/>
      <c r="CB169" s="100"/>
      <c r="CC169" s="100"/>
      <c r="CD169" s="100"/>
      <c r="CE169" s="100"/>
      <c r="CF169" s="100"/>
      <c r="CG169" s="100"/>
      <c r="CH169" s="100"/>
      <c r="CI169" s="100"/>
      <c r="CJ169" s="100"/>
      <c r="CK169" s="100"/>
      <c r="CL169" s="100"/>
      <c r="CM169" s="100"/>
      <c r="CN169" s="100"/>
      <c r="CO169" s="100"/>
      <c r="CP169" s="100"/>
    </row>
    <row r="170" spans="1:94" ht="19.5" customHeight="1">
      <c r="A170" s="100"/>
      <c r="B170" s="100"/>
      <c r="C170" s="100"/>
      <c r="D170" s="100"/>
      <c r="E170" s="100"/>
      <c r="F170" s="106"/>
      <c r="G170" s="106"/>
      <c r="H170" s="106"/>
      <c r="I170" s="106"/>
      <c r="J170" s="106"/>
      <c r="K170" s="106"/>
      <c r="L170" s="106"/>
      <c r="M170" s="106"/>
      <c r="N170" s="106"/>
      <c r="O170" s="106"/>
      <c r="P170" s="106"/>
      <c r="Q170" s="106"/>
      <c r="R170" s="106"/>
      <c r="S170" s="106"/>
      <c r="T170" s="106"/>
      <c r="U170" s="106"/>
      <c r="V170" s="106"/>
      <c r="W170" s="106"/>
      <c r="X170" s="106"/>
      <c r="Y170" s="106"/>
      <c r="Z170" s="106"/>
      <c r="AA170" s="106"/>
      <c r="AB170" s="106"/>
      <c r="AC170" s="106"/>
      <c r="AD170" s="106"/>
      <c r="AE170" s="106"/>
      <c r="AF170" s="106"/>
      <c r="AG170" s="106"/>
      <c r="AH170" s="106"/>
      <c r="AI170" s="106"/>
      <c r="AJ170" s="106"/>
      <c r="AK170" s="106"/>
      <c r="AL170" s="106"/>
      <c r="AM170" s="106"/>
      <c r="AN170" s="106"/>
      <c r="AO170" s="106"/>
      <c r="AP170" s="106"/>
      <c r="AQ170" s="106"/>
      <c r="AR170" s="106"/>
      <c r="AS170" s="106"/>
      <c r="AT170" s="106"/>
      <c r="AU170" s="106"/>
      <c r="AV170" s="106"/>
      <c r="AW170" s="106"/>
      <c r="AX170" s="106"/>
      <c r="AY170" s="106"/>
      <c r="AZ170" s="106"/>
      <c r="BA170" s="106"/>
      <c r="BB170" s="106"/>
      <c r="BC170" s="106"/>
      <c r="BD170" s="106"/>
      <c r="BE170" s="106"/>
      <c r="BF170" s="106"/>
      <c r="BG170" s="106"/>
      <c r="BH170" s="106"/>
      <c r="BI170" s="106"/>
      <c r="BJ170" s="106"/>
      <c r="BK170" s="106"/>
      <c r="BL170" s="106"/>
      <c r="BM170" s="106"/>
      <c r="BN170" s="106"/>
      <c r="BO170" s="106"/>
      <c r="BP170" s="106"/>
      <c r="BQ170" s="106"/>
      <c r="BR170" s="106"/>
      <c r="BS170" s="106"/>
      <c r="BT170" s="106"/>
      <c r="BU170" s="106"/>
      <c r="BV170" s="106"/>
      <c r="BW170" s="106"/>
      <c r="BX170" s="106"/>
      <c r="BY170" s="106"/>
      <c r="BZ170" s="106"/>
      <c r="CA170" s="106"/>
      <c r="CB170" s="100"/>
      <c r="CC170" s="100"/>
      <c r="CD170" s="100"/>
      <c r="CE170" s="100"/>
      <c r="CF170" s="100"/>
      <c r="CG170" s="100"/>
      <c r="CH170" s="100"/>
      <c r="CI170" s="100"/>
      <c r="CJ170" s="100"/>
      <c r="CK170" s="100"/>
      <c r="CL170" s="100"/>
      <c r="CM170" s="100"/>
      <c r="CN170" s="100"/>
      <c r="CO170" s="100"/>
      <c r="CP170" s="100"/>
    </row>
    <row r="171" spans="1:94" ht="19.5" customHeight="1">
      <c r="A171" s="100"/>
      <c r="B171" s="100"/>
      <c r="C171" s="100"/>
      <c r="D171" s="100"/>
      <c r="E171" s="100"/>
      <c r="F171" s="106"/>
      <c r="G171" s="106"/>
      <c r="H171" s="106"/>
      <c r="I171" s="106"/>
      <c r="J171" s="106"/>
      <c r="K171" s="106"/>
      <c r="L171" s="106"/>
      <c r="M171" s="106"/>
      <c r="N171" s="106"/>
      <c r="O171" s="106"/>
      <c r="P171" s="106"/>
      <c r="Q171" s="106"/>
      <c r="R171" s="106"/>
      <c r="S171" s="106"/>
      <c r="T171" s="106"/>
      <c r="U171" s="106"/>
      <c r="V171" s="106"/>
      <c r="W171" s="106"/>
      <c r="X171" s="106"/>
      <c r="Y171" s="106"/>
      <c r="Z171" s="106"/>
      <c r="AA171" s="106"/>
      <c r="AB171" s="106"/>
      <c r="AC171" s="106"/>
      <c r="AD171" s="106"/>
      <c r="AE171" s="106"/>
      <c r="AF171" s="106"/>
      <c r="AG171" s="106"/>
      <c r="AH171" s="106"/>
      <c r="AI171" s="106"/>
      <c r="AJ171" s="106"/>
      <c r="AK171" s="106"/>
      <c r="AL171" s="106"/>
      <c r="AM171" s="106"/>
      <c r="AN171" s="106"/>
      <c r="AO171" s="106"/>
      <c r="AP171" s="106"/>
      <c r="AQ171" s="106"/>
      <c r="AR171" s="106"/>
      <c r="AS171" s="106"/>
      <c r="AT171" s="106"/>
      <c r="AU171" s="106"/>
      <c r="AV171" s="106"/>
      <c r="AW171" s="106"/>
      <c r="AX171" s="106"/>
      <c r="AY171" s="106"/>
      <c r="AZ171" s="106"/>
      <c r="BA171" s="106"/>
      <c r="BB171" s="106"/>
      <c r="BC171" s="106"/>
      <c r="BD171" s="106"/>
      <c r="BE171" s="106"/>
      <c r="BF171" s="106"/>
      <c r="BG171" s="106"/>
      <c r="BH171" s="106"/>
      <c r="BI171" s="106"/>
      <c r="BJ171" s="106"/>
      <c r="BK171" s="106"/>
      <c r="BL171" s="106"/>
      <c r="BM171" s="106"/>
      <c r="BN171" s="106"/>
      <c r="BO171" s="106"/>
      <c r="BP171" s="106"/>
      <c r="BQ171" s="106"/>
      <c r="BR171" s="106"/>
      <c r="BS171" s="106"/>
      <c r="BT171" s="106"/>
      <c r="BU171" s="106"/>
      <c r="BV171" s="106"/>
      <c r="BW171" s="106"/>
      <c r="BX171" s="106"/>
      <c r="BY171" s="106"/>
      <c r="BZ171" s="106"/>
      <c r="CA171" s="106"/>
      <c r="CB171" s="100"/>
      <c r="CC171" s="100"/>
      <c r="CD171" s="100"/>
      <c r="CE171" s="100"/>
      <c r="CF171" s="100"/>
      <c r="CG171" s="100"/>
      <c r="CH171" s="100"/>
      <c r="CI171" s="100"/>
      <c r="CJ171" s="100"/>
      <c r="CK171" s="100"/>
      <c r="CL171" s="100"/>
      <c r="CM171" s="100"/>
      <c r="CN171" s="100"/>
      <c r="CO171" s="100"/>
      <c r="CP171" s="100"/>
    </row>
    <row r="172" spans="1:94" ht="19.5" customHeight="1">
      <c r="A172" s="100"/>
      <c r="B172" s="100"/>
      <c r="C172" s="100"/>
      <c r="D172" s="100"/>
      <c r="E172" s="100"/>
      <c r="F172" s="106"/>
      <c r="G172" s="106"/>
      <c r="H172" s="106"/>
      <c r="I172" s="106"/>
      <c r="J172" s="106"/>
      <c r="K172" s="106"/>
      <c r="L172" s="106"/>
      <c r="M172" s="106"/>
      <c r="N172" s="106"/>
      <c r="O172" s="106"/>
      <c r="P172" s="106"/>
      <c r="Q172" s="106"/>
      <c r="R172" s="106"/>
      <c r="S172" s="106"/>
      <c r="T172" s="106"/>
      <c r="U172" s="106"/>
      <c r="V172" s="106"/>
      <c r="W172" s="106"/>
      <c r="X172" s="106"/>
      <c r="Y172" s="106"/>
      <c r="Z172" s="106"/>
      <c r="AA172" s="106"/>
      <c r="AB172" s="106"/>
      <c r="AC172" s="106"/>
      <c r="AD172" s="106"/>
      <c r="AE172" s="106"/>
      <c r="AF172" s="106"/>
      <c r="AG172" s="106"/>
      <c r="AH172" s="106"/>
      <c r="AI172" s="106"/>
      <c r="AJ172" s="106"/>
      <c r="AK172" s="106"/>
      <c r="AL172" s="106"/>
      <c r="AM172" s="106"/>
      <c r="AN172" s="106"/>
      <c r="AO172" s="106"/>
      <c r="AP172" s="106"/>
      <c r="AQ172" s="106"/>
      <c r="AR172" s="106"/>
      <c r="AS172" s="106"/>
      <c r="AT172" s="106"/>
      <c r="AU172" s="106"/>
      <c r="AV172" s="106"/>
      <c r="AW172" s="106"/>
      <c r="AX172" s="106"/>
      <c r="AY172" s="106"/>
      <c r="AZ172" s="106"/>
      <c r="BA172" s="106"/>
      <c r="BB172" s="106"/>
      <c r="BC172" s="106"/>
      <c r="BD172" s="106"/>
      <c r="BE172" s="106"/>
      <c r="BF172" s="106"/>
      <c r="BG172" s="106"/>
      <c r="BH172" s="106"/>
      <c r="BI172" s="106"/>
      <c r="BJ172" s="106"/>
      <c r="BK172" s="106"/>
      <c r="BL172" s="106"/>
      <c r="BM172" s="106"/>
      <c r="BN172" s="106"/>
      <c r="BO172" s="106"/>
      <c r="BP172" s="106"/>
      <c r="BQ172" s="106"/>
      <c r="BR172" s="106"/>
      <c r="BS172" s="106"/>
      <c r="BT172" s="106"/>
      <c r="BU172" s="106"/>
      <c r="BV172" s="106"/>
      <c r="BW172" s="106"/>
      <c r="BX172" s="106"/>
      <c r="BY172" s="106"/>
      <c r="BZ172" s="106"/>
      <c r="CA172" s="106"/>
      <c r="CB172" s="100"/>
      <c r="CC172" s="100"/>
      <c r="CD172" s="100"/>
      <c r="CE172" s="100"/>
      <c r="CF172" s="100"/>
      <c r="CG172" s="100"/>
      <c r="CH172" s="100"/>
      <c r="CI172" s="100"/>
      <c r="CJ172" s="100"/>
      <c r="CK172" s="100"/>
      <c r="CL172" s="100"/>
      <c r="CM172" s="100"/>
      <c r="CN172" s="100"/>
      <c r="CO172" s="100"/>
      <c r="CP172" s="100"/>
    </row>
    <row r="173" spans="1:94" ht="19.5" customHeight="1">
      <c r="A173" s="100"/>
      <c r="B173" s="100"/>
      <c r="C173" s="100"/>
      <c r="D173" s="100"/>
      <c r="E173" s="100"/>
      <c r="F173" s="106"/>
      <c r="G173" s="106"/>
      <c r="H173" s="106"/>
      <c r="I173" s="106"/>
      <c r="J173" s="106"/>
      <c r="K173" s="106"/>
      <c r="L173" s="106"/>
      <c r="M173" s="106"/>
      <c r="N173" s="106"/>
      <c r="O173" s="106"/>
      <c r="P173" s="106"/>
      <c r="Q173" s="106"/>
      <c r="R173" s="106"/>
      <c r="S173" s="106"/>
      <c r="T173" s="106"/>
      <c r="U173" s="106"/>
      <c r="V173" s="106"/>
      <c r="W173" s="106"/>
      <c r="X173" s="106"/>
      <c r="Y173" s="106"/>
      <c r="Z173" s="106"/>
      <c r="AA173" s="106"/>
      <c r="AB173" s="106"/>
      <c r="AC173" s="106"/>
      <c r="AD173" s="106"/>
      <c r="AE173" s="106"/>
      <c r="AF173" s="106"/>
      <c r="AG173" s="106"/>
      <c r="AH173" s="106"/>
      <c r="AI173" s="106"/>
      <c r="AJ173" s="106"/>
      <c r="AK173" s="106"/>
      <c r="AL173" s="106"/>
      <c r="AM173" s="106"/>
      <c r="AN173" s="106"/>
      <c r="AO173" s="106"/>
      <c r="AP173" s="106"/>
      <c r="AQ173" s="106"/>
      <c r="AR173" s="106"/>
      <c r="AS173" s="106"/>
      <c r="AT173" s="106"/>
      <c r="AU173" s="106"/>
      <c r="AV173" s="106"/>
      <c r="AW173" s="106"/>
      <c r="AX173" s="106"/>
      <c r="AY173" s="106"/>
      <c r="AZ173" s="106"/>
      <c r="BA173" s="106"/>
      <c r="BB173" s="106"/>
      <c r="BC173" s="106"/>
      <c r="BD173" s="106"/>
      <c r="BE173" s="106"/>
      <c r="BF173" s="106"/>
      <c r="BG173" s="106"/>
      <c r="BH173" s="106"/>
      <c r="BI173" s="106"/>
      <c r="BJ173" s="106"/>
      <c r="BK173" s="106"/>
      <c r="BL173" s="106"/>
      <c r="BM173" s="106"/>
      <c r="BN173" s="106"/>
      <c r="BO173" s="106"/>
      <c r="BP173" s="106"/>
      <c r="BQ173" s="106"/>
      <c r="BR173" s="106"/>
      <c r="BS173" s="106"/>
      <c r="BT173" s="106"/>
      <c r="BU173" s="106"/>
      <c r="BV173" s="106"/>
      <c r="BW173" s="106"/>
      <c r="BX173" s="106"/>
      <c r="BY173" s="106"/>
      <c r="BZ173" s="106"/>
      <c r="CA173" s="106"/>
      <c r="CB173" s="100"/>
      <c r="CC173" s="100"/>
      <c r="CD173" s="100"/>
      <c r="CE173" s="100"/>
      <c r="CF173" s="100"/>
      <c r="CG173" s="100"/>
      <c r="CH173" s="100"/>
      <c r="CI173" s="100"/>
      <c r="CJ173" s="100"/>
      <c r="CK173" s="100"/>
      <c r="CL173" s="100"/>
      <c r="CM173" s="100"/>
      <c r="CN173" s="100"/>
      <c r="CO173" s="100"/>
      <c r="CP173" s="100"/>
    </row>
    <row r="174" spans="1:94" ht="19.5" customHeight="1">
      <c r="A174" s="100"/>
      <c r="B174" s="100"/>
      <c r="C174" s="100"/>
      <c r="D174" s="100"/>
      <c r="E174" s="100"/>
      <c r="F174" s="106"/>
      <c r="G174" s="106"/>
      <c r="H174" s="106"/>
      <c r="I174" s="106"/>
      <c r="J174" s="106"/>
      <c r="K174" s="106"/>
      <c r="L174" s="106"/>
      <c r="M174" s="106"/>
      <c r="N174" s="106"/>
      <c r="O174" s="106"/>
      <c r="P174" s="106"/>
      <c r="Q174" s="106"/>
      <c r="R174" s="106"/>
      <c r="S174" s="106"/>
      <c r="T174" s="106"/>
      <c r="U174" s="106"/>
      <c r="V174" s="106"/>
      <c r="W174" s="106"/>
      <c r="X174" s="106"/>
      <c r="Y174" s="106"/>
      <c r="Z174" s="106"/>
      <c r="AA174" s="106"/>
      <c r="AB174" s="106"/>
      <c r="AC174" s="106"/>
      <c r="AD174" s="106"/>
      <c r="AE174" s="106"/>
      <c r="AF174" s="106"/>
      <c r="AG174" s="106"/>
      <c r="AH174" s="106"/>
      <c r="AI174" s="106"/>
      <c r="AJ174" s="106"/>
      <c r="AK174" s="106"/>
      <c r="AL174" s="106"/>
      <c r="AM174" s="106"/>
      <c r="AN174" s="106"/>
      <c r="AO174" s="106"/>
      <c r="AP174" s="106"/>
      <c r="AQ174" s="106"/>
      <c r="AR174" s="106"/>
      <c r="AS174" s="106"/>
      <c r="AT174" s="106"/>
      <c r="AU174" s="106"/>
      <c r="AV174" s="106"/>
      <c r="AW174" s="106"/>
      <c r="AX174" s="106"/>
      <c r="AY174" s="106"/>
      <c r="AZ174" s="106"/>
      <c r="BA174" s="106"/>
      <c r="BB174" s="106"/>
      <c r="BC174" s="106"/>
      <c r="BD174" s="106"/>
      <c r="BE174" s="106"/>
      <c r="BF174" s="106"/>
      <c r="BG174" s="106"/>
      <c r="BH174" s="106"/>
      <c r="BI174" s="106"/>
      <c r="BJ174" s="106"/>
      <c r="BK174" s="106"/>
      <c r="BL174" s="106"/>
      <c r="BM174" s="106"/>
      <c r="BN174" s="106"/>
      <c r="BO174" s="106"/>
      <c r="BP174" s="106"/>
      <c r="BQ174" s="106"/>
      <c r="BR174" s="106"/>
      <c r="BS174" s="106"/>
      <c r="BT174" s="106"/>
      <c r="BU174" s="106"/>
      <c r="BV174" s="106"/>
      <c r="BW174" s="106"/>
      <c r="BX174" s="106"/>
      <c r="BY174" s="106"/>
      <c r="BZ174" s="106"/>
      <c r="CA174" s="106"/>
      <c r="CB174" s="100"/>
      <c r="CC174" s="100"/>
      <c r="CD174" s="100"/>
      <c r="CE174" s="100"/>
      <c r="CF174" s="100"/>
      <c r="CG174" s="100"/>
      <c r="CH174" s="100"/>
      <c r="CI174" s="100"/>
      <c r="CJ174" s="100"/>
      <c r="CK174" s="100"/>
      <c r="CL174" s="100"/>
      <c r="CM174" s="100"/>
      <c r="CN174" s="100"/>
      <c r="CO174" s="100"/>
      <c r="CP174" s="100"/>
    </row>
    <row r="175" spans="1:94" ht="19.5" customHeight="1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  <c r="X175" s="100"/>
      <c r="Y175" s="100"/>
      <c r="Z175" s="100"/>
      <c r="AA175" s="100"/>
      <c r="AB175" s="100"/>
      <c r="AC175" s="100"/>
      <c r="AD175" s="100"/>
      <c r="AE175" s="100"/>
      <c r="AF175" s="100"/>
      <c r="AG175" s="100"/>
      <c r="AH175" s="100"/>
      <c r="AI175" s="100"/>
      <c r="AJ175" s="100"/>
      <c r="AK175" s="100"/>
      <c r="AL175" s="100"/>
      <c r="AM175" s="100"/>
      <c r="AN175" s="100"/>
      <c r="AO175" s="100"/>
      <c r="AP175" s="100"/>
      <c r="AQ175" s="100"/>
      <c r="AR175" s="100"/>
      <c r="AS175" s="100"/>
      <c r="AT175" s="100"/>
      <c r="AU175" s="100"/>
      <c r="AV175" s="100"/>
      <c r="AW175" s="100"/>
      <c r="AX175" s="100"/>
      <c r="AY175" s="100"/>
      <c r="AZ175" s="100"/>
      <c r="BA175" s="100"/>
      <c r="BB175" s="100"/>
      <c r="BC175" s="100"/>
      <c r="BD175" s="100"/>
      <c r="BE175" s="100"/>
      <c r="BF175" s="100"/>
      <c r="BG175" s="100"/>
      <c r="BH175" s="100"/>
      <c r="BI175" s="100"/>
      <c r="BJ175" s="100"/>
      <c r="BK175" s="100"/>
      <c r="BL175" s="100"/>
      <c r="BM175" s="100"/>
      <c r="BN175" s="100"/>
      <c r="BO175" s="100"/>
      <c r="BP175" s="100"/>
      <c r="BQ175" s="100"/>
      <c r="BR175" s="100"/>
      <c r="BS175" s="100"/>
      <c r="BT175" s="100"/>
      <c r="BU175" s="100"/>
      <c r="BV175" s="100"/>
      <c r="BW175" s="100"/>
      <c r="BX175" s="100"/>
      <c r="BY175" s="100"/>
      <c r="BZ175" s="100"/>
      <c r="CA175" s="100"/>
      <c r="CB175" s="100"/>
      <c r="CC175" s="100"/>
      <c r="CD175" s="100"/>
      <c r="CE175" s="100"/>
      <c r="CF175" s="100"/>
      <c r="CG175" s="100"/>
      <c r="CH175" s="100"/>
      <c r="CI175" s="100"/>
      <c r="CJ175" s="100"/>
      <c r="CK175" s="100"/>
      <c r="CL175" s="100"/>
      <c r="CM175" s="100"/>
      <c r="CN175" s="100"/>
      <c r="CO175" s="100"/>
      <c r="CP175" s="100"/>
    </row>
    <row r="176" spans="1:94" ht="19.5" customHeight="1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  <c r="X176" s="100"/>
      <c r="Y176" s="100"/>
      <c r="Z176" s="100"/>
      <c r="AA176" s="100"/>
      <c r="AB176" s="100"/>
      <c r="AC176" s="100"/>
      <c r="AD176" s="100"/>
      <c r="AE176" s="100"/>
      <c r="AF176" s="100"/>
      <c r="AG176" s="100"/>
      <c r="AH176" s="100"/>
      <c r="AI176" s="100"/>
      <c r="AJ176" s="100"/>
      <c r="AK176" s="100"/>
      <c r="AL176" s="100"/>
      <c r="AM176" s="100"/>
      <c r="AN176" s="100"/>
      <c r="AO176" s="100"/>
      <c r="AP176" s="100"/>
      <c r="AQ176" s="100"/>
      <c r="AR176" s="100"/>
      <c r="AS176" s="100"/>
      <c r="AT176" s="100"/>
      <c r="AU176" s="100"/>
      <c r="AV176" s="100"/>
      <c r="AW176" s="100"/>
      <c r="AX176" s="100"/>
      <c r="AY176" s="100"/>
      <c r="AZ176" s="100"/>
      <c r="BA176" s="100"/>
      <c r="BB176" s="100"/>
      <c r="BC176" s="100"/>
      <c r="BD176" s="100"/>
      <c r="BE176" s="100"/>
      <c r="BF176" s="100"/>
      <c r="BG176" s="100"/>
      <c r="BH176" s="100"/>
      <c r="BI176" s="100"/>
      <c r="BJ176" s="100"/>
      <c r="BK176" s="100"/>
      <c r="BL176" s="100"/>
      <c r="BM176" s="100"/>
      <c r="BN176" s="100"/>
      <c r="BO176" s="100"/>
      <c r="BP176" s="100"/>
      <c r="BQ176" s="100"/>
      <c r="BR176" s="100"/>
      <c r="BS176" s="100"/>
      <c r="BT176" s="100"/>
      <c r="BU176" s="100"/>
      <c r="BV176" s="100"/>
      <c r="BW176" s="100"/>
      <c r="BX176" s="100"/>
      <c r="BY176" s="100"/>
      <c r="BZ176" s="100"/>
      <c r="CA176" s="100"/>
      <c r="CB176" s="100"/>
      <c r="CC176" s="100"/>
      <c r="CD176" s="100"/>
      <c r="CE176" s="100"/>
      <c r="CF176" s="100"/>
      <c r="CG176" s="100"/>
      <c r="CH176" s="100"/>
      <c r="CI176" s="100"/>
      <c r="CJ176" s="100"/>
      <c r="CK176" s="100"/>
      <c r="CL176" s="100"/>
      <c r="CM176" s="100"/>
      <c r="CN176" s="100"/>
      <c r="CO176" s="100"/>
      <c r="CP176" s="100"/>
    </row>
    <row r="177" spans="1:94" ht="19.5" customHeight="1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0"/>
      <c r="AH177" s="100"/>
      <c r="AI177" s="100"/>
      <c r="AJ177" s="100"/>
      <c r="AK177" s="100"/>
      <c r="AL177" s="100"/>
      <c r="AM177" s="100"/>
      <c r="AN177" s="100"/>
      <c r="AO177" s="100"/>
      <c r="AP177" s="100"/>
      <c r="AQ177" s="100"/>
      <c r="AR177" s="100"/>
      <c r="AS177" s="100"/>
      <c r="AT177" s="100"/>
      <c r="AU177" s="100"/>
      <c r="AV177" s="100"/>
      <c r="AW177" s="100"/>
      <c r="AX177" s="100"/>
      <c r="AY177" s="100"/>
      <c r="AZ177" s="100"/>
      <c r="BA177" s="100"/>
      <c r="BB177" s="100"/>
      <c r="BC177" s="100"/>
      <c r="BD177" s="100"/>
      <c r="BE177" s="100"/>
      <c r="BF177" s="100"/>
      <c r="BG177" s="100"/>
      <c r="BH177" s="100"/>
      <c r="BI177" s="100"/>
      <c r="BJ177" s="100"/>
      <c r="BK177" s="100"/>
      <c r="BL177" s="100"/>
      <c r="BM177" s="100"/>
      <c r="BN177" s="100"/>
      <c r="BO177" s="100"/>
      <c r="BP177" s="100"/>
      <c r="BQ177" s="100"/>
      <c r="BR177" s="100"/>
      <c r="BS177" s="100"/>
      <c r="BT177" s="100"/>
      <c r="BU177" s="100"/>
      <c r="BV177" s="100"/>
      <c r="BW177" s="100"/>
      <c r="BX177" s="100"/>
      <c r="BY177" s="100"/>
      <c r="BZ177" s="100"/>
      <c r="CA177" s="100"/>
      <c r="CB177" s="100"/>
      <c r="CC177" s="100"/>
      <c r="CD177" s="100"/>
      <c r="CE177" s="100"/>
      <c r="CF177" s="100"/>
      <c r="CG177" s="100"/>
      <c r="CH177" s="100"/>
      <c r="CI177" s="100"/>
      <c r="CJ177" s="100"/>
      <c r="CK177" s="100"/>
      <c r="CL177" s="100"/>
      <c r="CM177" s="100"/>
      <c r="CN177" s="100"/>
      <c r="CO177" s="100"/>
      <c r="CP177" s="100"/>
    </row>
    <row r="178" spans="1:94" ht="19.5" customHeight="1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  <c r="X178" s="100"/>
      <c r="Y178" s="100"/>
      <c r="Z178" s="100"/>
      <c r="AA178" s="100"/>
      <c r="AB178" s="100"/>
      <c r="AC178" s="100"/>
      <c r="AD178" s="100"/>
      <c r="AE178" s="100"/>
      <c r="AF178" s="100"/>
      <c r="AG178" s="100"/>
      <c r="AH178" s="100"/>
      <c r="AI178" s="100"/>
      <c r="AJ178" s="100"/>
      <c r="AK178" s="100"/>
      <c r="AL178" s="100"/>
      <c r="AM178" s="100"/>
      <c r="AN178" s="100"/>
      <c r="AO178" s="100"/>
      <c r="AP178" s="100"/>
      <c r="AQ178" s="100"/>
      <c r="AR178" s="100"/>
      <c r="AS178" s="100"/>
      <c r="AT178" s="100"/>
      <c r="AU178" s="100"/>
      <c r="AV178" s="100"/>
      <c r="AW178" s="100"/>
      <c r="AX178" s="100"/>
      <c r="AY178" s="100"/>
      <c r="AZ178" s="100"/>
      <c r="BA178" s="100"/>
      <c r="BB178" s="100"/>
      <c r="BC178" s="100"/>
      <c r="BD178" s="100"/>
      <c r="BE178" s="100"/>
      <c r="BF178" s="100"/>
      <c r="BG178" s="100"/>
      <c r="BH178" s="100"/>
      <c r="BI178" s="100"/>
      <c r="BJ178" s="100"/>
      <c r="BK178" s="100"/>
      <c r="BL178" s="100"/>
      <c r="BM178" s="100"/>
      <c r="BN178" s="100"/>
      <c r="BO178" s="100"/>
      <c r="BP178" s="100"/>
      <c r="BQ178" s="100"/>
      <c r="BR178" s="100"/>
      <c r="BS178" s="100"/>
      <c r="BT178" s="100"/>
      <c r="BU178" s="100"/>
      <c r="BV178" s="100"/>
      <c r="BW178" s="100"/>
      <c r="BX178" s="100"/>
      <c r="BY178" s="100"/>
      <c r="BZ178" s="100"/>
      <c r="CA178" s="100"/>
      <c r="CB178" s="100"/>
      <c r="CC178" s="100"/>
      <c r="CD178" s="100"/>
      <c r="CE178" s="100"/>
      <c r="CF178" s="100"/>
      <c r="CG178" s="100"/>
      <c r="CH178" s="100"/>
      <c r="CI178" s="100"/>
      <c r="CJ178" s="100"/>
      <c r="CK178" s="100"/>
      <c r="CL178" s="100"/>
      <c r="CM178" s="100"/>
      <c r="CN178" s="100"/>
      <c r="CO178" s="100"/>
      <c r="CP178" s="100"/>
    </row>
    <row r="179" spans="1:94" ht="19.5" customHeight="1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  <c r="AF179" s="100"/>
      <c r="AG179" s="100"/>
      <c r="AH179" s="100"/>
      <c r="AI179" s="100"/>
      <c r="AJ179" s="100"/>
      <c r="AK179" s="100"/>
      <c r="AL179" s="100"/>
      <c r="AM179" s="100"/>
      <c r="AN179" s="100"/>
      <c r="AO179" s="100"/>
      <c r="AP179" s="100"/>
      <c r="AQ179" s="100"/>
      <c r="AR179" s="100"/>
      <c r="AS179" s="100"/>
      <c r="AT179" s="100"/>
      <c r="AU179" s="100"/>
      <c r="AV179" s="100"/>
      <c r="AW179" s="100"/>
      <c r="AX179" s="100"/>
      <c r="AY179" s="100"/>
      <c r="AZ179" s="100"/>
      <c r="BA179" s="100"/>
      <c r="BB179" s="100"/>
      <c r="BC179" s="100"/>
      <c r="BD179" s="100"/>
      <c r="BE179" s="100"/>
      <c r="BF179" s="100"/>
      <c r="BG179" s="100"/>
      <c r="BH179" s="100"/>
      <c r="BI179" s="100"/>
      <c r="BJ179" s="100"/>
      <c r="BK179" s="100"/>
      <c r="BL179" s="100"/>
      <c r="BM179" s="100"/>
      <c r="BN179" s="100"/>
      <c r="BO179" s="100"/>
      <c r="BP179" s="100"/>
      <c r="BQ179" s="100"/>
      <c r="BR179" s="100"/>
      <c r="BS179" s="100"/>
      <c r="BT179" s="100"/>
      <c r="BU179" s="100"/>
      <c r="BV179" s="100"/>
      <c r="BW179" s="100"/>
      <c r="BX179" s="100"/>
      <c r="BY179" s="100"/>
      <c r="BZ179" s="100"/>
      <c r="CA179" s="100"/>
      <c r="CB179" s="100"/>
      <c r="CC179" s="100"/>
      <c r="CD179" s="100"/>
      <c r="CE179" s="100"/>
      <c r="CF179" s="100"/>
      <c r="CG179" s="100"/>
      <c r="CH179" s="100"/>
      <c r="CI179" s="100"/>
      <c r="CJ179" s="100"/>
      <c r="CK179" s="100"/>
      <c r="CL179" s="100"/>
      <c r="CM179" s="100"/>
      <c r="CN179" s="100"/>
      <c r="CO179" s="100"/>
      <c r="CP179" s="100"/>
    </row>
    <row r="180" spans="1:94" ht="19.5" customHeight="1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0"/>
      <c r="AD180" s="100"/>
      <c r="AE180" s="100"/>
      <c r="AF180" s="100"/>
      <c r="AG180" s="100"/>
      <c r="AH180" s="100"/>
      <c r="AI180" s="100"/>
      <c r="AJ180" s="100"/>
      <c r="AK180" s="100"/>
      <c r="AL180" s="100"/>
      <c r="AM180" s="100"/>
      <c r="AN180" s="100"/>
      <c r="AO180" s="100"/>
      <c r="AP180" s="100"/>
      <c r="AQ180" s="100"/>
      <c r="AR180" s="100"/>
      <c r="AS180" s="100"/>
      <c r="AT180" s="100"/>
      <c r="AU180" s="100"/>
      <c r="AV180" s="100"/>
      <c r="AW180" s="100"/>
      <c r="AX180" s="100"/>
      <c r="AY180" s="100"/>
      <c r="AZ180" s="100"/>
      <c r="BA180" s="100"/>
      <c r="BB180" s="100"/>
      <c r="BC180" s="100"/>
      <c r="BD180" s="100"/>
      <c r="BE180" s="100"/>
      <c r="BF180" s="100"/>
      <c r="BG180" s="100"/>
      <c r="BH180" s="100"/>
      <c r="BI180" s="100"/>
      <c r="BJ180" s="100"/>
      <c r="BK180" s="100"/>
      <c r="BL180" s="100"/>
      <c r="BM180" s="100"/>
      <c r="BN180" s="100"/>
      <c r="BO180" s="100"/>
      <c r="BP180" s="100"/>
      <c r="BQ180" s="100"/>
      <c r="BR180" s="100"/>
      <c r="BS180" s="100"/>
      <c r="BT180" s="100"/>
      <c r="BU180" s="100"/>
      <c r="BV180" s="100"/>
      <c r="BW180" s="100"/>
      <c r="BX180" s="100"/>
      <c r="BY180" s="100"/>
      <c r="BZ180" s="100"/>
      <c r="CA180" s="100"/>
      <c r="CB180" s="100"/>
      <c r="CC180" s="100"/>
      <c r="CD180" s="100"/>
      <c r="CE180" s="100"/>
      <c r="CF180" s="100"/>
      <c r="CG180" s="100"/>
      <c r="CH180" s="100"/>
      <c r="CI180" s="100"/>
      <c r="CJ180" s="100"/>
      <c r="CK180" s="100"/>
      <c r="CL180" s="100"/>
      <c r="CM180" s="100"/>
      <c r="CN180" s="100"/>
      <c r="CO180" s="100"/>
      <c r="CP180" s="100"/>
    </row>
    <row r="181" spans="1:94" ht="19.5" customHeight="1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0"/>
      <c r="Y181" s="100"/>
      <c r="Z181" s="100"/>
      <c r="AA181" s="100"/>
      <c r="AB181" s="100"/>
      <c r="AC181" s="100"/>
      <c r="AD181" s="100"/>
      <c r="AE181" s="100"/>
      <c r="AF181" s="100"/>
      <c r="AG181" s="100"/>
      <c r="AH181" s="100"/>
      <c r="AI181" s="100"/>
      <c r="AJ181" s="100"/>
      <c r="AK181" s="100"/>
      <c r="AL181" s="100"/>
      <c r="AM181" s="100"/>
      <c r="AN181" s="100"/>
      <c r="AO181" s="100"/>
      <c r="AP181" s="100"/>
      <c r="AQ181" s="100"/>
      <c r="AR181" s="100"/>
      <c r="AS181" s="100"/>
      <c r="AT181" s="100"/>
      <c r="AU181" s="100"/>
      <c r="AV181" s="100"/>
      <c r="AW181" s="100"/>
      <c r="AX181" s="100"/>
      <c r="AY181" s="100"/>
      <c r="AZ181" s="100"/>
      <c r="BA181" s="100"/>
      <c r="BB181" s="100"/>
      <c r="BC181" s="100"/>
      <c r="BD181" s="100"/>
      <c r="BE181" s="100"/>
      <c r="BF181" s="100"/>
      <c r="BG181" s="100"/>
      <c r="BH181" s="100"/>
      <c r="BI181" s="100"/>
      <c r="BJ181" s="100"/>
      <c r="BK181" s="100"/>
      <c r="BL181" s="100"/>
      <c r="BM181" s="100"/>
      <c r="BN181" s="100"/>
      <c r="BO181" s="100"/>
      <c r="BP181" s="100"/>
      <c r="BQ181" s="100"/>
      <c r="BR181" s="100"/>
      <c r="BS181" s="100"/>
      <c r="BT181" s="100"/>
      <c r="BU181" s="100"/>
      <c r="BV181" s="100"/>
      <c r="BW181" s="100"/>
      <c r="BX181" s="100"/>
      <c r="BY181" s="100"/>
      <c r="BZ181" s="100"/>
      <c r="CA181" s="100"/>
      <c r="CB181" s="100"/>
      <c r="CC181" s="100"/>
      <c r="CD181" s="100"/>
      <c r="CE181" s="100"/>
      <c r="CF181" s="100"/>
      <c r="CG181" s="100"/>
      <c r="CH181" s="100"/>
      <c r="CI181" s="100"/>
      <c r="CJ181" s="100"/>
      <c r="CK181" s="100"/>
      <c r="CL181" s="100"/>
      <c r="CM181" s="100"/>
      <c r="CN181" s="100"/>
      <c r="CO181" s="100"/>
      <c r="CP181" s="100"/>
    </row>
    <row r="182" spans="1:94" ht="19.5" customHeight="1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0"/>
      <c r="AD182" s="100"/>
      <c r="AE182" s="100"/>
      <c r="AF182" s="100"/>
      <c r="AG182" s="100"/>
      <c r="AH182" s="100"/>
      <c r="AI182" s="100"/>
      <c r="AJ182" s="100"/>
      <c r="AK182" s="100"/>
      <c r="AL182" s="100"/>
      <c r="AM182" s="100"/>
      <c r="AN182" s="100"/>
      <c r="AO182" s="100"/>
      <c r="AP182" s="100"/>
      <c r="AQ182" s="100"/>
      <c r="AR182" s="100"/>
      <c r="AS182" s="100"/>
      <c r="AT182" s="100"/>
      <c r="AU182" s="100"/>
      <c r="AV182" s="100"/>
      <c r="AW182" s="100"/>
      <c r="AX182" s="100"/>
      <c r="AY182" s="100"/>
      <c r="AZ182" s="100"/>
      <c r="BA182" s="100"/>
      <c r="BB182" s="100"/>
      <c r="BC182" s="100"/>
      <c r="BD182" s="100"/>
      <c r="BE182" s="100"/>
      <c r="BF182" s="100"/>
      <c r="BG182" s="100"/>
      <c r="BH182" s="100"/>
      <c r="BI182" s="100"/>
      <c r="BJ182" s="100"/>
      <c r="BK182" s="100"/>
      <c r="BL182" s="100"/>
      <c r="BM182" s="100"/>
      <c r="BN182" s="100"/>
      <c r="BO182" s="100"/>
      <c r="BP182" s="100"/>
      <c r="BQ182" s="100"/>
      <c r="BR182" s="100"/>
      <c r="BS182" s="100"/>
      <c r="BT182" s="100"/>
      <c r="BU182" s="100"/>
      <c r="BV182" s="100"/>
      <c r="BW182" s="100"/>
      <c r="BX182" s="100"/>
      <c r="BY182" s="100"/>
      <c r="BZ182" s="100"/>
      <c r="CA182" s="100"/>
      <c r="CB182" s="100"/>
      <c r="CC182" s="100"/>
      <c r="CD182" s="100"/>
      <c r="CE182" s="100"/>
      <c r="CF182" s="100"/>
      <c r="CG182" s="100"/>
      <c r="CH182" s="100"/>
      <c r="CI182" s="100"/>
      <c r="CJ182" s="100"/>
      <c r="CK182" s="100"/>
      <c r="CL182" s="100"/>
      <c r="CM182" s="100"/>
      <c r="CN182" s="100"/>
      <c r="CO182" s="100"/>
      <c r="CP182" s="100"/>
    </row>
    <row r="183" spans="1:94" ht="19.5" customHeight="1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  <c r="AG183" s="100"/>
      <c r="AH183" s="100"/>
      <c r="AI183" s="100"/>
      <c r="AJ183" s="100"/>
      <c r="AK183" s="100"/>
      <c r="AL183" s="100"/>
      <c r="AM183" s="100"/>
      <c r="AN183" s="100"/>
      <c r="AO183" s="100"/>
      <c r="AP183" s="100"/>
      <c r="AQ183" s="100"/>
      <c r="AR183" s="100"/>
      <c r="AS183" s="100"/>
      <c r="AT183" s="100"/>
      <c r="AU183" s="100"/>
      <c r="AV183" s="100"/>
      <c r="AW183" s="100"/>
      <c r="AX183" s="100"/>
      <c r="AY183" s="100"/>
      <c r="AZ183" s="100"/>
      <c r="BA183" s="100"/>
      <c r="BB183" s="100"/>
      <c r="BC183" s="100"/>
      <c r="BD183" s="100"/>
      <c r="BE183" s="100"/>
      <c r="BF183" s="100"/>
      <c r="BG183" s="100"/>
      <c r="BH183" s="100"/>
      <c r="BI183" s="100"/>
      <c r="BJ183" s="100"/>
      <c r="BK183" s="100"/>
      <c r="BL183" s="100"/>
      <c r="BM183" s="100"/>
      <c r="BN183" s="100"/>
      <c r="BO183" s="100"/>
      <c r="BP183" s="100"/>
      <c r="BQ183" s="100"/>
      <c r="BR183" s="100"/>
      <c r="BS183" s="100"/>
      <c r="BT183" s="100"/>
      <c r="BU183" s="100"/>
      <c r="BV183" s="100"/>
      <c r="BW183" s="100"/>
      <c r="BX183" s="100"/>
      <c r="BY183" s="100"/>
      <c r="BZ183" s="100"/>
      <c r="CA183" s="100"/>
      <c r="CB183" s="100"/>
      <c r="CC183" s="100"/>
      <c r="CD183" s="100"/>
      <c r="CE183" s="100"/>
      <c r="CF183" s="100"/>
      <c r="CG183" s="100"/>
      <c r="CH183" s="100"/>
      <c r="CI183" s="100"/>
      <c r="CJ183" s="100"/>
      <c r="CK183" s="100"/>
      <c r="CL183" s="100"/>
      <c r="CM183" s="100"/>
      <c r="CN183" s="100"/>
      <c r="CO183" s="100"/>
      <c r="CP183" s="100"/>
    </row>
    <row r="184" spans="1:94" ht="19.5" customHeight="1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  <c r="AA184" s="100"/>
      <c r="AB184" s="100"/>
      <c r="AC184" s="100"/>
      <c r="AD184" s="100"/>
      <c r="AE184" s="100"/>
      <c r="AF184" s="100"/>
      <c r="AG184" s="100"/>
      <c r="AH184" s="100"/>
      <c r="AI184" s="100"/>
      <c r="AJ184" s="100"/>
      <c r="AK184" s="100"/>
      <c r="AL184" s="100"/>
      <c r="AM184" s="100"/>
      <c r="AN184" s="100"/>
      <c r="AO184" s="100"/>
      <c r="AP184" s="100"/>
      <c r="AQ184" s="100"/>
      <c r="AR184" s="100"/>
      <c r="AS184" s="100"/>
      <c r="AT184" s="100"/>
      <c r="AU184" s="100"/>
      <c r="AV184" s="100"/>
      <c r="AW184" s="100"/>
      <c r="AX184" s="100"/>
      <c r="AY184" s="100"/>
      <c r="AZ184" s="100"/>
      <c r="BA184" s="100"/>
      <c r="BB184" s="100"/>
      <c r="BC184" s="100"/>
      <c r="BD184" s="100"/>
      <c r="BE184" s="100"/>
      <c r="BF184" s="100"/>
      <c r="BG184" s="100"/>
      <c r="BH184" s="100"/>
      <c r="BI184" s="100"/>
      <c r="BJ184" s="100"/>
      <c r="BK184" s="100"/>
      <c r="BL184" s="100"/>
      <c r="BM184" s="100"/>
      <c r="BN184" s="100"/>
      <c r="BO184" s="100"/>
      <c r="BP184" s="100"/>
      <c r="BQ184" s="100"/>
      <c r="BR184" s="100"/>
      <c r="BS184" s="100"/>
      <c r="BT184" s="100"/>
      <c r="BU184" s="100"/>
      <c r="BV184" s="100"/>
      <c r="BW184" s="100"/>
      <c r="BX184" s="100"/>
      <c r="BY184" s="100"/>
      <c r="BZ184" s="100"/>
      <c r="CA184" s="100"/>
      <c r="CB184" s="100"/>
      <c r="CC184" s="100"/>
      <c r="CD184" s="100"/>
      <c r="CE184" s="100"/>
      <c r="CF184" s="100"/>
      <c r="CG184" s="100"/>
      <c r="CH184" s="100"/>
      <c r="CI184" s="100"/>
      <c r="CJ184" s="100"/>
      <c r="CK184" s="100"/>
      <c r="CL184" s="100"/>
      <c r="CM184" s="100"/>
      <c r="CN184" s="100"/>
      <c r="CO184" s="100"/>
      <c r="CP184" s="100"/>
    </row>
    <row r="185" spans="1:94" ht="19.5" customHeight="1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  <c r="X185" s="100"/>
      <c r="Y185" s="100"/>
      <c r="Z185" s="100"/>
      <c r="AA185" s="100"/>
      <c r="AB185" s="100"/>
      <c r="AC185" s="100"/>
      <c r="AD185" s="100"/>
      <c r="AE185" s="100"/>
      <c r="AF185" s="100"/>
      <c r="AG185" s="100"/>
      <c r="AH185" s="100"/>
      <c r="AI185" s="100"/>
      <c r="AJ185" s="100"/>
      <c r="AK185" s="100"/>
      <c r="AL185" s="100"/>
      <c r="AM185" s="100"/>
      <c r="AN185" s="100"/>
      <c r="AO185" s="100"/>
      <c r="AP185" s="100"/>
      <c r="AQ185" s="100"/>
      <c r="AR185" s="100"/>
      <c r="AS185" s="100"/>
      <c r="AT185" s="100"/>
      <c r="AU185" s="100"/>
      <c r="AV185" s="100"/>
      <c r="AW185" s="100"/>
      <c r="AX185" s="100"/>
      <c r="AY185" s="100"/>
      <c r="AZ185" s="100"/>
      <c r="BA185" s="100"/>
      <c r="BB185" s="100"/>
      <c r="BC185" s="100"/>
      <c r="BD185" s="100"/>
      <c r="BE185" s="100"/>
      <c r="BF185" s="100"/>
      <c r="BG185" s="100"/>
      <c r="BH185" s="100"/>
      <c r="BI185" s="100"/>
      <c r="BJ185" s="100"/>
      <c r="BK185" s="100"/>
      <c r="BL185" s="100"/>
      <c r="BM185" s="100"/>
      <c r="BN185" s="100"/>
      <c r="BO185" s="100"/>
      <c r="BP185" s="100"/>
      <c r="BQ185" s="100"/>
      <c r="BR185" s="100"/>
      <c r="BS185" s="100"/>
      <c r="BT185" s="100"/>
      <c r="BU185" s="100"/>
      <c r="BV185" s="100"/>
      <c r="BW185" s="100"/>
      <c r="BX185" s="100"/>
      <c r="BY185" s="100"/>
      <c r="BZ185" s="100"/>
      <c r="CA185" s="100"/>
      <c r="CB185" s="100"/>
      <c r="CC185" s="100"/>
      <c r="CD185" s="100"/>
      <c r="CE185" s="100"/>
      <c r="CF185" s="100"/>
      <c r="CG185" s="100"/>
      <c r="CH185" s="100"/>
      <c r="CI185" s="100"/>
      <c r="CJ185" s="100"/>
      <c r="CK185" s="100"/>
      <c r="CL185" s="100"/>
      <c r="CM185" s="100"/>
      <c r="CN185" s="100"/>
      <c r="CO185" s="100"/>
      <c r="CP185" s="100"/>
    </row>
    <row r="186" spans="1:94" ht="19.5" customHeight="1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  <c r="AG186" s="100"/>
      <c r="AH186" s="100"/>
      <c r="AI186" s="100"/>
      <c r="AJ186" s="100"/>
      <c r="AK186" s="100"/>
      <c r="AL186" s="100"/>
      <c r="AM186" s="100"/>
      <c r="AN186" s="100"/>
      <c r="AO186" s="100"/>
      <c r="AP186" s="100"/>
      <c r="AQ186" s="100"/>
      <c r="AR186" s="100"/>
      <c r="AS186" s="100"/>
      <c r="AT186" s="100"/>
      <c r="AU186" s="100"/>
      <c r="AV186" s="100"/>
      <c r="AW186" s="100"/>
      <c r="AX186" s="100"/>
      <c r="AY186" s="100"/>
      <c r="AZ186" s="100"/>
      <c r="BA186" s="100"/>
      <c r="BB186" s="100"/>
      <c r="BC186" s="100"/>
      <c r="BD186" s="100"/>
      <c r="BE186" s="100"/>
      <c r="BF186" s="100"/>
      <c r="BG186" s="100"/>
      <c r="BH186" s="100"/>
      <c r="BI186" s="100"/>
      <c r="BJ186" s="100"/>
      <c r="BK186" s="100"/>
      <c r="BL186" s="100"/>
      <c r="BM186" s="100"/>
      <c r="BN186" s="100"/>
      <c r="BO186" s="100"/>
      <c r="BP186" s="100"/>
      <c r="BQ186" s="100"/>
      <c r="BR186" s="100"/>
      <c r="BS186" s="100"/>
      <c r="BT186" s="100"/>
      <c r="BU186" s="100"/>
      <c r="BV186" s="100"/>
      <c r="BW186" s="100"/>
      <c r="BX186" s="100"/>
      <c r="BY186" s="100"/>
      <c r="BZ186" s="100"/>
      <c r="CA186" s="100"/>
      <c r="CB186" s="100"/>
      <c r="CC186" s="100"/>
      <c r="CD186" s="100"/>
      <c r="CE186" s="100"/>
      <c r="CF186" s="100"/>
      <c r="CG186" s="100"/>
      <c r="CH186" s="100"/>
      <c r="CI186" s="100"/>
      <c r="CJ186" s="100"/>
      <c r="CK186" s="100"/>
      <c r="CL186" s="100"/>
      <c r="CM186" s="100"/>
      <c r="CN186" s="100"/>
      <c r="CO186" s="100"/>
      <c r="CP186" s="100"/>
    </row>
    <row r="187" spans="1:94" ht="19.5" customHeight="1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  <c r="Z187" s="100"/>
      <c r="AA187" s="100"/>
      <c r="AB187" s="100"/>
      <c r="AC187" s="100"/>
      <c r="AD187" s="100"/>
      <c r="AE187" s="100"/>
      <c r="AF187" s="100"/>
      <c r="AG187" s="100"/>
      <c r="AH187" s="100"/>
      <c r="AI187" s="100"/>
      <c r="AJ187" s="100"/>
      <c r="AK187" s="100"/>
      <c r="AL187" s="100"/>
      <c r="AM187" s="100"/>
      <c r="AN187" s="100"/>
      <c r="AO187" s="100"/>
      <c r="AP187" s="100"/>
      <c r="AQ187" s="100"/>
      <c r="AR187" s="100"/>
      <c r="AS187" s="100"/>
      <c r="AT187" s="100"/>
      <c r="AU187" s="100"/>
      <c r="AV187" s="100"/>
      <c r="AW187" s="100"/>
      <c r="AX187" s="100"/>
      <c r="AY187" s="100"/>
      <c r="AZ187" s="100"/>
      <c r="BA187" s="100"/>
      <c r="BB187" s="100"/>
      <c r="BC187" s="100"/>
      <c r="BD187" s="100"/>
      <c r="BE187" s="100"/>
      <c r="BF187" s="100"/>
      <c r="BG187" s="100"/>
      <c r="BH187" s="100"/>
      <c r="BI187" s="100"/>
      <c r="BJ187" s="100"/>
      <c r="BK187" s="100"/>
      <c r="BL187" s="100"/>
      <c r="BM187" s="100"/>
      <c r="BN187" s="100"/>
      <c r="BO187" s="100"/>
      <c r="BP187" s="100"/>
      <c r="BQ187" s="100"/>
      <c r="BR187" s="100"/>
      <c r="BS187" s="100"/>
      <c r="BT187" s="100"/>
      <c r="BU187" s="100"/>
      <c r="BV187" s="100"/>
      <c r="BW187" s="100"/>
      <c r="BX187" s="100"/>
      <c r="BY187" s="100"/>
      <c r="BZ187" s="100"/>
      <c r="CA187" s="100"/>
      <c r="CB187" s="100"/>
      <c r="CC187" s="100"/>
      <c r="CD187" s="100"/>
      <c r="CE187" s="100"/>
      <c r="CF187" s="100"/>
      <c r="CG187" s="100"/>
      <c r="CH187" s="100"/>
      <c r="CI187" s="100"/>
      <c r="CJ187" s="100"/>
      <c r="CK187" s="100"/>
      <c r="CL187" s="100"/>
      <c r="CM187" s="100"/>
      <c r="CN187" s="100"/>
      <c r="CO187" s="100"/>
      <c r="CP187" s="100"/>
    </row>
    <row r="188" spans="1:94" ht="19.5" customHeight="1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100"/>
      <c r="Y188" s="100"/>
      <c r="Z188" s="100"/>
      <c r="AA188" s="100"/>
      <c r="AB188" s="100"/>
      <c r="AC188" s="100"/>
      <c r="AD188" s="100"/>
      <c r="AE188" s="100"/>
      <c r="AF188" s="100"/>
      <c r="AG188" s="100"/>
      <c r="AH188" s="100"/>
      <c r="AI188" s="100"/>
      <c r="AJ188" s="100"/>
      <c r="AK188" s="100"/>
      <c r="AL188" s="100"/>
      <c r="AM188" s="100"/>
      <c r="AN188" s="100"/>
      <c r="AO188" s="100"/>
      <c r="AP188" s="100"/>
      <c r="AQ188" s="100"/>
      <c r="AR188" s="100"/>
      <c r="AS188" s="100"/>
      <c r="AT188" s="100"/>
      <c r="AU188" s="100"/>
      <c r="AV188" s="100"/>
      <c r="AW188" s="100"/>
      <c r="AX188" s="100"/>
      <c r="AY188" s="100"/>
      <c r="AZ188" s="100"/>
      <c r="BA188" s="100"/>
      <c r="BB188" s="100"/>
      <c r="BC188" s="100"/>
      <c r="BD188" s="100"/>
      <c r="BE188" s="100"/>
      <c r="BF188" s="100"/>
      <c r="BG188" s="100"/>
      <c r="BH188" s="100"/>
      <c r="BI188" s="100"/>
      <c r="BJ188" s="100"/>
      <c r="BK188" s="100"/>
      <c r="BL188" s="100"/>
      <c r="BM188" s="100"/>
      <c r="BN188" s="100"/>
      <c r="BO188" s="100"/>
      <c r="BP188" s="100"/>
      <c r="BQ188" s="100"/>
      <c r="BR188" s="100"/>
      <c r="BS188" s="100"/>
      <c r="BT188" s="100"/>
      <c r="BU188" s="100"/>
      <c r="BV188" s="100"/>
      <c r="BW188" s="100"/>
      <c r="BX188" s="100"/>
      <c r="BY188" s="100"/>
      <c r="BZ188" s="100"/>
      <c r="CA188" s="100"/>
      <c r="CB188" s="100"/>
      <c r="CC188" s="100"/>
      <c r="CD188" s="100"/>
      <c r="CE188" s="100"/>
      <c r="CF188" s="100"/>
      <c r="CG188" s="100"/>
      <c r="CH188" s="100"/>
      <c r="CI188" s="100"/>
      <c r="CJ188" s="100"/>
      <c r="CK188" s="100"/>
      <c r="CL188" s="100"/>
      <c r="CM188" s="100"/>
      <c r="CN188" s="100"/>
      <c r="CO188" s="100"/>
      <c r="CP188" s="100"/>
    </row>
    <row r="189" spans="1:94" ht="19.5" customHeight="1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  <c r="X189" s="100"/>
      <c r="Y189" s="100"/>
      <c r="Z189" s="100"/>
      <c r="AA189" s="100"/>
      <c r="AB189" s="100"/>
      <c r="AC189" s="100"/>
      <c r="AD189" s="100"/>
      <c r="AE189" s="100"/>
      <c r="AF189" s="100"/>
      <c r="AG189" s="100"/>
      <c r="AH189" s="100"/>
      <c r="AI189" s="100"/>
      <c r="AJ189" s="100"/>
      <c r="AK189" s="100"/>
      <c r="AL189" s="100"/>
      <c r="AM189" s="100"/>
      <c r="AN189" s="100"/>
      <c r="AO189" s="100"/>
      <c r="AP189" s="100"/>
      <c r="AQ189" s="100"/>
      <c r="AR189" s="100"/>
      <c r="AS189" s="100"/>
      <c r="AT189" s="100"/>
      <c r="AU189" s="100"/>
      <c r="AV189" s="100"/>
      <c r="AW189" s="100"/>
      <c r="AX189" s="100"/>
      <c r="AY189" s="100"/>
      <c r="AZ189" s="100"/>
      <c r="BA189" s="100"/>
      <c r="BB189" s="100"/>
      <c r="BC189" s="100"/>
      <c r="BD189" s="100"/>
      <c r="BE189" s="100"/>
      <c r="BF189" s="100"/>
      <c r="BG189" s="100"/>
      <c r="BH189" s="100"/>
      <c r="BI189" s="100"/>
      <c r="BJ189" s="100"/>
      <c r="BK189" s="100"/>
      <c r="BL189" s="100"/>
      <c r="BM189" s="100"/>
      <c r="BN189" s="100"/>
      <c r="BO189" s="100"/>
      <c r="BP189" s="100"/>
      <c r="BQ189" s="100"/>
      <c r="BR189" s="100"/>
      <c r="BS189" s="100"/>
      <c r="BT189" s="100"/>
      <c r="BU189" s="100"/>
      <c r="BV189" s="100"/>
      <c r="BW189" s="100"/>
      <c r="BX189" s="100"/>
      <c r="BY189" s="100"/>
      <c r="BZ189" s="100"/>
      <c r="CA189" s="100"/>
      <c r="CB189" s="100"/>
      <c r="CC189" s="100"/>
      <c r="CD189" s="100"/>
      <c r="CE189" s="100"/>
      <c r="CF189" s="100"/>
      <c r="CG189" s="100"/>
      <c r="CH189" s="100"/>
      <c r="CI189" s="100"/>
      <c r="CJ189" s="100"/>
      <c r="CK189" s="100"/>
      <c r="CL189" s="100"/>
      <c r="CM189" s="100"/>
      <c r="CN189" s="100"/>
      <c r="CO189" s="100"/>
      <c r="CP189" s="100"/>
    </row>
    <row r="190" spans="1:94" ht="19.5" customHeight="1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  <c r="AG190" s="100"/>
      <c r="AH190" s="100"/>
      <c r="AI190" s="100"/>
      <c r="AJ190" s="100"/>
      <c r="AK190" s="100"/>
      <c r="AL190" s="100"/>
      <c r="AM190" s="100"/>
      <c r="AN190" s="100"/>
      <c r="AO190" s="100"/>
      <c r="AP190" s="100"/>
      <c r="AQ190" s="100"/>
      <c r="AR190" s="100"/>
      <c r="AS190" s="100"/>
      <c r="AT190" s="100"/>
      <c r="AU190" s="100"/>
      <c r="AV190" s="100"/>
      <c r="AW190" s="100"/>
      <c r="AX190" s="100"/>
      <c r="AY190" s="100"/>
      <c r="AZ190" s="100"/>
      <c r="BA190" s="100"/>
      <c r="BB190" s="100"/>
      <c r="BC190" s="100"/>
      <c r="BD190" s="100"/>
      <c r="BE190" s="100"/>
      <c r="BF190" s="100"/>
      <c r="BG190" s="100"/>
      <c r="BH190" s="100"/>
      <c r="BI190" s="100"/>
      <c r="BJ190" s="100"/>
      <c r="BK190" s="100"/>
      <c r="BL190" s="100"/>
      <c r="BM190" s="100"/>
      <c r="BN190" s="100"/>
      <c r="BO190" s="100"/>
      <c r="BP190" s="100"/>
      <c r="BQ190" s="100"/>
      <c r="BR190" s="100"/>
      <c r="BS190" s="100"/>
      <c r="BT190" s="100"/>
      <c r="BU190" s="100"/>
      <c r="BV190" s="100"/>
      <c r="BW190" s="100"/>
      <c r="BX190" s="100"/>
      <c r="BY190" s="100"/>
      <c r="BZ190" s="100"/>
      <c r="CA190" s="100"/>
      <c r="CB190" s="100"/>
      <c r="CC190" s="100"/>
      <c r="CD190" s="100"/>
      <c r="CE190" s="100"/>
      <c r="CF190" s="100"/>
      <c r="CG190" s="100"/>
      <c r="CH190" s="100"/>
      <c r="CI190" s="100"/>
      <c r="CJ190" s="100"/>
      <c r="CK190" s="100"/>
      <c r="CL190" s="100"/>
      <c r="CM190" s="100"/>
      <c r="CN190" s="100"/>
      <c r="CO190" s="100"/>
      <c r="CP190" s="100"/>
    </row>
    <row r="191" spans="1:94" ht="19.5" customHeight="1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  <c r="X191" s="100"/>
      <c r="Y191" s="100"/>
      <c r="Z191" s="100"/>
      <c r="AA191" s="100"/>
      <c r="AB191" s="100"/>
      <c r="AC191" s="100"/>
      <c r="AD191" s="100"/>
      <c r="AE191" s="100"/>
      <c r="AF191" s="100"/>
      <c r="AG191" s="100"/>
      <c r="AH191" s="100"/>
      <c r="AI191" s="100"/>
      <c r="AJ191" s="100"/>
      <c r="AK191" s="100"/>
      <c r="AL191" s="100"/>
      <c r="AM191" s="100"/>
      <c r="AN191" s="100"/>
      <c r="AO191" s="100"/>
      <c r="AP191" s="100"/>
      <c r="AQ191" s="100"/>
      <c r="AR191" s="100"/>
      <c r="AS191" s="100"/>
      <c r="AT191" s="100"/>
      <c r="AU191" s="100"/>
      <c r="AV191" s="100"/>
      <c r="AW191" s="100"/>
      <c r="AX191" s="100"/>
      <c r="AY191" s="100"/>
      <c r="AZ191" s="100"/>
      <c r="BA191" s="100"/>
      <c r="BB191" s="100"/>
      <c r="BC191" s="100"/>
      <c r="BD191" s="100"/>
      <c r="BE191" s="100"/>
      <c r="BF191" s="100"/>
      <c r="BG191" s="100"/>
      <c r="BH191" s="100"/>
      <c r="BI191" s="100"/>
      <c r="BJ191" s="100"/>
      <c r="BK191" s="100"/>
      <c r="BL191" s="100"/>
      <c r="BM191" s="100"/>
      <c r="BN191" s="100"/>
      <c r="BO191" s="100"/>
      <c r="BP191" s="100"/>
      <c r="BQ191" s="100"/>
      <c r="BR191" s="100"/>
      <c r="BS191" s="100"/>
      <c r="BT191" s="100"/>
      <c r="BU191" s="100"/>
      <c r="BV191" s="100"/>
      <c r="BW191" s="100"/>
      <c r="BX191" s="100"/>
      <c r="BY191" s="100"/>
      <c r="BZ191" s="100"/>
      <c r="CA191" s="100"/>
      <c r="CB191" s="100"/>
      <c r="CC191" s="100"/>
      <c r="CD191" s="100"/>
      <c r="CE191" s="100"/>
      <c r="CF191" s="100"/>
      <c r="CG191" s="100"/>
      <c r="CH191" s="100"/>
      <c r="CI191" s="100"/>
      <c r="CJ191" s="100"/>
      <c r="CK191" s="100"/>
      <c r="CL191" s="100"/>
      <c r="CM191" s="100"/>
      <c r="CN191" s="100"/>
      <c r="CO191" s="100"/>
      <c r="CP191" s="100"/>
    </row>
    <row r="192" spans="1:94" ht="19.5" customHeight="1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  <c r="X192" s="100"/>
      <c r="Y192" s="100"/>
      <c r="Z192" s="100"/>
      <c r="AA192" s="100"/>
      <c r="AB192" s="100"/>
      <c r="AC192" s="100"/>
      <c r="AD192" s="100"/>
      <c r="AE192" s="100"/>
      <c r="AF192" s="100"/>
      <c r="AG192" s="100"/>
      <c r="AH192" s="100"/>
      <c r="AI192" s="100"/>
      <c r="AJ192" s="100"/>
      <c r="AK192" s="100"/>
      <c r="AL192" s="100"/>
      <c r="AM192" s="100"/>
      <c r="AN192" s="100"/>
      <c r="AO192" s="100"/>
      <c r="AP192" s="100"/>
      <c r="AQ192" s="100"/>
      <c r="AR192" s="100"/>
      <c r="AS192" s="100"/>
      <c r="AT192" s="100"/>
      <c r="AU192" s="100"/>
      <c r="AV192" s="100"/>
      <c r="AW192" s="100"/>
      <c r="AX192" s="100"/>
      <c r="AY192" s="100"/>
      <c r="AZ192" s="100"/>
      <c r="BA192" s="100"/>
      <c r="BB192" s="100"/>
      <c r="BC192" s="100"/>
      <c r="BD192" s="100"/>
      <c r="BE192" s="100"/>
      <c r="BF192" s="100"/>
      <c r="BG192" s="100"/>
      <c r="BH192" s="100"/>
      <c r="BI192" s="100"/>
      <c r="BJ192" s="100"/>
      <c r="BK192" s="100"/>
      <c r="BL192" s="100"/>
      <c r="BM192" s="100"/>
      <c r="BN192" s="100"/>
      <c r="BO192" s="100"/>
      <c r="BP192" s="100"/>
      <c r="BQ192" s="100"/>
      <c r="BR192" s="100"/>
      <c r="BS192" s="100"/>
      <c r="BT192" s="100"/>
      <c r="BU192" s="100"/>
      <c r="BV192" s="100"/>
      <c r="BW192" s="100"/>
      <c r="BX192" s="100"/>
      <c r="BY192" s="100"/>
      <c r="BZ192" s="100"/>
      <c r="CA192" s="100"/>
      <c r="CB192" s="100"/>
      <c r="CC192" s="100"/>
      <c r="CD192" s="100"/>
      <c r="CE192" s="100"/>
      <c r="CF192" s="100"/>
      <c r="CG192" s="100"/>
      <c r="CH192" s="100"/>
      <c r="CI192" s="100"/>
      <c r="CJ192" s="100"/>
      <c r="CK192" s="100"/>
      <c r="CL192" s="100"/>
      <c r="CM192" s="100"/>
      <c r="CN192" s="100"/>
      <c r="CO192" s="100"/>
      <c r="CP192" s="100"/>
    </row>
    <row r="193" spans="1:94" ht="19.5" customHeight="1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  <c r="X193" s="100"/>
      <c r="Y193" s="100"/>
      <c r="Z193" s="100"/>
      <c r="AA193" s="100"/>
      <c r="AB193" s="100"/>
      <c r="AC193" s="100"/>
      <c r="AD193" s="100"/>
      <c r="AE193" s="100"/>
      <c r="AF193" s="100"/>
      <c r="AG193" s="100"/>
      <c r="AH193" s="100"/>
      <c r="AI193" s="100"/>
      <c r="AJ193" s="100"/>
      <c r="AK193" s="100"/>
      <c r="AL193" s="100"/>
      <c r="AM193" s="100"/>
      <c r="AN193" s="100"/>
      <c r="AO193" s="100"/>
      <c r="AP193" s="100"/>
      <c r="AQ193" s="100"/>
      <c r="AR193" s="100"/>
      <c r="AS193" s="100"/>
      <c r="AT193" s="100"/>
      <c r="AU193" s="100"/>
      <c r="AV193" s="100"/>
      <c r="AW193" s="100"/>
      <c r="AX193" s="100"/>
      <c r="AY193" s="100"/>
      <c r="AZ193" s="100"/>
      <c r="BA193" s="100"/>
      <c r="BB193" s="100"/>
      <c r="BC193" s="100"/>
      <c r="BD193" s="100"/>
      <c r="BE193" s="100"/>
      <c r="BF193" s="100"/>
      <c r="BG193" s="100"/>
      <c r="BH193" s="100"/>
      <c r="BI193" s="100"/>
      <c r="BJ193" s="100"/>
      <c r="BK193" s="100"/>
      <c r="BL193" s="100"/>
      <c r="BM193" s="100"/>
      <c r="BN193" s="100"/>
      <c r="BO193" s="100"/>
      <c r="BP193" s="100"/>
      <c r="BQ193" s="100"/>
      <c r="BR193" s="100"/>
      <c r="BS193" s="100"/>
      <c r="BT193" s="100"/>
      <c r="BU193" s="100"/>
      <c r="BV193" s="100"/>
      <c r="BW193" s="100"/>
      <c r="BX193" s="100"/>
      <c r="BY193" s="100"/>
      <c r="BZ193" s="100"/>
      <c r="CA193" s="100"/>
      <c r="CB193" s="100"/>
      <c r="CC193" s="100"/>
      <c r="CD193" s="100"/>
      <c r="CE193" s="100"/>
      <c r="CF193" s="100"/>
      <c r="CG193" s="100"/>
      <c r="CH193" s="100"/>
      <c r="CI193" s="100"/>
      <c r="CJ193" s="100"/>
      <c r="CK193" s="100"/>
      <c r="CL193" s="100"/>
      <c r="CM193" s="100"/>
      <c r="CN193" s="100"/>
      <c r="CO193" s="100"/>
      <c r="CP193" s="100"/>
    </row>
    <row r="194" spans="1:94" ht="19.5" customHeight="1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  <c r="X194" s="100"/>
      <c r="Y194" s="100"/>
      <c r="Z194" s="100"/>
      <c r="AA194" s="100"/>
      <c r="AB194" s="100"/>
      <c r="AC194" s="100"/>
      <c r="AD194" s="100"/>
      <c r="AE194" s="100"/>
      <c r="AF194" s="100"/>
      <c r="AG194" s="100"/>
      <c r="AH194" s="100"/>
      <c r="AI194" s="100"/>
      <c r="AJ194" s="100"/>
      <c r="AK194" s="100"/>
      <c r="AL194" s="100"/>
      <c r="AM194" s="100"/>
      <c r="AN194" s="100"/>
      <c r="AO194" s="100"/>
      <c r="AP194" s="100"/>
      <c r="AQ194" s="100"/>
      <c r="AR194" s="100"/>
      <c r="AS194" s="100"/>
      <c r="AT194" s="100"/>
      <c r="AU194" s="100"/>
      <c r="AV194" s="100"/>
      <c r="AW194" s="100"/>
      <c r="AX194" s="100"/>
      <c r="AY194" s="100"/>
      <c r="AZ194" s="100"/>
      <c r="BA194" s="100"/>
      <c r="BB194" s="100"/>
      <c r="BC194" s="100"/>
      <c r="BD194" s="100"/>
      <c r="BE194" s="100"/>
      <c r="BF194" s="100"/>
      <c r="BG194" s="100"/>
      <c r="BH194" s="100"/>
      <c r="BI194" s="100"/>
      <c r="BJ194" s="100"/>
      <c r="BK194" s="100"/>
      <c r="BL194" s="100"/>
      <c r="BM194" s="100"/>
      <c r="BN194" s="100"/>
      <c r="BO194" s="100"/>
      <c r="BP194" s="100"/>
      <c r="BQ194" s="100"/>
      <c r="BR194" s="100"/>
      <c r="BS194" s="100"/>
      <c r="BT194" s="100"/>
      <c r="BU194" s="100"/>
      <c r="BV194" s="100"/>
      <c r="BW194" s="100"/>
      <c r="BX194" s="100"/>
      <c r="BY194" s="100"/>
      <c r="BZ194" s="100"/>
      <c r="CA194" s="100"/>
      <c r="CB194" s="100"/>
      <c r="CC194" s="100"/>
      <c r="CD194" s="100"/>
      <c r="CE194" s="100"/>
      <c r="CF194" s="100"/>
      <c r="CG194" s="100"/>
      <c r="CH194" s="100"/>
      <c r="CI194" s="100"/>
      <c r="CJ194" s="100"/>
      <c r="CK194" s="100"/>
      <c r="CL194" s="100"/>
      <c r="CM194" s="100"/>
      <c r="CN194" s="100"/>
      <c r="CO194" s="100"/>
      <c r="CP194" s="100"/>
    </row>
    <row r="195" spans="1:94" ht="19.5" customHeight="1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0"/>
      <c r="AH195" s="100"/>
      <c r="AI195" s="100"/>
      <c r="AJ195" s="100"/>
      <c r="AK195" s="100"/>
      <c r="AL195" s="100"/>
      <c r="AM195" s="100"/>
      <c r="AN195" s="100"/>
      <c r="AO195" s="100"/>
      <c r="AP195" s="100"/>
      <c r="AQ195" s="100"/>
      <c r="AR195" s="100"/>
      <c r="AS195" s="100"/>
      <c r="AT195" s="100"/>
      <c r="AU195" s="100"/>
      <c r="AV195" s="100"/>
      <c r="AW195" s="100"/>
      <c r="AX195" s="100"/>
      <c r="AY195" s="100"/>
      <c r="AZ195" s="100"/>
      <c r="BA195" s="100"/>
      <c r="BB195" s="100"/>
      <c r="BC195" s="100"/>
      <c r="BD195" s="100"/>
      <c r="BE195" s="100"/>
      <c r="BF195" s="100"/>
      <c r="BG195" s="100"/>
      <c r="BH195" s="100"/>
      <c r="BI195" s="100"/>
      <c r="BJ195" s="100"/>
      <c r="BK195" s="100"/>
      <c r="BL195" s="100"/>
      <c r="BM195" s="100"/>
      <c r="BN195" s="100"/>
      <c r="BO195" s="100"/>
      <c r="BP195" s="100"/>
      <c r="BQ195" s="100"/>
      <c r="BR195" s="100"/>
      <c r="BS195" s="100"/>
      <c r="BT195" s="100"/>
      <c r="BU195" s="100"/>
      <c r="BV195" s="100"/>
      <c r="BW195" s="100"/>
      <c r="BX195" s="100"/>
      <c r="BY195" s="100"/>
      <c r="BZ195" s="100"/>
      <c r="CA195" s="100"/>
      <c r="CB195" s="100"/>
      <c r="CC195" s="100"/>
      <c r="CD195" s="100"/>
      <c r="CE195" s="100"/>
      <c r="CF195" s="100"/>
      <c r="CG195" s="100"/>
      <c r="CH195" s="100"/>
      <c r="CI195" s="100"/>
      <c r="CJ195" s="100"/>
      <c r="CK195" s="100"/>
      <c r="CL195" s="100"/>
      <c r="CM195" s="100"/>
      <c r="CN195" s="100"/>
      <c r="CO195" s="100"/>
      <c r="CP195" s="100"/>
    </row>
    <row r="196" spans="1:94" ht="19.5" customHeight="1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0"/>
      <c r="Y196" s="100"/>
      <c r="Z196" s="100"/>
      <c r="AA196" s="100"/>
      <c r="AB196" s="100"/>
      <c r="AC196" s="100"/>
      <c r="AD196" s="100"/>
      <c r="AE196" s="100"/>
      <c r="AF196" s="100"/>
      <c r="AG196" s="100"/>
      <c r="AH196" s="100"/>
      <c r="AI196" s="100"/>
      <c r="AJ196" s="100"/>
      <c r="AK196" s="100"/>
      <c r="AL196" s="100"/>
      <c r="AM196" s="100"/>
      <c r="AN196" s="100"/>
      <c r="AO196" s="100"/>
      <c r="AP196" s="100"/>
      <c r="AQ196" s="100"/>
      <c r="AR196" s="100"/>
      <c r="AS196" s="100"/>
      <c r="AT196" s="100"/>
      <c r="AU196" s="100"/>
      <c r="AV196" s="100"/>
      <c r="AW196" s="100"/>
      <c r="AX196" s="100"/>
      <c r="AY196" s="100"/>
      <c r="AZ196" s="100"/>
      <c r="BA196" s="100"/>
      <c r="BB196" s="100"/>
      <c r="BC196" s="100"/>
      <c r="BD196" s="100"/>
      <c r="BE196" s="100"/>
      <c r="BF196" s="100"/>
      <c r="BG196" s="100"/>
      <c r="BH196" s="100"/>
      <c r="BI196" s="100"/>
      <c r="BJ196" s="100"/>
      <c r="BK196" s="100"/>
      <c r="BL196" s="100"/>
      <c r="BM196" s="100"/>
      <c r="BN196" s="100"/>
      <c r="BO196" s="100"/>
      <c r="BP196" s="100"/>
      <c r="BQ196" s="100"/>
      <c r="BR196" s="100"/>
      <c r="BS196" s="100"/>
      <c r="BT196" s="100"/>
      <c r="BU196" s="100"/>
      <c r="BV196" s="100"/>
      <c r="BW196" s="100"/>
      <c r="BX196" s="100"/>
      <c r="BY196" s="100"/>
      <c r="BZ196" s="100"/>
      <c r="CA196" s="100"/>
      <c r="CB196" s="100"/>
      <c r="CC196" s="100"/>
      <c r="CD196" s="100"/>
      <c r="CE196" s="100"/>
      <c r="CF196" s="100"/>
      <c r="CG196" s="100"/>
      <c r="CH196" s="100"/>
      <c r="CI196" s="100"/>
      <c r="CJ196" s="100"/>
      <c r="CK196" s="100"/>
      <c r="CL196" s="100"/>
      <c r="CM196" s="100"/>
      <c r="CN196" s="100"/>
      <c r="CO196" s="100"/>
      <c r="CP196" s="100"/>
    </row>
    <row r="197" spans="1:94" ht="19.5" customHeight="1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  <c r="X197" s="100"/>
      <c r="Y197" s="100"/>
      <c r="Z197" s="100"/>
      <c r="AA197" s="100"/>
      <c r="AB197" s="100"/>
      <c r="AC197" s="100"/>
      <c r="AD197" s="100"/>
      <c r="AE197" s="100"/>
      <c r="AF197" s="100"/>
      <c r="AG197" s="100"/>
      <c r="AH197" s="100"/>
      <c r="AI197" s="100"/>
      <c r="AJ197" s="100"/>
      <c r="AK197" s="100"/>
      <c r="AL197" s="100"/>
      <c r="AM197" s="100"/>
      <c r="AN197" s="100"/>
      <c r="AO197" s="100"/>
      <c r="AP197" s="100"/>
      <c r="AQ197" s="100"/>
      <c r="AR197" s="100"/>
      <c r="AS197" s="100"/>
      <c r="AT197" s="100"/>
      <c r="AU197" s="100"/>
      <c r="AV197" s="100"/>
      <c r="AW197" s="100"/>
      <c r="AX197" s="100"/>
      <c r="AY197" s="100"/>
      <c r="AZ197" s="100"/>
      <c r="BA197" s="100"/>
      <c r="BB197" s="100"/>
      <c r="BC197" s="100"/>
      <c r="BD197" s="100"/>
      <c r="BE197" s="100"/>
      <c r="BF197" s="100"/>
      <c r="BG197" s="100"/>
      <c r="BH197" s="100"/>
      <c r="BI197" s="100"/>
      <c r="BJ197" s="100"/>
      <c r="BK197" s="100"/>
      <c r="BL197" s="100"/>
      <c r="BM197" s="100"/>
      <c r="BN197" s="100"/>
      <c r="BO197" s="100"/>
      <c r="BP197" s="100"/>
      <c r="BQ197" s="100"/>
      <c r="BR197" s="100"/>
      <c r="BS197" s="100"/>
      <c r="BT197" s="100"/>
      <c r="BU197" s="100"/>
      <c r="BV197" s="100"/>
      <c r="BW197" s="100"/>
      <c r="BX197" s="100"/>
      <c r="BY197" s="100"/>
      <c r="BZ197" s="100"/>
      <c r="CA197" s="100"/>
      <c r="CB197" s="100"/>
      <c r="CC197" s="100"/>
      <c r="CD197" s="100"/>
      <c r="CE197" s="100"/>
      <c r="CF197" s="100"/>
      <c r="CG197" s="100"/>
      <c r="CH197" s="100"/>
      <c r="CI197" s="100"/>
      <c r="CJ197" s="100"/>
      <c r="CK197" s="100"/>
      <c r="CL197" s="100"/>
      <c r="CM197" s="100"/>
      <c r="CN197" s="100"/>
      <c r="CO197" s="100"/>
      <c r="CP197" s="100"/>
    </row>
    <row r="198" spans="1:94" ht="19.5" customHeight="1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  <c r="AG198" s="100"/>
      <c r="AH198" s="100"/>
      <c r="AI198" s="100"/>
      <c r="AJ198" s="100"/>
      <c r="AK198" s="100"/>
      <c r="AL198" s="100"/>
      <c r="AM198" s="100"/>
      <c r="AN198" s="100"/>
      <c r="AO198" s="100"/>
      <c r="AP198" s="100"/>
      <c r="AQ198" s="100"/>
      <c r="AR198" s="100"/>
      <c r="AS198" s="100"/>
      <c r="AT198" s="100"/>
      <c r="AU198" s="100"/>
      <c r="AV198" s="100"/>
      <c r="AW198" s="100"/>
      <c r="AX198" s="100"/>
      <c r="AY198" s="100"/>
      <c r="AZ198" s="100"/>
      <c r="BA198" s="100"/>
      <c r="BB198" s="100"/>
      <c r="BC198" s="100"/>
      <c r="BD198" s="100"/>
      <c r="BE198" s="100"/>
      <c r="BF198" s="100"/>
      <c r="BG198" s="100"/>
      <c r="BH198" s="100"/>
      <c r="BI198" s="100"/>
      <c r="BJ198" s="100"/>
      <c r="BK198" s="100"/>
      <c r="BL198" s="100"/>
      <c r="BM198" s="100"/>
      <c r="BN198" s="100"/>
      <c r="BO198" s="100"/>
      <c r="BP198" s="100"/>
      <c r="BQ198" s="100"/>
      <c r="BR198" s="100"/>
      <c r="BS198" s="100"/>
      <c r="BT198" s="100"/>
      <c r="BU198" s="100"/>
      <c r="BV198" s="100"/>
      <c r="BW198" s="100"/>
      <c r="BX198" s="100"/>
      <c r="BY198" s="100"/>
      <c r="BZ198" s="100"/>
      <c r="CA198" s="100"/>
      <c r="CB198" s="100"/>
      <c r="CC198" s="100"/>
      <c r="CD198" s="100"/>
      <c r="CE198" s="100"/>
      <c r="CF198" s="100"/>
      <c r="CG198" s="100"/>
      <c r="CH198" s="100"/>
      <c r="CI198" s="100"/>
      <c r="CJ198" s="100"/>
      <c r="CK198" s="100"/>
      <c r="CL198" s="100"/>
      <c r="CM198" s="100"/>
      <c r="CN198" s="100"/>
      <c r="CO198" s="100"/>
      <c r="CP198" s="100"/>
    </row>
    <row r="199" spans="1:94" ht="19.5" customHeight="1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  <c r="X199" s="100"/>
      <c r="Y199" s="100"/>
      <c r="Z199" s="100"/>
      <c r="AA199" s="100"/>
      <c r="AB199" s="100"/>
      <c r="AC199" s="100"/>
      <c r="AD199" s="100"/>
      <c r="AE199" s="100"/>
      <c r="AF199" s="100"/>
      <c r="AG199" s="100"/>
      <c r="AH199" s="100"/>
      <c r="AI199" s="100"/>
      <c r="AJ199" s="100"/>
      <c r="AK199" s="100"/>
      <c r="AL199" s="100"/>
      <c r="AM199" s="100"/>
      <c r="AN199" s="100"/>
      <c r="AO199" s="100"/>
      <c r="AP199" s="100"/>
      <c r="AQ199" s="100"/>
      <c r="AR199" s="100"/>
      <c r="AS199" s="100"/>
      <c r="AT199" s="100"/>
      <c r="AU199" s="100"/>
      <c r="AV199" s="100"/>
      <c r="AW199" s="100"/>
      <c r="AX199" s="100"/>
      <c r="AY199" s="100"/>
      <c r="AZ199" s="100"/>
      <c r="BA199" s="100"/>
      <c r="BB199" s="100"/>
      <c r="BC199" s="100"/>
      <c r="BD199" s="100"/>
      <c r="BE199" s="100"/>
      <c r="BF199" s="100"/>
      <c r="BG199" s="100"/>
      <c r="BH199" s="100"/>
      <c r="BI199" s="100"/>
      <c r="BJ199" s="100"/>
      <c r="BK199" s="100"/>
      <c r="BL199" s="100"/>
      <c r="BM199" s="100"/>
      <c r="BN199" s="100"/>
      <c r="BO199" s="100"/>
      <c r="BP199" s="100"/>
      <c r="BQ199" s="100"/>
      <c r="BR199" s="100"/>
      <c r="BS199" s="100"/>
      <c r="BT199" s="100"/>
      <c r="BU199" s="100"/>
      <c r="BV199" s="100"/>
      <c r="BW199" s="100"/>
      <c r="BX199" s="100"/>
      <c r="BY199" s="100"/>
      <c r="BZ199" s="100"/>
      <c r="CA199" s="100"/>
      <c r="CB199" s="100"/>
      <c r="CC199" s="100"/>
      <c r="CD199" s="100"/>
      <c r="CE199" s="100"/>
      <c r="CF199" s="100"/>
      <c r="CG199" s="100"/>
      <c r="CH199" s="100"/>
      <c r="CI199" s="100"/>
      <c r="CJ199" s="100"/>
      <c r="CK199" s="100"/>
      <c r="CL199" s="100"/>
      <c r="CM199" s="100"/>
      <c r="CN199" s="100"/>
      <c r="CO199" s="100"/>
      <c r="CP199" s="100"/>
    </row>
    <row r="200" spans="1:94" ht="19.5" customHeight="1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  <c r="X200" s="100"/>
      <c r="Y200" s="100"/>
      <c r="Z200" s="100"/>
      <c r="AA200" s="100"/>
      <c r="AB200" s="100"/>
      <c r="AC200" s="100"/>
      <c r="AD200" s="100"/>
      <c r="AE200" s="100"/>
      <c r="AF200" s="100"/>
      <c r="AG200" s="100"/>
      <c r="AH200" s="100"/>
      <c r="AI200" s="100"/>
      <c r="AJ200" s="100"/>
      <c r="AK200" s="100"/>
      <c r="AL200" s="100"/>
      <c r="AM200" s="100"/>
      <c r="AN200" s="100"/>
      <c r="AO200" s="100"/>
      <c r="AP200" s="100"/>
      <c r="AQ200" s="100"/>
      <c r="AR200" s="100"/>
      <c r="AS200" s="100"/>
      <c r="AT200" s="100"/>
      <c r="AU200" s="100"/>
      <c r="AV200" s="100"/>
      <c r="AW200" s="100"/>
      <c r="AX200" s="100"/>
      <c r="AY200" s="100"/>
      <c r="AZ200" s="100"/>
      <c r="BA200" s="100"/>
      <c r="BB200" s="100"/>
      <c r="BC200" s="100"/>
      <c r="BD200" s="100"/>
      <c r="BE200" s="100"/>
      <c r="BF200" s="100"/>
      <c r="BG200" s="100"/>
      <c r="BH200" s="100"/>
      <c r="BI200" s="100"/>
      <c r="BJ200" s="100"/>
      <c r="BK200" s="100"/>
      <c r="BL200" s="100"/>
      <c r="BM200" s="100"/>
      <c r="BN200" s="100"/>
      <c r="BO200" s="100"/>
      <c r="BP200" s="100"/>
      <c r="BQ200" s="100"/>
      <c r="BR200" s="100"/>
      <c r="BS200" s="100"/>
      <c r="BT200" s="100"/>
      <c r="BU200" s="100"/>
      <c r="BV200" s="100"/>
      <c r="BW200" s="100"/>
      <c r="BX200" s="100"/>
      <c r="BY200" s="100"/>
      <c r="BZ200" s="100"/>
      <c r="CA200" s="100"/>
      <c r="CB200" s="100"/>
      <c r="CC200" s="100"/>
      <c r="CD200" s="100"/>
      <c r="CE200" s="100"/>
      <c r="CF200" s="100"/>
      <c r="CG200" s="100"/>
      <c r="CH200" s="100"/>
      <c r="CI200" s="100"/>
      <c r="CJ200" s="100"/>
      <c r="CK200" s="100"/>
      <c r="CL200" s="100"/>
      <c r="CM200" s="100"/>
      <c r="CN200" s="100"/>
      <c r="CO200" s="100"/>
      <c r="CP200" s="100"/>
    </row>
    <row r="201" spans="1:94" ht="19.5" customHeight="1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  <c r="AF201" s="100"/>
      <c r="AG201" s="100"/>
      <c r="AH201" s="100"/>
      <c r="AI201" s="100"/>
      <c r="AJ201" s="100"/>
      <c r="AK201" s="100"/>
      <c r="AL201" s="100"/>
      <c r="AM201" s="100"/>
      <c r="AN201" s="100"/>
      <c r="AO201" s="100"/>
      <c r="AP201" s="100"/>
      <c r="AQ201" s="100"/>
      <c r="AR201" s="100"/>
      <c r="AS201" s="100"/>
      <c r="AT201" s="100"/>
      <c r="AU201" s="100"/>
      <c r="AV201" s="100"/>
      <c r="AW201" s="100"/>
      <c r="AX201" s="100"/>
      <c r="AY201" s="100"/>
      <c r="AZ201" s="100"/>
      <c r="BA201" s="100"/>
      <c r="BB201" s="100"/>
      <c r="BC201" s="100"/>
      <c r="BD201" s="100"/>
      <c r="BE201" s="100"/>
      <c r="BF201" s="100"/>
      <c r="BG201" s="100"/>
      <c r="BH201" s="100"/>
      <c r="BI201" s="100"/>
      <c r="BJ201" s="100"/>
      <c r="BK201" s="100"/>
      <c r="BL201" s="100"/>
      <c r="BM201" s="100"/>
      <c r="BN201" s="100"/>
      <c r="BO201" s="100"/>
      <c r="BP201" s="100"/>
      <c r="BQ201" s="100"/>
      <c r="BR201" s="100"/>
      <c r="BS201" s="100"/>
      <c r="BT201" s="100"/>
      <c r="BU201" s="100"/>
      <c r="BV201" s="100"/>
      <c r="BW201" s="100"/>
      <c r="BX201" s="100"/>
      <c r="BY201" s="100"/>
      <c r="BZ201" s="100"/>
      <c r="CA201" s="100"/>
      <c r="CB201" s="100"/>
      <c r="CC201" s="100"/>
      <c r="CD201" s="100"/>
      <c r="CE201" s="100"/>
      <c r="CF201" s="100"/>
      <c r="CG201" s="100"/>
      <c r="CH201" s="100"/>
      <c r="CI201" s="100"/>
      <c r="CJ201" s="100"/>
      <c r="CK201" s="100"/>
      <c r="CL201" s="100"/>
      <c r="CM201" s="100"/>
      <c r="CN201" s="100"/>
      <c r="CO201" s="100"/>
      <c r="CP201" s="100"/>
    </row>
    <row r="202" spans="1:94" ht="19.5" customHeight="1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  <c r="AG202" s="100"/>
      <c r="AH202" s="100"/>
      <c r="AI202" s="100"/>
      <c r="AJ202" s="100"/>
      <c r="AK202" s="100"/>
      <c r="AL202" s="100"/>
      <c r="AM202" s="100"/>
      <c r="AN202" s="100"/>
      <c r="AO202" s="100"/>
      <c r="AP202" s="100"/>
      <c r="AQ202" s="100"/>
      <c r="AR202" s="100"/>
      <c r="AS202" s="100"/>
      <c r="AT202" s="100"/>
      <c r="AU202" s="100"/>
      <c r="AV202" s="100"/>
      <c r="AW202" s="100"/>
      <c r="AX202" s="100"/>
      <c r="AY202" s="100"/>
      <c r="AZ202" s="100"/>
      <c r="BA202" s="100"/>
      <c r="BB202" s="100"/>
      <c r="BC202" s="100"/>
      <c r="BD202" s="100"/>
      <c r="BE202" s="100"/>
      <c r="BF202" s="100"/>
      <c r="BG202" s="100"/>
      <c r="BH202" s="100"/>
      <c r="BI202" s="100"/>
      <c r="BJ202" s="100"/>
      <c r="BK202" s="100"/>
      <c r="BL202" s="100"/>
      <c r="BM202" s="100"/>
      <c r="BN202" s="100"/>
      <c r="BO202" s="100"/>
      <c r="BP202" s="100"/>
      <c r="BQ202" s="100"/>
      <c r="BR202" s="100"/>
      <c r="BS202" s="100"/>
      <c r="BT202" s="100"/>
      <c r="BU202" s="100"/>
      <c r="BV202" s="100"/>
      <c r="BW202" s="100"/>
      <c r="BX202" s="100"/>
      <c r="BY202" s="100"/>
      <c r="BZ202" s="100"/>
      <c r="CA202" s="100"/>
      <c r="CB202" s="100"/>
      <c r="CC202" s="100"/>
      <c r="CD202" s="100"/>
      <c r="CE202" s="100"/>
      <c r="CF202" s="100"/>
      <c r="CG202" s="100"/>
      <c r="CH202" s="100"/>
      <c r="CI202" s="100"/>
      <c r="CJ202" s="100"/>
      <c r="CK202" s="100"/>
      <c r="CL202" s="100"/>
      <c r="CM202" s="100"/>
      <c r="CN202" s="100"/>
      <c r="CO202" s="100"/>
      <c r="CP202" s="100"/>
    </row>
    <row r="203" spans="1:94" ht="19.5" customHeight="1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  <c r="X203" s="100"/>
      <c r="Y203" s="100"/>
      <c r="Z203" s="100"/>
      <c r="AA203" s="100"/>
      <c r="AB203" s="100"/>
      <c r="AC203" s="100"/>
      <c r="AD203" s="100"/>
      <c r="AE203" s="100"/>
      <c r="AF203" s="100"/>
      <c r="AG203" s="100"/>
      <c r="AH203" s="100"/>
      <c r="AI203" s="100"/>
      <c r="AJ203" s="100"/>
      <c r="AK203" s="100"/>
      <c r="AL203" s="100"/>
      <c r="AM203" s="100"/>
      <c r="AN203" s="100"/>
      <c r="AO203" s="100"/>
      <c r="AP203" s="100"/>
      <c r="AQ203" s="100"/>
      <c r="AR203" s="100"/>
      <c r="AS203" s="100"/>
      <c r="AT203" s="100"/>
      <c r="AU203" s="100"/>
      <c r="AV203" s="100"/>
      <c r="AW203" s="100"/>
      <c r="AX203" s="100"/>
      <c r="AY203" s="100"/>
      <c r="AZ203" s="100"/>
      <c r="BA203" s="100"/>
      <c r="BB203" s="100"/>
      <c r="BC203" s="100"/>
      <c r="BD203" s="100"/>
      <c r="BE203" s="100"/>
      <c r="BF203" s="100"/>
      <c r="BG203" s="100"/>
      <c r="BH203" s="100"/>
      <c r="BI203" s="100"/>
      <c r="BJ203" s="100"/>
      <c r="BK203" s="100"/>
      <c r="BL203" s="100"/>
      <c r="BM203" s="100"/>
      <c r="BN203" s="100"/>
      <c r="BO203" s="100"/>
      <c r="BP203" s="100"/>
      <c r="BQ203" s="100"/>
      <c r="BR203" s="100"/>
      <c r="BS203" s="100"/>
      <c r="BT203" s="100"/>
      <c r="BU203" s="100"/>
      <c r="BV203" s="100"/>
      <c r="BW203" s="100"/>
      <c r="BX203" s="100"/>
      <c r="BY203" s="100"/>
      <c r="BZ203" s="100"/>
      <c r="CA203" s="100"/>
      <c r="CB203" s="100"/>
      <c r="CC203" s="100"/>
      <c r="CD203" s="100"/>
      <c r="CE203" s="100"/>
      <c r="CF203" s="100"/>
      <c r="CG203" s="100"/>
      <c r="CH203" s="100"/>
      <c r="CI203" s="100"/>
      <c r="CJ203" s="100"/>
      <c r="CK203" s="100"/>
      <c r="CL203" s="100"/>
      <c r="CM203" s="100"/>
      <c r="CN203" s="100"/>
      <c r="CO203" s="100"/>
      <c r="CP203" s="100"/>
    </row>
    <row r="204" spans="1:94" ht="19.5" customHeight="1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  <c r="AF204" s="100"/>
      <c r="AG204" s="100"/>
      <c r="AH204" s="100"/>
      <c r="AI204" s="100"/>
      <c r="AJ204" s="100"/>
      <c r="AK204" s="100"/>
      <c r="AL204" s="100"/>
      <c r="AM204" s="100"/>
      <c r="AN204" s="100"/>
      <c r="AO204" s="100"/>
      <c r="AP204" s="100"/>
      <c r="AQ204" s="100"/>
      <c r="AR204" s="100"/>
      <c r="AS204" s="100"/>
      <c r="AT204" s="100"/>
      <c r="AU204" s="100"/>
      <c r="AV204" s="100"/>
      <c r="AW204" s="100"/>
      <c r="AX204" s="100"/>
      <c r="AY204" s="100"/>
      <c r="AZ204" s="100"/>
      <c r="BA204" s="100"/>
      <c r="BB204" s="100"/>
      <c r="BC204" s="100"/>
      <c r="BD204" s="100"/>
      <c r="BE204" s="100"/>
      <c r="BF204" s="100"/>
      <c r="BG204" s="100"/>
      <c r="BH204" s="100"/>
      <c r="BI204" s="100"/>
      <c r="BJ204" s="100"/>
      <c r="BK204" s="100"/>
      <c r="BL204" s="100"/>
      <c r="BM204" s="100"/>
      <c r="BN204" s="100"/>
      <c r="BO204" s="100"/>
      <c r="BP204" s="100"/>
      <c r="BQ204" s="100"/>
      <c r="BR204" s="100"/>
      <c r="BS204" s="100"/>
      <c r="BT204" s="100"/>
      <c r="BU204" s="100"/>
      <c r="BV204" s="100"/>
      <c r="BW204" s="100"/>
      <c r="BX204" s="100"/>
      <c r="BY204" s="100"/>
      <c r="BZ204" s="100"/>
      <c r="CA204" s="100"/>
      <c r="CB204" s="100"/>
      <c r="CC204" s="100"/>
      <c r="CD204" s="100"/>
      <c r="CE204" s="100"/>
      <c r="CF204" s="100"/>
      <c r="CG204" s="100"/>
      <c r="CH204" s="100"/>
      <c r="CI204" s="100"/>
      <c r="CJ204" s="100"/>
      <c r="CK204" s="100"/>
      <c r="CL204" s="100"/>
      <c r="CM204" s="100"/>
      <c r="CN204" s="100"/>
      <c r="CO204" s="100"/>
      <c r="CP204" s="100"/>
    </row>
    <row r="205" spans="1:94" ht="19.5" customHeight="1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  <c r="Y205" s="100"/>
      <c r="Z205" s="100"/>
      <c r="AA205" s="100"/>
      <c r="AB205" s="100"/>
      <c r="AC205" s="100"/>
      <c r="AD205" s="100"/>
      <c r="AE205" s="100"/>
      <c r="AF205" s="100"/>
      <c r="AG205" s="100"/>
      <c r="AH205" s="100"/>
      <c r="AI205" s="100"/>
      <c r="AJ205" s="100"/>
      <c r="AK205" s="100"/>
      <c r="AL205" s="100"/>
      <c r="AM205" s="100"/>
      <c r="AN205" s="100"/>
      <c r="AO205" s="100"/>
      <c r="AP205" s="100"/>
      <c r="AQ205" s="100"/>
      <c r="AR205" s="100"/>
      <c r="AS205" s="100"/>
      <c r="AT205" s="100"/>
      <c r="AU205" s="100"/>
      <c r="AV205" s="100"/>
      <c r="AW205" s="100"/>
      <c r="AX205" s="100"/>
      <c r="AY205" s="100"/>
      <c r="AZ205" s="100"/>
      <c r="BA205" s="100"/>
      <c r="BB205" s="100"/>
      <c r="BC205" s="100"/>
      <c r="BD205" s="100"/>
      <c r="BE205" s="100"/>
      <c r="BF205" s="100"/>
      <c r="BG205" s="100"/>
      <c r="BH205" s="100"/>
      <c r="BI205" s="100"/>
      <c r="BJ205" s="100"/>
      <c r="BK205" s="100"/>
      <c r="BL205" s="100"/>
      <c r="BM205" s="100"/>
      <c r="BN205" s="100"/>
      <c r="BO205" s="100"/>
      <c r="BP205" s="100"/>
      <c r="BQ205" s="100"/>
      <c r="BR205" s="100"/>
      <c r="BS205" s="100"/>
      <c r="BT205" s="100"/>
      <c r="BU205" s="100"/>
      <c r="BV205" s="100"/>
      <c r="BW205" s="100"/>
      <c r="BX205" s="100"/>
      <c r="BY205" s="100"/>
      <c r="BZ205" s="100"/>
      <c r="CA205" s="100"/>
      <c r="CB205" s="100"/>
      <c r="CC205" s="100"/>
      <c r="CD205" s="100"/>
      <c r="CE205" s="100"/>
      <c r="CF205" s="100"/>
      <c r="CG205" s="100"/>
      <c r="CH205" s="100"/>
      <c r="CI205" s="100"/>
      <c r="CJ205" s="100"/>
      <c r="CK205" s="100"/>
      <c r="CL205" s="100"/>
      <c r="CM205" s="100"/>
      <c r="CN205" s="100"/>
      <c r="CO205" s="100"/>
      <c r="CP205" s="100"/>
    </row>
    <row r="206" spans="1:94" ht="19.5" customHeight="1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  <c r="AD206" s="100"/>
      <c r="AE206" s="100"/>
      <c r="AF206" s="100"/>
      <c r="AG206" s="100"/>
      <c r="AH206" s="100"/>
      <c r="AI206" s="100"/>
      <c r="AJ206" s="100"/>
      <c r="AK206" s="100"/>
      <c r="AL206" s="100"/>
      <c r="AM206" s="100"/>
      <c r="AN206" s="100"/>
      <c r="AO206" s="100"/>
      <c r="AP206" s="100"/>
      <c r="AQ206" s="100"/>
      <c r="AR206" s="100"/>
      <c r="AS206" s="100"/>
      <c r="AT206" s="100"/>
      <c r="AU206" s="100"/>
      <c r="AV206" s="100"/>
      <c r="AW206" s="100"/>
      <c r="AX206" s="100"/>
      <c r="AY206" s="100"/>
      <c r="AZ206" s="100"/>
      <c r="BA206" s="100"/>
      <c r="BB206" s="100"/>
      <c r="BC206" s="100"/>
      <c r="BD206" s="100"/>
      <c r="BE206" s="100"/>
      <c r="BF206" s="100"/>
      <c r="BG206" s="100"/>
      <c r="BH206" s="100"/>
      <c r="BI206" s="100"/>
      <c r="BJ206" s="100"/>
      <c r="BK206" s="100"/>
      <c r="BL206" s="100"/>
      <c r="BM206" s="100"/>
      <c r="BN206" s="100"/>
      <c r="BO206" s="100"/>
      <c r="BP206" s="100"/>
      <c r="BQ206" s="100"/>
      <c r="BR206" s="100"/>
      <c r="BS206" s="100"/>
      <c r="BT206" s="100"/>
      <c r="BU206" s="100"/>
      <c r="BV206" s="100"/>
      <c r="BW206" s="100"/>
      <c r="BX206" s="100"/>
      <c r="BY206" s="100"/>
      <c r="BZ206" s="100"/>
      <c r="CA206" s="100"/>
      <c r="CB206" s="100"/>
      <c r="CC206" s="100"/>
      <c r="CD206" s="100"/>
      <c r="CE206" s="100"/>
      <c r="CF206" s="100"/>
      <c r="CG206" s="100"/>
      <c r="CH206" s="100"/>
      <c r="CI206" s="100"/>
      <c r="CJ206" s="100"/>
      <c r="CK206" s="100"/>
      <c r="CL206" s="100"/>
      <c r="CM206" s="100"/>
      <c r="CN206" s="100"/>
      <c r="CO206" s="100"/>
      <c r="CP206" s="100"/>
    </row>
    <row r="207" spans="1:94" ht="19.5" customHeight="1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  <c r="X207" s="100"/>
      <c r="Y207" s="100"/>
      <c r="Z207" s="100"/>
      <c r="AA207" s="100"/>
      <c r="AB207" s="100"/>
      <c r="AC207" s="100"/>
      <c r="AD207" s="100"/>
      <c r="AE207" s="100"/>
      <c r="AF207" s="100"/>
      <c r="AG207" s="100"/>
      <c r="AH207" s="100"/>
      <c r="AI207" s="100"/>
      <c r="AJ207" s="100"/>
      <c r="AK207" s="100"/>
      <c r="AL207" s="100"/>
      <c r="AM207" s="100"/>
      <c r="AN207" s="100"/>
      <c r="AO207" s="100"/>
      <c r="AP207" s="100"/>
      <c r="AQ207" s="100"/>
      <c r="AR207" s="100"/>
      <c r="AS207" s="100"/>
      <c r="AT207" s="100"/>
      <c r="AU207" s="100"/>
      <c r="AV207" s="100"/>
      <c r="AW207" s="100"/>
      <c r="AX207" s="100"/>
      <c r="AY207" s="100"/>
      <c r="AZ207" s="100"/>
      <c r="BA207" s="100"/>
      <c r="BB207" s="100"/>
      <c r="BC207" s="100"/>
      <c r="BD207" s="100"/>
      <c r="BE207" s="100"/>
      <c r="BF207" s="100"/>
      <c r="BG207" s="100"/>
      <c r="BH207" s="100"/>
      <c r="BI207" s="100"/>
      <c r="BJ207" s="100"/>
      <c r="BK207" s="100"/>
      <c r="BL207" s="100"/>
      <c r="BM207" s="100"/>
      <c r="BN207" s="100"/>
      <c r="BO207" s="100"/>
      <c r="BP207" s="100"/>
      <c r="BQ207" s="100"/>
      <c r="BR207" s="100"/>
      <c r="BS207" s="100"/>
      <c r="BT207" s="100"/>
      <c r="BU207" s="100"/>
      <c r="BV207" s="100"/>
      <c r="BW207" s="100"/>
      <c r="BX207" s="100"/>
      <c r="BY207" s="100"/>
      <c r="BZ207" s="100"/>
      <c r="CA207" s="100"/>
      <c r="CB207" s="100"/>
      <c r="CC207" s="100"/>
      <c r="CD207" s="100"/>
      <c r="CE207" s="100"/>
      <c r="CF207" s="100"/>
      <c r="CG207" s="100"/>
      <c r="CH207" s="100"/>
      <c r="CI207" s="100"/>
      <c r="CJ207" s="100"/>
      <c r="CK207" s="100"/>
      <c r="CL207" s="100"/>
      <c r="CM207" s="100"/>
      <c r="CN207" s="100"/>
      <c r="CO207" s="100"/>
      <c r="CP207" s="100"/>
    </row>
    <row r="208" spans="1:94" ht="19.5" customHeight="1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  <c r="X208" s="100"/>
      <c r="Y208" s="100"/>
      <c r="Z208" s="100"/>
      <c r="AA208" s="100"/>
      <c r="AB208" s="100"/>
      <c r="AC208" s="100"/>
      <c r="AD208" s="100"/>
      <c r="AE208" s="100"/>
      <c r="AF208" s="100"/>
      <c r="AG208" s="100"/>
      <c r="AH208" s="100"/>
      <c r="AI208" s="100"/>
      <c r="AJ208" s="100"/>
      <c r="AK208" s="100"/>
      <c r="AL208" s="100"/>
      <c r="AM208" s="100"/>
      <c r="AN208" s="100"/>
      <c r="AO208" s="100"/>
      <c r="AP208" s="100"/>
      <c r="AQ208" s="100"/>
      <c r="AR208" s="100"/>
      <c r="AS208" s="100"/>
      <c r="AT208" s="100"/>
      <c r="AU208" s="100"/>
      <c r="AV208" s="100"/>
      <c r="AW208" s="100"/>
      <c r="AX208" s="100"/>
      <c r="AY208" s="100"/>
      <c r="AZ208" s="100"/>
      <c r="BA208" s="100"/>
      <c r="BB208" s="100"/>
      <c r="BC208" s="100"/>
      <c r="BD208" s="100"/>
      <c r="BE208" s="100"/>
      <c r="BF208" s="100"/>
      <c r="BG208" s="100"/>
      <c r="BH208" s="100"/>
      <c r="BI208" s="100"/>
      <c r="BJ208" s="100"/>
      <c r="BK208" s="100"/>
      <c r="BL208" s="100"/>
      <c r="BM208" s="100"/>
      <c r="BN208" s="100"/>
      <c r="BO208" s="100"/>
      <c r="BP208" s="100"/>
      <c r="BQ208" s="100"/>
      <c r="BR208" s="100"/>
      <c r="BS208" s="100"/>
      <c r="BT208" s="100"/>
      <c r="BU208" s="100"/>
      <c r="BV208" s="100"/>
      <c r="BW208" s="100"/>
      <c r="BX208" s="100"/>
      <c r="BY208" s="100"/>
      <c r="BZ208" s="100"/>
      <c r="CA208" s="100"/>
      <c r="CB208" s="100"/>
      <c r="CC208" s="100"/>
      <c r="CD208" s="100"/>
      <c r="CE208" s="100"/>
      <c r="CF208" s="100"/>
      <c r="CG208" s="100"/>
      <c r="CH208" s="100"/>
      <c r="CI208" s="100"/>
      <c r="CJ208" s="100"/>
      <c r="CK208" s="100"/>
      <c r="CL208" s="100"/>
      <c r="CM208" s="100"/>
      <c r="CN208" s="100"/>
      <c r="CO208" s="100"/>
      <c r="CP208" s="100"/>
    </row>
    <row r="209" spans="1:94" ht="19.5" customHeight="1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  <c r="X209" s="100"/>
      <c r="Y209" s="100"/>
      <c r="Z209" s="100"/>
      <c r="AA209" s="100"/>
      <c r="AB209" s="100"/>
      <c r="AC209" s="100"/>
      <c r="AD209" s="100"/>
      <c r="AE209" s="100"/>
      <c r="AF209" s="100"/>
      <c r="AG209" s="100"/>
      <c r="AH209" s="100"/>
      <c r="AI209" s="100"/>
      <c r="AJ209" s="100"/>
      <c r="AK209" s="100"/>
      <c r="AL209" s="100"/>
      <c r="AM209" s="100"/>
      <c r="AN209" s="100"/>
      <c r="AO209" s="100"/>
      <c r="AP209" s="100"/>
      <c r="AQ209" s="100"/>
      <c r="AR209" s="100"/>
      <c r="AS209" s="100"/>
      <c r="AT209" s="100"/>
      <c r="AU209" s="100"/>
      <c r="AV209" s="100"/>
      <c r="AW209" s="100"/>
      <c r="AX209" s="100"/>
      <c r="AY209" s="100"/>
      <c r="AZ209" s="100"/>
      <c r="BA209" s="100"/>
      <c r="BB209" s="100"/>
      <c r="BC209" s="100"/>
      <c r="BD209" s="100"/>
      <c r="BE209" s="100"/>
      <c r="BF209" s="100"/>
      <c r="BG209" s="100"/>
      <c r="BH209" s="100"/>
      <c r="BI209" s="100"/>
      <c r="BJ209" s="100"/>
      <c r="BK209" s="100"/>
      <c r="BL209" s="100"/>
      <c r="BM209" s="100"/>
      <c r="BN209" s="100"/>
      <c r="BO209" s="100"/>
      <c r="BP209" s="100"/>
      <c r="BQ209" s="100"/>
      <c r="BR209" s="100"/>
      <c r="BS209" s="100"/>
      <c r="BT209" s="100"/>
      <c r="BU209" s="100"/>
      <c r="BV209" s="100"/>
      <c r="BW209" s="100"/>
      <c r="BX209" s="100"/>
      <c r="BY209" s="100"/>
      <c r="BZ209" s="100"/>
      <c r="CA209" s="100"/>
      <c r="CB209" s="100"/>
      <c r="CC209" s="100"/>
      <c r="CD209" s="100"/>
      <c r="CE209" s="100"/>
      <c r="CF209" s="100"/>
      <c r="CG209" s="100"/>
      <c r="CH209" s="100"/>
      <c r="CI209" s="100"/>
      <c r="CJ209" s="100"/>
      <c r="CK209" s="100"/>
      <c r="CL209" s="100"/>
      <c r="CM209" s="100"/>
      <c r="CN209" s="100"/>
      <c r="CO209" s="100"/>
      <c r="CP209" s="100"/>
    </row>
    <row r="210" spans="1:94" ht="19.5" customHeight="1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  <c r="X210" s="100"/>
      <c r="Y210" s="100"/>
      <c r="Z210" s="100"/>
      <c r="AA210" s="100"/>
      <c r="AB210" s="100"/>
      <c r="AC210" s="100"/>
      <c r="AD210" s="100"/>
      <c r="AE210" s="100"/>
      <c r="AF210" s="100"/>
      <c r="AG210" s="100"/>
      <c r="AH210" s="100"/>
      <c r="AI210" s="100"/>
      <c r="AJ210" s="100"/>
      <c r="AK210" s="100"/>
      <c r="AL210" s="100"/>
      <c r="AM210" s="100"/>
      <c r="AN210" s="100"/>
      <c r="AO210" s="100"/>
      <c r="AP210" s="100"/>
      <c r="AQ210" s="100"/>
      <c r="AR210" s="100"/>
      <c r="AS210" s="100"/>
      <c r="AT210" s="100"/>
      <c r="AU210" s="100"/>
      <c r="AV210" s="100"/>
      <c r="AW210" s="100"/>
      <c r="AX210" s="100"/>
      <c r="AY210" s="100"/>
      <c r="AZ210" s="100"/>
      <c r="BA210" s="100"/>
      <c r="BB210" s="100"/>
      <c r="BC210" s="100"/>
      <c r="BD210" s="100"/>
      <c r="BE210" s="100"/>
      <c r="BF210" s="100"/>
      <c r="BG210" s="100"/>
      <c r="BH210" s="100"/>
      <c r="BI210" s="100"/>
      <c r="BJ210" s="100"/>
      <c r="BK210" s="100"/>
      <c r="BL210" s="100"/>
      <c r="BM210" s="100"/>
      <c r="BN210" s="100"/>
      <c r="BO210" s="100"/>
      <c r="BP210" s="100"/>
      <c r="BQ210" s="100"/>
      <c r="BR210" s="100"/>
      <c r="BS210" s="100"/>
      <c r="BT210" s="100"/>
      <c r="BU210" s="100"/>
      <c r="BV210" s="100"/>
      <c r="BW210" s="100"/>
      <c r="BX210" s="100"/>
      <c r="BY210" s="100"/>
      <c r="BZ210" s="100"/>
      <c r="CA210" s="100"/>
      <c r="CB210" s="100"/>
      <c r="CC210" s="100"/>
      <c r="CD210" s="100"/>
      <c r="CE210" s="100"/>
      <c r="CF210" s="100"/>
      <c r="CG210" s="100"/>
      <c r="CH210" s="100"/>
      <c r="CI210" s="100"/>
      <c r="CJ210" s="100"/>
      <c r="CK210" s="100"/>
      <c r="CL210" s="100"/>
      <c r="CM210" s="100"/>
      <c r="CN210" s="100"/>
      <c r="CO210" s="100"/>
      <c r="CP210" s="100"/>
    </row>
    <row r="211" spans="1:94" ht="19.5" customHeight="1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  <c r="X211" s="100"/>
      <c r="Y211" s="100"/>
      <c r="Z211" s="100"/>
      <c r="AA211" s="100"/>
      <c r="AB211" s="100"/>
      <c r="AC211" s="100"/>
      <c r="AD211" s="100"/>
      <c r="AE211" s="100"/>
      <c r="AF211" s="100"/>
      <c r="AG211" s="100"/>
      <c r="AH211" s="100"/>
      <c r="AI211" s="100"/>
      <c r="AJ211" s="100"/>
      <c r="AK211" s="100"/>
      <c r="AL211" s="100"/>
      <c r="AM211" s="100"/>
      <c r="AN211" s="100"/>
      <c r="AO211" s="100"/>
      <c r="AP211" s="100"/>
      <c r="AQ211" s="100"/>
      <c r="AR211" s="100"/>
      <c r="AS211" s="100"/>
      <c r="AT211" s="100"/>
      <c r="AU211" s="100"/>
      <c r="AV211" s="100"/>
      <c r="AW211" s="100"/>
      <c r="AX211" s="100"/>
      <c r="AY211" s="100"/>
      <c r="AZ211" s="100"/>
      <c r="BA211" s="100"/>
      <c r="BB211" s="100"/>
      <c r="BC211" s="100"/>
      <c r="BD211" s="100"/>
      <c r="BE211" s="100"/>
      <c r="BF211" s="100"/>
      <c r="BG211" s="100"/>
      <c r="BH211" s="100"/>
      <c r="BI211" s="100"/>
      <c r="BJ211" s="100"/>
      <c r="BK211" s="100"/>
      <c r="BL211" s="100"/>
      <c r="BM211" s="100"/>
      <c r="BN211" s="100"/>
      <c r="BO211" s="100"/>
      <c r="BP211" s="100"/>
      <c r="BQ211" s="100"/>
      <c r="BR211" s="100"/>
      <c r="BS211" s="100"/>
      <c r="BT211" s="100"/>
      <c r="BU211" s="100"/>
      <c r="BV211" s="100"/>
      <c r="BW211" s="100"/>
      <c r="BX211" s="100"/>
      <c r="BY211" s="100"/>
      <c r="BZ211" s="100"/>
      <c r="CA211" s="100"/>
      <c r="CB211" s="100"/>
      <c r="CC211" s="100"/>
      <c r="CD211" s="100"/>
      <c r="CE211" s="100"/>
      <c r="CF211" s="100"/>
      <c r="CG211" s="100"/>
      <c r="CH211" s="100"/>
      <c r="CI211" s="100"/>
      <c r="CJ211" s="100"/>
      <c r="CK211" s="100"/>
      <c r="CL211" s="100"/>
      <c r="CM211" s="100"/>
      <c r="CN211" s="100"/>
      <c r="CO211" s="100"/>
      <c r="CP211" s="100"/>
    </row>
    <row r="212" spans="1:94" ht="19.5" customHeight="1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  <c r="X212" s="100"/>
      <c r="Y212" s="100"/>
      <c r="Z212" s="100"/>
      <c r="AA212" s="100"/>
      <c r="AB212" s="100"/>
      <c r="AC212" s="100"/>
      <c r="AD212" s="100"/>
      <c r="AE212" s="100"/>
      <c r="AF212" s="100"/>
      <c r="AG212" s="100"/>
      <c r="AH212" s="100"/>
      <c r="AI212" s="100"/>
      <c r="AJ212" s="100"/>
      <c r="AK212" s="100"/>
      <c r="AL212" s="100"/>
      <c r="AM212" s="100"/>
      <c r="AN212" s="100"/>
      <c r="AO212" s="100"/>
      <c r="AP212" s="100"/>
      <c r="AQ212" s="100"/>
      <c r="AR212" s="100"/>
      <c r="AS212" s="100"/>
      <c r="AT212" s="100"/>
      <c r="AU212" s="100"/>
      <c r="AV212" s="100"/>
      <c r="AW212" s="100"/>
      <c r="AX212" s="100"/>
      <c r="AY212" s="100"/>
      <c r="AZ212" s="100"/>
      <c r="BA212" s="100"/>
      <c r="BB212" s="100"/>
      <c r="BC212" s="100"/>
      <c r="BD212" s="100"/>
      <c r="BE212" s="100"/>
      <c r="BF212" s="100"/>
      <c r="BG212" s="100"/>
      <c r="BH212" s="100"/>
      <c r="BI212" s="100"/>
      <c r="BJ212" s="100"/>
      <c r="BK212" s="100"/>
      <c r="BL212" s="100"/>
      <c r="BM212" s="100"/>
      <c r="BN212" s="100"/>
      <c r="BO212" s="100"/>
      <c r="BP212" s="100"/>
      <c r="BQ212" s="100"/>
      <c r="BR212" s="100"/>
      <c r="BS212" s="100"/>
      <c r="BT212" s="100"/>
      <c r="BU212" s="100"/>
      <c r="BV212" s="100"/>
      <c r="BW212" s="100"/>
      <c r="BX212" s="100"/>
      <c r="BY212" s="100"/>
      <c r="BZ212" s="100"/>
      <c r="CA212" s="100"/>
      <c r="CB212" s="100"/>
      <c r="CC212" s="100"/>
      <c r="CD212" s="100"/>
      <c r="CE212" s="100"/>
      <c r="CF212" s="100"/>
      <c r="CG212" s="100"/>
      <c r="CH212" s="100"/>
      <c r="CI212" s="100"/>
      <c r="CJ212" s="100"/>
      <c r="CK212" s="100"/>
      <c r="CL212" s="100"/>
      <c r="CM212" s="100"/>
      <c r="CN212" s="100"/>
      <c r="CO212" s="100"/>
      <c r="CP212" s="100"/>
    </row>
    <row r="213" spans="1:94" ht="19.5" customHeight="1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  <c r="Z213" s="100"/>
      <c r="AA213" s="100"/>
      <c r="AB213" s="100"/>
      <c r="AC213" s="100"/>
      <c r="AD213" s="100"/>
      <c r="AE213" s="100"/>
      <c r="AF213" s="100"/>
      <c r="AG213" s="100"/>
      <c r="AH213" s="100"/>
      <c r="AI213" s="100"/>
      <c r="AJ213" s="100"/>
      <c r="AK213" s="100"/>
      <c r="AL213" s="100"/>
      <c r="AM213" s="100"/>
      <c r="AN213" s="100"/>
      <c r="AO213" s="100"/>
      <c r="AP213" s="100"/>
      <c r="AQ213" s="100"/>
      <c r="AR213" s="100"/>
      <c r="AS213" s="100"/>
      <c r="AT213" s="100"/>
      <c r="AU213" s="100"/>
      <c r="AV213" s="100"/>
      <c r="AW213" s="100"/>
      <c r="AX213" s="100"/>
      <c r="AY213" s="100"/>
      <c r="AZ213" s="100"/>
      <c r="BA213" s="100"/>
      <c r="BB213" s="100"/>
      <c r="BC213" s="100"/>
      <c r="BD213" s="100"/>
      <c r="BE213" s="100"/>
      <c r="BF213" s="100"/>
      <c r="BG213" s="100"/>
      <c r="BH213" s="100"/>
      <c r="BI213" s="100"/>
      <c r="BJ213" s="100"/>
      <c r="BK213" s="100"/>
      <c r="BL213" s="100"/>
      <c r="BM213" s="100"/>
      <c r="BN213" s="100"/>
      <c r="BO213" s="100"/>
      <c r="BP213" s="100"/>
      <c r="BQ213" s="100"/>
      <c r="BR213" s="100"/>
      <c r="BS213" s="100"/>
      <c r="BT213" s="100"/>
      <c r="BU213" s="100"/>
      <c r="BV213" s="100"/>
      <c r="BW213" s="100"/>
      <c r="BX213" s="100"/>
      <c r="BY213" s="100"/>
      <c r="BZ213" s="100"/>
      <c r="CA213" s="100"/>
      <c r="CB213" s="100"/>
      <c r="CC213" s="100"/>
      <c r="CD213" s="100"/>
      <c r="CE213" s="100"/>
      <c r="CF213" s="100"/>
      <c r="CG213" s="100"/>
      <c r="CH213" s="100"/>
      <c r="CI213" s="100"/>
      <c r="CJ213" s="100"/>
      <c r="CK213" s="100"/>
      <c r="CL213" s="100"/>
      <c r="CM213" s="100"/>
      <c r="CN213" s="100"/>
      <c r="CO213" s="100"/>
      <c r="CP213" s="100"/>
    </row>
    <row r="214" spans="1:94" ht="19.5" customHeight="1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  <c r="AG214" s="100"/>
      <c r="AH214" s="100"/>
      <c r="AI214" s="100"/>
      <c r="AJ214" s="100"/>
      <c r="AK214" s="100"/>
      <c r="AL214" s="100"/>
      <c r="AM214" s="100"/>
      <c r="AN214" s="100"/>
      <c r="AO214" s="100"/>
      <c r="AP214" s="100"/>
      <c r="AQ214" s="100"/>
      <c r="AR214" s="100"/>
      <c r="AS214" s="100"/>
      <c r="AT214" s="100"/>
      <c r="AU214" s="100"/>
      <c r="AV214" s="100"/>
      <c r="AW214" s="100"/>
      <c r="AX214" s="100"/>
      <c r="AY214" s="100"/>
      <c r="AZ214" s="100"/>
      <c r="BA214" s="100"/>
      <c r="BB214" s="100"/>
      <c r="BC214" s="100"/>
      <c r="BD214" s="100"/>
      <c r="BE214" s="100"/>
      <c r="BF214" s="100"/>
      <c r="BG214" s="100"/>
      <c r="BH214" s="100"/>
      <c r="BI214" s="100"/>
      <c r="BJ214" s="100"/>
      <c r="BK214" s="100"/>
      <c r="BL214" s="100"/>
      <c r="BM214" s="100"/>
      <c r="BN214" s="100"/>
      <c r="BO214" s="100"/>
      <c r="BP214" s="100"/>
      <c r="BQ214" s="100"/>
      <c r="BR214" s="100"/>
      <c r="BS214" s="100"/>
      <c r="BT214" s="100"/>
      <c r="BU214" s="100"/>
      <c r="BV214" s="100"/>
      <c r="BW214" s="100"/>
      <c r="BX214" s="100"/>
      <c r="BY214" s="100"/>
      <c r="BZ214" s="100"/>
      <c r="CA214" s="100"/>
      <c r="CB214" s="100"/>
      <c r="CC214" s="100"/>
      <c r="CD214" s="100"/>
      <c r="CE214" s="100"/>
      <c r="CF214" s="100"/>
      <c r="CG214" s="100"/>
      <c r="CH214" s="100"/>
      <c r="CI214" s="100"/>
      <c r="CJ214" s="100"/>
      <c r="CK214" s="100"/>
      <c r="CL214" s="100"/>
      <c r="CM214" s="100"/>
      <c r="CN214" s="100"/>
      <c r="CO214" s="100"/>
      <c r="CP214" s="100"/>
    </row>
    <row r="215" spans="1:94" ht="19.5" customHeight="1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  <c r="Y215" s="100"/>
      <c r="Z215" s="100"/>
      <c r="AA215" s="100"/>
      <c r="AB215" s="100"/>
      <c r="AC215" s="100"/>
      <c r="AD215" s="100"/>
      <c r="AE215" s="100"/>
      <c r="AF215" s="100"/>
      <c r="AG215" s="100"/>
      <c r="AH215" s="100"/>
      <c r="AI215" s="100"/>
      <c r="AJ215" s="100"/>
      <c r="AK215" s="100"/>
      <c r="AL215" s="100"/>
      <c r="AM215" s="100"/>
      <c r="AN215" s="100"/>
      <c r="AO215" s="100"/>
      <c r="AP215" s="100"/>
      <c r="AQ215" s="100"/>
      <c r="AR215" s="100"/>
      <c r="AS215" s="100"/>
      <c r="AT215" s="100"/>
      <c r="AU215" s="100"/>
      <c r="AV215" s="100"/>
      <c r="AW215" s="100"/>
      <c r="AX215" s="100"/>
      <c r="AY215" s="100"/>
      <c r="AZ215" s="100"/>
      <c r="BA215" s="100"/>
      <c r="BB215" s="100"/>
      <c r="BC215" s="100"/>
      <c r="BD215" s="100"/>
      <c r="BE215" s="100"/>
      <c r="BF215" s="100"/>
      <c r="BG215" s="100"/>
      <c r="BH215" s="100"/>
      <c r="BI215" s="100"/>
      <c r="BJ215" s="100"/>
      <c r="BK215" s="100"/>
      <c r="BL215" s="100"/>
      <c r="BM215" s="100"/>
      <c r="BN215" s="100"/>
      <c r="BO215" s="100"/>
      <c r="BP215" s="100"/>
      <c r="BQ215" s="100"/>
      <c r="BR215" s="100"/>
      <c r="BS215" s="100"/>
      <c r="BT215" s="100"/>
      <c r="BU215" s="100"/>
      <c r="BV215" s="100"/>
      <c r="BW215" s="100"/>
      <c r="BX215" s="100"/>
      <c r="BY215" s="100"/>
      <c r="BZ215" s="100"/>
      <c r="CA215" s="100"/>
      <c r="CB215" s="100"/>
      <c r="CC215" s="100"/>
      <c r="CD215" s="100"/>
      <c r="CE215" s="100"/>
      <c r="CF215" s="100"/>
      <c r="CG215" s="100"/>
      <c r="CH215" s="100"/>
      <c r="CI215" s="100"/>
      <c r="CJ215" s="100"/>
      <c r="CK215" s="100"/>
      <c r="CL215" s="100"/>
      <c r="CM215" s="100"/>
      <c r="CN215" s="100"/>
      <c r="CO215" s="100"/>
      <c r="CP215" s="100"/>
    </row>
    <row r="216" spans="1:94" ht="19.5" customHeight="1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  <c r="Z216" s="100"/>
      <c r="AA216" s="100"/>
      <c r="AB216" s="100"/>
      <c r="AC216" s="100"/>
      <c r="AD216" s="100"/>
      <c r="AE216" s="100"/>
      <c r="AF216" s="100"/>
      <c r="AG216" s="100"/>
      <c r="AH216" s="100"/>
      <c r="AI216" s="100"/>
      <c r="AJ216" s="100"/>
      <c r="AK216" s="100"/>
      <c r="AL216" s="100"/>
      <c r="AM216" s="100"/>
      <c r="AN216" s="100"/>
      <c r="AO216" s="100"/>
      <c r="AP216" s="100"/>
      <c r="AQ216" s="100"/>
      <c r="AR216" s="100"/>
      <c r="AS216" s="100"/>
      <c r="AT216" s="100"/>
      <c r="AU216" s="100"/>
      <c r="AV216" s="100"/>
      <c r="AW216" s="100"/>
      <c r="AX216" s="100"/>
      <c r="AY216" s="100"/>
      <c r="AZ216" s="100"/>
      <c r="BA216" s="100"/>
      <c r="BB216" s="100"/>
      <c r="BC216" s="100"/>
      <c r="BD216" s="100"/>
      <c r="BE216" s="100"/>
      <c r="BF216" s="100"/>
      <c r="BG216" s="100"/>
      <c r="BH216" s="100"/>
      <c r="BI216" s="100"/>
      <c r="BJ216" s="100"/>
      <c r="BK216" s="100"/>
      <c r="BL216" s="100"/>
      <c r="BM216" s="100"/>
      <c r="BN216" s="100"/>
      <c r="BO216" s="100"/>
      <c r="BP216" s="100"/>
      <c r="BQ216" s="100"/>
      <c r="BR216" s="100"/>
      <c r="BS216" s="100"/>
      <c r="BT216" s="100"/>
      <c r="BU216" s="100"/>
      <c r="BV216" s="100"/>
      <c r="BW216" s="100"/>
      <c r="BX216" s="100"/>
      <c r="BY216" s="100"/>
      <c r="BZ216" s="100"/>
      <c r="CA216" s="100"/>
      <c r="CB216" s="100"/>
      <c r="CC216" s="100"/>
      <c r="CD216" s="100"/>
      <c r="CE216" s="100"/>
      <c r="CF216" s="100"/>
      <c r="CG216" s="100"/>
      <c r="CH216" s="100"/>
      <c r="CI216" s="100"/>
      <c r="CJ216" s="100"/>
      <c r="CK216" s="100"/>
      <c r="CL216" s="100"/>
      <c r="CM216" s="100"/>
      <c r="CN216" s="100"/>
      <c r="CO216" s="100"/>
      <c r="CP216" s="100"/>
    </row>
    <row r="217" spans="1:94" ht="19.5" customHeight="1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  <c r="AG217" s="100"/>
      <c r="AH217" s="100"/>
      <c r="AI217" s="100"/>
      <c r="AJ217" s="100"/>
      <c r="AK217" s="100"/>
      <c r="AL217" s="100"/>
      <c r="AM217" s="100"/>
      <c r="AN217" s="100"/>
      <c r="AO217" s="100"/>
      <c r="AP217" s="100"/>
      <c r="AQ217" s="100"/>
      <c r="AR217" s="100"/>
      <c r="AS217" s="100"/>
      <c r="AT217" s="100"/>
      <c r="AU217" s="100"/>
      <c r="AV217" s="100"/>
      <c r="AW217" s="100"/>
      <c r="AX217" s="100"/>
      <c r="AY217" s="100"/>
      <c r="AZ217" s="100"/>
      <c r="BA217" s="100"/>
      <c r="BB217" s="100"/>
      <c r="BC217" s="100"/>
      <c r="BD217" s="100"/>
      <c r="BE217" s="100"/>
      <c r="BF217" s="100"/>
      <c r="BG217" s="100"/>
      <c r="BH217" s="100"/>
      <c r="BI217" s="100"/>
      <c r="BJ217" s="100"/>
      <c r="BK217" s="100"/>
      <c r="BL217" s="100"/>
      <c r="BM217" s="100"/>
      <c r="BN217" s="100"/>
      <c r="BO217" s="100"/>
      <c r="BP217" s="100"/>
      <c r="BQ217" s="100"/>
      <c r="BR217" s="100"/>
      <c r="BS217" s="100"/>
      <c r="BT217" s="100"/>
      <c r="BU217" s="100"/>
      <c r="BV217" s="100"/>
      <c r="BW217" s="100"/>
      <c r="BX217" s="100"/>
      <c r="BY217" s="100"/>
      <c r="BZ217" s="100"/>
      <c r="CA217" s="100"/>
      <c r="CB217" s="100"/>
      <c r="CC217" s="100"/>
      <c r="CD217" s="100"/>
      <c r="CE217" s="100"/>
      <c r="CF217" s="100"/>
      <c r="CG217" s="100"/>
      <c r="CH217" s="100"/>
      <c r="CI217" s="100"/>
      <c r="CJ217" s="100"/>
      <c r="CK217" s="100"/>
      <c r="CL217" s="100"/>
      <c r="CM217" s="100"/>
      <c r="CN217" s="100"/>
      <c r="CO217" s="100"/>
      <c r="CP217" s="100"/>
    </row>
    <row r="218" spans="1:94" ht="19.5" customHeight="1">
      <c r="A218" s="100"/>
      <c r="B218" s="100"/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  <c r="X218" s="100"/>
      <c r="Y218" s="100"/>
      <c r="Z218" s="100"/>
      <c r="AA218" s="100"/>
      <c r="AB218" s="100"/>
      <c r="AC218" s="100"/>
      <c r="AD218" s="100"/>
      <c r="AE218" s="100"/>
      <c r="AF218" s="100"/>
      <c r="AG218" s="100"/>
      <c r="AH218" s="100"/>
      <c r="AI218" s="100"/>
      <c r="AJ218" s="100"/>
      <c r="AK218" s="100"/>
      <c r="AL218" s="100"/>
      <c r="AM218" s="100"/>
      <c r="AN218" s="100"/>
      <c r="AO218" s="100"/>
      <c r="AP218" s="100"/>
      <c r="AQ218" s="100"/>
      <c r="AR218" s="100"/>
      <c r="AS218" s="100"/>
      <c r="AT218" s="100"/>
      <c r="AU218" s="100"/>
      <c r="AV218" s="100"/>
      <c r="AW218" s="100"/>
      <c r="AX218" s="100"/>
      <c r="AY218" s="100"/>
      <c r="AZ218" s="100"/>
      <c r="BA218" s="100"/>
      <c r="BB218" s="100"/>
      <c r="BC218" s="100"/>
      <c r="BD218" s="100"/>
      <c r="BE218" s="100"/>
      <c r="BF218" s="100"/>
      <c r="BG218" s="100"/>
      <c r="BH218" s="100"/>
      <c r="BI218" s="100"/>
      <c r="BJ218" s="100"/>
      <c r="BK218" s="100"/>
      <c r="BL218" s="100"/>
      <c r="BM218" s="100"/>
      <c r="BN218" s="100"/>
      <c r="BO218" s="100"/>
      <c r="BP218" s="100"/>
      <c r="BQ218" s="100"/>
      <c r="BR218" s="100"/>
      <c r="BS218" s="100"/>
      <c r="BT218" s="100"/>
      <c r="BU218" s="100"/>
      <c r="BV218" s="100"/>
      <c r="BW218" s="100"/>
      <c r="BX218" s="100"/>
      <c r="BY218" s="100"/>
      <c r="BZ218" s="100"/>
      <c r="CA218" s="100"/>
      <c r="CB218" s="100"/>
      <c r="CC218" s="100"/>
      <c r="CD218" s="100"/>
      <c r="CE218" s="100"/>
      <c r="CF218" s="100"/>
      <c r="CG218" s="100"/>
      <c r="CH218" s="100"/>
      <c r="CI218" s="100"/>
      <c r="CJ218" s="100"/>
      <c r="CK218" s="100"/>
      <c r="CL218" s="100"/>
      <c r="CM218" s="100"/>
      <c r="CN218" s="100"/>
      <c r="CO218" s="100"/>
      <c r="CP218" s="100"/>
    </row>
    <row r="219" spans="1:94" ht="19.5" customHeight="1">
      <c r="A219" s="100"/>
      <c r="B219" s="100"/>
      <c r="C219" s="100"/>
      <c r="D219" s="100"/>
      <c r="E219" s="100"/>
      <c r="F219" s="100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  <c r="X219" s="100"/>
      <c r="Y219" s="100"/>
      <c r="Z219" s="100"/>
      <c r="AA219" s="100"/>
      <c r="AB219" s="100"/>
      <c r="AC219" s="100"/>
      <c r="AD219" s="100"/>
      <c r="AE219" s="100"/>
      <c r="AF219" s="100"/>
      <c r="AG219" s="100"/>
      <c r="AH219" s="100"/>
      <c r="AI219" s="100"/>
      <c r="AJ219" s="100"/>
      <c r="AK219" s="100"/>
      <c r="AL219" s="100"/>
      <c r="AM219" s="100"/>
      <c r="AN219" s="100"/>
      <c r="AO219" s="100"/>
      <c r="AP219" s="100"/>
      <c r="AQ219" s="100"/>
      <c r="AR219" s="100"/>
      <c r="AS219" s="100"/>
      <c r="AT219" s="100"/>
      <c r="AU219" s="100"/>
      <c r="AV219" s="100"/>
      <c r="AW219" s="100"/>
      <c r="AX219" s="100"/>
      <c r="AY219" s="100"/>
      <c r="AZ219" s="100"/>
      <c r="BA219" s="100"/>
      <c r="BB219" s="100"/>
      <c r="BC219" s="100"/>
      <c r="BD219" s="100"/>
      <c r="BE219" s="100"/>
      <c r="BF219" s="100"/>
      <c r="BG219" s="100"/>
      <c r="BH219" s="100"/>
      <c r="BI219" s="100"/>
      <c r="BJ219" s="100"/>
      <c r="BK219" s="100"/>
      <c r="BL219" s="100"/>
      <c r="BM219" s="100"/>
      <c r="BN219" s="100"/>
      <c r="BO219" s="100"/>
      <c r="BP219" s="100"/>
      <c r="BQ219" s="100"/>
      <c r="BR219" s="100"/>
      <c r="BS219" s="100"/>
      <c r="BT219" s="100"/>
      <c r="BU219" s="100"/>
      <c r="BV219" s="100"/>
      <c r="BW219" s="100"/>
      <c r="BX219" s="100"/>
      <c r="BY219" s="100"/>
      <c r="BZ219" s="100"/>
      <c r="CA219" s="100"/>
      <c r="CB219" s="100"/>
      <c r="CC219" s="100"/>
      <c r="CD219" s="100"/>
      <c r="CE219" s="100"/>
      <c r="CF219" s="100"/>
      <c r="CG219" s="100"/>
      <c r="CH219" s="100"/>
      <c r="CI219" s="100"/>
      <c r="CJ219" s="100"/>
      <c r="CK219" s="100"/>
      <c r="CL219" s="100"/>
      <c r="CM219" s="100"/>
      <c r="CN219" s="100"/>
      <c r="CO219" s="100"/>
      <c r="CP219" s="100"/>
    </row>
    <row r="220" spans="1:94" ht="19.5" customHeight="1">
      <c r="A220" s="100"/>
      <c r="B220" s="100"/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  <c r="AF220" s="100"/>
      <c r="AG220" s="100"/>
      <c r="AH220" s="100"/>
      <c r="AI220" s="100"/>
      <c r="AJ220" s="100"/>
      <c r="AK220" s="100"/>
      <c r="AL220" s="100"/>
      <c r="AM220" s="100"/>
      <c r="AN220" s="100"/>
      <c r="AO220" s="100"/>
      <c r="AP220" s="100"/>
      <c r="AQ220" s="100"/>
      <c r="AR220" s="100"/>
      <c r="AS220" s="100"/>
      <c r="AT220" s="100"/>
      <c r="AU220" s="100"/>
      <c r="AV220" s="100"/>
      <c r="AW220" s="100"/>
      <c r="AX220" s="100"/>
      <c r="AY220" s="100"/>
      <c r="AZ220" s="100"/>
      <c r="BA220" s="100"/>
      <c r="BB220" s="100"/>
      <c r="BC220" s="100"/>
      <c r="BD220" s="100"/>
      <c r="BE220" s="100"/>
      <c r="BF220" s="100"/>
      <c r="BG220" s="100"/>
      <c r="BH220" s="100"/>
      <c r="BI220" s="100"/>
      <c r="BJ220" s="100"/>
      <c r="BK220" s="100"/>
      <c r="BL220" s="100"/>
      <c r="BM220" s="100"/>
      <c r="BN220" s="100"/>
      <c r="BO220" s="100"/>
      <c r="BP220" s="100"/>
      <c r="BQ220" s="100"/>
      <c r="BR220" s="100"/>
      <c r="BS220" s="100"/>
      <c r="BT220" s="100"/>
      <c r="BU220" s="100"/>
      <c r="BV220" s="100"/>
      <c r="BW220" s="100"/>
      <c r="BX220" s="100"/>
      <c r="BY220" s="100"/>
      <c r="BZ220" s="100"/>
      <c r="CA220" s="100"/>
      <c r="CB220" s="100"/>
      <c r="CC220" s="100"/>
      <c r="CD220" s="100"/>
      <c r="CE220" s="100"/>
      <c r="CF220" s="100"/>
      <c r="CG220" s="100"/>
      <c r="CH220" s="100"/>
      <c r="CI220" s="100"/>
      <c r="CJ220" s="100"/>
      <c r="CK220" s="100"/>
      <c r="CL220" s="100"/>
      <c r="CM220" s="100"/>
      <c r="CN220" s="100"/>
      <c r="CO220" s="100"/>
      <c r="CP220" s="100"/>
    </row>
    <row r="221" spans="1:94" ht="19.5" customHeight="1">
      <c r="A221" s="100"/>
      <c r="B221" s="100"/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  <c r="X221" s="100"/>
      <c r="Y221" s="100"/>
      <c r="Z221" s="100"/>
      <c r="AA221" s="100"/>
      <c r="AB221" s="100"/>
      <c r="AC221" s="100"/>
      <c r="AD221" s="100"/>
      <c r="AE221" s="100"/>
      <c r="AF221" s="100"/>
      <c r="AG221" s="100"/>
      <c r="AH221" s="100"/>
      <c r="AI221" s="100"/>
      <c r="AJ221" s="100"/>
      <c r="AK221" s="100"/>
      <c r="AL221" s="100"/>
      <c r="AM221" s="100"/>
      <c r="AN221" s="100"/>
      <c r="AO221" s="100"/>
      <c r="AP221" s="100"/>
      <c r="AQ221" s="100"/>
      <c r="AR221" s="100"/>
      <c r="AS221" s="100"/>
      <c r="AT221" s="100"/>
      <c r="AU221" s="100"/>
      <c r="AV221" s="100"/>
      <c r="AW221" s="100"/>
      <c r="AX221" s="100"/>
      <c r="AY221" s="100"/>
      <c r="AZ221" s="100"/>
      <c r="BA221" s="100"/>
      <c r="BB221" s="100"/>
      <c r="BC221" s="100"/>
      <c r="BD221" s="100"/>
      <c r="BE221" s="100"/>
      <c r="BF221" s="100"/>
      <c r="BG221" s="100"/>
      <c r="BH221" s="100"/>
      <c r="BI221" s="100"/>
      <c r="BJ221" s="100"/>
      <c r="BK221" s="100"/>
      <c r="BL221" s="100"/>
      <c r="BM221" s="100"/>
      <c r="BN221" s="100"/>
      <c r="BO221" s="100"/>
      <c r="BP221" s="100"/>
      <c r="BQ221" s="100"/>
      <c r="BR221" s="100"/>
      <c r="BS221" s="100"/>
      <c r="BT221" s="100"/>
      <c r="BU221" s="100"/>
      <c r="BV221" s="100"/>
      <c r="BW221" s="100"/>
      <c r="BX221" s="100"/>
      <c r="BY221" s="100"/>
      <c r="BZ221" s="100"/>
      <c r="CA221" s="100"/>
      <c r="CB221" s="100"/>
      <c r="CC221" s="100"/>
      <c r="CD221" s="100"/>
      <c r="CE221" s="100"/>
      <c r="CF221" s="100"/>
      <c r="CG221" s="100"/>
      <c r="CH221" s="100"/>
      <c r="CI221" s="100"/>
      <c r="CJ221" s="100"/>
      <c r="CK221" s="100"/>
      <c r="CL221" s="100"/>
      <c r="CM221" s="100"/>
      <c r="CN221" s="100"/>
      <c r="CO221" s="100"/>
      <c r="CP221" s="100"/>
    </row>
    <row r="222" spans="1:94" ht="19.5" customHeight="1">
      <c r="A222" s="100"/>
      <c r="B222" s="100"/>
      <c r="C222" s="100"/>
      <c r="D222" s="100"/>
      <c r="E222" s="100"/>
      <c r="F222" s="100"/>
      <c r="G222" s="100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  <c r="U222" s="100"/>
      <c r="V222" s="100"/>
      <c r="W222" s="100"/>
      <c r="X222" s="100"/>
      <c r="Y222" s="100"/>
      <c r="Z222" s="100"/>
      <c r="AA222" s="100"/>
      <c r="AB222" s="100"/>
      <c r="AC222" s="100"/>
      <c r="AD222" s="100"/>
      <c r="AE222" s="100"/>
      <c r="AF222" s="100"/>
      <c r="AG222" s="100"/>
      <c r="AH222" s="100"/>
      <c r="AI222" s="100"/>
      <c r="AJ222" s="100"/>
      <c r="AK222" s="100"/>
      <c r="AL222" s="100"/>
      <c r="AM222" s="100"/>
      <c r="AN222" s="100"/>
      <c r="AO222" s="100"/>
      <c r="AP222" s="100"/>
      <c r="AQ222" s="100"/>
      <c r="AR222" s="100"/>
      <c r="AS222" s="100"/>
      <c r="AT222" s="100"/>
      <c r="AU222" s="100"/>
      <c r="AV222" s="100"/>
      <c r="AW222" s="100"/>
      <c r="AX222" s="100"/>
      <c r="AY222" s="100"/>
      <c r="AZ222" s="100"/>
      <c r="BA222" s="100"/>
      <c r="BB222" s="100"/>
      <c r="BC222" s="100"/>
      <c r="BD222" s="100"/>
      <c r="BE222" s="100"/>
      <c r="BF222" s="100"/>
      <c r="BG222" s="100"/>
      <c r="BH222" s="100"/>
      <c r="BI222" s="100"/>
      <c r="BJ222" s="100"/>
      <c r="BK222" s="100"/>
      <c r="BL222" s="100"/>
      <c r="BM222" s="100"/>
      <c r="BN222" s="100"/>
      <c r="BO222" s="100"/>
      <c r="BP222" s="100"/>
      <c r="BQ222" s="100"/>
      <c r="BR222" s="100"/>
      <c r="BS222" s="100"/>
      <c r="BT222" s="100"/>
      <c r="BU222" s="100"/>
      <c r="BV222" s="100"/>
      <c r="BW222" s="100"/>
      <c r="BX222" s="100"/>
      <c r="BY222" s="100"/>
      <c r="BZ222" s="100"/>
      <c r="CA222" s="100"/>
      <c r="CB222" s="100"/>
      <c r="CC222" s="100"/>
      <c r="CD222" s="100"/>
      <c r="CE222" s="100"/>
      <c r="CF222" s="100"/>
      <c r="CG222" s="100"/>
      <c r="CH222" s="100"/>
      <c r="CI222" s="100"/>
      <c r="CJ222" s="100"/>
      <c r="CK222" s="100"/>
      <c r="CL222" s="100"/>
      <c r="CM222" s="100"/>
      <c r="CN222" s="100"/>
      <c r="CO222" s="100"/>
      <c r="CP222" s="100"/>
    </row>
    <row r="223" spans="1:94" ht="19.5" customHeight="1">
      <c r="A223" s="100"/>
      <c r="B223" s="100"/>
      <c r="C223" s="100"/>
      <c r="D223" s="100"/>
      <c r="E223" s="100"/>
      <c r="F223" s="100"/>
      <c r="G223" s="100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  <c r="Z223" s="100"/>
      <c r="AA223" s="100"/>
      <c r="AB223" s="100"/>
      <c r="AC223" s="100"/>
      <c r="AD223" s="100"/>
      <c r="AE223" s="100"/>
      <c r="AF223" s="100"/>
      <c r="AG223" s="100"/>
      <c r="AH223" s="100"/>
      <c r="AI223" s="100"/>
      <c r="AJ223" s="100"/>
      <c r="AK223" s="100"/>
      <c r="AL223" s="100"/>
      <c r="AM223" s="100"/>
      <c r="AN223" s="100"/>
      <c r="AO223" s="100"/>
      <c r="AP223" s="100"/>
      <c r="AQ223" s="100"/>
      <c r="AR223" s="100"/>
      <c r="AS223" s="100"/>
      <c r="AT223" s="100"/>
      <c r="AU223" s="100"/>
      <c r="AV223" s="100"/>
      <c r="AW223" s="100"/>
      <c r="AX223" s="100"/>
      <c r="AY223" s="100"/>
      <c r="AZ223" s="100"/>
      <c r="BA223" s="100"/>
      <c r="BB223" s="100"/>
      <c r="BC223" s="100"/>
      <c r="BD223" s="100"/>
      <c r="BE223" s="100"/>
      <c r="BF223" s="100"/>
      <c r="BG223" s="100"/>
      <c r="BH223" s="100"/>
      <c r="BI223" s="100"/>
      <c r="BJ223" s="100"/>
      <c r="BK223" s="100"/>
      <c r="BL223" s="100"/>
      <c r="BM223" s="100"/>
      <c r="BN223" s="100"/>
      <c r="BO223" s="100"/>
      <c r="BP223" s="100"/>
      <c r="BQ223" s="100"/>
      <c r="BR223" s="100"/>
      <c r="BS223" s="100"/>
      <c r="BT223" s="100"/>
      <c r="BU223" s="100"/>
      <c r="BV223" s="100"/>
      <c r="BW223" s="100"/>
      <c r="BX223" s="100"/>
      <c r="BY223" s="100"/>
      <c r="BZ223" s="100"/>
      <c r="CA223" s="100"/>
      <c r="CB223" s="100"/>
      <c r="CC223" s="100"/>
      <c r="CD223" s="100"/>
      <c r="CE223" s="100"/>
      <c r="CF223" s="100"/>
      <c r="CG223" s="100"/>
      <c r="CH223" s="100"/>
      <c r="CI223" s="100"/>
      <c r="CJ223" s="100"/>
      <c r="CK223" s="100"/>
      <c r="CL223" s="100"/>
      <c r="CM223" s="100"/>
      <c r="CN223" s="100"/>
      <c r="CO223" s="100"/>
      <c r="CP223" s="100"/>
    </row>
    <row r="224" spans="1:94" ht="19.5" customHeight="1">
      <c r="A224" s="100"/>
      <c r="B224" s="100"/>
      <c r="C224" s="100"/>
      <c r="D224" s="100"/>
      <c r="E224" s="100"/>
      <c r="F224" s="100"/>
      <c r="G224" s="100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  <c r="Z224" s="100"/>
      <c r="AA224" s="100"/>
      <c r="AB224" s="100"/>
      <c r="AC224" s="100"/>
      <c r="AD224" s="100"/>
      <c r="AE224" s="100"/>
      <c r="AF224" s="100"/>
      <c r="AG224" s="100"/>
      <c r="AH224" s="100"/>
      <c r="AI224" s="100"/>
      <c r="AJ224" s="100"/>
      <c r="AK224" s="100"/>
      <c r="AL224" s="100"/>
      <c r="AM224" s="100"/>
      <c r="AN224" s="100"/>
      <c r="AO224" s="100"/>
      <c r="AP224" s="100"/>
      <c r="AQ224" s="100"/>
      <c r="AR224" s="100"/>
      <c r="AS224" s="100"/>
      <c r="AT224" s="100"/>
      <c r="AU224" s="100"/>
      <c r="AV224" s="100"/>
      <c r="AW224" s="100"/>
      <c r="AX224" s="100"/>
      <c r="AY224" s="100"/>
      <c r="AZ224" s="100"/>
      <c r="BA224" s="100"/>
      <c r="BB224" s="100"/>
      <c r="BC224" s="100"/>
      <c r="BD224" s="100"/>
      <c r="BE224" s="100"/>
      <c r="BF224" s="100"/>
      <c r="BG224" s="100"/>
      <c r="BH224" s="100"/>
      <c r="BI224" s="100"/>
      <c r="BJ224" s="100"/>
      <c r="BK224" s="100"/>
      <c r="BL224" s="100"/>
      <c r="BM224" s="100"/>
      <c r="BN224" s="100"/>
      <c r="BO224" s="100"/>
      <c r="BP224" s="100"/>
      <c r="BQ224" s="100"/>
      <c r="BR224" s="100"/>
      <c r="BS224" s="100"/>
      <c r="BT224" s="100"/>
      <c r="BU224" s="100"/>
      <c r="BV224" s="100"/>
      <c r="BW224" s="100"/>
      <c r="BX224" s="100"/>
      <c r="BY224" s="100"/>
      <c r="BZ224" s="100"/>
      <c r="CA224" s="100"/>
      <c r="CB224" s="100"/>
      <c r="CC224" s="100"/>
      <c r="CD224" s="100"/>
      <c r="CE224" s="100"/>
      <c r="CF224" s="100"/>
      <c r="CG224" s="100"/>
      <c r="CH224" s="100"/>
      <c r="CI224" s="100"/>
      <c r="CJ224" s="100"/>
      <c r="CK224" s="100"/>
      <c r="CL224" s="100"/>
      <c r="CM224" s="100"/>
      <c r="CN224" s="100"/>
      <c r="CO224" s="100"/>
      <c r="CP224" s="100"/>
    </row>
    <row r="225" spans="1:94" ht="19.5" customHeight="1">
      <c r="A225" s="100"/>
      <c r="B225" s="100"/>
      <c r="C225" s="100"/>
      <c r="D225" s="100"/>
      <c r="E225" s="100"/>
      <c r="F225" s="100"/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/>
      <c r="T225" s="100"/>
      <c r="U225" s="100"/>
      <c r="V225" s="100"/>
      <c r="W225" s="100"/>
      <c r="X225" s="100"/>
      <c r="Y225" s="100"/>
      <c r="Z225" s="100"/>
      <c r="AA225" s="100"/>
      <c r="AB225" s="100"/>
      <c r="AC225" s="100"/>
      <c r="AD225" s="100"/>
      <c r="AE225" s="100"/>
      <c r="AF225" s="100"/>
      <c r="AG225" s="100"/>
      <c r="AH225" s="100"/>
      <c r="AI225" s="100"/>
      <c r="AJ225" s="100"/>
      <c r="AK225" s="100"/>
      <c r="AL225" s="100"/>
      <c r="AM225" s="100"/>
      <c r="AN225" s="100"/>
      <c r="AO225" s="100"/>
      <c r="AP225" s="100"/>
      <c r="AQ225" s="100"/>
      <c r="AR225" s="100"/>
      <c r="AS225" s="100"/>
      <c r="AT225" s="100"/>
      <c r="AU225" s="100"/>
      <c r="AV225" s="100"/>
      <c r="AW225" s="100"/>
      <c r="AX225" s="100"/>
      <c r="AY225" s="100"/>
      <c r="AZ225" s="100"/>
      <c r="BA225" s="100"/>
      <c r="BB225" s="100"/>
      <c r="BC225" s="100"/>
      <c r="BD225" s="100"/>
      <c r="BE225" s="100"/>
      <c r="BF225" s="100"/>
      <c r="BG225" s="100"/>
      <c r="BH225" s="100"/>
      <c r="BI225" s="100"/>
      <c r="BJ225" s="100"/>
      <c r="BK225" s="100"/>
      <c r="BL225" s="100"/>
      <c r="BM225" s="100"/>
      <c r="BN225" s="100"/>
      <c r="BO225" s="100"/>
      <c r="BP225" s="100"/>
      <c r="BQ225" s="100"/>
      <c r="BR225" s="100"/>
      <c r="BS225" s="100"/>
      <c r="BT225" s="100"/>
      <c r="BU225" s="100"/>
      <c r="BV225" s="100"/>
      <c r="BW225" s="100"/>
      <c r="BX225" s="100"/>
      <c r="BY225" s="100"/>
      <c r="BZ225" s="100"/>
      <c r="CA225" s="100"/>
      <c r="CB225" s="100"/>
      <c r="CC225" s="100"/>
      <c r="CD225" s="100"/>
      <c r="CE225" s="100"/>
      <c r="CF225" s="100"/>
      <c r="CG225" s="100"/>
      <c r="CH225" s="100"/>
      <c r="CI225" s="100"/>
      <c r="CJ225" s="100"/>
      <c r="CK225" s="100"/>
      <c r="CL225" s="100"/>
      <c r="CM225" s="100"/>
      <c r="CN225" s="100"/>
      <c r="CO225" s="100"/>
      <c r="CP225" s="100"/>
    </row>
    <row r="226" spans="1:94" ht="19.5" customHeight="1">
      <c r="A226" s="100"/>
      <c r="B226" s="100"/>
      <c r="C226" s="100"/>
      <c r="D226" s="100"/>
      <c r="E226" s="100"/>
      <c r="F226" s="100"/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  <c r="X226" s="100"/>
      <c r="Y226" s="100"/>
      <c r="Z226" s="100"/>
      <c r="AA226" s="100"/>
      <c r="AB226" s="100"/>
      <c r="AC226" s="100"/>
      <c r="AD226" s="100"/>
      <c r="AE226" s="100"/>
      <c r="AF226" s="100"/>
      <c r="AG226" s="100"/>
      <c r="AH226" s="100"/>
      <c r="AI226" s="100"/>
      <c r="AJ226" s="100"/>
      <c r="AK226" s="100"/>
      <c r="AL226" s="100"/>
      <c r="AM226" s="100"/>
      <c r="AN226" s="100"/>
      <c r="AO226" s="100"/>
      <c r="AP226" s="100"/>
      <c r="AQ226" s="100"/>
      <c r="AR226" s="100"/>
      <c r="AS226" s="100"/>
      <c r="AT226" s="100"/>
      <c r="AU226" s="100"/>
      <c r="AV226" s="100"/>
      <c r="AW226" s="100"/>
      <c r="AX226" s="100"/>
      <c r="AY226" s="100"/>
      <c r="AZ226" s="100"/>
      <c r="BA226" s="100"/>
      <c r="BB226" s="100"/>
      <c r="BC226" s="100"/>
      <c r="BD226" s="100"/>
      <c r="BE226" s="100"/>
      <c r="BF226" s="100"/>
      <c r="BG226" s="100"/>
      <c r="BH226" s="100"/>
      <c r="BI226" s="100"/>
      <c r="BJ226" s="100"/>
      <c r="BK226" s="100"/>
      <c r="BL226" s="100"/>
      <c r="BM226" s="100"/>
      <c r="BN226" s="100"/>
      <c r="BO226" s="100"/>
      <c r="BP226" s="100"/>
      <c r="BQ226" s="100"/>
      <c r="BR226" s="100"/>
      <c r="BS226" s="100"/>
      <c r="BT226" s="100"/>
      <c r="BU226" s="100"/>
      <c r="BV226" s="100"/>
      <c r="BW226" s="100"/>
      <c r="BX226" s="100"/>
      <c r="BY226" s="100"/>
      <c r="BZ226" s="100"/>
      <c r="CA226" s="100"/>
      <c r="CB226" s="100"/>
      <c r="CC226" s="100"/>
      <c r="CD226" s="100"/>
      <c r="CE226" s="100"/>
      <c r="CF226" s="100"/>
      <c r="CG226" s="100"/>
      <c r="CH226" s="100"/>
      <c r="CI226" s="100"/>
      <c r="CJ226" s="100"/>
      <c r="CK226" s="100"/>
      <c r="CL226" s="100"/>
      <c r="CM226" s="100"/>
      <c r="CN226" s="100"/>
      <c r="CO226" s="100"/>
      <c r="CP226" s="100"/>
    </row>
    <row r="227" spans="1:94" ht="19.5" customHeight="1">
      <c r="A227" s="100"/>
      <c r="B227" s="100"/>
      <c r="C227" s="100"/>
      <c r="D227" s="100"/>
      <c r="E227" s="100"/>
      <c r="F227" s="100"/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  <c r="Z227" s="100"/>
      <c r="AA227" s="100"/>
      <c r="AB227" s="100"/>
      <c r="AC227" s="100"/>
      <c r="AD227" s="100"/>
      <c r="AE227" s="100"/>
      <c r="AF227" s="100"/>
      <c r="AG227" s="100"/>
      <c r="AH227" s="100"/>
      <c r="AI227" s="100"/>
      <c r="AJ227" s="100"/>
      <c r="AK227" s="100"/>
      <c r="AL227" s="100"/>
      <c r="AM227" s="100"/>
      <c r="AN227" s="100"/>
      <c r="AO227" s="100"/>
      <c r="AP227" s="100"/>
      <c r="AQ227" s="100"/>
      <c r="AR227" s="100"/>
      <c r="AS227" s="100"/>
      <c r="AT227" s="100"/>
      <c r="AU227" s="100"/>
      <c r="AV227" s="100"/>
      <c r="AW227" s="100"/>
      <c r="AX227" s="100"/>
      <c r="AY227" s="100"/>
      <c r="AZ227" s="100"/>
      <c r="BA227" s="100"/>
      <c r="BB227" s="100"/>
      <c r="BC227" s="100"/>
      <c r="BD227" s="100"/>
      <c r="BE227" s="100"/>
      <c r="BF227" s="100"/>
      <c r="BG227" s="100"/>
      <c r="BH227" s="100"/>
      <c r="BI227" s="100"/>
      <c r="BJ227" s="100"/>
      <c r="BK227" s="100"/>
      <c r="BL227" s="100"/>
      <c r="BM227" s="100"/>
      <c r="BN227" s="100"/>
      <c r="BO227" s="100"/>
      <c r="BP227" s="100"/>
      <c r="BQ227" s="100"/>
      <c r="BR227" s="100"/>
      <c r="BS227" s="100"/>
      <c r="BT227" s="100"/>
      <c r="BU227" s="100"/>
      <c r="BV227" s="100"/>
      <c r="BW227" s="100"/>
      <c r="BX227" s="100"/>
      <c r="BY227" s="100"/>
      <c r="BZ227" s="100"/>
      <c r="CA227" s="100"/>
      <c r="CB227" s="100"/>
      <c r="CC227" s="100"/>
      <c r="CD227" s="100"/>
      <c r="CE227" s="100"/>
      <c r="CF227" s="100"/>
      <c r="CG227" s="100"/>
      <c r="CH227" s="100"/>
      <c r="CI227" s="100"/>
      <c r="CJ227" s="100"/>
      <c r="CK227" s="100"/>
      <c r="CL227" s="100"/>
      <c r="CM227" s="100"/>
      <c r="CN227" s="100"/>
      <c r="CO227" s="100"/>
      <c r="CP227" s="100"/>
    </row>
    <row r="228" spans="1:94" ht="19.5" customHeight="1">
      <c r="A228" s="100"/>
      <c r="B228" s="100"/>
      <c r="C228" s="100"/>
      <c r="D228" s="100"/>
      <c r="E228" s="100"/>
      <c r="F228" s="100"/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  <c r="U228" s="100"/>
      <c r="V228" s="100"/>
      <c r="W228" s="100"/>
      <c r="X228" s="100"/>
      <c r="Y228" s="100"/>
      <c r="Z228" s="100"/>
      <c r="AA228" s="100"/>
      <c r="AB228" s="100"/>
      <c r="AC228" s="100"/>
      <c r="AD228" s="100"/>
      <c r="AE228" s="100"/>
      <c r="AF228" s="100"/>
      <c r="AG228" s="100"/>
      <c r="AH228" s="100"/>
      <c r="AI228" s="100"/>
      <c r="AJ228" s="100"/>
      <c r="AK228" s="100"/>
      <c r="AL228" s="100"/>
      <c r="AM228" s="100"/>
      <c r="AN228" s="100"/>
      <c r="AO228" s="100"/>
      <c r="AP228" s="100"/>
      <c r="AQ228" s="100"/>
      <c r="AR228" s="100"/>
      <c r="AS228" s="100"/>
      <c r="AT228" s="100"/>
      <c r="AU228" s="100"/>
      <c r="AV228" s="100"/>
      <c r="AW228" s="100"/>
      <c r="AX228" s="100"/>
      <c r="AY228" s="100"/>
      <c r="AZ228" s="100"/>
      <c r="BA228" s="100"/>
      <c r="BB228" s="100"/>
      <c r="BC228" s="100"/>
      <c r="BD228" s="100"/>
      <c r="BE228" s="100"/>
      <c r="BF228" s="100"/>
      <c r="BG228" s="100"/>
      <c r="BH228" s="100"/>
      <c r="BI228" s="100"/>
      <c r="BJ228" s="100"/>
      <c r="BK228" s="100"/>
      <c r="BL228" s="100"/>
      <c r="BM228" s="100"/>
      <c r="BN228" s="100"/>
      <c r="BO228" s="100"/>
      <c r="BP228" s="100"/>
      <c r="BQ228" s="100"/>
      <c r="BR228" s="100"/>
      <c r="BS228" s="100"/>
      <c r="BT228" s="100"/>
      <c r="BU228" s="100"/>
      <c r="BV228" s="100"/>
      <c r="BW228" s="100"/>
      <c r="BX228" s="100"/>
      <c r="BY228" s="100"/>
      <c r="BZ228" s="100"/>
      <c r="CA228" s="100"/>
      <c r="CB228" s="100"/>
      <c r="CC228" s="100"/>
      <c r="CD228" s="100"/>
      <c r="CE228" s="100"/>
      <c r="CF228" s="100"/>
      <c r="CG228" s="100"/>
      <c r="CH228" s="100"/>
      <c r="CI228" s="100"/>
      <c r="CJ228" s="100"/>
      <c r="CK228" s="100"/>
      <c r="CL228" s="100"/>
      <c r="CM228" s="100"/>
      <c r="CN228" s="100"/>
      <c r="CO228" s="100"/>
      <c r="CP228" s="100"/>
    </row>
    <row r="229" spans="1:94" ht="19.5" customHeight="1">
      <c r="A229" s="100"/>
      <c r="B229" s="100"/>
      <c r="C229" s="100"/>
      <c r="D229" s="100"/>
      <c r="E229" s="100"/>
      <c r="F229" s="100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  <c r="U229" s="100"/>
      <c r="V229" s="100"/>
      <c r="W229" s="100"/>
      <c r="X229" s="100"/>
      <c r="Y229" s="100"/>
      <c r="Z229" s="100"/>
      <c r="AA229" s="100"/>
      <c r="AB229" s="100"/>
      <c r="AC229" s="100"/>
      <c r="AD229" s="100"/>
      <c r="AE229" s="100"/>
      <c r="AF229" s="100"/>
      <c r="AG229" s="100"/>
      <c r="AH229" s="100"/>
      <c r="AI229" s="100"/>
      <c r="AJ229" s="100"/>
      <c r="AK229" s="100"/>
      <c r="AL229" s="100"/>
      <c r="AM229" s="100"/>
      <c r="AN229" s="100"/>
      <c r="AO229" s="100"/>
      <c r="AP229" s="100"/>
      <c r="AQ229" s="100"/>
      <c r="AR229" s="100"/>
      <c r="AS229" s="100"/>
      <c r="AT229" s="100"/>
      <c r="AU229" s="100"/>
      <c r="AV229" s="100"/>
      <c r="AW229" s="100"/>
      <c r="AX229" s="100"/>
      <c r="AY229" s="100"/>
      <c r="AZ229" s="100"/>
      <c r="BA229" s="100"/>
      <c r="BB229" s="100"/>
      <c r="BC229" s="100"/>
      <c r="BD229" s="100"/>
      <c r="BE229" s="100"/>
      <c r="BF229" s="100"/>
      <c r="BG229" s="100"/>
      <c r="BH229" s="100"/>
      <c r="BI229" s="100"/>
      <c r="BJ229" s="100"/>
      <c r="BK229" s="100"/>
      <c r="BL229" s="100"/>
      <c r="BM229" s="100"/>
      <c r="BN229" s="100"/>
      <c r="BO229" s="100"/>
      <c r="BP229" s="100"/>
      <c r="BQ229" s="100"/>
      <c r="BR229" s="100"/>
      <c r="BS229" s="100"/>
      <c r="BT229" s="100"/>
      <c r="BU229" s="100"/>
      <c r="BV229" s="100"/>
      <c r="BW229" s="100"/>
      <c r="BX229" s="100"/>
      <c r="BY229" s="100"/>
      <c r="BZ229" s="100"/>
      <c r="CA229" s="100"/>
      <c r="CB229" s="100"/>
      <c r="CC229" s="100"/>
      <c r="CD229" s="100"/>
      <c r="CE229" s="100"/>
      <c r="CF229" s="100"/>
      <c r="CG229" s="100"/>
      <c r="CH229" s="100"/>
      <c r="CI229" s="100"/>
      <c r="CJ229" s="100"/>
      <c r="CK229" s="100"/>
      <c r="CL229" s="100"/>
      <c r="CM229" s="100"/>
      <c r="CN229" s="100"/>
      <c r="CO229" s="100"/>
      <c r="CP229" s="100"/>
    </row>
    <row r="230" spans="1:94" ht="19.5" customHeight="1">
      <c r="A230" s="100"/>
      <c r="B230" s="100"/>
      <c r="C230" s="100"/>
      <c r="D230" s="100"/>
      <c r="E230" s="100"/>
      <c r="F230" s="100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  <c r="U230" s="100"/>
      <c r="V230" s="100"/>
      <c r="W230" s="100"/>
      <c r="X230" s="100"/>
      <c r="Y230" s="100"/>
      <c r="Z230" s="100"/>
      <c r="AA230" s="100"/>
      <c r="AB230" s="100"/>
      <c r="AC230" s="100"/>
      <c r="AD230" s="100"/>
      <c r="AE230" s="100"/>
      <c r="AF230" s="100"/>
      <c r="AG230" s="100"/>
      <c r="AH230" s="100"/>
      <c r="AI230" s="100"/>
      <c r="AJ230" s="100"/>
      <c r="AK230" s="100"/>
      <c r="AL230" s="100"/>
      <c r="AM230" s="100"/>
      <c r="AN230" s="100"/>
      <c r="AO230" s="100"/>
      <c r="AP230" s="100"/>
      <c r="AQ230" s="100"/>
      <c r="AR230" s="100"/>
      <c r="AS230" s="100"/>
      <c r="AT230" s="100"/>
      <c r="AU230" s="100"/>
      <c r="AV230" s="100"/>
      <c r="AW230" s="100"/>
      <c r="AX230" s="100"/>
      <c r="AY230" s="100"/>
      <c r="AZ230" s="100"/>
      <c r="BA230" s="100"/>
      <c r="BB230" s="100"/>
      <c r="BC230" s="100"/>
      <c r="BD230" s="100"/>
      <c r="BE230" s="100"/>
      <c r="BF230" s="100"/>
      <c r="BG230" s="100"/>
      <c r="BH230" s="100"/>
      <c r="BI230" s="100"/>
      <c r="BJ230" s="100"/>
      <c r="BK230" s="100"/>
      <c r="BL230" s="100"/>
      <c r="BM230" s="100"/>
      <c r="BN230" s="100"/>
      <c r="BO230" s="100"/>
      <c r="BP230" s="100"/>
      <c r="BQ230" s="100"/>
      <c r="BR230" s="100"/>
      <c r="BS230" s="100"/>
      <c r="BT230" s="100"/>
      <c r="BU230" s="100"/>
      <c r="BV230" s="100"/>
      <c r="BW230" s="100"/>
      <c r="BX230" s="100"/>
      <c r="BY230" s="100"/>
      <c r="BZ230" s="100"/>
      <c r="CA230" s="100"/>
      <c r="CB230" s="100"/>
      <c r="CC230" s="100"/>
      <c r="CD230" s="100"/>
      <c r="CE230" s="100"/>
      <c r="CF230" s="100"/>
      <c r="CG230" s="100"/>
      <c r="CH230" s="100"/>
      <c r="CI230" s="100"/>
      <c r="CJ230" s="100"/>
      <c r="CK230" s="100"/>
      <c r="CL230" s="100"/>
      <c r="CM230" s="100"/>
      <c r="CN230" s="100"/>
      <c r="CO230" s="100"/>
      <c r="CP230" s="100"/>
    </row>
    <row r="231" spans="1:94" ht="19.5" customHeight="1">
      <c r="A231" s="100"/>
      <c r="B231" s="100"/>
      <c r="C231" s="100"/>
      <c r="D231" s="100"/>
      <c r="E231" s="100"/>
      <c r="F231" s="100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/>
      <c r="T231" s="100"/>
      <c r="U231" s="100"/>
      <c r="V231" s="100"/>
      <c r="W231" s="100"/>
      <c r="X231" s="100"/>
      <c r="Y231" s="100"/>
      <c r="Z231" s="100"/>
      <c r="AA231" s="100"/>
      <c r="AB231" s="100"/>
      <c r="AC231" s="100"/>
      <c r="AD231" s="100"/>
      <c r="AE231" s="100"/>
      <c r="AF231" s="100"/>
      <c r="AG231" s="100"/>
      <c r="AH231" s="100"/>
      <c r="AI231" s="100"/>
      <c r="AJ231" s="100"/>
      <c r="AK231" s="100"/>
      <c r="AL231" s="100"/>
      <c r="AM231" s="100"/>
      <c r="AN231" s="100"/>
      <c r="AO231" s="100"/>
      <c r="AP231" s="100"/>
      <c r="AQ231" s="100"/>
      <c r="AR231" s="100"/>
      <c r="AS231" s="100"/>
      <c r="AT231" s="100"/>
      <c r="AU231" s="100"/>
      <c r="AV231" s="100"/>
      <c r="AW231" s="100"/>
      <c r="AX231" s="100"/>
      <c r="AY231" s="100"/>
      <c r="AZ231" s="100"/>
      <c r="BA231" s="100"/>
      <c r="BB231" s="100"/>
      <c r="BC231" s="100"/>
      <c r="BD231" s="100"/>
      <c r="BE231" s="100"/>
      <c r="BF231" s="100"/>
      <c r="BG231" s="100"/>
      <c r="BH231" s="100"/>
      <c r="BI231" s="100"/>
      <c r="BJ231" s="100"/>
      <c r="BK231" s="100"/>
      <c r="BL231" s="100"/>
      <c r="BM231" s="100"/>
      <c r="BN231" s="100"/>
      <c r="BO231" s="100"/>
      <c r="BP231" s="100"/>
      <c r="BQ231" s="100"/>
      <c r="BR231" s="100"/>
      <c r="BS231" s="100"/>
      <c r="BT231" s="100"/>
      <c r="BU231" s="100"/>
      <c r="BV231" s="100"/>
      <c r="BW231" s="100"/>
      <c r="BX231" s="100"/>
      <c r="BY231" s="100"/>
      <c r="BZ231" s="100"/>
      <c r="CA231" s="100"/>
      <c r="CB231" s="100"/>
      <c r="CC231" s="100"/>
      <c r="CD231" s="100"/>
      <c r="CE231" s="100"/>
      <c r="CF231" s="100"/>
      <c r="CG231" s="100"/>
      <c r="CH231" s="100"/>
      <c r="CI231" s="100"/>
      <c r="CJ231" s="100"/>
      <c r="CK231" s="100"/>
      <c r="CL231" s="100"/>
      <c r="CM231" s="100"/>
      <c r="CN231" s="100"/>
      <c r="CO231" s="100"/>
      <c r="CP231" s="100"/>
    </row>
    <row r="232" spans="1:94" ht="19.5" customHeight="1">
      <c r="A232" s="100"/>
      <c r="B232" s="100"/>
      <c r="C232" s="100"/>
      <c r="D232" s="100"/>
      <c r="E232" s="100"/>
      <c r="F232" s="100"/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/>
      <c r="T232" s="100"/>
      <c r="U232" s="100"/>
      <c r="V232" s="100"/>
      <c r="W232" s="100"/>
      <c r="X232" s="100"/>
      <c r="Y232" s="100"/>
      <c r="Z232" s="100"/>
      <c r="AA232" s="100"/>
      <c r="AB232" s="100"/>
      <c r="AC232" s="100"/>
      <c r="AD232" s="100"/>
      <c r="AE232" s="100"/>
      <c r="AF232" s="100"/>
      <c r="AG232" s="100"/>
      <c r="AH232" s="100"/>
      <c r="AI232" s="100"/>
      <c r="AJ232" s="100"/>
      <c r="AK232" s="100"/>
      <c r="AL232" s="100"/>
      <c r="AM232" s="100"/>
      <c r="AN232" s="100"/>
      <c r="AO232" s="100"/>
      <c r="AP232" s="100"/>
      <c r="AQ232" s="100"/>
      <c r="AR232" s="100"/>
      <c r="AS232" s="100"/>
      <c r="AT232" s="100"/>
      <c r="AU232" s="100"/>
      <c r="AV232" s="100"/>
      <c r="AW232" s="100"/>
      <c r="AX232" s="100"/>
      <c r="AY232" s="100"/>
      <c r="AZ232" s="100"/>
      <c r="BA232" s="100"/>
      <c r="BB232" s="100"/>
      <c r="BC232" s="100"/>
      <c r="BD232" s="100"/>
      <c r="BE232" s="100"/>
      <c r="BF232" s="100"/>
      <c r="BG232" s="100"/>
      <c r="BH232" s="100"/>
      <c r="BI232" s="100"/>
      <c r="BJ232" s="100"/>
      <c r="BK232" s="100"/>
      <c r="BL232" s="100"/>
      <c r="BM232" s="100"/>
      <c r="BN232" s="100"/>
      <c r="BO232" s="100"/>
      <c r="BP232" s="100"/>
      <c r="BQ232" s="100"/>
      <c r="BR232" s="100"/>
      <c r="BS232" s="100"/>
      <c r="BT232" s="100"/>
      <c r="BU232" s="100"/>
      <c r="BV232" s="100"/>
      <c r="BW232" s="100"/>
      <c r="BX232" s="100"/>
      <c r="BY232" s="100"/>
      <c r="BZ232" s="100"/>
      <c r="CA232" s="100"/>
      <c r="CB232" s="100"/>
      <c r="CC232" s="100"/>
      <c r="CD232" s="100"/>
      <c r="CE232" s="100"/>
      <c r="CF232" s="100"/>
      <c r="CG232" s="100"/>
      <c r="CH232" s="100"/>
      <c r="CI232" s="100"/>
      <c r="CJ232" s="100"/>
      <c r="CK232" s="100"/>
      <c r="CL232" s="100"/>
      <c r="CM232" s="100"/>
      <c r="CN232" s="100"/>
      <c r="CO232" s="100"/>
      <c r="CP232" s="100"/>
    </row>
    <row r="233" spans="1:94" ht="19.5" customHeight="1">
      <c r="A233" s="100"/>
      <c r="B233" s="100"/>
      <c r="C233" s="100"/>
      <c r="D233" s="100"/>
      <c r="E233" s="100"/>
      <c r="F233" s="100"/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/>
      <c r="T233" s="100"/>
      <c r="U233" s="100"/>
      <c r="V233" s="100"/>
      <c r="W233" s="100"/>
      <c r="X233" s="100"/>
      <c r="Y233" s="100"/>
      <c r="Z233" s="100"/>
      <c r="AA233" s="100"/>
      <c r="AB233" s="100"/>
      <c r="AC233" s="100"/>
      <c r="AD233" s="100"/>
      <c r="AE233" s="100"/>
      <c r="AF233" s="100"/>
      <c r="AG233" s="100"/>
      <c r="AH233" s="100"/>
      <c r="AI233" s="100"/>
      <c r="AJ233" s="100"/>
      <c r="AK233" s="100"/>
      <c r="AL233" s="100"/>
      <c r="AM233" s="100"/>
      <c r="AN233" s="100"/>
      <c r="AO233" s="100"/>
      <c r="AP233" s="100"/>
      <c r="AQ233" s="100"/>
      <c r="AR233" s="100"/>
      <c r="AS233" s="100"/>
      <c r="AT233" s="100"/>
      <c r="AU233" s="100"/>
      <c r="AV233" s="100"/>
      <c r="AW233" s="100"/>
      <c r="AX233" s="100"/>
      <c r="AY233" s="100"/>
      <c r="AZ233" s="100"/>
      <c r="BA233" s="100"/>
      <c r="BB233" s="100"/>
      <c r="BC233" s="100"/>
      <c r="BD233" s="100"/>
      <c r="BE233" s="100"/>
      <c r="BF233" s="100"/>
      <c r="BG233" s="100"/>
      <c r="BH233" s="100"/>
      <c r="BI233" s="100"/>
      <c r="BJ233" s="100"/>
      <c r="BK233" s="100"/>
      <c r="BL233" s="100"/>
      <c r="BM233" s="100"/>
      <c r="BN233" s="100"/>
      <c r="BO233" s="100"/>
      <c r="BP233" s="100"/>
      <c r="BQ233" s="100"/>
      <c r="BR233" s="100"/>
      <c r="BS233" s="100"/>
      <c r="BT233" s="100"/>
      <c r="BU233" s="100"/>
      <c r="BV233" s="100"/>
      <c r="BW233" s="100"/>
      <c r="BX233" s="100"/>
      <c r="BY233" s="100"/>
      <c r="BZ233" s="100"/>
      <c r="CA233" s="100"/>
      <c r="CB233" s="100"/>
      <c r="CC233" s="100"/>
      <c r="CD233" s="100"/>
      <c r="CE233" s="100"/>
      <c r="CF233" s="100"/>
      <c r="CG233" s="100"/>
      <c r="CH233" s="100"/>
      <c r="CI233" s="100"/>
      <c r="CJ233" s="100"/>
      <c r="CK233" s="100"/>
      <c r="CL233" s="100"/>
      <c r="CM233" s="100"/>
      <c r="CN233" s="100"/>
      <c r="CO233" s="100"/>
      <c r="CP233" s="100"/>
    </row>
    <row r="234" spans="1:94" ht="19.5" customHeight="1">
      <c r="A234" s="100"/>
      <c r="B234" s="100"/>
      <c r="C234" s="100"/>
      <c r="D234" s="100"/>
      <c r="E234" s="100"/>
      <c r="F234" s="100"/>
      <c r="G234" s="100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0"/>
      <c r="T234" s="100"/>
      <c r="U234" s="100"/>
      <c r="V234" s="100"/>
      <c r="W234" s="100"/>
      <c r="X234" s="100"/>
      <c r="Y234" s="100"/>
      <c r="Z234" s="100"/>
      <c r="AA234" s="100"/>
      <c r="AB234" s="100"/>
      <c r="AC234" s="100"/>
      <c r="AD234" s="100"/>
      <c r="AE234" s="100"/>
      <c r="AF234" s="100"/>
      <c r="AG234" s="100"/>
      <c r="AH234" s="100"/>
      <c r="AI234" s="100"/>
      <c r="AJ234" s="100"/>
      <c r="AK234" s="100"/>
      <c r="AL234" s="100"/>
      <c r="AM234" s="100"/>
      <c r="AN234" s="100"/>
      <c r="AO234" s="100"/>
      <c r="AP234" s="100"/>
      <c r="AQ234" s="100"/>
      <c r="AR234" s="100"/>
      <c r="AS234" s="100"/>
      <c r="AT234" s="100"/>
      <c r="AU234" s="100"/>
      <c r="AV234" s="100"/>
      <c r="AW234" s="100"/>
      <c r="AX234" s="100"/>
      <c r="AY234" s="100"/>
      <c r="AZ234" s="100"/>
      <c r="BA234" s="100"/>
      <c r="BB234" s="100"/>
      <c r="BC234" s="100"/>
      <c r="BD234" s="100"/>
      <c r="BE234" s="100"/>
      <c r="BF234" s="100"/>
      <c r="BG234" s="100"/>
      <c r="BH234" s="100"/>
      <c r="BI234" s="100"/>
      <c r="BJ234" s="100"/>
      <c r="BK234" s="100"/>
      <c r="BL234" s="100"/>
      <c r="BM234" s="100"/>
      <c r="BN234" s="100"/>
      <c r="BO234" s="100"/>
      <c r="BP234" s="100"/>
      <c r="BQ234" s="100"/>
      <c r="BR234" s="100"/>
      <c r="BS234" s="100"/>
      <c r="BT234" s="100"/>
      <c r="BU234" s="100"/>
      <c r="BV234" s="100"/>
      <c r="BW234" s="100"/>
      <c r="BX234" s="100"/>
      <c r="BY234" s="100"/>
      <c r="BZ234" s="100"/>
      <c r="CA234" s="100"/>
      <c r="CB234" s="100"/>
      <c r="CC234" s="100"/>
      <c r="CD234" s="100"/>
      <c r="CE234" s="100"/>
      <c r="CF234" s="100"/>
      <c r="CG234" s="100"/>
      <c r="CH234" s="100"/>
      <c r="CI234" s="100"/>
      <c r="CJ234" s="100"/>
      <c r="CK234" s="100"/>
      <c r="CL234" s="100"/>
      <c r="CM234" s="100"/>
      <c r="CN234" s="100"/>
      <c r="CO234" s="100"/>
      <c r="CP234" s="100"/>
    </row>
    <row r="235" spans="1:94" ht="19.5" customHeight="1">
      <c r="A235" s="100"/>
      <c r="B235" s="100"/>
      <c r="C235" s="100"/>
      <c r="D235" s="100"/>
      <c r="E235" s="100"/>
      <c r="F235" s="100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00"/>
      <c r="U235" s="100"/>
      <c r="V235" s="100"/>
      <c r="W235" s="100"/>
      <c r="X235" s="100"/>
      <c r="Y235" s="100"/>
      <c r="Z235" s="100"/>
      <c r="AA235" s="100"/>
      <c r="AB235" s="100"/>
      <c r="AC235" s="100"/>
      <c r="AD235" s="100"/>
      <c r="AE235" s="100"/>
      <c r="AF235" s="100"/>
      <c r="AG235" s="100"/>
      <c r="AH235" s="100"/>
      <c r="AI235" s="100"/>
      <c r="AJ235" s="100"/>
      <c r="AK235" s="100"/>
      <c r="AL235" s="100"/>
      <c r="AM235" s="100"/>
      <c r="AN235" s="100"/>
      <c r="AO235" s="100"/>
      <c r="AP235" s="100"/>
      <c r="AQ235" s="100"/>
      <c r="AR235" s="100"/>
      <c r="AS235" s="100"/>
      <c r="AT235" s="100"/>
      <c r="AU235" s="100"/>
      <c r="AV235" s="100"/>
      <c r="AW235" s="100"/>
      <c r="AX235" s="100"/>
      <c r="AY235" s="100"/>
      <c r="AZ235" s="100"/>
      <c r="BA235" s="100"/>
      <c r="BB235" s="100"/>
      <c r="BC235" s="100"/>
      <c r="BD235" s="100"/>
      <c r="BE235" s="100"/>
      <c r="BF235" s="100"/>
      <c r="BG235" s="100"/>
      <c r="BH235" s="100"/>
      <c r="BI235" s="100"/>
      <c r="BJ235" s="100"/>
      <c r="BK235" s="100"/>
      <c r="BL235" s="100"/>
      <c r="BM235" s="100"/>
      <c r="BN235" s="100"/>
      <c r="BO235" s="100"/>
      <c r="BP235" s="100"/>
      <c r="BQ235" s="100"/>
      <c r="BR235" s="100"/>
      <c r="BS235" s="100"/>
      <c r="BT235" s="100"/>
      <c r="BU235" s="100"/>
      <c r="BV235" s="100"/>
      <c r="BW235" s="100"/>
      <c r="BX235" s="100"/>
      <c r="BY235" s="100"/>
      <c r="BZ235" s="100"/>
      <c r="CA235" s="100"/>
      <c r="CB235" s="100"/>
      <c r="CC235" s="100"/>
      <c r="CD235" s="100"/>
      <c r="CE235" s="100"/>
      <c r="CF235" s="100"/>
      <c r="CG235" s="100"/>
      <c r="CH235" s="100"/>
      <c r="CI235" s="100"/>
      <c r="CJ235" s="100"/>
      <c r="CK235" s="100"/>
      <c r="CL235" s="100"/>
      <c r="CM235" s="100"/>
      <c r="CN235" s="100"/>
      <c r="CO235" s="100"/>
      <c r="CP235" s="100"/>
    </row>
    <row r="236" spans="1:94" ht="19.5" customHeight="1">
      <c r="A236" s="100"/>
      <c r="B236" s="100"/>
      <c r="C236" s="100"/>
      <c r="D236" s="100"/>
      <c r="E236" s="100"/>
      <c r="F236" s="100"/>
      <c r="G236" s="100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00"/>
      <c r="T236" s="100"/>
      <c r="U236" s="100"/>
      <c r="V236" s="100"/>
      <c r="W236" s="100"/>
      <c r="X236" s="100"/>
      <c r="Y236" s="100"/>
      <c r="Z236" s="100"/>
      <c r="AA236" s="100"/>
      <c r="AB236" s="100"/>
      <c r="AC236" s="100"/>
      <c r="AD236" s="100"/>
      <c r="AE236" s="100"/>
      <c r="AF236" s="100"/>
      <c r="AG236" s="100"/>
      <c r="AH236" s="100"/>
      <c r="AI236" s="100"/>
      <c r="AJ236" s="100"/>
      <c r="AK236" s="100"/>
      <c r="AL236" s="100"/>
      <c r="AM236" s="100"/>
      <c r="AN236" s="100"/>
      <c r="AO236" s="100"/>
      <c r="AP236" s="100"/>
      <c r="AQ236" s="100"/>
      <c r="AR236" s="100"/>
      <c r="AS236" s="100"/>
      <c r="AT236" s="100"/>
      <c r="AU236" s="100"/>
      <c r="AV236" s="100"/>
      <c r="AW236" s="100"/>
      <c r="AX236" s="100"/>
      <c r="AY236" s="100"/>
      <c r="AZ236" s="100"/>
      <c r="BA236" s="100"/>
      <c r="BB236" s="100"/>
      <c r="BC236" s="100"/>
      <c r="BD236" s="100"/>
      <c r="BE236" s="100"/>
      <c r="BF236" s="100"/>
      <c r="BG236" s="100"/>
      <c r="BH236" s="100"/>
      <c r="BI236" s="100"/>
      <c r="BJ236" s="100"/>
      <c r="BK236" s="100"/>
      <c r="BL236" s="100"/>
      <c r="BM236" s="100"/>
      <c r="BN236" s="100"/>
      <c r="BO236" s="100"/>
      <c r="BP236" s="100"/>
      <c r="BQ236" s="100"/>
      <c r="BR236" s="100"/>
      <c r="BS236" s="100"/>
      <c r="BT236" s="100"/>
      <c r="BU236" s="100"/>
      <c r="BV236" s="100"/>
      <c r="BW236" s="100"/>
      <c r="BX236" s="100"/>
      <c r="BY236" s="100"/>
      <c r="BZ236" s="100"/>
      <c r="CA236" s="100"/>
      <c r="CB236" s="100"/>
      <c r="CC236" s="100"/>
      <c r="CD236" s="100"/>
      <c r="CE236" s="100"/>
      <c r="CF236" s="100"/>
      <c r="CG236" s="100"/>
      <c r="CH236" s="100"/>
      <c r="CI236" s="100"/>
      <c r="CJ236" s="100"/>
      <c r="CK236" s="100"/>
      <c r="CL236" s="100"/>
      <c r="CM236" s="100"/>
      <c r="CN236" s="100"/>
      <c r="CO236" s="100"/>
      <c r="CP236" s="100"/>
    </row>
    <row r="237" spans="1:94" ht="19.5" customHeight="1">
      <c r="A237" s="100"/>
      <c r="B237" s="100"/>
      <c r="C237" s="100"/>
      <c r="D237" s="100"/>
      <c r="E237" s="100"/>
      <c r="F237" s="100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  <c r="T237" s="100"/>
      <c r="U237" s="100"/>
      <c r="V237" s="100"/>
      <c r="W237" s="100"/>
      <c r="X237" s="100"/>
      <c r="Y237" s="100"/>
      <c r="Z237" s="100"/>
      <c r="AA237" s="100"/>
      <c r="AB237" s="100"/>
      <c r="AC237" s="100"/>
      <c r="AD237" s="100"/>
      <c r="AE237" s="100"/>
      <c r="AF237" s="100"/>
      <c r="AG237" s="100"/>
      <c r="AH237" s="100"/>
      <c r="AI237" s="100"/>
      <c r="AJ237" s="100"/>
      <c r="AK237" s="100"/>
      <c r="AL237" s="100"/>
      <c r="AM237" s="100"/>
      <c r="AN237" s="100"/>
      <c r="AO237" s="100"/>
      <c r="AP237" s="100"/>
      <c r="AQ237" s="100"/>
      <c r="AR237" s="100"/>
      <c r="AS237" s="100"/>
      <c r="AT237" s="100"/>
      <c r="AU237" s="100"/>
      <c r="AV237" s="100"/>
      <c r="AW237" s="100"/>
      <c r="AX237" s="100"/>
      <c r="AY237" s="100"/>
      <c r="AZ237" s="100"/>
      <c r="BA237" s="100"/>
      <c r="BB237" s="100"/>
      <c r="BC237" s="100"/>
      <c r="BD237" s="100"/>
      <c r="BE237" s="100"/>
      <c r="BF237" s="100"/>
      <c r="BG237" s="100"/>
      <c r="BH237" s="100"/>
      <c r="BI237" s="100"/>
      <c r="BJ237" s="100"/>
      <c r="BK237" s="100"/>
      <c r="BL237" s="100"/>
      <c r="BM237" s="100"/>
      <c r="BN237" s="100"/>
      <c r="BO237" s="100"/>
      <c r="BP237" s="100"/>
      <c r="BQ237" s="100"/>
      <c r="BR237" s="100"/>
      <c r="BS237" s="100"/>
      <c r="BT237" s="100"/>
      <c r="BU237" s="100"/>
      <c r="BV237" s="100"/>
      <c r="BW237" s="100"/>
      <c r="BX237" s="100"/>
      <c r="BY237" s="100"/>
      <c r="BZ237" s="100"/>
      <c r="CA237" s="100"/>
      <c r="CB237" s="100"/>
      <c r="CC237" s="100"/>
      <c r="CD237" s="100"/>
      <c r="CE237" s="100"/>
      <c r="CF237" s="100"/>
      <c r="CG237" s="100"/>
      <c r="CH237" s="100"/>
      <c r="CI237" s="100"/>
      <c r="CJ237" s="100"/>
      <c r="CK237" s="100"/>
      <c r="CL237" s="100"/>
      <c r="CM237" s="100"/>
      <c r="CN237" s="100"/>
      <c r="CO237" s="100"/>
      <c r="CP237" s="100"/>
    </row>
    <row r="238" spans="1:94" ht="19.5" customHeight="1">
      <c r="A238" s="100"/>
      <c r="B238" s="100"/>
      <c r="C238" s="100"/>
      <c r="D238" s="100"/>
      <c r="E238" s="100"/>
      <c r="F238" s="100"/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/>
      <c r="T238" s="100"/>
      <c r="U238" s="100"/>
      <c r="V238" s="100"/>
      <c r="W238" s="100"/>
      <c r="X238" s="100"/>
      <c r="Y238" s="100"/>
      <c r="Z238" s="100"/>
      <c r="AA238" s="100"/>
      <c r="AB238" s="100"/>
      <c r="AC238" s="100"/>
      <c r="AD238" s="100"/>
      <c r="AE238" s="100"/>
      <c r="AF238" s="100"/>
      <c r="AG238" s="100"/>
      <c r="AH238" s="100"/>
      <c r="AI238" s="100"/>
      <c r="AJ238" s="100"/>
      <c r="AK238" s="100"/>
      <c r="AL238" s="100"/>
      <c r="AM238" s="100"/>
      <c r="AN238" s="100"/>
      <c r="AO238" s="100"/>
      <c r="AP238" s="100"/>
      <c r="AQ238" s="100"/>
      <c r="AR238" s="100"/>
      <c r="AS238" s="100"/>
      <c r="AT238" s="100"/>
      <c r="AU238" s="100"/>
      <c r="AV238" s="100"/>
      <c r="AW238" s="100"/>
      <c r="AX238" s="100"/>
      <c r="AY238" s="100"/>
      <c r="AZ238" s="100"/>
      <c r="BA238" s="100"/>
      <c r="BB238" s="100"/>
      <c r="BC238" s="100"/>
      <c r="BD238" s="100"/>
      <c r="BE238" s="100"/>
      <c r="BF238" s="100"/>
      <c r="BG238" s="100"/>
      <c r="BH238" s="100"/>
      <c r="BI238" s="100"/>
      <c r="BJ238" s="100"/>
      <c r="BK238" s="100"/>
      <c r="BL238" s="100"/>
      <c r="BM238" s="100"/>
      <c r="BN238" s="100"/>
      <c r="BO238" s="100"/>
      <c r="BP238" s="100"/>
      <c r="BQ238" s="100"/>
      <c r="BR238" s="100"/>
      <c r="BS238" s="100"/>
      <c r="BT238" s="100"/>
      <c r="BU238" s="100"/>
      <c r="BV238" s="100"/>
      <c r="BW238" s="100"/>
      <c r="BX238" s="100"/>
      <c r="BY238" s="100"/>
      <c r="BZ238" s="100"/>
      <c r="CA238" s="100"/>
      <c r="CB238" s="100"/>
      <c r="CC238" s="100"/>
      <c r="CD238" s="100"/>
      <c r="CE238" s="100"/>
      <c r="CF238" s="100"/>
      <c r="CG238" s="100"/>
      <c r="CH238" s="100"/>
      <c r="CI238" s="100"/>
      <c r="CJ238" s="100"/>
      <c r="CK238" s="100"/>
      <c r="CL238" s="100"/>
      <c r="CM238" s="100"/>
      <c r="CN238" s="100"/>
      <c r="CO238" s="100"/>
      <c r="CP238" s="100"/>
    </row>
    <row r="239" spans="1:94" ht="19.5" customHeight="1">
      <c r="A239" s="100"/>
      <c r="B239" s="100"/>
      <c r="C239" s="100"/>
      <c r="D239" s="100"/>
      <c r="E239" s="100"/>
      <c r="F239" s="100"/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/>
      <c r="T239" s="100"/>
      <c r="U239" s="100"/>
      <c r="V239" s="100"/>
      <c r="W239" s="100"/>
      <c r="X239" s="100"/>
      <c r="Y239" s="100"/>
      <c r="Z239" s="100"/>
      <c r="AA239" s="100"/>
      <c r="AB239" s="100"/>
      <c r="AC239" s="100"/>
      <c r="AD239" s="100"/>
      <c r="AE239" s="100"/>
      <c r="AF239" s="100"/>
      <c r="AG239" s="100"/>
      <c r="AH239" s="100"/>
      <c r="AI239" s="100"/>
      <c r="AJ239" s="100"/>
      <c r="AK239" s="100"/>
      <c r="AL239" s="100"/>
      <c r="AM239" s="100"/>
      <c r="AN239" s="100"/>
      <c r="AO239" s="100"/>
      <c r="AP239" s="100"/>
      <c r="AQ239" s="100"/>
      <c r="AR239" s="100"/>
      <c r="AS239" s="100"/>
      <c r="AT239" s="100"/>
      <c r="AU239" s="100"/>
      <c r="AV239" s="100"/>
      <c r="AW239" s="100"/>
      <c r="AX239" s="100"/>
      <c r="AY239" s="100"/>
      <c r="AZ239" s="100"/>
      <c r="BA239" s="100"/>
      <c r="BB239" s="100"/>
      <c r="BC239" s="100"/>
      <c r="BD239" s="100"/>
      <c r="BE239" s="100"/>
      <c r="BF239" s="100"/>
      <c r="BG239" s="100"/>
      <c r="BH239" s="100"/>
      <c r="BI239" s="100"/>
      <c r="BJ239" s="100"/>
      <c r="BK239" s="100"/>
      <c r="BL239" s="100"/>
      <c r="BM239" s="100"/>
      <c r="BN239" s="100"/>
      <c r="BO239" s="100"/>
      <c r="BP239" s="100"/>
      <c r="BQ239" s="100"/>
      <c r="BR239" s="100"/>
      <c r="BS239" s="100"/>
      <c r="BT239" s="100"/>
      <c r="BU239" s="100"/>
      <c r="BV239" s="100"/>
      <c r="BW239" s="100"/>
      <c r="BX239" s="100"/>
      <c r="BY239" s="100"/>
      <c r="BZ239" s="100"/>
      <c r="CA239" s="100"/>
      <c r="CB239" s="100"/>
      <c r="CC239" s="100"/>
      <c r="CD239" s="100"/>
      <c r="CE239" s="100"/>
      <c r="CF239" s="100"/>
      <c r="CG239" s="100"/>
      <c r="CH239" s="100"/>
      <c r="CI239" s="100"/>
      <c r="CJ239" s="100"/>
      <c r="CK239" s="100"/>
      <c r="CL239" s="100"/>
      <c r="CM239" s="100"/>
      <c r="CN239" s="100"/>
      <c r="CO239" s="100"/>
      <c r="CP239" s="100"/>
    </row>
    <row r="240" spans="1:94" ht="19.5" customHeight="1">
      <c r="A240" s="100"/>
      <c r="B240" s="100"/>
      <c r="C240" s="100"/>
      <c r="D240" s="100"/>
      <c r="E240" s="100"/>
      <c r="F240" s="100"/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/>
      <c r="T240" s="100"/>
      <c r="U240" s="100"/>
      <c r="V240" s="100"/>
      <c r="W240" s="100"/>
      <c r="X240" s="100"/>
      <c r="Y240" s="100"/>
      <c r="Z240" s="100"/>
      <c r="AA240" s="100"/>
      <c r="AB240" s="100"/>
      <c r="AC240" s="100"/>
      <c r="AD240" s="100"/>
      <c r="AE240" s="100"/>
      <c r="AF240" s="100"/>
      <c r="AG240" s="100"/>
      <c r="AH240" s="100"/>
      <c r="AI240" s="100"/>
      <c r="AJ240" s="100"/>
      <c r="AK240" s="100"/>
      <c r="AL240" s="100"/>
      <c r="AM240" s="100"/>
      <c r="AN240" s="100"/>
      <c r="AO240" s="100"/>
      <c r="AP240" s="100"/>
      <c r="AQ240" s="100"/>
      <c r="AR240" s="100"/>
      <c r="AS240" s="100"/>
      <c r="AT240" s="100"/>
      <c r="AU240" s="100"/>
      <c r="AV240" s="100"/>
      <c r="AW240" s="100"/>
      <c r="AX240" s="100"/>
      <c r="AY240" s="100"/>
      <c r="AZ240" s="100"/>
      <c r="BA240" s="100"/>
      <c r="BB240" s="100"/>
      <c r="BC240" s="100"/>
      <c r="BD240" s="100"/>
      <c r="BE240" s="100"/>
      <c r="BF240" s="100"/>
      <c r="BG240" s="100"/>
      <c r="BH240" s="100"/>
      <c r="BI240" s="100"/>
      <c r="BJ240" s="100"/>
      <c r="BK240" s="100"/>
      <c r="BL240" s="100"/>
      <c r="BM240" s="100"/>
      <c r="BN240" s="100"/>
      <c r="BO240" s="100"/>
      <c r="BP240" s="100"/>
      <c r="BQ240" s="100"/>
      <c r="BR240" s="100"/>
      <c r="BS240" s="100"/>
      <c r="BT240" s="100"/>
      <c r="BU240" s="100"/>
      <c r="BV240" s="100"/>
      <c r="BW240" s="100"/>
      <c r="BX240" s="100"/>
      <c r="BY240" s="100"/>
      <c r="BZ240" s="100"/>
      <c r="CA240" s="100"/>
      <c r="CB240" s="100"/>
      <c r="CC240" s="100"/>
      <c r="CD240" s="100"/>
      <c r="CE240" s="100"/>
      <c r="CF240" s="100"/>
      <c r="CG240" s="100"/>
      <c r="CH240" s="100"/>
      <c r="CI240" s="100"/>
      <c r="CJ240" s="100"/>
      <c r="CK240" s="100"/>
      <c r="CL240" s="100"/>
      <c r="CM240" s="100"/>
      <c r="CN240" s="100"/>
      <c r="CO240" s="100"/>
      <c r="CP240" s="100"/>
    </row>
    <row r="241" spans="1:94" ht="19.5" customHeight="1">
      <c r="A241" s="100"/>
      <c r="B241" s="100"/>
      <c r="C241" s="100"/>
      <c r="D241" s="100"/>
      <c r="E241" s="100"/>
      <c r="F241" s="100"/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/>
      <c r="T241" s="100"/>
      <c r="U241" s="100"/>
      <c r="V241" s="100"/>
      <c r="W241" s="100"/>
      <c r="X241" s="100"/>
      <c r="Y241" s="100"/>
      <c r="Z241" s="100"/>
      <c r="AA241" s="100"/>
      <c r="AB241" s="100"/>
      <c r="AC241" s="100"/>
      <c r="AD241" s="100"/>
      <c r="AE241" s="100"/>
      <c r="AF241" s="100"/>
      <c r="AG241" s="100"/>
      <c r="AH241" s="100"/>
      <c r="AI241" s="100"/>
      <c r="AJ241" s="100"/>
      <c r="AK241" s="100"/>
      <c r="AL241" s="100"/>
      <c r="AM241" s="100"/>
      <c r="AN241" s="100"/>
      <c r="AO241" s="100"/>
      <c r="AP241" s="100"/>
      <c r="AQ241" s="100"/>
      <c r="AR241" s="100"/>
      <c r="AS241" s="100"/>
      <c r="AT241" s="100"/>
      <c r="AU241" s="100"/>
      <c r="AV241" s="100"/>
      <c r="AW241" s="100"/>
      <c r="AX241" s="100"/>
      <c r="AY241" s="100"/>
      <c r="AZ241" s="100"/>
      <c r="BA241" s="100"/>
      <c r="BB241" s="100"/>
      <c r="BC241" s="100"/>
      <c r="BD241" s="100"/>
      <c r="BE241" s="100"/>
      <c r="BF241" s="100"/>
      <c r="BG241" s="100"/>
      <c r="BH241" s="100"/>
      <c r="BI241" s="100"/>
      <c r="BJ241" s="100"/>
      <c r="BK241" s="100"/>
      <c r="BL241" s="100"/>
      <c r="BM241" s="100"/>
      <c r="BN241" s="100"/>
      <c r="BO241" s="100"/>
      <c r="BP241" s="100"/>
      <c r="BQ241" s="100"/>
      <c r="BR241" s="100"/>
      <c r="BS241" s="100"/>
      <c r="BT241" s="100"/>
      <c r="BU241" s="100"/>
      <c r="BV241" s="100"/>
      <c r="BW241" s="100"/>
      <c r="BX241" s="100"/>
      <c r="BY241" s="100"/>
      <c r="BZ241" s="100"/>
      <c r="CA241" s="100"/>
      <c r="CB241" s="100"/>
      <c r="CC241" s="100"/>
      <c r="CD241" s="100"/>
      <c r="CE241" s="100"/>
      <c r="CF241" s="100"/>
      <c r="CG241" s="100"/>
      <c r="CH241" s="100"/>
      <c r="CI241" s="100"/>
      <c r="CJ241" s="100"/>
      <c r="CK241" s="100"/>
      <c r="CL241" s="100"/>
      <c r="CM241" s="100"/>
      <c r="CN241" s="100"/>
      <c r="CO241" s="100"/>
      <c r="CP241" s="100"/>
    </row>
    <row r="242" spans="1:94" ht="19.5" customHeight="1">
      <c r="A242" s="100"/>
      <c r="B242" s="100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  <c r="Y242" s="100"/>
      <c r="Z242" s="100"/>
      <c r="AA242" s="100"/>
      <c r="AB242" s="100"/>
      <c r="AC242" s="100"/>
      <c r="AD242" s="100"/>
      <c r="AE242" s="100"/>
      <c r="AF242" s="100"/>
      <c r="AG242" s="100"/>
      <c r="AH242" s="100"/>
      <c r="AI242" s="100"/>
      <c r="AJ242" s="100"/>
      <c r="AK242" s="100"/>
      <c r="AL242" s="100"/>
      <c r="AM242" s="100"/>
      <c r="AN242" s="100"/>
      <c r="AO242" s="100"/>
      <c r="AP242" s="100"/>
      <c r="AQ242" s="100"/>
      <c r="AR242" s="100"/>
      <c r="AS242" s="100"/>
      <c r="AT242" s="100"/>
      <c r="AU242" s="100"/>
      <c r="AV242" s="100"/>
      <c r="AW242" s="100"/>
      <c r="AX242" s="100"/>
      <c r="AY242" s="100"/>
      <c r="AZ242" s="100"/>
      <c r="BA242" s="100"/>
      <c r="BB242" s="100"/>
      <c r="BC242" s="100"/>
      <c r="BD242" s="100"/>
      <c r="BE242" s="100"/>
      <c r="BF242" s="100"/>
      <c r="BG242" s="100"/>
      <c r="BH242" s="100"/>
      <c r="BI242" s="100"/>
      <c r="BJ242" s="100"/>
      <c r="BK242" s="100"/>
      <c r="BL242" s="100"/>
      <c r="BM242" s="100"/>
      <c r="BN242" s="100"/>
      <c r="BO242" s="100"/>
      <c r="BP242" s="100"/>
      <c r="BQ242" s="100"/>
      <c r="BR242" s="100"/>
      <c r="BS242" s="100"/>
      <c r="BT242" s="100"/>
      <c r="BU242" s="100"/>
      <c r="BV242" s="100"/>
      <c r="BW242" s="100"/>
      <c r="BX242" s="100"/>
      <c r="BY242" s="100"/>
      <c r="BZ242" s="100"/>
      <c r="CA242" s="100"/>
      <c r="CB242" s="100"/>
      <c r="CC242" s="100"/>
      <c r="CD242" s="100"/>
      <c r="CE242" s="100"/>
      <c r="CF242" s="100"/>
      <c r="CG242" s="100"/>
      <c r="CH242" s="100"/>
      <c r="CI242" s="100"/>
      <c r="CJ242" s="100"/>
      <c r="CK242" s="100"/>
      <c r="CL242" s="100"/>
      <c r="CM242" s="100"/>
      <c r="CN242" s="100"/>
      <c r="CO242" s="100"/>
      <c r="CP242" s="100"/>
    </row>
    <row r="243" spans="1:94" ht="19.5" customHeight="1">
      <c r="A243" s="100"/>
      <c r="B243" s="100"/>
      <c r="C243" s="100"/>
      <c r="D243" s="100"/>
      <c r="E243" s="100"/>
      <c r="F243" s="100"/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00"/>
      <c r="U243" s="100"/>
      <c r="V243" s="100"/>
      <c r="W243" s="100"/>
      <c r="X243" s="100"/>
      <c r="Y243" s="100"/>
      <c r="Z243" s="100"/>
      <c r="AA243" s="100"/>
      <c r="AB243" s="100"/>
      <c r="AC243" s="100"/>
      <c r="AD243" s="100"/>
      <c r="AE243" s="100"/>
      <c r="AF243" s="100"/>
      <c r="AG243" s="100"/>
      <c r="AH243" s="100"/>
      <c r="AI243" s="100"/>
      <c r="AJ243" s="100"/>
      <c r="AK243" s="100"/>
      <c r="AL243" s="100"/>
      <c r="AM243" s="100"/>
      <c r="AN243" s="100"/>
      <c r="AO243" s="100"/>
      <c r="AP243" s="100"/>
      <c r="AQ243" s="100"/>
      <c r="AR243" s="100"/>
      <c r="AS243" s="100"/>
      <c r="AT243" s="100"/>
      <c r="AU243" s="100"/>
      <c r="AV243" s="100"/>
      <c r="AW243" s="100"/>
      <c r="AX243" s="100"/>
      <c r="AY243" s="100"/>
      <c r="AZ243" s="100"/>
      <c r="BA243" s="100"/>
      <c r="BB243" s="100"/>
      <c r="BC243" s="100"/>
      <c r="BD243" s="100"/>
      <c r="BE243" s="100"/>
      <c r="BF243" s="100"/>
      <c r="BG243" s="100"/>
      <c r="BH243" s="100"/>
      <c r="BI243" s="100"/>
      <c r="BJ243" s="100"/>
      <c r="BK243" s="100"/>
      <c r="BL243" s="100"/>
      <c r="BM243" s="100"/>
      <c r="BN243" s="100"/>
      <c r="BO243" s="100"/>
      <c r="BP243" s="100"/>
      <c r="BQ243" s="100"/>
      <c r="BR243" s="100"/>
      <c r="BS243" s="100"/>
      <c r="BT243" s="100"/>
      <c r="BU243" s="100"/>
      <c r="BV243" s="100"/>
      <c r="BW243" s="100"/>
      <c r="BX243" s="100"/>
      <c r="BY243" s="100"/>
      <c r="BZ243" s="100"/>
      <c r="CA243" s="100"/>
      <c r="CB243" s="100"/>
      <c r="CC243" s="100"/>
      <c r="CD243" s="100"/>
      <c r="CE243" s="100"/>
      <c r="CF243" s="100"/>
      <c r="CG243" s="100"/>
      <c r="CH243" s="100"/>
      <c r="CI243" s="100"/>
      <c r="CJ243" s="100"/>
      <c r="CK243" s="100"/>
      <c r="CL243" s="100"/>
      <c r="CM243" s="100"/>
      <c r="CN243" s="100"/>
      <c r="CO243" s="100"/>
      <c r="CP243" s="100"/>
    </row>
    <row r="244" spans="1:94" ht="19.5" customHeight="1">
      <c r="A244" s="100"/>
      <c r="B244" s="100"/>
      <c r="C244" s="100"/>
      <c r="D244" s="100"/>
      <c r="E244" s="100"/>
      <c r="F244" s="100"/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  <c r="X244" s="100"/>
      <c r="Y244" s="100"/>
      <c r="Z244" s="100"/>
      <c r="AA244" s="100"/>
      <c r="AB244" s="100"/>
      <c r="AC244" s="100"/>
      <c r="AD244" s="100"/>
      <c r="AE244" s="100"/>
      <c r="AF244" s="100"/>
      <c r="AG244" s="100"/>
      <c r="AH244" s="100"/>
      <c r="AI244" s="100"/>
      <c r="AJ244" s="100"/>
      <c r="AK244" s="100"/>
      <c r="AL244" s="100"/>
      <c r="AM244" s="100"/>
      <c r="AN244" s="100"/>
      <c r="AO244" s="100"/>
      <c r="AP244" s="100"/>
      <c r="AQ244" s="100"/>
      <c r="AR244" s="100"/>
      <c r="AS244" s="100"/>
      <c r="AT244" s="100"/>
      <c r="AU244" s="100"/>
      <c r="AV244" s="100"/>
      <c r="AW244" s="100"/>
      <c r="AX244" s="100"/>
      <c r="AY244" s="100"/>
      <c r="AZ244" s="100"/>
      <c r="BA244" s="100"/>
      <c r="BB244" s="100"/>
      <c r="BC244" s="100"/>
      <c r="BD244" s="100"/>
      <c r="BE244" s="100"/>
      <c r="BF244" s="100"/>
      <c r="BG244" s="100"/>
      <c r="BH244" s="100"/>
      <c r="BI244" s="100"/>
      <c r="BJ244" s="100"/>
      <c r="BK244" s="100"/>
      <c r="BL244" s="100"/>
      <c r="BM244" s="100"/>
      <c r="BN244" s="100"/>
      <c r="BO244" s="100"/>
      <c r="BP244" s="100"/>
      <c r="BQ244" s="100"/>
      <c r="BR244" s="100"/>
      <c r="BS244" s="100"/>
      <c r="BT244" s="100"/>
      <c r="BU244" s="100"/>
      <c r="BV244" s="100"/>
      <c r="BW244" s="100"/>
      <c r="BX244" s="100"/>
      <c r="BY244" s="100"/>
      <c r="BZ244" s="100"/>
      <c r="CA244" s="100"/>
      <c r="CB244" s="100"/>
      <c r="CC244" s="100"/>
      <c r="CD244" s="100"/>
      <c r="CE244" s="100"/>
      <c r="CF244" s="100"/>
      <c r="CG244" s="100"/>
      <c r="CH244" s="100"/>
      <c r="CI244" s="100"/>
      <c r="CJ244" s="100"/>
      <c r="CK244" s="100"/>
      <c r="CL244" s="100"/>
      <c r="CM244" s="100"/>
      <c r="CN244" s="100"/>
      <c r="CO244" s="100"/>
      <c r="CP244" s="100"/>
    </row>
    <row r="245" spans="1:94" ht="19.5" customHeight="1">
      <c r="A245" s="100"/>
      <c r="B245" s="100"/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0"/>
      <c r="Y245" s="100"/>
      <c r="Z245" s="100"/>
      <c r="AA245" s="100"/>
      <c r="AB245" s="100"/>
      <c r="AC245" s="100"/>
      <c r="AD245" s="100"/>
      <c r="AE245" s="100"/>
      <c r="AF245" s="100"/>
      <c r="AG245" s="100"/>
      <c r="AH245" s="100"/>
      <c r="AI245" s="100"/>
      <c r="AJ245" s="100"/>
      <c r="AK245" s="100"/>
      <c r="AL245" s="100"/>
      <c r="AM245" s="100"/>
      <c r="AN245" s="100"/>
      <c r="AO245" s="100"/>
      <c r="AP245" s="100"/>
      <c r="AQ245" s="100"/>
      <c r="AR245" s="100"/>
      <c r="AS245" s="100"/>
      <c r="AT245" s="100"/>
      <c r="AU245" s="100"/>
      <c r="AV245" s="100"/>
      <c r="AW245" s="100"/>
      <c r="AX245" s="100"/>
      <c r="AY245" s="100"/>
      <c r="AZ245" s="100"/>
      <c r="BA245" s="100"/>
      <c r="BB245" s="100"/>
      <c r="BC245" s="100"/>
      <c r="BD245" s="100"/>
      <c r="BE245" s="100"/>
      <c r="BF245" s="100"/>
      <c r="BG245" s="100"/>
      <c r="BH245" s="100"/>
      <c r="BI245" s="100"/>
      <c r="BJ245" s="100"/>
      <c r="BK245" s="100"/>
      <c r="BL245" s="100"/>
      <c r="BM245" s="100"/>
      <c r="BN245" s="100"/>
      <c r="BO245" s="100"/>
      <c r="BP245" s="100"/>
      <c r="BQ245" s="100"/>
      <c r="BR245" s="100"/>
      <c r="BS245" s="100"/>
      <c r="BT245" s="100"/>
      <c r="BU245" s="100"/>
      <c r="BV245" s="100"/>
      <c r="BW245" s="100"/>
      <c r="BX245" s="100"/>
      <c r="BY245" s="100"/>
      <c r="BZ245" s="100"/>
      <c r="CA245" s="100"/>
      <c r="CB245" s="100"/>
      <c r="CC245" s="100"/>
      <c r="CD245" s="100"/>
      <c r="CE245" s="100"/>
      <c r="CF245" s="100"/>
      <c r="CG245" s="100"/>
      <c r="CH245" s="100"/>
      <c r="CI245" s="100"/>
      <c r="CJ245" s="100"/>
      <c r="CK245" s="100"/>
      <c r="CL245" s="100"/>
      <c r="CM245" s="100"/>
      <c r="CN245" s="100"/>
      <c r="CO245" s="100"/>
      <c r="CP245" s="100"/>
    </row>
    <row r="246" spans="1:94" ht="19.5" customHeight="1">
      <c r="A246" s="100"/>
      <c r="B246" s="100"/>
      <c r="C246" s="100"/>
      <c r="D246" s="100"/>
      <c r="E246" s="100"/>
      <c r="F246" s="100"/>
      <c r="G246" s="100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00"/>
      <c r="T246" s="100"/>
      <c r="U246" s="100"/>
      <c r="V246" s="100"/>
      <c r="W246" s="100"/>
      <c r="X246" s="100"/>
      <c r="Y246" s="100"/>
      <c r="Z246" s="100"/>
      <c r="AA246" s="100"/>
      <c r="AB246" s="100"/>
      <c r="AC246" s="100"/>
      <c r="AD246" s="100"/>
      <c r="AE246" s="100"/>
      <c r="AF246" s="100"/>
      <c r="AG246" s="100"/>
      <c r="AH246" s="100"/>
      <c r="AI246" s="100"/>
      <c r="AJ246" s="100"/>
      <c r="AK246" s="100"/>
      <c r="AL246" s="100"/>
      <c r="AM246" s="100"/>
      <c r="AN246" s="100"/>
      <c r="AO246" s="100"/>
      <c r="AP246" s="100"/>
      <c r="AQ246" s="100"/>
      <c r="AR246" s="100"/>
      <c r="AS246" s="100"/>
      <c r="AT246" s="100"/>
      <c r="AU246" s="100"/>
      <c r="AV246" s="100"/>
      <c r="AW246" s="100"/>
      <c r="AX246" s="100"/>
      <c r="AY246" s="100"/>
      <c r="AZ246" s="100"/>
      <c r="BA246" s="100"/>
      <c r="BB246" s="100"/>
      <c r="BC246" s="100"/>
      <c r="BD246" s="100"/>
      <c r="BE246" s="100"/>
      <c r="BF246" s="100"/>
      <c r="BG246" s="100"/>
      <c r="BH246" s="100"/>
      <c r="BI246" s="100"/>
      <c r="BJ246" s="100"/>
      <c r="BK246" s="100"/>
      <c r="BL246" s="100"/>
      <c r="BM246" s="100"/>
      <c r="BN246" s="100"/>
      <c r="BO246" s="100"/>
      <c r="BP246" s="100"/>
      <c r="BQ246" s="100"/>
      <c r="BR246" s="100"/>
      <c r="BS246" s="100"/>
      <c r="BT246" s="100"/>
      <c r="BU246" s="100"/>
      <c r="BV246" s="100"/>
      <c r="BW246" s="100"/>
      <c r="BX246" s="100"/>
      <c r="BY246" s="100"/>
      <c r="BZ246" s="100"/>
      <c r="CA246" s="100"/>
      <c r="CB246" s="100"/>
      <c r="CC246" s="100"/>
      <c r="CD246" s="100"/>
      <c r="CE246" s="100"/>
      <c r="CF246" s="100"/>
      <c r="CG246" s="100"/>
      <c r="CH246" s="100"/>
      <c r="CI246" s="100"/>
      <c r="CJ246" s="100"/>
      <c r="CK246" s="100"/>
      <c r="CL246" s="100"/>
      <c r="CM246" s="100"/>
      <c r="CN246" s="100"/>
      <c r="CO246" s="100"/>
      <c r="CP246" s="100"/>
    </row>
    <row r="247" spans="1:94" ht="19.5" customHeight="1">
      <c r="A247" s="100"/>
      <c r="B247" s="100"/>
      <c r="C247" s="100"/>
      <c r="D247" s="100"/>
      <c r="E247" s="100"/>
      <c r="F247" s="100"/>
      <c r="G247" s="100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00"/>
      <c r="T247" s="100"/>
      <c r="U247" s="100"/>
      <c r="V247" s="100"/>
      <c r="W247" s="100"/>
      <c r="X247" s="100"/>
      <c r="Y247" s="100"/>
      <c r="Z247" s="100"/>
      <c r="AA247" s="100"/>
      <c r="AB247" s="100"/>
      <c r="AC247" s="100"/>
      <c r="AD247" s="100"/>
      <c r="AE247" s="100"/>
      <c r="AF247" s="100"/>
      <c r="AG247" s="100"/>
      <c r="AH247" s="100"/>
      <c r="AI247" s="100"/>
      <c r="AJ247" s="100"/>
      <c r="AK247" s="100"/>
      <c r="AL247" s="100"/>
      <c r="AM247" s="100"/>
      <c r="AN247" s="100"/>
      <c r="AO247" s="100"/>
      <c r="AP247" s="100"/>
      <c r="AQ247" s="100"/>
      <c r="AR247" s="100"/>
      <c r="AS247" s="100"/>
      <c r="AT247" s="100"/>
      <c r="AU247" s="100"/>
      <c r="AV247" s="100"/>
      <c r="AW247" s="100"/>
      <c r="AX247" s="100"/>
      <c r="AY247" s="100"/>
      <c r="AZ247" s="100"/>
      <c r="BA247" s="100"/>
      <c r="BB247" s="100"/>
      <c r="BC247" s="100"/>
      <c r="BD247" s="100"/>
      <c r="BE247" s="100"/>
      <c r="BF247" s="100"/>
      <c r="BG247" s="100"/>
      <c r="BH247" s="100"/>
      <c r="BI247" s="100"/>
      <c r="BJ247" s="100"/>
      <c r="BK247" s="100"/>
      <c r="BL247" s="100"/>
      <c r="BM247" s="100"/>
      <c r="BN247" s="100"/>
      <c r="BO247" s="100"/>
      <c r="BP247" s="100"/>
      <c r="BQ247" s="100"/>
      <c r="BR247" s="100"/>
      <c r="BS247" s="100"/>
      <c r="BT247" s="100"/>
      <c r="BU247" s="100"/>
      <c r="BV247" s="100"/>
      <c r="BW247" s="100"/>
      <c r="BX247" s="100"/>
      <c r="BY247" s="100"/>
      <c r="BZ247" s="100"/>
      <c r="CA247" s="100"/>
      <c r="CB247" s="100"/>
      <c r="CC247" s="100"/>
      <c r="CD247" s="100"/>
      <c r="CE247" s="100"/>
      <c r="CF247" s="100"/>
      <c r="CG247" s="100"/>
      <c r="CH247" s="100"/>
      <c r="CI247" s="100"/>
      <c r="CJ247" s="100"/>
      <c r="CK247" s="100"/>
      <c r="CL247" s="100"/>
      <c r="CM247" s="100"/>
      <c r="CN247" s="100"/>
      <c r="CO247" s="100"/>
      <c r="CP247" s="100"/>
    </row>
    <row r="248" spans="1:94" ht="19.5" customHeight="1">
      <c r="A248" s="100"/>
      <c r="B248" s="100"/>
      <c r="C248" s="100"/>
      <c r="D248" s="100"/>
      <c r="E248" s="100"/>
      <c r="F248" s="100"/>
      <c r="G248" s="100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00"/>
      <c r="T248" s="100"/>
      <c r="U248" s="100"/>
      <c r="V248" s="100"/>
      <c r="W248" s="100"/>
      <c r="X248" s="100"/>
      <c r="Y248" s="100"/>
      <c r="Z248" s="100"/>
      <c r="AA248" s="100"/>
      <c r="AB248" s="100"/>
      <c r="AC248" s="100"/>
      <c r="AD248" s="100"/>
      <c r="AE248" s="100"/>
      <c r="AF248" s="100"/>
      <c r="AG248" s="100"/>
      <c r="AH248" s="100"/>
      <c r="AI248" s="100"/>
      <c r="AJ248" s="100"/>
      <c r="AK248" s="100"/>
      <c r="AL248" s="100"/>
      <c r="AM248" s="100"/>
      <c r="AN248" s="100"/>
      <c r="AO248" s="100"/>
      <c r="AP248" s="100"/>
      <c r="AQ248" s="100"/>
      <c r="AR248" s="100"/>
      <c r="AS248" s="100"/>
      <c r="AT248" s="100"/>
      <c r="AU248" s="100"/>
      <c r="AV248" s="100"/>
      <c r="AW248" s="100"/>
      <c r="AX248" s="100"/>
      <c r="AY248" s="100"/>
      <c r="AZ248" s="100"/>
      <c r="BA248" s="100"/>
      <c r="BB248" s="100"/>
      <c r="BC248" s="100"/>
      <c r="BD248" s="100"/>
      <c r="BE248" s="100"/>
      <c r="BF248" s="100"/>
      <c r="BG248" s="100"/>
      <c r="BH248" s="100"/>
      <c r="BI248" s="100"/>
      <c r="BJ248" s="100"/>
      <c r="BK248" s="100"/>
      <c r="BL248" s="100"/>
      <c r="BM248" s="100"/>
      <c r="BN248" s="100"/>
      <c r="BO248" s="100"/>
      <c r="BP248" s="100"/>
      <c r="BQ248" s="100"/>
      <c r="BR248" s="100"/>
      <c r="BS248" s="100"/>
      <c r="BT248" s="100"/>
      <c r="BU248" s="100"/>
      <c r="BV248" s="100"/>
      <c r="BW248" s="100"/>
      <c r="BX248" s="100"/>
      <c r="BY248" s="100"/>
      <c r="BZ248" s="100"/>
      <c r="CA248" s="100"/>
      <c r="CB248" s="100"/>
      <c r="CC248" s="100"/>
      <c r="CD248" s="100"/>
      <c r="CE248" s="100"/>
      <c r="CF248" s="100"/>
      <c r="CG248" s="100"/>
      <c r="CH248" s="100"/>
      <c r="CI248" s="100"/>
      <c r="CJ248" s="100"/>
      <c r="CK248" s="100"/>
      <c r="CL248" s="100"/>
      <c r="CM248" s="100"/>
      <c r="CN248" s="100"/>
      <c r="CO248" s="100"/>
      <c r="CP248" s="100"/>
    </row>
    <row r="249" spans="1:94" ht="19.5" customHeight="1">
      <c r="A249" s="100"/>
      <c r="B249" s="100"/>
      <c r="C249" s="100"/>
      <c r="D249" s="100"/>
      <c r="E249" s="100"/>
      <c r="F249" s="100"/>
      <c r="G249" s="100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/>
      <c r="T249" s="100"/>
      <c r="U249" s="100"/>
      <c r="V249" s="100"/>
      <c r="W249" s="100"/>
      <c r="X249" s="100"/>
      <c r="Y249" s="100"/>
      <c r="Z249" s="100"/>
      <c r="AA249" s="100"/>
      <c r="AB249" s="100"/>
      <c r="AC249" s="100"/>
      <c r="AD249" s="100"/>
      <c r="AE249" s="100"/>
      <c r="AF249" s="100"/>
      <c r="AG249" s="100"/>
      <c r="AH249" s="100"/>
      <c r="AI249" s="100"/>
      <c r="AJ249" s="100"/>
      <c r="AK249" s="100"/>
      <c r="AL249" s="100"/>
      <c r="AM249" s="100"/>
      <c r="AN249" s="100"/>
      <c r="AO249" s="100"/>
      <c r="AP249" s="100"/>
      <c r="AQ249" s="100"/>
      <c r="AR249" s="100"/>
      <c r="AS249" s="100"/>
      <c r="AT249" s="100"/>
      <c r="AU249" s="100"/>
      <c r="AV249" s="100"/>
      <c r="AW249" s="100"/>
      <c r="AX249" s="100"/>
      <c r="AY249" s="100"/>
      <c r="AZ249" s="100"/>
      <c r="BA249" s="100"/>
      <c r="BB249" s="100"/>
      <c r="BC249" s="100"/>
      <c r="BD249" s="100"/>
      <c r="BE249" s="100"/>
      <c r="BF249" s="100"/>
      <c r="BG249" s="100"/>
      <c r="BH249" s="100"/>
      <c r="BI249" s="100"/>
      <c r="BJ249" s="100"/>
      <c r="BK249" s="100"/>
      <c r="BL249" s="100"/>
      <c r="BM249" s="100"/>
      <c r="BN249" s="100"/>
      <c r="BO249" s="100"/>
      <c r="BP249" s="100"/>
      <c r="BQ249" s="100"/>
      <c r="BR249" s="100"/>
      <c r="BS249" s="100"/>
      <c r="BT249" s="100"/>
      <c r="BU249" s="100"/>
      <c r="BV249" s="100"/>
      <c r="BW249" s="100"/>
      <c r="BX249" s="100"/>
      <c r="BY249" s="100"/>
      <c r="BZ249" s="100"/>
      <c r="CA249" s="100"/>
      <c r="CB249" s="100"/>
      <c r="CC249" s="100"/>
      <c r="CD249" s="100"/>
      <c r="CE249" s="100"/>
      <c r="CF249" s="100"/>
      <c r="CG249" s="100"/>
      <c r="CH249" s="100"/>
      <c r="CI249" s="100"/>
      <c r="CJ249" s="100"/>
      <c r="CK249" s="100"/>
      <c r="CL249" s="100"/>
      <c r="CM249" s="100"/>
      <c r="CN249" s="100"/>
      <c r="CO249" s="100"/>
      <c r="CP249" s="100"/>
    </row>
    <row r="250" spans="1:94" ht="19.5" customHeight="1">
      <c r="A250" s="100"/>
      <c r="B250" s="100"/>
      <c r="C250" s="100"/>
      <c r="D250" s="100"/>
      <c r="E250" s="100"/>
      <c r="F250" s="100"/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/>
      <c r="T250" s="100"/>
      <c r="U250" s="100"/>
      <c r="V250" s="100"/>
      <c r="W250" s="100"/>
      <c r="X250" s="100"/>
      <c r="Y250" s="100"/>
      <c r="Z250" s="100"/>
      <c r="AA250" s="100"/>
      <c r="AB250" s="100"/>
      <c r="AC250" s="100"/>
      <c r="AD250" s="100"/>
      <c r="AE250" s="100"/>
      <c r="AF250" s="100"/>
      <c r="AG250" s="100"/>
      <c r="AH250" s="100"/>
      <c r="AI250" s="100"/>
      <c r="AJ250" s="100"/>
      <c r="AK250" s="100"/>
      <c r="AL250" s="100"/>
      <c r="AM250" s="100"/>
      <c r="AN250" s="100"/>
      <c r="AO250" s="100"/>
      <c r="AP250" s="100"/>
      <c r="AQ250" s="100"/>
      <c r="AR250" s="100"/>
      <c r="AS250" s="100"/>
      <c r="AT250" s="100"/>
      <c r="AU250" s="100"/>
      <c r="AV250" s="100"/>
      <c r="AW250" s="100"/>
      <c r="AX250" s="100"/>
      <c r="AY250" s="100"/>
      <c r="AZ250" s="100"/>
      <c r="BA250" s="100"/>
      <c r="BB250" s="100"/>
      <c r="BC250" s="100"/>
      <c r="BD250" s="100"/>
      <c r="BE250" s="100"/>
      <c r="BF250" s="100"/>
      <c r="BG250" s="100"/>
      <c r="BH250" s="100"/>
      <c r="BI250" s="100"/>
      <c r="BJ250" s="100"/>
      <c r="BK250" s="100"/>
      <c r="BL250" s="100"/>
      <c r="BM250" s="100"/>
      <c r="BN250" s="100"/>
      <c r="BO250" s="100"/>
      <c r="BP250" s="100"/>
      <c r="BQ250" s="100"/>
      <c r="BR250" s="100"/>
      <c r="BS250" s="100"/>
      <c r="BT250" s="100"/>
      <c r="BU250" s="100"/>
      <c r="BV250" s="100"/>
      <c r="BW250" s="100"/>
      <c r="BX250" s="100"/>
      <c r="BY250" s="100"/>
      <c r="BZ250" s="100"/>
      <c r="CA250" s="100"/>
      <c r="CB250" s="100"/>
      <c r="CC250" s="100"/>
      <c r="CD250" s="100"/>
      <c r="CE250" s="100"/>
      <c r="CF250" s="100"/>
      <c r="CG250" s="100"/>
      <c r="CH250" s="100"/>
      <c r="CI250" s="100"/>
      <c r="CJ250" s="100"/>
      <c r="CK250" s="100"/>
      <c r="CL250" s="100"/>
      <c r="CM250" s="100"/>
      <c r="CN250" s="100"/>
      <c r="CO250" s="100"/>
      <c r="CP250" s="100"/>
    </row>
    <row r="251" spans="1:94" ht="19.5" customHeight="1">
      <c r="A251" s="100"/>
      <c r="B251" s="100"/>
      <c r="C251" s="100"/>
      <c r="D251" s="100"/>
      <c r="E251" s="100"/>
      <c r="F251" s="100"/>
      <c r="G251" s="100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100"/>
      <c r="Y251" s="100"/>
      <c r="Z251" s="100"/>
      <c r="AA251" s="100"/>
      <c r="AB251" s="100"/>
      <c r="AC251" s="100"/>
      <c r="AD251" s="100"/>
      <c r="AE251" s="100"/>
      <c r="AF251" s="100"/>
      <c r="AG251" s="100"/>
      <c r="AH251" s="100"/>
      <c r="AI251" s="100"/>
      <c r="AJ251" s="100"/>
      <c r="AK251" s="100"/>
      <c r="AL251" s="100"/>
      <c r="AM251" s="100"/>
      <c r="AN251" s="100"/>
      <c r="AO251" s="100"/>
      <c r="AP251" s="100"/>
      <c r="AQ251" s="100"/>
      <c r="AR251" s="100"/>
      <c r="AS251" s="100"/>
      <c r="AT251" s="100"/>
      <c r="AU251" s="100"/>
      <c r="AV251" s="100"/>
      <c r="AW251" s="100"/>
      <c r="AX251" s="100"/>
      <c r="AY251" s="100"/>
      <c r="AZ251" s="100"/>
      <c r="BA251" s="100"/>
      <c r="BB251" s="100"/>
      <c r="BC251" s="100"/>
      <c r="BD251" s="100"/>
      <c r="BE251" s="100"/>
      <c r="BF251" s="100"/>
      <c r="BG251" s="100"/>
      <c r="BH251" s="100"/>
      <c r="BI251" s="100"/>
      <c r="BJ251" s="100"/>
      <c r="BK251" s="100"/>
      <c r="BL251" s="100"/>
      <c r="BM251" s="100"/>
      <c r="BN251" s="100"/>
      <c r="BO251" s="100"/>
      <c r="BP251" s="100"/>
      <c r="BQ251" s="100"/>
      <c r="BR251" s="100"/>
      <c r="BS251" s="100"/>
      <c r="BT251" s="100"/>
      <c r="BU251" s="100"/>
      <c r="BV251" s="100"/>
      <c r="BW251" s="100"/>
      <c r="BX251" s="100"/>
      <c r="BY251" s="100"/>
      <c r="BZ251" s="100"/>
      <c r="CA251" s="100"/>
      <c r="CB251" s="100"/>
      <c r="CC251" s="100"/>
      <c r="CD251" s="100"/>
      <c r="CE251" s="100"/>
      <c r="CF251" s="100"/>
      <c r="CG251" s="100"/>
      <c r="CH251" s="100"/>
      <c r="CI251" s="100"/>
      <c r="CJ251" s="100"/>
      <c r="CK251" s="100"/>
      <c r="CL251" s="100"/>
      <c r="CM251" s="100"/>
      <c r="CN251" s="100"/>
      <c r="CO251" s="100"/>
      <c r="CP251" s="100"/>
    </row>
    <row r="252" spans="1:94" ht="19.5" customHeight="1">
      <c r="A252" s="100"/>
      <c r="B252" s="100"/>
      <c r="C252" s="100"/>
      <c r="D252" s="100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/>
      <c r="T252" s="100"/>
      <c r="U252" s="100"/>
      <c r="V252" s="100"/>
      <c r="W252" s="100"/>
      <c r="X252" s="100"/>
      <c r="Y252" s="100"/>
      <c r="Z252" s="100"/>
      <c r="AA252" s="100"/>
      <c r="AB252" s="100"/>
      <c r="AC252" s="100"/>
      <c r="AD252" s="100"/>
      <c r="AE252" s="100"/>
      <c r="AF252" s="100"/>
      <c r="AG252" s="100"/>
      <c r="AH252" s="100"/>
      <c r="AI252" s="100"/>
      <c r="AJ252" s="100"/>
      <c r="AK252" s="100"/>
      <c r="AL252" s="100"/>
      <c r="AM252" s="100"/>
      <c r="AN252" s="100"/>
      <c r="AO252" s="100"/>
      <c r="AP252" s="100"/>
      <c r="AQ252" s="100"/>
      <c r="AR252" s="100"/>
      <c r="AS252" s="100"/>
      <c r="AT252" s="100"/>
      <c r="AU252" s="100"/>
      <c r="AV252" s="100"/>
      <c r="AW252" s="100"/>
      <c r="AX252" s="100"/>
      <c r="AY252" s="100"/>
      <c r="AZ252" s="100"/>
      <c r="BA252" s="100"/>
      <c r="BB252" s="100"/>
      <c r="BC252" s="100"/>
      <c r="BD252" s="100"/>
      <c r="BE252" s="100"/>
      <c r="BF252" s="100"/>
      <c r="BG252" s="100"/>
      <c r="BH252" s="100"/>
      <c r="BI252" s="100"/>
      <c r="BJ252" s="100"/>
      <c r="BK252" s="100"/>
      <c r="BL252" s="100"/>
      <c r="BM252" s="100"/>
      <c r="BN252" s="100"/>
      <c r="BO252" s="100"/>
      <c r="BP252" s="100"/>
      <c r="BQ252" s="100"/>
      <c r="BR252" s="100"/>
      <c r="BS252" s="100"/>
      <c r="BT252" s="100"/>
      <c r="BU252" s="100"/>
      <c r="BV252" s="100"/>
      <c r="BW252" s="100"/>
      <c r="BX252" s="100"/>
      <c r="BY252" s="100"/>
      <c r="BZ252" s="100"/>
      <c r="CA252" s="100"/>
      <c r="CB252" s="100"/>
      <c r="CC252" s="100"/>
      <c r="CD252" s="100"/>
      <c r="CE252" s="100"/>
      <c r="CF252" s="100"/>
      <c r="CG252" s="100"/>
      <c r="CH252" s="100"/>
      <c r="CI252" s="100"/>
      <c r="CJ252" s="100"/>
      <c r="CK252" s="100"/>
      <c r="CL252" s="100"/>
      <c r="CM252" s="100"/>
      <c r="CN252" s="100"/>
      <c r="CO252" s="100"/>
      <c r="CP252" s="100"/>
    </row>
    <row r="253" spans="1:94" ht="19.5" customHeight="1">
      <c r="A253" s="100"/>
      <c r="B253" s="100"/>
      <c r="C253" s="100"/>
      <c r="D253" s="100"/>
      <c r="E253" s="100"/>
      <c r="F253" s="100"/>
      <c r="G253" s="100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/>
      <c r="T253" s="100"/>
      <c r="U253" s="100"/>
      <c r="V253" s="100"/>
      <c r="W253" s="100"/>
      <c r="X253" s="100"/>
      <c r="Y253" s="100"/>
      <c r="Z253" s="100"/>
      <c r="AA253" s="100"/>
      <c r="AB253" s="100"/>
      <c r="AC253" s="100"/>
      <c r="AD253" s="100"/>
      <c r="AE253" s="100"/>
      <c r="AF253" s="100"/>
      <c r="AG253" s="100"/>
      <c r="AH253" s="100"/>
      <c r="AI253" s="100"/>
      <c r="AJ253" s="100"/>
      <c r="AK253" s="100"/>
      <c r="AL253" s="100"/>
      <c r="AM253" s="100"/>
      <c r="AN253" s="100"/>
      <c r="AO253" s="100"/>
      <c r="AP253" s="100"/>
      <c r="AQ253" s="100"/>
      <c r="AR253" s="100"/>
      <c r="AS253" s="100"/>
      <c r="AT253" s="100"/>
      <c r="AU253" s="100"/>
      <c r="AV253" s="100"/>
      <c r="AW253" s="100"/>
      <c r="AX253" s="100"/>
      <c r="AY253" s="100"/>
      <c r="AZ253" s="100"/>
      <c r="BA253" s="100"/>
      <c r="BB253" s="100"/>
      <c r="BC253" s="100"/>
      <c r="BD253" s="100"/>
      <c r="BE253" s="100"/>
      <c r="BF253" s="100"/>
      <c r="BG253" s="100"/>
      <c r="BH253" s="100"/>
      <c r="BI253" s="100"/>
      <c r="BJ253" s="100"/>
      <c r="BK253" s="100"/>
      <c r="BL253" s="100"/>
      <c r="BM253" s="100"/>
      <c r="BN253" s="100"/>
      <c r="BO253" s="100"/>
      <c r="BP253" s="100"/>
      <c r="BQ253" s="100"/>
      <c r="BR253" s="100"/>
      <c r="BS253" s="100"/>
      <c r="BT253" s="100"/>
      <c r="BU253" s="100"/>
      <c r="BV253" s="100"/>
      <c r="BW253" s="100"/>
      <c r="BX253" s="100"/>
      <c r="BY253" s="100"/>
      <c r="BZ253" s="100"/>
      <c r="CA253" s="100"/>
      <c r="CB253" s="100"/>
      <c r="CC253" s="100"/>
      <c r="CD253" s="100"/>
      <c r="CE253" s="100"/>
      <c r="CF253" s="100"/>
      <c r="CG253" s="100"/>
      <c r="CH253" s="100"/>
      <c r="CI253" s="100"/>
      <c r="CJ253" s="100"/>
      <c r="CK253" s="100"/>
      <c r="CL253" s="100"/>
      <c r="CM253" s="100"/>
      <c r="CN253" s="100"/>
      <c r="CO253" s="100"/>
      <c r="CP253" s="100"/>
    </row>
    <row r="254" spans="1:94" ht="19.5" customHeight="1">
      <c r="A254" s="100"/>
      <c r="B254" s="100"/>
      <c r="C254" s="100"/>
      <c r="D254" s="100"/>
      <c r="E254" s="100"/>
      <c r="F254" s="100"/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/>
      <c r="T254" s="100"/>
      <c r="U254" s="100"/>
      <c r="V254" s="100"/>
      <c r="W254" s="100"/>
      <c r="X254" s="100"/>
      <c r="Y254" s="100"/>
      <c r="Z254" s="100"/>
      <c r="AA254" s="100"/>
      <c r="AB254" s="100"/>
      <c r="AC254" s="100"/>
      <c r="AD254" s="100"/>
      <c r="AE254" s="100"/>
      <c r="AF254" s="100"/>
      <c r="AG254" s="100"/>
      <c r="AH254" s="100"/>
      <c r="AI254" s="100"/>
      <c r="AJ254" s="100"/>
      <c r="AK254" s="100"/>
      <c r="AL254" s="100"/>
      <c r="AM254" s="100"/>
      <c r="AN254" s="100"/>
      <c r="AO254" s="100"/>
      <c r="AP254" s="100"/>
      <c r="AQ254" s="100"/>
      <c r="AR254" s="100"/>
      <c r="AS254" s="100"/>
      <c r="AT254" s="100"/>
      <c r="AU254" s="100"/>
      <c r="AV254" s="100"/>
      <c r="AW254" s="100"/>
      <c r="AX254" s="100"/>
      <c r="AY254" s="100"/>
      <c r="AZ254" s="100"/>
      <c r="BA254" s="100"/>
      <c r="BB254" s="100"/>
      <c r="BC254" s="100"/>
      <c r="BD254" s="100"/>
      <c r="BE254" s="100"/>
      <c r="BF254" s="100"/>
      <c r="BG254" s="100"/>
      <c r="BH254" s="100"/>
      <c r="BI254" s="100"/>
      <c r="BJ254" s="100"/>
      <c r="BK254" s="100"/>
      <c r="BL254" s="100"/>
      <c r="BM254" s="100"/>
      <c r="BN254" s="100"/>
      <c r="BO254" s="100"/>
      <c r="BP254" s="100"/>
      <c r="BQ254" s="100"/>
      <c r="BR254" s="100"/>
      <c r="BS254" s="100"/>
      <c r="BT254" s="100"/>
      <c r="BU254" s="100"/>
      <c r="BV254" s="100"/>
      <c r="BW254" s="100"/>
      <c r="BX254" s="100"/>
      <c r="BY254" s="100"/>
      <c r="BZ254" s="100"/>
      <c r="CA254" s="100"/>
      <c r="CB254" s="100"/>
      <c r="CC254" s="100"/>
      <c r="CD254" s="100"/>
      <c r="CE254" s="100"/>
      <c r="CF254" s="100"/>
      <c r="CG254" s="100"/>
      <c r="CH254" s="100"/>
      <c r="CI254" s="100"/>
      <c r="CJ254" s="100"/>
      <c r="CK254" s="100"/>
      <c r="CL254" s="100"/>
      <c r="CM254" s="100"/>
      <c r="CN254" s="100"/>
      <c r="CO254" s="100"/>
      <c r="CP254" s="100"/>
    </row>
    <row r="255" spans="1:94" ht="19.5" customHeight="1">
      <c r="A255" s="100"/>
      <c r="B255" s="100"/>
      <c r="C255" s="100"/>
      <c r="D255" s="100"/>
      <c r="E255" s="100"/>
      <c r="F255" s="100"/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/>
      <c r="T255" s="100"/>
      <c r="U255" s="100"/>
      <c r="V255" s="100"/>
      <c r="W255" s="100"/>
      <c r="X255" s="100"/>
      <c r="Y255" s="100"/>
      <c r="Z255" s="100"/>
      <c r="AA255" s="100"/>
      <c r="AB255" s="100"/>
      <c r="AC255" s="100"/>
      <c r="AD255" s="100"/>
      <c r="AE255" s="100"/>
      <c r="AF255" s="100"/>
      <c r="AG255" s="100"/>
      <c r="AH255" s="100"/>
      <c r="AI255" s="100"/>
      <c r="AJ255" s="100"/>
      <c r="AK255" s="100"/>
      <c r="AL255" s="100"/>
      <c r="AM255" s="100"/>
      <c r="AN255" s="100"/>
      <c r="AO255" s="100"/>
      <c r="AP255" s="100"/>
      <c r="AQ255" s="100"/>
      <c r="AR255" s="100"/>
      <c r="AS255" s="100"/>
      <c r="AT255" s="100"/>
      <c r="AU255" s="100"/>
      <c r="AV255" s="100"/>
      <c r="AW255" s="100"/>
      <c r="AX255" s="100"/>
      <c r="AY255" s="100"/>
      <c r="AZ255" s="100"/>
      <c r="BA255" s="100"/>
      <c r="BB255" s="100"/>
      <c r="BC255" s="100"/>
      <c r="BD255" s="100"/>
      <c r="BE255" s="100"/>
      <c r="BF255" s="100"/>
      <c r="BG255" s="100"/>
      <c r="BH255" s="100"/>
      <c r="BI255" s="100"/>
      <c r="BJ255" s="100"/>
      <c r="BK255" s="100"/>
      <c r="BL255" s="100"/>
      <c r="BM255" s="100"/>
      <c r="BN255" s="100"/>
      <c r="BO255" s="100"/>
      <c r="BP255" s="100"/>
      <c r="BQ255" s="100"/>
      <c r="BR255" s="100"/>
      <c r="BS255" s="100"/>
      <c r="BT255" s="100"/>
      <c r="BU255" s="100"/>
      <c r="BV255" s="100"/>
      <c r="BW255" s="100"/>
      <c r="BX255" s="100"/>
      <c r="BY255" s="100"/>
      <c r="BZ255" s="100"/>
      <c r="CA255" s="100"/>
      <c r="CB255" s="100"/>
      <c r="CC255" s="100"/>
      <c r="CD255" s="100"/>
      <c r="CE255" s="100"/>
      <c r="CF255" s="100"/>
      <c r="CG255" s="100"/>
      <c r="CH255" s="100"/>
      <c r="CI255" s="100"/>
      <c r="CJ255" s="100"/>
      <c r="CK255" s="100"/>
      <c r="CL255" s="100"/>
      <c r="CM255" s="100"/>
      <c r="CN255" s="100"/>
      <c r="CO255" s="100"/>
      <c r="CP255" s="100"/>
    </row>
    <row r="256" spans="1:94" ht="19.5" customHeight="1">
      <c r="A256" s="100"/>
      <c r="B256" s="100"/>
      <c r="C256" s="100"/>
      <c r="D256" s="100"/>
      <c r="E256" s="100"/>
      <c r="F256" s="100"/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/>
      <c r="T256" s="100"/>
      <c r="U256" s="100"/>
      <c r="V256" s="100"/>
      <c r="W256" s="100"/>
      <c r="X256" s="100"/>
      <c r="Y256" s="100"/>
      <c r="Z256" s="100"/>
      <c r="AA256" s="100"/>
      <c r="AB256" s="100"/>
      <c r="AC256" s="100"/>
      <c r="AD256" s="100"/>
      <c r="AE256" s="100"/>
      <c r="AF256" s="100"/>
      <c r="AG256" s="100"/>
      <c r="AH256" s="100"/>
      <c r="AI256" s="100"/>
      <c r="AJ256" s="100"/>
      <c r="AK256" s="100"/>
      <c r="AL256" s="100"/>
      <c r="AM256" s="100"/>
      <c r="AN256" s="100"/>
      <c r="AO256" s="100"/>
      <c r="AP256" s="100"/>
      <c r="AQ256" s="100"/>
      <c r="AR256" s="100"/>
      <c r="AS256" s="100"/>
      <c r="AT256" s="100"/>
      <c r="AU256" s="100"/>
      <c r="AV256" s="100"/>
      <c r="AW256" s="100"/>
      <c r="AX256" s="100"/>
      <c r="AY256" s="100"/>
      <c r="AZ256" s="100"/>
      <c r="BA256" s="100"/>
      <c r="BB256" s="100"/>
      <c r="BC256" s="100"/>
      <c r="BD256" s="100"/>
      <c r="BE256" s="100"/>
      <c r="BF256" s="100"/>
      <c r="BG256" s="100"/>
      <c r="BH256" s="100"/>
      <c r="BI256" s="100"/>
      <c r="BJ256" s="100"/>
      <c r="BK256" s="100"/>
      <c r="BL256" s="100"/>
      <c r="BM256" s="100"/>
      <c r="BN256" s="100"/>
      <c r="BO256" s="100"/>
      <c r="BP256" s="100"/>
      <c r="BQ256" s="100"/>
      <c r="BR256" s="100"/>
      <c r="BS256" s="100"/>
      <c r="BT256" s="100"/>
      <c r="BU256" s="100"/>
      <c r="BV256" s="100"/>
      <c r="BW256" s="100"/>
      <c r="BX256" s="100"/>
      <c r="BY256" s="100"/>
      <c r="BZ256" s="100"/>
      <c r="CA256" s="100"/>
      <c r="CB256" s="100"/>
      <c r="CC256" s="100"/>
      <c r="CD256" s="100"/>
      <c r="CE256" s="100"/>
      <c r="CF256" s="100"/>
      <c r="CG256" s="100"/>
      <c r="CH256" s="100"/>
      <c r="CI256" s="100"/>
      <c r="CJ256" s="100"/>
      <c r="CK256" s="100"/>
      <c r="CL256" s="100"/>
      <c r="CM256" s="100"/>
      <c r="CN256" s="100"/>
      <c r="CO256" s="100"/>
      <c r="CP256" s="100"/>
    </row>
    <row r="257" spans="1:94" ht="19.5" customHeight="1">
      <c r="A257" s="100"/>
      <c r="B257" s="100"/>
      <c r="C257" s="100"/>
      <c r="D257" s="100"/>
      <c r="E257" s="100"/>
      <c r="F257" s="100"/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/>
      <c r="T257" s="100"/>
      <c r="U257" s="100"/>
      <c r="V257" s="100"/>
      <c r="W257" s="100"/>
      <c r="X257" s="100"/>
      <c r="Y257" s="100"/>
      <c r="Z257" s="100"/>
      <c r="AA257" s="100"/>
      <c r="AB257" s="100"/>
      <c r="AC257" s="100"/>
      <c r="AD257" s="100"/>
      <c r="AE257" s="100"/>
      <c r="AF257" s="100"/>
      <c r="AG257" s="100"/>
      <c r="AH257" s="100"/>
      <c r="AI257" s="100"/>
      <c r="AJ257" s="100"/>
      <c r="AK257" s="100"/>
      <c r="AL257" s="100"/>
      <c r="AM257" s="100"/>
      <c r="AN257" s="100"/>
      <c r="AO257" s="100"/>
      <c r="AP257" s="100"/>
      <c r="AQ257" s="100"/>
      <c r="AR257" s="100"/>
      <c r="AS257" s="100"/>
      <c r="AT257" s="100"/>
      <c r="AU257" s="100"/>
      <c r="AV257" s="100"/>
      <c r="AW257" s="100"/>
      <c r="AX257" s="100"/>
      <c r="AY257" s="100"/>
      <c r="AZ257" s="100"/>
      <c r="BA257" s="100"/>
      <c r="BB257" s="100"/>
      <c r="BC257" s="100"/>
      <c r="BD257" s="100"/>
      <c r="BE257" s="100"/>
      <c r="BF257" s="100"/>
      <c r="BG257" s="100"/>
      <c r="BH257" s="100"/>
      <c r="BI257" s="100"/>
      <c r="BJ257" s="100"/>
      <c r="BK257" s="100"/>
      <c r="BL257" s="100"/>
      <c r="BM257" s="100"/>
      <c r="BN257" s="100"/>
      <c r="BO257" s="100"/>
      <c r="BP257" s="100"/>
      <c r="BQ257" s="100"/>
      <c r="BR257" s="100"/>
      <c r="BS257" s="100"/>
      <c r="BT257" s="100"/>
      <c r="BU257" s="100"/>
      <c r="BV257" s="100"/>
      <c r="BW257" s="100"/>
      <c r="BX257" s="100"/>
      <c r="BY257" s="100"/>
      <c r="BZ257" s="100"/>
      <c r="CA257" s="100"/>
      <c r="CB257" s="100"/>
      <c r="CC257" s="100"/>
      <c r="CD257" s="100"/>
      <c r="CE257" s="100"/>
      <c r="CF257" s="100"/>
      <c r="CG257" s="100"/>
      <c r="CH257" s="100"/>
      <c r="CI257" s="100"/>
      <c r="CJ257" s="100"/>
      <c r="CK257" s="100"/>
      <c r="CL257" s="100"/>
      <c r="CM257" s="100"/>
      <c r="CN257" s="100"/>
      <c r="CO257" s="100"/>
      <c r="CP257" s="100"/>
    </row>
    <row r="258" spans="1:94" ht="19.5" customHeight="1">
      <c r="A258" s="100"/>
      <c r="B258" s="100"/>
      <c r="C258" s="100"/>
      <c r="D258" s="100"/>
      <c r="E258" s="100"/>
      <c r="F258" s="100"/>
      <c r="G258" s="100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00"/>
      <c r="T258" s="100"/>
      <c r="U258" s="100"/>
      <c r="V258" s="100"/>
      <c r="W258" s="100"/>
      <c r="X258" s="100"/>
      <c r="Y258" s="100"/>
      <c r="Z258" s="100"/>
      <c r="AA258" s="100"/>
      <c r="AB258" s="100"/>
      <c r="AC258" s="100"/>
      <c r="AD258" s="100"/>
      <c r="AE258" s="100"/>
      <c r="AF258" s="100"/>
      <c r="AG258" s="100"/>
      <c r="AH258" s="100"/>
      <c r="AI258" s="100"/>
      <c r="AJ258" s="100"/>
      <c r="AK258" s="100"/>
      <c r="AL258" s="100"/>
      <c r="AM258" s="100"/>
      <c r="AN258" s="100"/>
      <c r="AO258" s="100"/>
      <c r="AP258" s="100"/>
      <c r="AQ258" s="100"/>
      <c r="AR258" s="100"/>
      <c r="AS258" s="100"/>
      <c r="AT258" s="100"/>
      <c r="AU258" s="100"/>
      <c r="AV258" s="100"/>
      <c r="AW258" s="100"/>
      <c r="AX258" s="100"/>
      <c r="AY258" s="100"/>
      <c r="AZ258" s="100"/>
      <c r="BA258" s="100"/>
      <c r="BB258" s="100"/>
      <c r="BC258" s="100"/>
      <c r="BD258" s="100"/>
      <c r="BE258" s="100"/>
      <c r="BF258" s="100"/>
      <c r="BG258" s="100"/>
      <c r="BH258" s="100"/>
      <c r="BI258" s="100"/>
      <c r="BJ258" s="100"/>
      <c r="BK258" s="100"/>
      <c r="BL258" s="100"/>
      <c r="BM258" s="100"/>
      <c r="BN258" s="100"/>
      <c r="BO258" s="100"/>
      <c r="BP258" s="100"/>
      <c r="BQ258" s="100"/>
      <c r="BR258" s="100"/>
      <c r="BS258" s="100"/>
      <c r="BT258" s="100"/>
      <c r="BU258" s="100"/>
      <c r="BV258" s="100"/>
      <c r="BW258" s="100"/>
      <c r="BX258" s="100"/>
      <c r="BY258" s="100"/>
      <c r="BZ258" s="100"/>
      <c r="CA258" s="100"/>
      <c r="CB258" s="100"/>
      <c r="CC258" s="100"/>
      <c r="CD258" s="100"/>
      <c r="CE258" s="100"/>
      <c r="CF258" s="100"/>
      <c r="CG258" s="100"/>
      <c r="CH258" s="100"/>
      <c r="CI258" s="100"/>
      <c r="CJ258" s="100"/>
      <c r="CK258" s="100"/>
      <c r="CL258" s="100"/>
      <c r="CM258" s="100"/>
      <c r="CN258" s="100"/>
      <c r="CO258" s="100"/>
      <c r="CP258" s="100"/>
    </row>
    <row r="259" spans="1:94" ht="19.5" customHeight="1">
      <c r="A259" s="100"/>
      <c r="B259" s="100"/>
      <c r="C259" s="100"/>
      <c r="D259" s="100"/>
      <c r="E259" s="100"/>
      <c r="F259" s="100"/>
      <c r="G259" s="100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00"/>
      <c r="T259" s="100"/>
      <c r="U259" s="100"/>
      <c r="V259" s="100"/>
      <c r="W259" s="100"/>
      <c r="X259" s="100"/>
      <c r="Y259" s="100"/>
      <c r="Z259" s="100"/>
      <c r="AA259" s="100"/>
      <c r="AB259" s="100"/>
      <c r="AC259" s="100"/>
      <c r="AD259" s="100"/>
      <c r="AE259" s="100"/>
      <c r="AF259" s="100"/>
      <c r="AG259" s="100"/>
      <c r="AH259" s="100"/>
      <c r="AI259" s="100"/>
      <c r="AJ259" s="100"/>
      <c r="AK259" s="100"/>
      <c r="AL259" s="100"/>
      <c r="AM259" s="100"/>
      <c r="AN259" s="100"/>
      <c r="AO259" s="100"/>
      <c r="AP259" s="100"/>
      <c r="AQ259" s="100"/>
      <c r="AR259" s="100"/>
      <c r="AS259" s="100"/>
      <c r="AT259" s="100"/>
      <c r="AU259" s="100"/>
      <c r="AV259" s="100"/>
      <c r="AW259" s="100"/>
      <c r="AX259" s="100"/>
      <c r="AY259" s="100"/>
      <c r="AZ259" s="100"/>
      <c r="BA259" s="100"/>
      <c r="BB259" s="100"/>
      <c r="BC259" s="100"/>
      <c r="BD259" s="100"/>
      <c r="BE259" s="100"/>
      <c r="BF259" s="100"/>
      <c r="BG259" s="100"/>
      <c r="BH259" s="100"/>
      <c r="BI259" s="100"/>
      <c r="BJ259" s="100"/>
      <c r="BK259" s="100"/>
      <c r="BL259" s="100"/>
      <c r="BM259" s="100"/>
      <c r="BN259" s="100"/>
      <c r="BO259" s="100"/>
      <c r="BP259" s="100"/>
      <c r="BQ259" s="100"/>
      <c r="BR259" s="100"/>
      <c r="BS259" s="100"/>
      <c r="BT259" s="100"/>
      <c r="BU259" s="100"/>
      <c r="BV259" s="100"/>
      <c r="BW259" s="100"/>
      <c r="BX259" s="100"/>
      <c r="BY259" s="100"/>
      <c r="BZ259" s="100"/>
      <c r="CA259" s="100"/>
      <c r="CB259" s="100"/>
      <c r="CC259" s="100"/>
      <c r="CD259" s="100"/>
      <c r="CE259" s="100"/>
      <c r="CF259" s="100"/>
      <c r="CG259" s="100"/>
      <c r="CH259" s="100"/>
      <c r="CI259" s="100"/>
      <c r="CJ259" s="100"/>
      <c r="CK259" s="100"/>
      <c r="CL259" s="100"/>
      <c r="CM259" s="100"/>
      <c r="CN259" s="100"/>
      <c r="CO259" s="100"/>
      <c r="CP259" s="100"/>
    </row>
    <row r="260" spans="1:94" ht="19.5" customHeight="1">
      <c r="A260" s="100"/>
      <c r="B260" s="100"/>
      <c r="C260" s="100"/>
      <c r="D260" s="100"/>
      <c r="E260" s="100"/>
      <c r="F260" s="100"/>
      <c r="G260" s="100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00"/>
      <c r="T260" s="100"/>
      <c r="U260" s="100"/>
      <c r="V260" s="100"/>
      <c r="W260" s="100"/>
      <c r="X260" s="100"/>
      <c r="Y260" s="100"/>
      <c r="Z260" s="100"/>
      <c r="AA260" s="100"/>
      <c r="AB260" s="100"/>
      <c r="AC260" s="100"/>
      <c r="AD260" s="100"/>
      <c r="AE260" s="100"/>
      <c r="AF260" s="100"/>
      <c r="AG260" s="100"/>
      <c r="AH260" s="100"/>
      <c r="AI260" s="100"/>
      <c r="AJ260" s="100"/>
      <c r="AK260" s="100"/>
      <c r="AL260" s="100"/>
      <c r="AM260" s="100"/>
      <c r="AN260" s="100"/>
      <c r="AO260" s="100"/>
      <c r="AP260" s="100"/>
      <c r="AQ260" s="100"/>
      <c r="AR260" s="100"/>
      <c r="AS260" s="100"/>
      <c r="AT260" s="100"/>
      <c r="AU260" s="100"/>
      <c r="AV260" s="100"/>
      <c r="AW260" s="100"/>
      <c r="AX260" s="100"/>
      <c r="AY260" s="100"/>
      <c r="AZ260" s="100"/>
      <c r="BA260" s="100"/>
      <c r="BB260" s="100"/>
      <c r="BC260" s="100"/>
      <c r="BD260" s="100"/>
      <c r="BE260" s="100"/>
      <c r="BF260" s="100"/>
      <c r="BG260" s="100"/>
      <c r="BH260" s="100"/>
      <c r="BI260" s="100"/>
      <c r="BJ260" s="100"/>
      <c r="BK260" s="100"/>
      <c r="BL260" s="100"/>
      <c r="BM260" s="100"/>
      <c r="BN260" s="100"/>
      <c r="BO260" s="100"/>
      <c r="BP260" s="100"/>
      <c r="BQ260" s="100"/>
      <c r="BR260" s="100"/>
      <c r="BS260" s="100"/>
      <c r="BT260" s="100"/>
      <c r="BU260" s="100"/>
      <c r="BV260" s="100"/>
      <c r="BW260" s="100"/>
      <c r="BX260" s="100"/>
      <c r="BY260" s="100"/>
      <c r="BZ260" s="100"/>
      <c r="CA260" s="100"/>
      <c r="CB260" s="100"/>
      <c r="CC260" s="100"/>
      <c r="CD260" s="100"/>
      <c r="CE260" s="100"/>
      <c r="CF260" s="100"/>
      <c r="CG260" s="100"/>
      <c r="CH260" s="100"/>
      <c r="CI260" s="100"/>
      <c r="CJ260" s="100"/>
      <c r="CK260" s="100"/>
      <c r="CL260" s="100"/>
      <c r="CM260" s="100"/>
      <c r="CN260" s="100"/>
      <c r="CO260" s="100"/>
      <c r="CP260" s="100"/>
    </row>
    <row r="261" spans="1:94" ht="15.75" customHeight="1"/>
    <row r="262" spans="1:94" ht="15.75" customHeight="1"/>
    <row r="263" spans="1:94" ht="15.75" customHeight="1"/>
    <row r="264" spans="1:94" ht="15.75" customHeight="1"/>
    <row r="265" spans="1:94" ht="15.75" customHeight="1"/>
    <row r="266" spans="1:94" ht="15.75" customHeight="1"/>
    <row r="267" spans="1:94" ht="15.75" customHeight="1"/>
    <row r="268" spans="1:94" ht="15.75" customHeight="1"/>
    <row r="269" spans="1:94" ht="15.75" customHeight="1"/>
    <row r="270" spans="1:94" ht="15.75" customHeight="1"/>
    <row r="271" spans="1:94" ht="15.75" customHeight="1"/>
    <row r="272" spans="1:94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4">
    <mergeCell ref="AI8:AI11"/>
    <mergeCell ref="AK8:AK12"/>
    <mergeCell ref="A9:C9"/>
    <mergeCell ref="A10:B10"/>
    <mergeCell ref="C10:D10"/>
    <mergeCell ref="A11:A12"/>
    <mergeCell ref="B11:D12"/>
    <mergeCell ref="AD8:AD12"/>
    <mergeCell ref="AE8:AE11"/>
    <mergeCell ref="AF8:AF12"/>
    <mergeCell ref="AG8:AG11"/>
    <mergeCell ref="AH8:AH12"/>
    <mergeCell ref="AD6:AI6"/>
    <mergeCell ref="AK6:AP6"/>
    <mergeCell ref="A7:C7"/>
    <mergeCell ref="A8:C8"/>
    <mergeCell ref="F8:F12"/>
    <mergeCell ref="G8:G11"/>
    <mergeCell ref="H8:H12"/>
    <mergeCell ref="P8:P11"/>
    <mergeCell ref="R8:R12"/>
    <mergeCell ref="U8:U11"/>
    <mergeCell ref="V8:V12"/>
    <mergeCell ref="W8:W11"/>
    <mergeCell ref="Y8:Y12"/>
    <mergeCell ref="Z8:Z11"/>
    <mergeCell ref="AA8:AA12"/>
    <mergeCell ref="AB8:AB11"/>
    <mergeCell ref="AY8:AY11"/>
    <mergeCell ref="BA8:BA12"/>
    <mergeCell ref="AR8:AR12"/>
    <mergeCell ref="AS8:AS11"/>
    <mergeCell ref="AT8:AT12"/>
    <mergeCell ref="AU8:AU11"/>
    <mergeCell ref="AV8:AV12"/>
    <mergeCell ref="AW8:AW11"/>
    <mergeCell ref="AX8:AX12"/>
    <mergeCell ref="BF8:BF11"/>
    <mergeCell ref="BH8:BH12"/>
    <mergeCell ref="BI8:BI11"/>
    <mergeCell ref="BJ8:BJ12"/>
    <mergeCell ref="BK8:BK11"/>
    <mergeCell ref="BM8:BM12"/>
    <mergeCell ref="BN8:BN11"/>
    <mergeCell ref="BP8:BP12"/>
    <mergeCell ref="BQ8:BQ11"/>
    <mergeCell ref="BR8:BR12"/>
    <mergeCell ref="CA6:CA12"/>
    <mergeCell ref="BB8:BB11"/>
    <mergeCell ref="BC8:BC12"/>
    <mergeCell ref="BY8:BY11"/>
    <mergeCell ref="AR6:AY6"/>
    <mergeCell ref="BA6:BF6"/>
    <mergeCell ref="BP6:BS6"/>
    <mergeCell ref="BE8:BE12"/>
    <mergeCell ref="BS8:BS11"/>
    <mergeCell ref="BU8:BU11"/>
    <mergeCell ref="BV8:BV11"/>
    <mergeCell ref="BX8:BX11"/>
    <mergeCell ref="BH6:BK6"/>
    <mergeCell ref="BM6:BN6"/>
    <mergeCell ref="BU6:BV7"/>
    <mergeCell ref="BX6:BY7"/>
    <mergeCell ref="A6:D6"/>
    <mergeCell ref="F6:I6"/>
    <mergeCell ref="K6:P6"/>
    <mergeCell ref="R6:W6"/>
    <mergeCell ref="Y6:AB6"/>
    <mergeCell ref="A2:CA3"/>
    <mergeCell ref="A4:BW5"/>
    <mergeCell ref="I8:I11"/>
    <mergeCell ref="K8:K12"/>
    <mergeCell ref="L8:L11"/>
    <mergeCell ref="M8:M12"/>
    <mergeCell ref="N8:N11"/>
    <mergeCell ref="O8:O12"/>
    <mergeCell ref="S8:S11"/>
    <mergeCell ref="T8:T12"/>
    <mergeCell ref="AL8:AL11"/>
    <mergeCell ref="AM8:AM12"/>
    <mergeCell ref="AN8:AN11"/>
    <mergeCell ref="AO8:AO12"/>
    <mergeCell ref="AP8:AP11"/>
    <mergeCell ref="BD8:BD11"/>
  </mergeCells>
  <dataValidations count="2">
    <dataValidation type="list" allowBlank="1" sqref="F13:F52 H13:H52 K13:K52 M13:M52 O13:O52 R13:R52 T13:T52 V13:V52 Y13:Y52 AA13:AA52 AD13:AD52 AF13:AF52 AH13:AH52 AK13:AK52 AM13:AM52 AO13:AO52 AR13:AR52 AT13:AT52 AV13:AV52 AX13:AX52 BA13:BA52 BC13:BC52 BE13:BE52 BH13:BH52 BJ13:BJ52 BM13:BM52 BP13:BP52 BR13:BR52" xr:uid="{00000000-0002-0000-0200-000000000000}">
      <formula1>"AD,A,B,C,TRASL.,NA"</formula1>
    </dataValidation>
    <dataValidation type="list" allowBlank="1" showErrorMessage="1" sqref="CA13:CA52" xr:uid="{00000000-0002-0000-0200-000001000000}">
      <formula1>"AD,A,B,C,TRASL.,NA"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7"/>
  <sheetViews>
    <sheetView tabSelected="1" topLeftCell="A48" zoomScale="77" zoomScaleNormal="77" workbookViewId="0">
      <selection activeCell="J54" sqref="J54:N61"/>
    </sheetView>
  </sheetViews>
  <sheetFormatPr baseColWidth="10" defaultColWidth="12.625" defaultRowHeight="15" customHeight="1"/>
  <cols>
    <col min="1" max="1" width="11" customWidth="1"/>
    <col min="2" max="2" width="13.5" customWidth="1"/>
    <col min="3" max="14" width="11" customWidth="1"/>
    <col min="15" max="24" width="10.625" customWidth="1"/>
  </cols>
  <sheetData>
    <row r="1" spans="1:24" ht="14.25" customHeight="1">
      <c r="A1" s="178" t="s">
        <v>538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</row>
    <row r="2" spans="1:24" ht="14.25" customHeight="1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</row>
    <row r="3" spans="1:24" ht="14.25" customHeight="1">
      <c r="A3" s="232" t="s">
        <v>539</v>
      </c>
      <c r="B3" s="223"/>
      <c r="C3" s="223"/>
      <c r="D3" s="223"/>
      <c r="E3" s="100"/>
      <c r="F3" s="100"/>
      <c r="G3" s="100"/>
      <c r="H3" s="100"/>
      <c r="I3" s="100"/>
      <c r="J3" s="232" t="s">
        <v>540</v>
      </c>
      <c r="K3" s="223"/>
      <c r="L3" s="223"/>
      <c r="M3" s="223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</row>
    <row r="4" spans="1:24" ht="14.25" customHeight="1">
      <c r="A4" s="179" t="s">
        <v>541</v>
      </c>
      <c r="B4" s="179" t="s">
        <v>542</v>
      </c>
      <c r="C4" s="179" t="s">
        <v>543</v>
      </c>
      <c r="D4" s="179" t="s">
        <v>544</v>
      </c>
      <c r="E4" s="176" t="s">
        <v>242</v>
      </c>
      <c r="F4" s="100"/>
      <c r="G4" s="100"/>
      <c r="H4" s="100"/>
      <c r="I4" s="100"/>
      <c r="J4" s="179" t="s">
        <v>541</v>
      </c>
      <c r="K4" s="179" t="s">
        <v>542</v>
      </c>
      <c r="L4" s="179" t="s">
        <v>543</v>
      </c>
      <c r="M4" s="179" t="s">
        <v>544</v>
      </c>
      <c r="N4" s="176" t="s">
        <v>242</v>
      </c>
      <c r="O4" s="100"/>
      <c r="P4" s="100"/>
      <c r="Q4" s="100"/>
      <c r="R4" s="100"/>
      <c r="S4" s="100"/>
      <c r="T4" s="100"/>
      <c r="U4" s="100"/>
      <c r="V4" s="100"/>
      <c r="W4" s="100"/>
      <c r="X4" s="100"/>
    </row>
    <row r="5" spans="1:24" ht="14.25" customHeight="1">
      <c r="A5" s="176" t="s">
        <v>98</v>
      </c>
      <c r="B5" s="188">
        <v>0</v>
      </c>
      <c r="C5" s="108">
        <v>0</v>
      </c>
      <c r="D5" s="108">
        <v>0</v>
      </c>
      <c r="E5" s="176">
        <f t="shared" ref="E5:E11" si="0">SUM(B5:D5)</f>
        <v>0</v>
      </c>
      <c r="F5" s="100"/>
      <c r="G5" s="100"/>
      <c r="H5" s="100"/>
      <c r="I5" s="100"/>
      <c r="J5" s="176" t="s">
        <v>98</v>
      </c>
      <c r="K5" s="108">
        <v>0</v>
      </c>
      <c r="L5" s="108">
        <v>0</v>
      </c>
      <c r="M5" s="108">
        <v>0</v>
      </c>
      <c r="N5" s="176">
        <f t="shared" ref="N5:N11" si="1">SUM(K5:M5)</f>
        <v>0</v>
      </c>
      <c r="O5" s="100"/>
      <c r="P5" s="100"/>
      <c r="Q5" s="100"/>
      <c r="R5" s="100"/>
      <c r="S5" s="100"/>
      <c r="T5" s="100"/>
      <c r="U5" s="100"/>
      <c r="V5" s="100"/>
      <c r="W5" s="100"/>
      <c r="X5" s="100"/>
    </row>
    <row r="6" spans="1:24" ht="14.25" customHeight="1">
      <c r="A6" s="176" t="s">
        <v>21</v>
      </c>
      <c r="B6" s="188">
        <v>11</v>
      </c>
      <c r="C6" s="108">
        <v>5</v>
      </c>
      <c r="D6" s="108">
        <v>10</v>
      </c>
      <c r="E6" s="176">
        <f t="shared" si="0"/>
        <v>26</v>
      </c>
      <c r="F6" s="100"/>
      <c r="G6" s="100"/>
      <c r="H6" s="100"/>
      <c r="I6" s="100"/>
      <c r="J6" s="176" t="s">
        <v>21</v>
      </c>
      <c r="K6" s="108">
        <v>20</v>
      </c>
      <c r="L6" s="108">
        <v>7</v>
      </c>
      <c r="M6" s="108">
        <v>6</v>
      </c>
      <c r="N6" s="176">
        <f t="shared" si="1"/>
        <v>33</v>
      </c>
      <c r="O6" s="100"/>
      <c r="P6" s="100"/>
      <c r="Q6" s="100"/>
      <c r="R6" s="100"/>
      <c r="S6" s="100"/>
      <c r="T6" s="100"/>
      <c r="U6" s="100"/>
      <c r="V6" s="100"/>
      <c r="W6" s="100"/>
      <c r="X6" s="100"/>
    </row>
    <row r="7" spans="1:24" ht="14.25" customHeight="1">
      <c r="A7" s="176" t="s">
        <v>65</v>
      </c>
      <c r="B7" s="188">
        <v>15</v>
      </c>
      <c r="C7" s="108">
        <v>17</v>
      </c>
      <c r="D7" s="108">
        <v>15</v>
      </c>
      <c r="E7" s="176">
        <f t="shared" si="0"/>
        <v>47</v>
      </c>
      <c r="F7" s="100"/>
      <c r="G7" s="100"/>
      <c r="H7" s="100"/>
      <c r="I7" s="100"/>
      <c r="J7" s="176" t="s">
        <v>65</v>
      </c>
      <c r="K7" s="108">
        <v>10</v>
      </c>
      <c r="L7" s="108">
        <v>14</v>
      </c>
      <c r="M7" s="108">
        <v>19</v>
      </c>
      <c r="N7" s="176">
        <f t="shared" si="1"/>
        <v>43</v>
      </c>
      <c r="O7" s="100"/>
      <c r="P7" s="100"/>
      <c r="Q7" s="100"/>
      <c r="R7" s="100"/>
      <c r="S7" s="100"/>
      <c r="T7" s="100"/>
      <c r="U7" s="100"/>
      <c r="V7" s="100"/>
      <c r="W7" s="100"/>
      <c r="X7" s="100"/>
    </row>
    <row r="8" spans="1:24" ht="14.25" customHeight="1">
      <c r="A8" s="181" t="s">
        <v>67</v>
      </c>
      <c r="B8" s="189">
        <v>3</v>
      </c>
      <c r="C8" s="182">
        <v>6</v>
      </c>
      <c r="D8" s="182">
        <v>6</v>
      </c>
      <c r="E8" s="181">
        <f t="shared" si="0"/>
        <v>15</v>
      </c>
      <c r="F8" s="100"/>
      <c r="G8" s="100"/>
      <c r="H8" s="100"/>
      <c r="I8" s="100"/>
      <c r="J8" s="181" t="s">
        <v>67</v>
      </c>
      <c r="K8" s="182">
        <v>1</v>
      </c>
      <c r="L8" s="182">
        <v>11</v>
      </c>
      <c r="M8" s="182">
        <v>6</v>
      </c>
      <c r="N8" s="181">
        <f t="shared" si="1"/>
        <v>18</v>
      </c>
      <c r="O8" s="100"/>
      <c r="P8" s="100"/>
      <c r="Q8" s="100"/>
      <c r="R8" s="100"/>
      <c r="S8" s="100"/>
      <c r="T8" s="100"/>
      <c r="U8" s="100"/>
      <c r="V8" s="100"/>
      <c r="W8" s="100"/>
      <c r="X8" s="100"/>
    </row>
    <row r="9" spans="1:24" ht="14.25" customHeight="1">
      <c r="A9" s="183" t="s">
        <v>555</v>
      </c>
      <c r="B9" s="190">
        <v>9</v>
      </c>
      <c r="C9" s="184">
        <v>7</v>
      </c>
      <c r="D9" s="184">
        <v>5</v>
      </c>
      <c r="E9" s="183">
        <f t="shared" si="0"/>
        <v>21</v>
      </c>
      <c r="F9" s="100"/>
      <c r="G9" s="100"/>
      <c r="H9" s="100"/>
      <c r="I9" s="100"/>
      <c r="J9" s="183" t="s">
        <v>555</v>
      </c>
      <c r="K9" s="184">
        <v>0</v>
      </c>
      <c r="L9" s="184">
        <v>0</v>
      </c>
      <c r="M9" s="184">
        <v>0</v>
      </c>
      <c r="N9" s="183">
        <f t="shared" si="1"/>
        <v>0</v>
      </c>
      <c r="O9" s="100"/>
      <c r="P9" s="100"/>
      <c r="Q9" s="100"/>
      <c r="R9" s="100"/>
      <c r="S9" s="100"/>
      <c r="T9" s="100"/>
      <c r="U9" s="100"/>
      <c r="V9" s="100"/>
      <c r="W9" s="100"/>
      <c r="X9" s="100"/>
    </row>
    <row r="10" spans="1:24" ht="14.25" customHeight="1">
      <c r="A10" s="185" t="s">
        <v>111</v>
      </c>
      <c r="B10" s="191">
        <v>1</v>
      </c>
      <c r="C10" s="183">
        <v>1</v>
      </c>
      <c r="D10" s="183">
        <v>4</v>
      </c>
      <c r="E10" s="183">
        <f t="shared" si="0"/>
        <v>6</v>
      </c>
      <c r="F10" s="100"/>
      <c r="G10" s="100"/>
      <c r="H10" s="100"/>
      <c r="I10" s="100"/>
      <c r="J10" s="185" t="s">
        <v>111</v>
      </c>
      <c r="K10" s="183">
        <v>8</v>
      </c>
      <c r="L10" s="183">
        <v>4</v>
      </c>
      <c r="M10" s="183">
        <v>9</v>
      </c>
      <c r="N10" s="183">
        <f t="shared" si="1"/>
        <v>21</v>
      </c>
      <c r="O10" s="100"/>
      <c r="P10" s="100"/>
      <c r="Q10" s="100"/>
      <c r="R10" s="100"/>
      <c r="S10" s="100"/>
      <c r="T10" s="100"/>
      <c r="U10" s="100"/>
      <c r="V10" s="100"/>
      <c r="W10" s="100"/>
      <c r="X10" s="100"/>
    </row>
    <row r="11" spans="1:24" ht="14.25" customHeight="1">
      <c r="A11" s="100"/>
      <c r="B11" s="191">
        <v>39</v>
      </c>
      <c r="C11" s="183">
        <v>36</v>
      </c>
      <c r="D11" s="183">
        <v>40</v>
      </c>
      <c r="E11" s="183">
        <f t="shared" si="0"/>
        <v>115</v>
      </c>
      <c r="F11" s="100"/>
      <c r="G11" s="100"/>
      <c r="H11" s="100"/>
      <c r="I11" s="100"/>
      <c r="J11" s="100"/>
      <c r="K11" s="183">
        <v>39</v>
      </c>
      <c r="L11" s="183">
        <v>36</v>
      </c>
      <c r="M11" s="183">
        <v>40</v>
      </c>
      <c r="N11" s="183">
        <f t="shared" si="1"/>
        <v>115</v>
      </c>
      <c r="O11" s="100"/>
      <c r="P11" s="100"/>
      <c r="Q11" s="100"/>
      <c r="R11" s="100"/>
      <c r="S11" s="100"/>
      <c r="T11" s="100"/>
      <c r="U11" s="100"/>
      <c r="V11" s="100"/>
      <c r="W11" s="100"/>
      <c r="X11" s="100"/>
    </row>
    <row r="12" spans="1:24" s="180" customFormat="1" ht="14.25" customHeight="1">
      <c r="A12" s="100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</row>
    <row r="13" spans="1:24" ht="14.25" customHeight="1">
      <c r="A13" s="232" t="s">
        <v>545</v>
      </c>
      <c r="B13" s="223"/>
      <c r="C13" s="223"/>
      <c r="D13" s="223"/>
      <c r="E13" s="100"/>
      <c r="F13" s="100"/>
      <c r="G13" s="100"/>
      <c r="H13" s="100"/>
      <c r="I13" s="100"/>
      <c r="J13" s="232" t="s">
        <v>546</v>
      </c>
      <c r="K13" s="223"/>
      <c r="L13" s="223"/>
      <c r="M13" s="223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</row>
    <row r="14" spans="1:24" ht="14.25" customHeight="1">
      <c r="A14" s="179" t="s">
        <v>541</v>
      </c>
      <c r="B14" s="179" t="s">
        <v>542</v>
      </c>
      <c r="C14" s="179" t="s">
        <v>543</v>
      </c>
      <c r="D14" s="179" t="s">
        <v>544</v>
      </c>
      <c r="E14" s="176" t="s">
        <v>242</v>
      </c>
      <c r="F14" s="100"/>
      <c r="G14" s="100"/>
      <c r="H14" s="100"/>
      <c r="I14" s="100"/>
      <c r="J14" s="179" t="s">
        <v>541</v>
      </c>
      <c r="K14" s="179" t="s">
        <v>542</v>
      </c>
      <c r="L14" s="179" t="s">
        <v>543</v>
      </c>
      <c r="M14" s="179" t="s">
        <v>544</v>
      </c>
      <c r="N14" s="176" t="s">
        <v>242</v>
      </c>
      <c r="O14" s="100"/>
      <c r="P14" s="100"/>
      <c r="Q14" s="100"/>
      <c r="R14" s="100"/>
      <c r="S14" s="100"/>
      <c r="T14" s="100"/>
      <c r="U14" s="100"/>
      <c r="V14" s="100"/>
      <c r="W14" s="100"/>
      <c r="X14" s="100"/>
    </row>
    <row r="15" spans="1:24" ht="14.25" customHeight="1">
      <c r="A15" s="176" t="s">
        <v>98</v>
      </c>
      <c r="B15" s="108">
        <v>7</v>
      </c>
      <c r="C15" s="108">
        <v>0</v>
      </c>
      <c r="D15" s="108">
        <v>3</v>
      </c>
      <c r="E15" s="176">
        <f t="shared" ref="E15:E21" si="2">SUM(B15:D15)</f>
        <v>10</v>
      </c>
      <c r="F15" s="100"/>
      <c r="G15" s="100"/>
      <c r="H15" s="100"/>
      <c r="I15" s="100"/>
      <c r="J15" s="176" t="s">
        <v>98</v>
      </c>
      <c r="K15" s="108">
        <v>0</v>
      </c>
      <c r="L15" s="108">
        <v>0</v>
      </c>
      <c r="M15" s="108">
        <v>1</v>
      </c>
      <c r="N15" s="176">
        <f t="shared" ref="N15:N21" si="3">SUM(K15:M15)</f>
        <v>1</v>
      </c>
      <c r="O15" s="100"/>
      <c r="P15" s="100"/>
      <c r="Q15" s="100"/>
      <c r="R15" s="100"/>
      <c r="S15" s="100"/>
      <c r="T15" s="100"/>
      <c r="U15" s="100"/>
      <c r="V15" s="100"/>
      <c r="W15" s="100"/>
      <c r="X15" s="100"/>
    </row>
    <row r="16" spans="1:24" ht="14.25" customHeight="1">
      <c r="A16" s="176" t="s">
        <v>21</v>
      </c>
      <c r="B16" s="108">
        <v>11</v>
      </c>
      <c r="C16" s="108">
        <v>24</v>
      </c>
      <c r="D16" s="108">
        <v>10</v>
      </c>
      <c r="E16" s="176">
        <f t="shared" si="2"/>
        <v>45</v>
      </c>
      <c r="F16" s="100"/>
      <c r="G16" s="100"/>
      <c r="H16" s="100"/>
      <c r="I16" s="100"/>
      <c r="J16" s="176" t="s">
        <v>21</v>
      </c>
      <c r="K16" s="108">
        <v>9</v>
      </c>
      <c r="L16" s="108">
        <v>15</v>
      </c>
      <c r="M16" s="108">
        <v>24</v>
      </c>
      <c r="N16" s="176">
        <f t="shared" si="3"/>
        <v>48</v>
      </c>
      <c r="O16" s="100"/>
      <c r="P16" s="100"/>
      <c r="Q16" s="100"/>
      <c r="R16" s="100"/>
      <c r="S16" s="100"/>
      <c r="T16" s="100"/>
      <c r="U16" s="100"/>
      <c r="V16" s="100"/>
      <c r="W16" s="100"/>
      <c r="X16" s="100"/>
    </row>
    <row r="17" spans="1:24" ht="14.25" customHeight="1">
      <c r="A17" s="176" t="s">
        <v>65</v>
      </c>
      <c r="B17" s="108">
        <v>12</v>
      </c>
      <c r="C17" s="108">
        <v>3</v>
      </c>
      <c r="D17" s="108">
        <v>18</v>
      </c>
      <c r="E17" s="176">
        <f t="shared" si="2"/>
        <v>33</v>
      </c>
      <c r="F17" s="100"/>
      <c r="G17" s="100"/>
      <c r="H17" s="100"/>
      <c r="I17" s="100"/>
      <c r="J17" s="176" t="s">
        <v>65</v>
      </c>
      <c r="K17" s="108">
        <v>19</v>
      </c>
      <c r="L17" s="108">
        <v>12</v>
      </c>
      <c r="M17" s="108">
        <v>6</v>
      </c>
      <c r="N17" s="176">
        <f t="shared" si="3"/>
        <v>37</v>
      </c>
      <c r="O17" s="100"/>
      <c r="P17" s="100"/>
      <c r="Q17" s="100"/>
      <c r="R17" s="100"/>
      <c r="S17" s="100"/>
      <c r="T17" s="100"/>
      <c r="U17" s="100"/>
      <c r="V17" s="100"/>
      <c r="W17" s="100"/>
      <c r="X17" s="100"/>
    </row>
    <row r="18" spans="1:24" ht="14.25" customHeight="1">
      <c r="A18" s="181" t="s">
        <v>67</v>
      </c>
      <c r="B18" s="182">
        <v>0</v>
      </c>
      <c r="C18" s="182">
        <v>0</v>
      </c>
      <c r="D18" s="182">
        <v>0</v>
      </c>
      <c r="E18" s="181">
        <f t="shared" si="2"/>
        <v>0</v>
      </c>
      <c r="F18" s="100"/>
      <c r="G18" s="100"/>
      <c r="H18" s="100"/>
      <c r="I18" s="100"/>
      <c r="J18" s="181" t="s">
        <v>67</v>
      </c>
      <c r="K18" s="182">
        <v>2</v>
      </c>
      <c r="L18" s="182">
        <v>2</v>
      </c>
      <c r="M18" s="182">
        <v>3</v>
      </c>
      <c r="N18" s="181">
        <f t="shared" si="3"/>
        <v>7</v>
      </c>
      <c r="O18" s="100"/>
      <c r="P18" s="100"/>
      <c r="Q18" s="100"/>
      <c r="R18" s="100"/>
      <c r="S18" s="100"/>
      <c r="T18" s="100"/>
      <c r="U18" s="100"/>
      <c r="V18" s="100"/>
      <c r="W18" s="100"/>
      <c r="X18" s="100"/>
    </row>
    <row r="19" spans="1:24" ht="14.25" customHeight="1">
      <c r="A19" s="183" t="s">
        <v>555</v>
      </c>
      <c r="B19" s="184">
        <v>0</v>
      </c>
      <c r="C19" s="184">
        <v>0</v>
      </c>
      <c r="D19" s="184">
        <v>0</v>
      </c>
      <c r="E19" s="183">
        <f t="shared" si="2"/>
        <v>0</v>
      </c>
      <c r="F19" s="100"/>
      <c r="G19" s="100"/>
      <c r="H19" s="100"/>
      <c r="I19" s="100"/>
      <c r="J19" s="183" t="s">
        <v>555</v>
      </c>
      <c r="K19" s="184">
        <v>0</v>
      </c>
      <c r="L19" s="184">
        <v>0</v>
      </c>
      <c r="M19" s="184">
        <v>0</v>
      </c>
      <c r="N19" s="183">
        <f t="shared" si="3"/>
        <v>0</v>
      </c>
      <c r="O19" s="100"/>
      <c r="P19" s="100"/>
      <c r="Q19" s="100"/>
      <c r="R19" s="100"/>
      <c r="S19" s="100"/>
      <c r="T19" s="100"/>
      <c r="U19" s="100"/>
      <c r="V19" s="100"/>
      <c r="W19" s="100"/>
      <c r="X19" s="100"/>
    </row>
    <row r="20" spans="1:24" ht="14.25" customHeight="1">
      <c r="A20" s="185" t="s">
        <v>111</v>
      </c>
      <c r="B20" s="183">
        <v>9</v>
      </c>
      <c r="C20" s="183">
        <v>9</v>
      </c>
      <c r="D20" s="183">
        <v>9</v>
      </c>
      <c r="E20" s="183">
        <f t="shared" si="2"/>
        <v>27</v>
      </c>
      <c r="F20" s="100"/>
      <c r="G20" s="100"/>
      <c r="H20" s="100"/>
      <c r="I20" s="100"/>
      <c r="J20" s="185" t="s">
        <v>111</v>
      </c>
      <c r="K20" s="183">
        <v>9</v>
      </c>
      <c r="L20" s="183">
        <v>7</v>
      </c>
      <c r="M20" s="183">
        <v>6</v>
      </c>
      <c r="N20" s="183">
        <f t="shared" si="3"/>
        <v>22</v>
      </c>
      <c r="O20" s="100"/>
      <c r="P20" s="100"/>
      <c r="Q20" s="100"/>
      <c r="R20" s="100"/>
      <c r="S20" s="100"/>
      <c r="T20" s="100"/>
      <c r="U20" s="100"/>
      <c r="V20" s="100"/>
      <c r="W20" s="100"/>
      <c r="X20" s="100"/>
    </row>
    <row r="21" spans="1:24" ht="14.25" customHeight="1">
      <c r="A21" s="100"/>
      <c r="B21" s="183">
        <v>39</v>
      </c>
      <c r="C21" s="183">
        <v>36</v>
      </c>
      <c r="D21" s="183">
        <v>40</v>
      </c>
      <c r="E21" s="183">
        <f t="shared" si="2"/>
        <v>115</v>
      </c>
      <c r="F21" s="100"/>
      <c r="G21" s="100"/>
      <c r="H21" s="100"/>
      <c r="I21" s="100"/>
      <c r="J21" s="100"/>
      <c r="K21" s="183">
        <v>39</v>
      </c>
      <c r="L21" s="183">
        <v>36</v>
      </c>
      <c r="M21" s="183">
        <v>40</v>
      </c>
      <c r="N21" s="183">
        <f t="shared" si="3"/>
        <v>115</v>
      </c>
      <c r="O21" s="100"/>
      <c r="P21" s="100"/>
      <c r="Q21" s="100"/>
      <c r="R21" s="100"/>
      <c r="S21" s="100"/>
      <c r="T21" s="100"/>
      <c r="U21" s="100"/>
      <c r="V21" s="100"/>
      <c r="W21" s="100"/>
      <c r="X21" s="100"/>
    </row>
    <row r="22" spans="1:24" s="180" customFormat="1" ht="14.25" customHeight="1">
      <c r="A22" s="100"/>
      <c r="B22" s="186"/>
      <c r="C22" s="186"/>
      <c r="D22" s="186"/>
      <c r="E22" s="186"/>
      <c r="F22" s="100"/>
      <c r="G22" s="100"/>
      <c r="H22" s="100"/>
      <c r="I22" s="100"/>
      <c r="J22" s="100"/>
      <c r="K22" s="186"/>
      <c r="L22" s="186"/>
      <c r="M22" s="186"/>
      <c r="N22" s="186"/>
      <c r="O22" s="100"/>
      <c r="P22" s="100"/>
      <c r="Q22" s="100"/>
      <c r="R22" s="100"/>
      <c r="S22" s="100"/>
      <c r="T22" s="100"/>
      <c r="U22" s="100"/>
      <c r="V22" s="100"/>
      <c r="W22" s="100"/>
      <c r="X22" s="100"/>
    </row>
    <row r="23" spans="1:24" ht="14.25" customHeight="1">
      <c r="A23" s="232" t="s">
        <v>547</v>
      </c>
      <c r="B23" s="223"/>
      <c r="C23" s="223"/>
      <c r="D23" s="223"/>
      <c r="E23" s="100"/>
      <c r="F23" s="100"/>
      <c r="G23" s="100"/>
      <c r="H23" s="100"/>
      <c r="I23" s="100"/>
      <c r="J23" s="232" t="s">
        <v>548</v>
      </c>
      <c r="K23" s="223"/>
      <c r="L23" s="223"/>
      <c r="M23" s="223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</row>
    <row r="24" spans="1:24" ht="14.25" customHeight="1">
      <c r="A24" s="179" t="s">
        <v>541</v>
      </c>
      <c r="B24" s="179" t="s">
        <v>542</v>
      </c>
      <c r="C24" s="179" t="s">
        <v>543</v>
      </c>
      <c r="D24" s="179" t="s">
        <v>544</v>
      </c>
      <c r="E24" s="176" t="s">
        <v>242</v>
      </c>
      <c r="F24" s="100"/>
      <c r="G24" s="100"/>
      <c r="H24" s="100"/>
      <c r="I24" s="100"/>
      <c r="J24" s="179" t="s">
        <v>541</v>
      </c>
      <c r="K24" s="179" t="s">
        <v>542</v>
      </c>
      <c r="L24" s="179" t="s">
        <v>543</v>
      </c>
      <c r="M24" s="179" t="s">
        <v>544</v>
      </c>
      <c r="N24" s="176" t="s">
        <v>242</v>
      </c>
      <c r="O24" s="100"/>
      <c r="P24" s="100"/>
      <c r="Q24" s="100"/>
      <c r="R24" s="100"/>
      <c r="S24" s="100"/>
      <c r="T24" s="100"/>
      <c r="U24" s="100"/>
      <c r="V24" s="100"/>
      <c r="W24" s="100"/>
      <c r="X24" s="100"/>
    </row>
    <row r="25" spans="1:24" ht="14.25" customHeight="1">
      <c r="A25" s="176" t="s">
        <v>98</v>
      </c>
      <c r="B25" s="108">
        <v>0</v>
      </c>
      <c r="C25" s="108">
        <v>0</v>
      </c>
      <c r="D25" s="108">
        <v>0</v>
      </c>
      <c r="E25" s="176">
        <f t="shared" ref="E25:E31" si="4">SUM(B25:D25)</f>
        <v>0</v>
      </c>
      <c r="F25" s="100"/>
      <c r="G25" s="100"/>
      <c r="H25" s="100"/>
      <c r="I25" s="100"/>
      <c r="J25" s="176" t="s">
        <v>98</v>
      </c>
      <c r="K25" s="108">
        <v>0</v>
      </c>
      <c r="L25" s="108">
        <v>0</v>
      </c>
      <c r="M25" s="108">
        <v>1</v>
      </c>
      <c r="N25" s="176">
        <f t="shared" ref="N25:N31" si="5">SUM(K25:M25)</f>
        <v>1</v>
      </c>
      <c r="O25" s="100"/>
      <c r="P25" s="100"/>
      <c r="Q25" s="100"/>
      <c r="R25" s="100"/>
      <c r="S25" s="100"/>
      <c r="T25" s="100"/>
      <c r="U25" s="100"/>
      <c r="V25" s="100"/>
      <c r="W25" s="100"/>
      <c r="X25" s="100"/>
    </row>
    <row r="26" spans="1:24" ht="14.25" customHeight="1">
      <c r="A26" s="176" t="s">
        <v>21</v>
      </c>
      <c r="B26" s="108">
        <v>30</v>
      </c>
      <c r="C26" s="108">
        <v>26</v>
      </c>
      <c r="D26" s="108">
        <v>24</v>
      </c>
      <c r="E26" s="176">
        <f t="shared" si="4"/>
        <v>80</v>
      </c>
      <c r="F26" s="100"/>
      <c r="G26" s="100"/>
      <c r="H26" s="100"/>
      <c r="I26" s="100"/>
      <c r="J26" s="176" t="s">
        <v>21</v>
      </c>
      <c r="K26" s="108">
        <v>7</v>
      </c>
      <c r="L26" s="108">
        <v>5</v>
      </c>
      <c r="M26" s="108">
        <v>24</v>
      </c>
      <c r="N26" s="176">
        <f t="shared" si="5"/>
        <v>36</v>
      </c>
      <c r="O26" s="100"/>
      <c r="P26" s="100"/>
      <c r="Q26" s="100"/>
      <c r="R26" s="100"/>
      <c r="S26" s="100"/>
      <c r="T26" s="100"/>
      <c r="U26" s="100"/>
      <c r="V26" s="100"/>
      <c r="W26" s="100"/>
      <c r="X26" s="100"/>
    </row>
    <row r="27" spans="1:24" ht="14.25" customHeight="1">
      <c r="A27" s="176" t="s">
        <v>65</v>
      </c>
      <c r="B27" s="108">
        <v>0</v>
      </c>
      <c r="C27" s="108">
        <v>0</v>
      </c>
      <c r="D27" s="108">
        <v>7</v>
      </c>
      <c r="E27" s="176">
        <f t="shared" si="4"/>
        <v>7</v>
      </c>
      <c r="F27" s="100"/>
      <c r="G27" s="100"/>
      <c r="H27" s="100"/>
      <c r="I27" s="100"/>
      <c r="J27" s="176" t="s">
        <v>65</v>
      </c>
      <c r="K27" s="108">
        <v>21</v>
      </c>
      <c r="L27" s="108">
        <v>22</v>
      </c>
      <c r="M27" s="108">
        <v>6</v>
      </c>
      <c r="N27" s="176">
        <f t="shared" si="5"/>
        <v>49</v>
      </c>
      <c r="O27" s="100"/>
      <c r="P27" s="100"/>
      <c r="Q27" s="100"/>
      <c r="R27" s="100"/>
      <c r="S27" s="100"/>
      <c r="T27" s="100"/>
      <c r="U27" s="100"/>
      <c r="V27" s="100"/>
      <c r="W27" s="100"/>
      <c r="X27" s="100"/>
    </row>
    <row r="28" spans="1:24" ht="14.25" customHeight="1">
      <c r="A28" s="181" t="s">
        <v>67</v>
      </c>
      <c r="B28" s="182">
        <v>0</v>
      </c>
      <c r="C28" s="182">
        <v>0</v>
      </c>
      <c r="D28" s="182">
        <v>0</v>
      </c>
      <c r="E28" s="181">
        <f t="shared" si="4"/>
        <v>0</v>
      </c>
      <c r="F28" s="100"/>
      <c r="G28" s="100"/>
      <c r="H28" s="100"/>
      <c r="I28" s="100"/>
      <c r="J28" s="181" t="s">
        <v>67</v>
      </c>
      <c r="K28" s="182">
        <v>2</v>
      </c>
      <c r="L28" s="182">
        <v>0</v>
      </c>
      <c r="M28" s="182">
        <v>3</v>
      </c>
      <c r="N28" s="181">
        <f t="shared" si="5"/>
        <v>5</v>
      </c>
      <c r="O28" s="100"/>
      <c r="P28" s="100"/>
      <c r="Q28" s="100"/>
      <c r="R28" s="100"/>
      <c r="S28" s="100"/>
      <c r="T28" s="100"/>
      <c r="U28" s="100"/>
      <c r="V28" s="100"/>
      <c r="W28" s="100"/>
      <c r="X28" s="100"/>
    </row>
    <row r="29" spans="1:24" ht="14.25" customHeight="1">
      <c r="A29" s="183" t="s">
        <v>555</v>
      </c>
      <c r="B29" s="184">
        <v>0</v>
      </c>
      <c r="C29" s="184">
        <v>0</v>
      </c>
      <c r="D29" s="184">
        <v>0</v>
      </c>
      <c r="E29" s="183">
        <f t="shared" si="4"/>
        <v>0</v>
      </c>
      <c r="F29" s="100"/>
      <c r="G29" s="100"/>
      <c r="H29" s="100"/>
      <c r="I29" s="100"/>
      <c r="J29" s="183" t="s">
        <v>555</v>
      </c>
      <c r="K29" s="184">
        <v>0</v>
      </c>
      <c r="L29" s="184">
        <v>0</v>
      </c>
      <c r="M29" s="184">
        <v>0</v>
      </c>
      <c r="N29" s="183">
        <f t="shared" si="5"/>
        <v>0</v>
      </c>
      <c r="O29" s="100"/>
      <c r="P29" s="100"/>
      <c r="Q29" s="100"/>
      <c r="R29" s="100"/>
      <c r="S29" s="100"/>
      <c r="T29" s="100"/>
      <c r="U29" s="100"/>
      <c r="V29" s="100"/>
      <c r="W29" s="100"/>
      <c r="X29" s="100"/>
    </row>
    <row r="30" spans="1:24" ht="14.25" customHeight="1">
      <c r="A30" s="185" t="s">
        <v>111</v>
      </c>
      <c r="B30" s="187">
        <v>9</v>
      </c>
      <c r="C30" s="183">
        <v>10</v>
      </c>
      <c r="D30" s="183">
        <v>9</v>
      </c>
      <c r="E30" s="183">
        <f t="shared" si="4"/>
        <v>28</v>
      </c>
      <c r="F30" s="100"/>
      <c r="G30" s="100"/>
      <c r="H30" s="100"/>
      <c r="I30" s="100"/>
      <c r="J30" s="185" t="s">
        <v>111</v>
      </c>
      <c r="K30" s="183">
        <v>9</v>
      </c>
      <c r="L30" s="183">
        <v>9</v>
      </c>
      <c r="M30" s="183">
        <v>6</v>
      </c>
      <c r="N30" s="183">
        <f t="shared" si="5"/>
        <v>24</v>
      </c>
      <c r="O30" s="100"/>
      <c r="P30" s="100"/>
      <c r="Q30" s="100"/>
      <c r="R30" s="100"/>
      <c r="S30" s="100"/>
      <c r="T30" s="100"/>
      <c r="U30" s="100"/>
      <c r="V30" s="100"/>
      <c r="W30" s="100"/>
      <c r="X30" s="100"/>
    </row>
    <row r="31" spans="1:24" s="180" customFormat="1" ht="14.25" customHeight="1">
      <c r="A31" s="100"/>
      <c r="B31" s="187">
        <v>39</v>
      </c>
      <c r="C31" s="183">
        <v>36</v>
      </c>
      <c r="D31" s="183">
        <v>40</v>
      </c>
      <c r="E31" s="183">
        <f t="shared" si="4"/>
        <v>115</v>
      </c>
      <c r="F31" s="100"/>
      <c r="G31" s="100"/>
      <c r="H31" s="100"/>
      <c r="I31" s="100"/>
      <c r="J31" s="100"/>
      <c r="K31" s="183">
        <v>39</v>
      </c>
      <c r="L31" s="183">
        <v>36</v>
      </c>
      <c r="M31" s="183">
        <v>40</v>
      </c>
      <c r="N31" s="183">
        <f t="shared" si="5"/>
        <v>115</v>
      </c>
      <c r="O31" s="100"/>
      <c r="P31" s="100"/>
      <c r="Q31" s="100"/>
      <c r="R31" s="100"/>
      <c r="S31" s="100"/>
      <c r="T31" s="100"/>
      <c r="U31" s="100"/>
      <c r="V31" s="100"/>
      <c r="W31" s="100"/>
      <c r="X31" s="100"/>
    </row>
    <row r="32" spans="1:24" ht="14.25" customHeight="1">
      <c r="A32" s="100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</row>
    <row r="33" spans="1:24" ht="14.25" customHeight="1">
      <c r="A33" s="232" t="s">
        <v>549</v>
      </c>
      <c r="B33" s="223"/>
      <c r="C33" s="223"/>
      <c r="D33" s="223"/>
      <c r="E33" s="100"/>
      <c r="F33" s="100"/>
      <c r="G33" s="100"/>
      <c r="H33" s="100"/>
      <c r="I33" s="100"/>
      <c r="J33" s="232" t="s">
        <v>550</v>
      </c>
      <c r="K33" s="223"/>
      <c r="L33" s="223"/>
      <c r="M33" s="223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</row>
    <row r="34" spans="1:24" ht="14.25" customHeight="1">
      <c r="A34" s="179" t="s">
        <v>541</v>
      </c>
      <c r="B34" s="179" t="s">
        <v>542</v>
      </c>
      <c r="C34" s="179" t="s">
        <v>543</v>
      </c>
      <c r="D34" s="179" t="s">
        <v>544</v>
      </c>
      <c r="E34" s="176" t="s">
        <v>242</v>
      </c>
      <c r="F34" s="100"/>
      <c r="G34" s="100"/>
      <c r="H34" s="100"/>
      <c r="I34" s="100"/>
      <c r="J34" s="179" t="s">
        <v>541</v>
      </c>
      <c r="K34" s="179" t="s">
        <v>542</v>
      </c>
      <c r="L34" s="179" t="s">
        <v>543</v>
      </c>
      <c r="M34" s="179" t="s">
        <v>544</v>
      </c>
      <c r="N34" s="176" t="s">
        <v>242</v>
      </c>
      <c r="O34" s="100"/>
      <c r="P34" s="100"/>
      <c r="Q34" s="100"/>
      <c r="R34" s="100"/>
      <c r="S34" s="100"/>
      <c r="T34" s="100"/>
      <c r="U34" s="100"/>
      <c r="V34" s="100"/>
      <c r="W34" s="100"/>
      <c r="X34" s="100"/>
    </row>
    <row r="35" spans="1:24" ht="14.25" customHeight="1">
      <c r="A35" s="176" t="s">
        <v>98</v>
      </c>
      <c r="B35" s="108">
        <v>14</v>
      </c>
      <c r="C35" s="108">
        <v>6</v>
      </c>
      <c r="D35" s="108">
        <v>6</v>
      </c>
      <c r="E35" s="176">
        <f t="shared" ref="E35:E41" si="6">SUM(B35:D35)</f>
        <v>26</v>
      </c>
      <c r="F35" s="100"/>
      <c r="G35" s="100"/>
      <c r="H35" s="100"/>
      <c r="I35" s="100"/>
      <c r="J35" s="176" t="s">
        <v>98</v>
      </c>
      <c r="K35" s="108">
        <v>0</v>
      </c>
      <c r="L35" s="108">
        <v>0</v>
      </c>
      <c r="M35" s="108">
        <v>0</v>
      </c>
      <c r="N35" s="176">
        <f t="shared" ref="N35:N41" si="7">SUM(K35:M35)</f>
        <v>0</v>
      </c>
      <c r="O35" s="100"/>
      <c r="P35" s="100"/>
      <c r="Q35" s="100"/>
      <c r="R35" s="100"/>
      <c r="S35" s="100"/>
      <c r="T35" s="100"/>
      <c r="U35" s="100"/>
      <c r="V35" s="100"/>
      <c r="W35" s="100"/>
      <c r="X35" s="100"/>
    </row>
    <row r="36" spans="1:24" ht="14.25" customHeight="1">
      <c r="A36" s="176" t="s">
        <v>21</v>
      </c>
      <c r="B36" s="108">
        <v>14</v>
      </c>
      <c r="C36" s="108">
        <v>11</v>
      </c>
      <c r="D36" s="108">
        <v>9</v>
      </c>
      <c r="E36" s="176">
        <f t="shared" si="6"/>
        <v>34</v>
      </c>
      <c r="F36" s="100"/>
      <c r="G36" s="100"/>
      <c r="H36" s="100"/>
      <c r="I36" s="100"/>
      <c r="J36" s="176" t="s">
        <v>21</v>
      </c>
      <c r="K36" s="108">
        <v>25</v>
      </c>
      <c r="L36" s="108">
        <v>24</v>
      </c>
      <c r="M36" s="108">
        <v>12</v>
      </c>
      <c r="N36" s="176">
        <f t="shared" si="7"/>
        <v>61</v>
      </c>
      <c r="O36" s="100"/>
      <c r="P36" s="100"/>
      <c r="Q36" s="100"/>
      <c r="R36" s="100"/>
      <c r="S36" s="100"/>
      <c r="T36" s="100"/>
      <c r="U36" s="100"/>
      <c r="V36" s="100"/>
      <c r="W36" s="100"/>
      <c r="X36" s="100"/>
    </row>
    <row r="37" spans="1:24" ht="14.25" customHeight="1">
      <c r="A37" s="176" t="s">
        <v>65</v>
      </c>
      <c r="B37" s="108">
        <v>1</v>
      </c>
      <c r="C37" s="108">
        <v>6</v>
      </c>
      <c r="D37" s="108">
        <v>3</v>
      </c>
      <c r="E37" s="176">
        <f t="shared" si="6"/>
        <v>10</v>
      </c>
      <c r="F37" s="100"/>
      <c r="G37" s="100"/>
      <c r="H37" s="100"/>
      <c r="I37" s="100"/>
      <c r="J37" s="176" t="s">
        <v>65</v>
      </c>
      <c r="K37" s="108">
        <v>3</v>
      </c>
      <c r="L37" s="108">
        <v>3</v>
      </c>
      <c r="M37" s="108">
        <v>12</v>
      </c>
      <c r="N37" s="176">
        <f t="shared" si="7"/>
        <v>18</v>
      </c>
      <c r="O37" s="100"/>
      <c r="P37" s="100"/>
      <c r="Q37" s="100"/>
      <c r="R37" s="100"/>
      <c r="S37" s="100"/>
      <c r="T37" s="100"/>
      <c r="U37" s="100"/>
      <c r="V37" s="100"/>
      <c r="W37" s="100"/>
      <c r="X37" s="100"/>
    </row>
    <row r="38" spans="1:24" ht="14.25" customHeight="1">
      <c r="A38" s="181" t="s">
        <v>67</v>
      </c>
      <c r="B38" s="182">
        <v>10</v>
      </c>
      <c r="C38" s="182">
        <v>13</v>
      </c>
      <c r="D38" s="182">
        <v>22</v>
      </c>
      <c r="E38" s="181">
        <f t="shared" si="6"/>
        <v>45</v>
      </c>
      <c r="F38" s="100"/>
      <c r="G38" s="100"/>
      <c r="H38" s="100"/>
      <c r="I38" s="100"/>
      <c r="J38" s="181" t="s">
        <v>67</v>
      </c>
      <c r="K38" s="182">
        <v>3</v>
      </c>
      <c r="L38" s="182">
        <v>0</v>
      </c>
      <c r="M38" s="182">
        <v>7</v>
      </c>
      <c r="N38" s="181">
        <f t="shared" si="7"/>
        <v>10</v>
      </c>
      <c r="O38" s="100"/>
      <c r="P38" s="100"/>
      <c r="Q38" s="100"/>
      <c r="R38" s="100"/>
      <c r="S38" s="100"/>
      <c r="T38" s="100"/>
      <c r="U38" s="100"/>
      <c r="V38" s="100"/>
      <c r="W38" s="100"/>
      <c r="X38" s="100"/>
    </row>
    <row r="39" spans="1:24" ht="14.25" customHeight="1">
      <c r="A39" s="183" t="s">
        <v>555</v>
      </c>
      <c r="B39" s="184">
        <v>0</v>
      </c>
      <c r="C39" s="184">
        <v>0</v>
      </c>
      <c r="D39" s="184">
        <v>0</v>
      </c>
      <c r="E39" s="183">
        <f t="shared" si="6"/>
        <v>0</v>
      </c>
      <c r="F39" s="100"/>
      <c r="G39" s="100"/>
      <c r="H39" s="100"/>
      <c r="I39" s="100"/>
      <c r="J39" s="183" t="s">
        <v>555</v>
      </c>
      <c r="K39" s="184">
        <v>0</v>
      </c>
      <c r="L39" s="184">
        <v>0</v>
      </c>
      <c r="M39" s="184">
        <v>0</v>
      </c>
      <c r="N39" s="183">
        <f t="shared" si="7"/>
        <v>0</v>
      </c>
      <c r="O39" s="100"/>
      <c r="P39" s="100"/>
      <c r="Q39" s="100"/>
      <c r="R39" s="100"/>
      <c r="S39" s="100"/>
      <c r="T39" s="100"/>
      <c r="U39" s="100"/>
      <c r="V39" s="100"/>
      <c r="W39" s="100"/>
      <c r="X39" s="100"/>
    </row>
    <row r="40" spans="1:24" ht="14.25" customHeight="1">
      <c r="A40" s="185" t="s">
        <v>111</v>
      </c>
      <c r="B40" s="183">
        <v>0</v>
      </c>
      <c r="C40" s="183">
        <v>0</v>
      </c>
      <c r="D40" s="183">
        <v>0</v>
      </c>
      <c r="E40" s="183">
        <f t="shared" si="6"/>
        <v>0</v>
      </c>
      <c r="F40" s="100"/>
      <c r="G40" s="100"/>
      <c r="H40" s="100"/>
      <c r="I40" s="100"/>
      <c r="J40" s="185" t="s">
        <v>111</v>
      </c>
      <c r="K40" s="183">
        <v>8</v>
      </c>
      <c r="L40" s="183">
        <v>9</v>
      </c>
      <c r="M40" s="183">
        <v>9</v>
      </c>
      <c r="N40" s="183">
        <f t="shared" si="7"/>
        <v>26</v>
      </c>
      <c r="O40" s="100"/>
      <c r="P40" s="100"/>
      <c r="Q40" s="100"/>
      <c r="R40" s="100"/>
      <c r="S40" s="100"/>
      <c r="T40" s="100"/>
      <c r="U40" s="100"/>
      <c r="V40" s="100"/>
      <c r="W40" s="100"/>
      <c r="X40" s="100"/>
    </row>
    <row r="41" spans="1:24" s="180" customFormat="1" ht="14.25" customHeight="1">
      <c r="A41" s="100"/>
      <c r="B41" s="183">
        <v>39</v>
      </c>
      <c r="C41" s="183">
        <v>36</v>
      </c>
      <c r="D41" s="183">
        <v>40</v>
      </c>
      <c r="E41" s="183">
        <f t="shared" si="6"/>
        <v>115</v>
      </c>
      <c r="F41" s="100"/>
      <c r="G41" s="100"/>
      <c r="H41" s="100"/>
      <c r="I41" s="100"/>
      <c r="J41" s="100"/>
      <c r="K41" s="183">
        <v>39</v>
      </c>
      <c r="L41" s="183">
        <v>36</v>
      </c>
      <c r="M41" s="183">
        <v>40</v>
      </c>
      <c r="N41" s="183">
        <f t="shared" si="7"/>
        <v>115</v>
      </c>
      <c r="O41" s="100"/>
      <c r="P41" s="100"/>
      <c r="Q41" s="100"/>
      <c r="R41" s="100"/>
      <c r="S41" s="100"/>
      <c r="T41" s="100"/>
      <c r="U41" s="100"/>
      <c r="V41" s="100"/>
      <c r="W41" s="100"/>
      <c r="X41" s="100"/>
    </row>
    <row r="42" spans="1:24" ht="14.25" customHeight="1">
      <c r="A42" s="100"/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</row>
    <row r="43" spans="1:24" ht="14.25" customHeight="1">
      <c r="A43" s="232" t="s">
        <v>551</v>
      </c>
      <c r="B43" s="223"/>
      <c r="C43" s="223"/>
      <c r="D43" s="223"/>
      <c r="E43" s="100"/>
      <c r="F43" s="100"/>
      <c r="G43" s="100"/>
      <c r="H43" s="100"/>
      <c r="I43" s="100"/>
      <c r="J43" s="232" t="s">
        <v>552</v>
      </c>
      <c r="K43" s="223"/>
      <c r="L43" s="223"/>
      <c r="M43" s="223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</row>
    <row r="44" spans="1:24" ht="14.25" customHeight="1">
      <c r="A44" s="179" t="s">
        <v>541</v>
      </c>
      <c r="B44" s="179" t="s">
        <v>542</v>
      </c>
      <c r="C44" s="179" t="s">
        <v>543</v>
      </c>
      <c r="D44" s="179" t="s">
        <v>544</v>
      </c>
      <c r="E44" s="176" t="s">
        <v>242</v>
      </c>
      <c r="F44" s="100"/>
      <c r="G44" s="100"/>
      <c r="H44" s="100"/>
      <c r="I44" s="100"/>
      <c r="J44" s="179" t="s">
        <v>541</v>
      </c>
      <c r="K44" s="179" t="s">
        <v>542</v>
      </c>
      <c r="L44" s="179" t="s">
        <v>543</v>
      </c>
      <c r="M44" s="179" t="s">
        <v>544</v>
      </c>
      <c r="N44" s="176" t="s">
        <v>242</v>
      </c>
      <c r="O44" s="100"/>
      <c r="P44" s="100"/>
      <c r="Q44" s="100"/>
      <c r="R44" s="100"/>
      <c r="S44" s="100"/>
      <c r="T44" s="100"/>
      <c r="U44" s="100"/>
      <c r="V44" s="100"/>
      <c r="W44" s="100"/>
      <c r="X44" s="100"/>
    </row>
    <row r="45" spans="1:24" ht="14.25" customHeight="1">
      <c r="A45" s="176" t="s">
        <v>98</v>
      </c>
      <c r="B45" s="108">
        <v>2</v>
      </c>
      <c r="C45" s="108">
        <v>0</v>
      </c>
      <c r="D45" s="108">
        <v>0</v>
      </c>
      <c r="E45" s="176">
        <f t="shared" ref="E45:E51" si="8">SUM(B45:D45)</f>
        <v>2</v>
      </c>
      <c r="F45" s="100"/>
      <c r="G45" s="100"/>
      <c r="H45" s="100"/>
      <c r="I45" s="100"/>
      <c r="J45" s="176" t="s">
        <v>98</v>
      </c>
      <c r="K45" s="108">
        <v>0</v>
      </c>
      <c r="L45" s="108">
        <v>0</v>
      </c>
      <c r="M45" s="108">
        <v>2</v>
      </c>
      <c r="N45" s="176">
        <f t="shared" ref="N45:N51" si="9">SUM(K45:M45)</f>
        <v>2</v>
      </c>
      <c r="O45" s="100"/>
      <c r="P45" s="100"/>
      <c r="Q45" s="100"/>
      <c r="R45" s="100"/>
      <c r="S45" s="100"/>
      <c r="T45" s="100"/>
      <c r="U45" s="100"/>
      <c r="V45" s="100"/>
      <c r="W45" s="100"/>
      <c r="X45" s="100"/>
    </row>
    <row r="46" spans="1:24" ht="14.25" customHeight="1">
      <c r="A46" s="176" t="s">
        <v>21</v>
      </c>
      <c r="B46" s="108">
        <v>14</v>
      </c>
      <c r="C46" s="108">
        <v>2</v>
      </c>
      <c r="D46" s="108">
        <v>6</v>
      </c>
      <c r="E46" s="176">
        <f t="shared" si="8"/>
        <v>22</v>
      </c>
      <c r="F46" s="100"/>
      <c r="G46" s="100"/>
      <c r="H46" s="100"/>
      <c r="I46" s="100"/>
      <c r="J46" s="176" t="s">
        <v>21</v>
      </c>
      <c r="K46" s="108">
        <v>16</v>
      </c>
      <c r="L46" s="108">
        <v>16</v>
      </c>
      <c r="M46" s="108">
        <v>9</v>
      </c>
      <c r="N46" s="176">
        <f t="shared" si="9"/>
        <v>41</v>
      </c>
      <c r="O46" s="100"/>
      <c r="P46" s="100"/>
      <c r="Q46" s="100"/>
      <c r="R46" s="100"/>
      <c r="S46" s="100"/>
      <c r="T46" s="100"/>
      <c r="U46" s="100"/>
      <c r="V46" s="100"/>
      <c r="W46" s="100"/>
      <c r="X46" s="100"/>
    </row>
    <row r="47" spans="1:24" ht="14.25" customHeight="1">
      <c r="A47" s="176" t="s">
        <v>65</v>
      </c>
      <c r="B47" s="108">
        <v>10</v>
      </c>
      <c r="C47" s="108">
        <v>15</v>
      </c>
      <c r="D47" s="108">
        <v>13</v>
      </c>
      <c r="E47" s="176">
        <f t="shared" si="8"/>
        <v>38</v>
      </c>
      <c r="F47" s="100"/>
      <c r="G47" s="100"/>
      <c r="H47" s="100"/>
      <c r="I47" s="100"/>
      <c r="J47" s="176" t="s">
        <v>65</v>
      </c>
      <c r="K47" s="108">
        <v>14</v>
      </c>
      <c r="L47" s="108">
        <v>8</v>
      </c>
      <c r="M47" s="108">
        <v>14</v>
      </c>
      <c r="N47" s="176">
        <f t="shared" si="9"/>
        <v>36</v>
      </c>
      <c r="O47" s="100"/>
      <c r="P47" s="100"/>
      <c r="Q47" s="100"/>
      <c r="R47" s="100"/>
      <c r="S47" s="100"/>
      <c r="T47" s="100"/>
      <c r="U47" s="100"/>
      <c r="V47" s="100"/>
      <c r="W47" s="100"/>
      <c r="X47" s="100"/>
    </row>
    <row r="48" spans="1:24" ht="14.25" customHeight="1">
      <c r="A48" s="181" t="s">
        <v>67</v>
      </c>
      <c r="B48" s="182">
        <v>4</v>
      </c>
      <c r="C48" s="182">
        <v>11</v>
      </c>
      <c r="D48" s="182">
        <v>12</v>
      </c>
      <c r="E48" s="181">
        <f t="shared" si="8"/>
        <v>27</v>
      </c>
      <c r="F48" s="100"/>
      <c r="G48" s="100"/>
      <c r="H48" s="100"/>
      <c r="I48" s="100"/>
      <c r="J48" s="181" t="s">
        <v>67</v>
      </c>
      <c r="K48" s="182">
        <v>1</v>
      </c>
      <c r="L48" s="182">
        <v>2</v>
      </c>
      <c r="M48" s="182">
        <v>6</v>
      </c>
      <c r="N48" s="181">
        <f t="shared" si="9"/>
        <v>9</v>
      </c>
      <c r="O48" s="100"/>
      <c r="P48" s="100"/>
      <c r="Q48" s="100"/>
      <c r="R48" s="100"/>
      <c r="S48" s="100"/>
      <c r="T48" s="100"/>
      <c r="U48" s="100"/>
      <c r="V48" s="100"/>
      <c r="W48" s="100"/>
      <c r="X48" s="100"/>
    </row>
    <row r="49" spans="1:24" ht="14.25" customHeight="1">
      <c r="A49" s="183" t="s">
        <v>555</v>
      </c>
      <c r="B49" s="184">
        <v>0</v>
      </c>
      <c r="C49" s="184">
        <v>0</v>
      </c>
      <c r="D49" s="184">
        <v>0</v>
      </c>
      <c r="E49" s="183">
        <f t="shared" si="8"/>
        <v>0</v>
      </c>
      <c r="F49" s="100"/>
      <c r="G49" s="100"/>
      <c r="H49" s="100"/>
      <c r="I49" s="100"/>
      <c r="J49" s="183" t="s">
        <v>555</v>
      </c>
      <c r="K49" s="184">
        <v>0</v>
      </c>
      <c r="L49" s="184">
        <v>0</v>
      </c>
      <c r="M49" s="184">
        <v>0</v>
      </c>
      <c r="N49" s="183">
        <f t="shared" si="9"/>
        <v>0</v>
      </c>
      <c r="O49" s="100"/>
      <c r="P49" s="100"/>
      <c r="Q49" s="100"/>
      <c r="R49" s="100"/>
      <c r="S49" s="100"/>
      <c r="T49" s="100"/>
      <c r="U49" s="100"/>
      <c r="V49" s="100"/>
      <c r="W49" s="100"/>
      <c r="X49" s="100"/>
    </row>
    <row r="50" spans="1:24" ht="14.25" customHeight="1">
      <c r="A50" s="185" t="s">
        <v>111</v>
      </c>
      <c r="B50" s="183">
        <v>9</v>
      </c>
      <c r="C50" s="183">
        <v>8</v>
      </c>
      <c r="D50" s="183">
        <v>9</v>
      </c>
      <c r="E50" s="183">
        <f t="shared" si="8"/>
        <v>26</v>
      </c>
      <c r="F50" s="100"/>
      <c r="G50" s="100"/>
      <c r="H50" s="100"/>
      <c r="I50" s="100"/>
      <c r="J50" s="185" t="s">
        <v>111</v>
      </c>
      <c r="K50" s="183">
        <v>8</v>
      </c>
      <c r="L50" s="183">
        <v>10</v>
      </c>
      <c r="M50" s="183">
        <v>9</v>
      </c>
      <c r="N50" s="183">
        <f t="shared" si="9"/>
        <v>27</v>
      </c>
      <c r="O50" s="100"/>
      <c r="P50" s="100"/>
      <c r="Q50" s="100"/>
      <c r="R50" s="100"/>
      <c r="S50" s="100"/>
      <c r="T50" s="100"/>
      <c r="U50" s="100"/>
      <c r="V50" s="100"/>
      <c r="W50" s="100"/>
      <c r="X50" s="100"/>
    </row>
    <row r="51" spans="1:24" s="180" customFormat="1" ht="14.25" customHeight="1">
      <c r="A51" s="100"/>
      <c r="B51" s="183">
        <v>39</v>
      </c>
      <c r="C51" s="183">
        <v>36</v>
      </c>
      <c r="D51" s="183">
        <v>40</v>
      </c>
      <c r="E51" s="183">
        <f t="shared" si="8"/>
        <v>115</v>
      </c>
      <c r="F51" s="100"/>
      <c r="G51" s="100"/>
      <c r="H51" s="100"/>
      <c r="I51" s="100"/>
      <c r="J51" s="100"/>
      <c r="K51" s="183">
        <v>39</v>
      </c>
      <c r="L51" s="183">
        <v>36</v>
      </c>
      <c r="M51" s="183">
        <v>40</v>
      </c>
      <c r="N51" s="183">
        <f t="shared" si="9"/>
        <v>115</v>
      </c>
      <c r="O51" s="100"/>
      <c r="P51" s="100"/>
      <c r="Q51" s="100"/>
      <c r="R51" s="100"/>
      <c r="S51" s="100"/>
      <c r="T51" s="100"/>
      <c r="U51" s="100"/>
      <c r="V51" s="100"/>
      <c r="W51" s="100"/>
      <c r="X51" s="100"/>
    </row>
    <row r="52" spans="1:24" ht="14.25" customHeight="1">
      <c r="A52" s="100"/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</row>
    <row r="53" spans="1:24" ht="14.25" customHeight="1">
      <c r="A53" s="232" t="s">
        <v>553</v>
      </c>
      <c r="B53" s="223"/>
      <c r="C53" s="223"/>
      <c r="D53" s="223"/>
      <c r="E53" s="100"/>
      <c r="F53" s="100"/>
      <c r="G53" s="100"/>
      <c r="H53" s="100"/>
      <c r="I53" s="100"/>
      <c r="J53" s="232" t="s">
        <v>15</v>
      </c>
      <c r="K53" s="223"/>
      <c r="L53" s="223"/>
      <c r="M53" s="223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</row>
    <row r="54" spans="1:24" ht="14.25" customHeight="1">
      <c r="A54" s="179" t="s">
        <v>541</v>
      </c>
      <c r="B54" s="179" t="s">
        <v>542</v>
      </c>
      <c r="C54" s="179" t="s">
        <v>543</v>
      </c>
      <c r="D54" s="179" t="s">
        <v>544</v>
      </c>
      <c r="E54" s="176" t="s">
        <v>242</v>
      </c>
      <c r="F54" s="100"/>
      <c r="G54" s="100"/>
      <c r="H54" s="100"/>
      <c r="I54" s="100"/>
      <c r="J54" s="179" t="s">
        <v>541</v>
      </c>
      <c r="K54" s="179" t="s">
        <v>542</v>
      </c>
      <c r="L54" s="179" t="s">
        <v>543</v>
      </c>
      <c r="M54" s="179" t="s">
        <v>544</v>
      </c>
      <c r="N54" s="176" t="s">
        <v>242</v>
      </c>
      <c r="O54" s="100"/>
      <c r="P54" s="100"/>
      <c r="Q54" s="100"/>
      <c r="R54" s="100"/>
      <c r="S54" s="100"/>
      <c r="T54" s="100"/>
      <c r="U54" s="100"/>
      <c r="V54" s="100"/>
      <c r="W54" s="100"/>
      <c r="X54" s="100"/>
    </row>
    <row r="55" spans="1:24" ht="14.25" customHeight="1">
      <c r="A55" s="176" t="s">
        <v>98</v>
      </c>
      <c r="B55" s="108">
        <v>0</v>
      </c>
      <c r="C55" s="108">
        <v>0</v>
      </c>
      <c r="D55" s="108">
        <v>0</v>
      </c>
      <c r="E55" s="176">
        <f t="shared" ref="E55:E61" si="10">SUM(B55:D55)</f>
        <v>0</v>
      </c>
      <c r="F55" s="100"/>
      <c r="G55" s="100"/>
      <c r="H55" s="100"/>
      <c r="I55" s="100"/>
      <c r="J55" s="176" t="s">
        <v>98</v>
      </c>
      <c r="K55" s="108">
        <v>0</v>
      </c>
      <c r="L55" s="108">
        <v>0</v>
      </c>
      <c r="M55" s="108">
        <v>0</v>
      </c>
      <c r="N55" s="176">
        <f t="shared" ref="N55:N61" si="11">SUM(K55:M55)</f>
        <v>0</v>
      </c>
      <c r="O55" s="100"/>
      <c r="P55" s="100"/>
      <c r="Q55" s="100"/>
      <c r="R55" s="100"/>
      <c r="S55" s="100"/>
      <c r="T55" s="100"/>
      <c r="U55" s="100"/>
      <c r="V55" s="100"/>
      <c r="W55" s="100"/>
      <c r="X55" s="100"/>
    </row>
    <row r="56" spans="1:24" ht="14.25" customHeight="1">
      <c r="A56" s="176" t="s">
        <v>21</v>
      </c>
      <c r="B56" s="108">
        <v>30</v>
      </c>
      <c r="C56" s="108">
        <v>28</v>
      </c>
      <c r="D56" s="108">
        <v>23</v>
      </c>
      <c r="E56" s="176">
        <f t="shared" si="10"/>
        <v>81</v>
      </c>
      <c r="F56" s="100"/>
      <c r="G56" s="100"/>
      <c r="H56" s="100"/>
      <c r="I56" s="100"/>
      <c r="J56" s="176" t="s">
        <v>21</v>
      </c>
      <c r="K56" s="108">
        <v>26</v>
      </c>
      <c r="L56" s="108">
        <v>20</v>
      </c>
      <c r="M56" s="108">
        <v>21</v>
      </c>
      <c r="N56" s="176">
        <f t="shared" si="11"/>
        <v>67</v>
      </c>
      <c r="O56" s="100"/>
      <c r="P56" s="100"/>
      <c r="Q56" s="100"/>
      <c r="R56" s="100"/>
      <c r="S56" s="100"/>
      <c r="T56" s="100"/>
      <c r="U56" s="100"/>
      <c r="V56" s="100"/>
      <c r="W56" s="100"/>
      <c r="X56" s="100"/>
    </row>
    <row r="57" spans="1:24" ht="14.25" customHeight="1">
      <c r="A57" s="176" t="s">
        <v>65</v>
      </c>
      <c r="B57" s="108">
        <v>0</v>
      </c>
      <c r="C57" s="108">
        <v>0</v>
      </c>
      <c r="D57" s="108">
        <v>8</v>
      </c>
      <c r="E57" s="176">
        <f t="shared" si="10"/>
        <v>8</v>
      </c>
      <c r="F57" s="100"/>
      <c r="G57" s="100"/>
      <c r="H57" s="100"/>
      <c r="I57" s="100"/>
      <c r="J57" s="176" t="s">
        <v>65</v>
      </c>
      <c r="K57" s="108">
        <v>4</v>
      </c>
      <c r="L57" s="108">
        <v>1</v>
      </c>
      <c r="M57" s="108">
        <v>6</v>
      </c>
      <c r="N57" s="176">
        <f t="shared" si="11"/>
        <v>11</v>
      </c>
      <c r="O57" s="100"/>
      <c r="P57" s="100"/>
      <c r="Q57" s="100"/>
      <c r="R57" s="100"/>
      <c r="S57" s="100"/>
      <c r="T57" s="100"/>
      <c r="U57" s="100"/>
      <c r="V57" s="100"/>
      <c r="W57" s="100"/>
      <c r="X57" s="100"/>
    </row>
    <row r="58" spans="1:24" ht="14.25" customHeight="1">
      <c r="A58" s="181" t="s">
        <v>67</v>
      </c>
      <c r="B58" s="182">
        <v>0</v>
      </c>
      <c r="C58" s="182">
        <v>0</v>
      </c>
      <c r="D58" s="182">
        <v>0</v>
      </c>
      <c r="E58" s="181">
        <f t="shared" si="10"/>
        <v>0</v>
      </c>
      <c r="F58" s="100"/>
      <c r="G58" s="100"/>
      <c r="H58" s="100"/>
      <c r="I58" s="100"/>
      <c r="J58" s="181" t="s">
        <v>67</v>
      </c>
      <c r="K58" s="182">
        <v>0</v>
      </c>
      <c r="L58" s="182">
        <v>6</v>
      </c>
      <c r="M58" s="182">
        <v>4</v>
      </c>
      <c r="N58" s="181">
        <f t="shared" si="11"/>
        <v>10</v>
      </c>
      <c r="O58" s="100"/>
      <c r="P58" s="100"/>
      <c r="Q58" s="100"/>
      <c r="R58" s="100"/>
      <c r="S58" s="100"/>
      <c r="T58" s="100"/>
      <c r="U58" s="100"/>
      <c r="V58" s="100"/>
      <c r="W58" s="100"/>
      <c r="X58" s="100"/>
    </row>
    <row r="59" spans="1:24" ht="14.25" customHeight="1">
      <c r="A59" s="183" t="s">
        <v>555</v>
      </c>
      <c r="B59" s="184">
        <v>0</v>
      </c>
      <c r="C59" s="184">
        <v>0</v>
      </c>
      <c r="D59" s="184">
        <v>0</v>
      </c>
      <c r="E59" s="183">
        <f t="shared" si="10"/>
        <v>0</v>
      </c>
      <c r="F59" s="100"/>
      <c r="G59" s="100"/>
      <c r="H59" s="100"/>
      <c r="I59" s="100"/>
      <c r="J59" s="183" t="s">
        <v>555</v>
      </c>
      <c r="K59" s="184">
        <v>0</v>
      </c>
      <c r="L59" s="184">
        <v>0</v>
      </c>
      <c r="M59" s="184">
        <v>0</v>
      </c>
      <c r="N59" s="183">
        <f t="shared" si="11"/>
        <v>0</v>
      </c>
      <c r="O59" s="100"/>
      <c r="P59" s="100"/>
      <c r="Q59" s="100"/>
      <c r="R59" s="100"/>
      <c r="S59" s="100"/>
      <c r="T59" s="100"/>
      <c r="U59" s="100"/>
      <c r="V59" s="100"/>
      <c r="W59" s="100"/>
      <c r="X59" s="100"/>
    </row>
    <row r="60" spans="1:24" ht="14.25" customHeight="1">
      <c r="A60" s="185" t="s">
        <v>111</v>
      </c>
      <c r="B60" s="183">
        <v>9</v>
      </c>
      <c r="C60" s="183">
        <v>8</v>
      </c>
      <c r="D60" s="183">
        <v>9</v>
      </c>
      <c r="E60" s="183">
        <f t="shared" si="10"/>
        <v>26</v>
      </c>
      <c r="F60" s="100"/>
      <c r="G60" s="100"/>
      <c r="H60" s="100"/>
      <c r="I60" s="100"/>
      <c r="J60" s="185" t="s">
        <v>111</v>
      </c>
      <c r="K60" s="183">
        <v>9</v>
      </c>
      <c r="L60" s="183">
        <v>9</v>
      </c>
      <c r="M60" s="183">
        <v>9</v>
      </c>
      <c r="N60" s="183">
        <f t="shared" si="11"/>
        <v>27</v>
      </c>
      <c r="O60" s="100"/>
      <c r="P60" s="100"/>
      <c r="Q60" s="100"/>
      <c r="R60" s="100"/>
      <c r="S60" s="100"/>
      <c r="T60" s="100"/>
      <c r="U60" s="100"/>
      <c r="V60" s="100"/>
      <c r="W60" s="100"/>
      <c r="X60" s="100"/>
    </row>
    <row r="61" spans="1:24" s="180" customFormat="1" ht="14.25" customHeight="1">
      <c r="A61" s="100"/>
      <c r="B61" s="183">
        <v>39</v>
      </c>
      <c r="C61" s="183">
        <v>36</v>
      </c>
      <c r="D61" s="183">
        <v>40</v>
      </c>
      <c r="E61" s="183">
        <f t="shared" si="10"/>
        <v>115</v>
      </c>
      <c r="F61" s="100"/>
      <c r="G61" s="100"/>
      <c r="H61" s="100"/>
      <c r="I61" s="100"/>
      <c r="J61" s="100"/>
      <c r="K61" s="183">
        <v>39</v>
      </c>
      <c r="L61" s="183">
        <v>36</v>
      </c>
      <c r="M61" s="183">
        <v>40</v>
      </c>
      <c r="N61" s="183">
        <f t="shared" si="11"/>
        <v>115</v>
      </c>
      <c r="O61" s="100"/>
      <c r="P61" s="100"/>
      <c r="Q61" s="100"/>
      <c r="R61" s="100"/>
      <c r="S61" s="100"/>
      <c r="T61" s="100"/>
      <c r="U61" s="100"/>
      <c r="V61" s="100"/>
      <c r="W61" s="100"/>
      <c r="X61" s="100"/>
    </row>
    <row r="62" spans="1:24" s="180" customFormat="1" ht="14.25" customHeight="1">
      <c r="A62" s="100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86"/>
      <c r="M62" s="186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</row>
    <row r="63" spans="1:24" ht="14.25" customHeight="1">
      <c r="A63" s="231" t="s">
        <v>554</v>
      </c>
      <c r="B63" s="223"/>
      <c r="C63" s="223"/>
      <c r="D63" s="223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</row>
    <row r="64" spans="1:24" ht="14.25" customHeight="1">
      <c r="A64" s="179" t="s">
        <v>541</v>
      </c>
      <c r="B64" s="179" t="s">
        <v>542</v>
      </c>
      <c r="C64" s="179" t="s">
        <v>543</v>
      </c>
      <c r="D64" s="179" t="s">
        <v>544</v>
      </c>
      <c r="E64" s="176" t="s">
        <v>242</v>
      </c>
      <c r="F64" s="100"/>
      <c r="G64" s="100"/>
      <c r="H64" s="100"/>
      <c r="I64" s="58"/>
      <c r="J64" s="58"/>
      <c r="K64" s="58"/>
      <c r="L64" s="58"/>
      <c r="M64" s="58"/>
      <c r="N64" s="58"/>
      <c r="O64" s="58"/>
      <c r="P64" s="100"/>
      <c r="Q64" s="100"/>
      <c r="R64" s="100"/>
      <c r="S64" s="100"/>
      <c r="T64" s="100"/>
      <c r="U64" s="100"/>
      <c r="V64" s="100"/>
      <c r="W64" s="100"/>
      <c r="X64" s="100"/>
    </row>
    <row r="65" spans="1:24" ht="14.25" customHeight="1">
      <c r="A65" s="176" t="s">
        <v>98</v>
      </c>
      <c r="B65" s="108">
        <v>0</v>
      </c>
      <c r="C65" s="108">
        <v>0</v>
      </c>
      <c r="D65" s="108">
        <v>0</v>
      </c>
      <c r="E65" s="176">
        <f t="shared" ref="E65:E71" si="12">SUM(B65:D65)</f>
        <v>0</v>
      </c>
      <c r="F65" s="100"/>
      <c r="G65" s="100"/>
      <c r="H65" s="100"/>
      <c r="I65" s="58"/>
      <c r="J65" s="58"/>
      <c r="K65" s="58"/>
      <c r="L65" s="58"/>
      <c r="M65" s="58"/>
      <c r="N65" s="58"/>
      <c r="O65" s="58"/>
      <c r="P65" s="100"/>
      <c r="Q65" s="100"/>
      <c r="R65" s="100"/>
      <c r="S65" s="100"/>
      <c r="T65" s="100"/>
      <c r="U65" s="100"/>
      <c r="V65" s="100"/>
      <c r="W65" s="100"/>
      <c r="X65" s="100"/>
    </row>
    <row r="66" spans="1:24" ht="14.25" customHeight="1">
      <c r="A66" s="176" t="s">
        <v>21</v>
      </c>
      <c r="B66" s="108">
        <v>30</v>
      </c>
      <c r="C66" s="108">
        <v>28</v>
      </c>
      <c r="D66" s="108">
        <v>25</v>
      </c>
      <c r="E66" s="176">
        <f t="shared" si="12"/>
        <v>83</v>
      </c>
      <c r="F66" s="100"/>
      <c r="G66" s="100"/>
      <c r="H66" s="100"/>
      <c r="I66" s="58"/>
      <c r="J66" s="58"/>
      <c r="K66" s="58"/>
      <c r="L66" s="58"/>
      <c r="M66" s="58"/>
      <c r="N66" s="58"/>
      <c r="O66" s="58"/>
      <c r="P66" s="100"/>
      <c r="Q66" s="100"/>
      <c r="R66" s="100"/>
      <c r="S66" s="100"/>
      <c r="T66" s="100"/>
      <c r="U66" s="100"/>
      <c r="V66" s="100"/>
      <c r="W66" s="100"/>
      <c r="X66" s="100"/>
    </row>
    <row r="67" spans="1:24" ht="14.25" customHeight="1">
      <c r="A67" s="176" t="s">
        <v>65</v>
      </c>
      <c r="B67" s="108">
        <v>0</v>
      </c>
      <c r="C67" s="108">
        <v>0</v>
      </c>
      <c r="D67" s="108">
        <v>3</v>
      </c>
      <c r="E67" s="176">
        <f t="shared" si="12"/>
        <v>3</v>
      </c>
      <c r="F67" s="100"/>
      <c r="G67" s="100"/>
      <c r="H67" s="100"/>
      <c r="I67" s="58"/>
      <c r="J67" s="58"/>
      <c r="K67" s="58"/>
      <c r="L67" s="58"/>
      <c r="M67" s="58"/>
      <c r="N67" s="58"/>
      <c r="O67" s="58"/>
      <c r="P67" s="100"/>
      <c r="Q67" s="100"/>
      <c r="R67" s="100"/>
      <c r="S67" s="100"/>
      <c r="T67" s="100"/>
      <c r="U67" s="100"/>
      <c r="V67" s="100"/>
      <c r="W67" s="100"/>
      <c r="X67" s="100"/>
    </row>
    <row r="68" spans="1:24" ht="14.25" customHeight="1">
      <c r="A68" s="181" t="s">
        <v>67</v>
      </c>
      <c r="B68" s="182">
        <v>0</v>
      </c>
      <c r="C68" s="182">
        <v>0</v>
      </c>
      <c r="D68" s="182">
        <v>3</v>
      </c>
      <c r="E68" s="181">
        <f t="shared" si="12"/>
        <v>3</v>
      </c>
      <c r="F68" s="100"/>
      <c r="G68" s="100"/>
      <c r="H68" s="100"/>
      <c r="I68" s="58"/>
      <c r="J68" s="58"/>
      <c r="K68" s="58"/>
      <c r="L68" s="58"/>
      <c r="M68" s="58"/>
      <c r="N68" s="58"/>
      <c r="O68" s="58"/>
      <c r="P68" s="100"/>
      <c r="Q68" s="100"/>
      <c r="R68" s="100"/>
      <c r="S68" s="100"/>
      <c r="T68" s="100"/>
      <c r="U68" s="100"/>
      <c r="V68" s="100"/>
      <c r="W68" s="100"/>
      <c r="X68" s="100"/>
    </row>
    <row r="69" spans="1:24" ht="14.25" customHeight="1">
      <c r="A69" s="183" t="s">
        <v>555</v>
      </c>
      <c r="B69" s="184">
        <v>0</v>
      </c>
      <c r="C69" s="184">
        <v>0</v>
      </c>
      <c r="D69" s="184">
        <v>0</v>
      </c>
      <c r="E69" s="183">
        <f t="shared" si="12"/>
        <v>0</v>
      </c>
      <c r="F69" s="100"/>
      <c r="G69" s="100"/>
      <c r="H69" s="100"/>
      <c r="I69" s="58"/>
      <c r="J69" s="58"/>
      <c r="K69" s="58"/>
      <c r="L69" s="58"/>
      <c r="M69" s="58"/>
      <c r="N69" s="58"/>
      <c r="O69" s="58"/>
      <c r="P69" s="100"/>
      <c r="Q69" s="100"/>
      <c r="R69" s="100"/>
      <c r="S69" s="100"/>
      <c r="T69" s="100"/>
      <c r="U69" s="100"/>
      <c r="V69" s="100"/>
      <c r="W69" s="100"/>
      <c r="X69" s="100"/>
    </row>
    <row r="70" spans="1:24" ht="14.25" customHeight="1">
      <c r="A70" s="185" t="s">
        <v>111</v>
      </c>
      <c r="B70" s="183">
        <v>9</v>
      </c>
      <c r="C70" s="183">
        <v>8</v>
      </c>
      <c r="D70" s="183">
        <v>9</v>
      </c>
      <c r="E70" s="183">
        <f t="shared" si="12"/>
        <v>26</v>
      </c>
      <c r="F70" s="100"/>
      <c r="G70" s="100"/>
      <c r="H70" s="100"/>
      <c r="I70" s="58"/>
      <c r="J70" s="58"/>
      <c r="K70" s="58"/>
      <c r="L70" s="58"/>
      <c r="M70" s="58"/>
      <c r="N70" s="58"/>
      <c r="O70" s="58"/>
      <c r="P70" s="100"/>
      <c r="Q70" s="100"/>
      <c r="R70" s="100"/>
      <c r="S70" s="100"/>
      <c r="T70" s="100"/>
      <c r="U70" s="100"/>
      <c r="V70" s="100"/>
      <c r="W70" s="100"/>
      <c r="X70" s="100"/>
    </row>
    <row r="71" spans="1:24" ht="14.25" customHeight="1">
      <c r="A71" s="100"/>
      <c r="B71" s="183">
        <v>39</v>
      </c>
      <c r="C71" s="183">
        <v>36</v>
      </c>
      <c r="D71" s="183">
        <v>40</v>
      </c>
      <c r="E71" s="183">
        <f t="shared" si="12"/>
        <v>115</v>
      </c>
      <c r="F71" s="100"/>
      <c r="G71" s="100"/>
      <c r="H71" s="100"/>
      <c r="I71" s="58"/>
      <c r="J71" s="58"/>
      <c r="K71" s="58"/>
      <c r="L71" s="58"/>
      <c r="M71" s="58"/>
      <c r="N71" s="58"/>
      <c r="O71" s="58"/>
      <c r="P71" s="100"/>
      <c r="Q71" s="100"/>
      <c r="R71" s="100"/>
      <c r="S71" s="100"/>
      <c r="T71" s="100"/>
      <c r="U71" s="100"/>
      <c r="V71" s="100"/>
      <c r="W71" s="100"/>
      <c r="X71" s="100"/>
    </row>
    <row r="72" spans="1:24" ht="14.25" customHeight="1">
      <c r="A72" s="100"/>
      <c r="B72" s="100"/>
      <c r="C72" s="100"/>
      <c r="D72" s="100"/>
      <c r="E72" s="100"/>
      <c r="F72" s="100"/>
      <c r="G72" s="100"/>
      <c r="H72" s="100"/>
      <c r="I72" s="58"/>
      <c r="J72" s="58"/>
      <c r="K72" s="58"/>
      <c r="L72" s="58"/>
      <c r="M72" s="58"/>
      <c r="N72" s="58"/>
      <c r="O72" s="58"/>
      <c r="P72" s="100"/>
      <c r="Q72" s="100"/>
      <c r="R72" s="100"/>
      <c r="S72" s="100"/>
      <c r="T72" s="100"/>
      <c r="U72" s="100"/>
      <c r="V72" s="100"/>
      <c r="W72" s="100"/>
      <c r="X72" s="100"/>
    </row>
    <row r="73" spans="1:24" ht="14.25" customHeight="1">
      <c r="A73" s="100"/>
      <c r="B73" s="100"/>
      <c r="C73" s="100"/>
      <c r="D73" s="100"/>
      <c r="E73" s="100"/>
      <c r="F73" s="100"/>
      <c r="G73" s="100"/>
      <c r="H73" s="100"/>
      <c r="I73" s="58"/>
      <c r="J73" s="58"/>
      <c r="K73" s="58"/>
      <c r="L73" s="58"/>
      <c r="M73" s="58"/>
      <c r="N73" s="58"/>
      <c r="O73" s="58"/>
      <c r="P73" s="100"/>
      <c r="Q73" s="100"/>
      <c r="R73" s="100"/>
      <c r="S73" s="100"/>
      <c r="T73" s="100"/>
      <c r="U73" s="100"/>
      <c r="V73" s="100"/>
      <c r="W73" s="100"/>
      <c r="X73" s="100"/>
    </row>
    <row r="74" spans="1:24" ht="14.25" customHeight="1">
      <c r="A74" s="100"/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</row>
    <row r="75" spans="1:24" ht="14.25" customHeight="1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</row>
    <row r="76" spans="1:24" ht="14.25" customHeight="1">
      <c r="A76" s="100"/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</row>
    <row r="77" spans="1:24" ht="14.25" customHeight="1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</row>
    <row r="78" spans="1:24" ht="14.25" customHeight="1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</row>
    <row r="79" spans="1:24" ht="14.25" customHeight="1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</row>
    <row r="80" spans="1:24" ht="14.25" customHeight="1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</row>
    <row r="81" spans="1:24" ht="14.25" customHeight="1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</row>
    <row r="82" spans="1:24" ht="14.25" customHeight="1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</row>
    <row r="83" spans="1:24" ht="14.25" customHeight="1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</row>
    <row r="84" spans="1:24" ht="14.25" customHeight="1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</row>
    <row r="85" spans="1:24" ht="14.25" customHeight="1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</row>
    <row r="86" spans="1:24" ht="14.25" customHeight="1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</row>
    <row r="87" spans="1:24" ht="14.25" customHeight="1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</row>
    <row r="88" spans="1:24" ht="14.25" customHeight="1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</row>
    <row r="89" spans="1:24" ht="14.25" customHeight="1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</row>
    <row r="90" spans="1:24" ht="14.25" customHeight="1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</row>
    <row r="91" spans="1:24" ht="14.25" customHeight="1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</row>
    <row r="92" spans="1:24" ht="14.25" customHeight="1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</row>
    <row r="93" spans="1:24" ht="14.25" customHeight="1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</row>
    <row r="94" spans="1:24" ht="14.25" customHeight="1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</row>
    <row r="95" spans="1:24" ht="14.25" customHeight="1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</row>
    <row r="96" spans="1:24" ht="14.25" customHeight="1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</row>
    <row r="97" spans="1:24" ht="14.25" customHeight="1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</row>
    <row r="98" spans="1:24" ht="14.25" customHeight="1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</row>
    <row r="99" spans="1:24" ht="14.25" customHeight="1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</row>
    <row r="100" spans="1:24" ht="14.25" customHeight="1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</row>
    <row r="101" spans="1:24" ht="14.25" customHeight="1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</row>
    <row r="102" spans="1:24" ht="14.25" customHeight="1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</row>
    <row r="103" spans="1:24" ht="14.25" customHeight="1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</row>
    <row r="104" spans="1:24" ht="14.25" customHeight="1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</row>
    <row r="105" spans="1:24" ht="14.25" customHeight="1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</row>
    <row r="106" spans="1:24" ht="14.25" customHeight="1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</row>
    <row r="107" spans="1:24" ht="14.25" customHeight="1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</row>
    <row r="108" spans="1:24" ht="14.25" customHeight="1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</row>
    <row r="109" spans="1:24" ht="14.25" customHeight="1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</row>
    <row r="110" spans="1:24" ht="14.25" customHeight="1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</row>
    <row r="111" spans="1:24" ht="14.25" customHeight="1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</row>
    <row r="112" spans="1:24" ht="14.25" customHeight="1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</row>
    <row r="113" spans="1:24" ht="14.25" customHeight="1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</row>
    <row r="114" spans="1:24" ht="14.25" customHeight="1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</row>
    <row r="115" spans="1:24" ht="14.25" customHeight="1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</row>
    <row r="116" spans="1:24" ht="14.25" customHeight="1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</row>
    <row r="117" spans="1:24" ht="14.25" customHeight="1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</row>
    <row r="118" spans="1:24" ht="14.25" customHeight="1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</row>
    <row r="119" spans="1:24" ht="14.25" customHeight="1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</row>
    <row r="120" spans="1:24" ht="14.25" customHeight="1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</row>
    <row r="121" spans="1:24" ht="14.25" customHeight="1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</row>
    <row r="122" spans="1:24" ht="14.25" customHeight="1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</row>
    <row r="123" spans="1:24" ht="14.25" customHeight="1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</row>
    <row r="124" spans="1:24" ht="14.25" customHeight="1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</row>
    <row r="125" spans="1:24" ht="14.25" customHeight="1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</row>
    <row r="126" spans="1:24" ht="14.25" customHeight="1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</row>
    <row r="127" spans="1:24" ht="14.25" customHeight="1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</row>
    <row r="128" spans="1:24" ht="14.25" customHeight="1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</row>
    <row r="129" spans="1:24" ht="14.25" customHeight="1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</row>
    <row r="130" spans="1:24" ht="14.25" customHeight="1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</row>
    <row r="131" spans="1:24" ht="14.25" customHeight="1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</row>
    <row r="132" spans="1:24" ht="14.25" customHeight="1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</row>
    <row r="133" spans="1:24" ht="14.25" customHeight="1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</row>
    <row r="134" spans="1:24" ht="14.25" customHeight="1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</row>
    <row r="135" spans="1:24" ht="14.25" customHeight="1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</row>
    <row r="136" spans="1:24" ht="14.25" customHeight="1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</row>
    <row r="137" spans="1:24" ht="14.25" customHeight="1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</row>
    <row r="138" spans="1:24" ht="14.25" customHeight="1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</row>
    <row r="139" spans="1:24" ht="14.25" customHeight="1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</row>
    <row r="140" spans="1:24" ht="14.25" customHeight="1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</row>
    <row r="141" spans="1:24" ht="14.25" customHeight="1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</row>
    <row r="142" spans="1:24" ht="14.25" customHeight="1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</row>
    <row r="143" spans="1:24" ht="14.25" customHeight="1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</row>
    <row r="144" spans="1:24" ht="14.25" customHeight="1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</row>
    <row r="145" spans="1:24" ht="14.25" customHeight="1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</row>
    <row r="146" spans="1:24" ht="14.25" customHeight="1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</row>
    <row r="147" spans="1:24" ht="14.25" customHeight="1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</row>
    <row r="148" spans="1:24" ht="14.25" customHeight="1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</row>
    <row r="149" spans="1:24" ht="14.25" customHeight="1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</row>
    <row r="150" spans="1:24" ht="14.25" customHeight="1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</row>
    <row r="151" spans="1:24" ht="14.25" customHeight="1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</row>
    <row r="152" spans="1:24" ht="14.25" customHeight="1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</row>
    <row r="153" spans="1:24" ht="14.25" customHeight="1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</row>
    <row r="154" spans="1:24" ht="14.25" customHeight="1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</row>
    <row r="155" spans="1:24" ht="14.25" customHeight="1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</row>
    <row r="156" spans="1:24" ht="14.25" customHeight="1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</row>
    <row r="157" spans="1:24" ht="14.25" customHeight="1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</row>
    <row r="158" spans="1:24" ht="14.25" customHeight="1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</row>
    <row r="159" spans="1:24" ht="14.25" customHeight="1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</row>
    <row r="160" spans="1:24" ht="14.25" customHeight="1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  <c r="X160" s="100"/>
    </row>
    <row r="161" spans="1:24" ht="14.25" customHeight="1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  <c r="X161" s="100"/>
    </row>
    <row r="162" spans="1:24" ht="14.25" customHeight="1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  <c r="X162" s="100"/>
    </row>
    <row r="163" spans="1:24" ht="14.25" customHeight="1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100"/>
    </row>
    <row r="164" spans="1:24" ht="14.25" customHeight="1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0"/>
    </row>
    <row r="165" spans="1:24" ht="14.25" customHeight="1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  <c r="X165" s="100"/>
    </row>
    <row r="166" spans="1:24" ht="14.25" customHeight="1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  <c r="X166" s="100"/>
    </row>
    <row r="167" spans="1:24" ht="14.25" customHeight="1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</row>
    <row r="168" spans="1:24" ht="14.25" customHeight="1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  <c r="V168" s="100"/>
      <c r="W168" s="100"/>
      <c r="X168" s="100"/>
    </row>
    <row r="169" spans="1:24" ht="14.25" customHeight="1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  <c r="X169" s="100"/>
    </row>
    <row r="170" spans="1:24" ht="14.25" customHeight="1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  <c r="X170" s="100"/>
    </row>
    <row r="171" spans="1:24" ht="14.25" customHeight="1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  <c r="X171" s="100"/>
    </row>
    <row r="172" spans="1:24" ht="14.25" customHeight="1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  <c r="X172" s="100"/>
    </row>
    <row r="173" spans="1:24" ht="14.25" customHeight="1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  <c r="X173" s="100"/>
    </row>
    <row r="174" spans="1:24" ht="14.25" customHeight="1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  <c r="X174" s="100"/>
    </row>
    <row r="175" spans="1:24" ht="14.25" customHeight="1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  <c r="X175" s="100"/>
    </row>
    <row r="176" spans="1:24" ht="14.25" customHeight="1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  <c r="X176" s="100"/>
    </row>
    <row r="177" spans="1:24" ht="14.25" customHeight="1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</row>
    <row r="178" spans="1:24" ht="14.25" customHeight="1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  <c r="X178" s="100"/>
    </row>
    <row r="179" spans="1:24" ht="14.25" customHeight="1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</row>
    <row r="180" spans="1:24" ht="14.25" customHeight="1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0"/>
    </row>
    <row r="181" spans="1:24" ht="14.25" customHeight="1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0"/>
    </row>
    <row r="182" spans="1:24" ht="14.25" customHeight="1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  <c r="X182" s="100"/>
    </row>
    <row r="183" spans="1:24" ht="14.25" customHeight="1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  <c r="X183" s="100"/>
    </row>
    <row r="184" spans="1:24" ht="14.25" customHeight="1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</row>
    <row r="185" spans="1:24" ht="14.25" customHeight="1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  <c r="X185" s="100"/>
    </row>
    <row r="186" spans="1:24" ht="14.25" customHeight="1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100"/>
    </row>
    <row r="187" spans="1:24" ht="14.25" customHeight="1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</row>
    <row r="188" spans="1:24" ht="14.25" customHeight="1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100"/>
    </row>
    <row r="189" spans="1:24" ht="14.25" customHeight="1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  <c r="X189" s="100"/>
    </row>
    <row r="190" spans="1:24" ht="14.25" customHeight="1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  <c r="X190" s="100"/>
    </row>
    <row r="191" spans="1:24" ht="14.25" customHeight="1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  <c r="X191" s="100"/>
    </row>
    <row r="192" spans="1:24" ht="14.25" customHeight="1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  <c r="X192" s="100"/>
    </row>
    <row r="193" spans="1:24" ht="14.25" customHeight="1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  <c r="X193" s="100"/>
    </row>
    <row r="194" spans="1:24" ht="14.25" customHeight="1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  <c r="X194" s="100"/>
    </row>
    <row r="195" spans="1:24" ht="14.25" customHeight="1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</row>
    <row r="196" spans="1:24" ht="14.25" customHeight="1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0"/>
    </row>
    <row r="197" spans="1:24" ht="14.25" customHeight="1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  <c r="X197" s="100"/>
    </row>
    <row r="198" spans="1:24" ht="14.25" customHeight="1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  <c r="X198" s="100"/>
    </row>
    <row r="199" spans="1:24" ht="14.25" customHeight="1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  <c r="X199" s="100"/>
    </row>
    <row r="200" spans="1:24" ht="14.25" customHeight="1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  <c r="X200" s="100"/>
    </row>
    <row r="201" spans="1:24" ht="14.25" customHeight="1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  <c r="X201" s="100"/>
    </row>
    <row r="202" spans="1:24" ht="14.25" customHeight="1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  <c r="X202" s="100"/>
    </row>
    <row r="203" spans="1:24" ht="14.25" customHeight="1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  <c r="X203" s="100"/>
    </row>
    <row r="204" spans="1:24" ht="14.25" customHeight="1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  <c r="X204" s="100"/>
    </row>
    <row r="205" spans="1:24" ht="14.25" customHeight="1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</row>
    <row r="206" spans="1:24" ht="14.25" customHeight="1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  <c r="X206" s="100"/>
    </row>
    <row r="207" spans="1:24" ht="14.25" customHeight="1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  <c r="X207" s="100"/>
    </row>
    <row r="208" spans="1:24" ht="14.25" customHeight="1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  <c r="X208" s="100"/>
    </row>
    <row r="209" spans="1:24" ht="14.25" customHeight="1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  <c r="X209" s="100"/>
    </row>
    <row r="210" spans="1:24" ht="14.25" customHeight="1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  <c r="X210" s="100"/>
    </row>
    <row r="211" spans="1:24" ht="14.25" customHeight="1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  <c r="X211" s="100"/>
    </row>
    <row r="212" spans="1:24" ht="14.25" customHeight="1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  <c r="X212" s="100"/>
    </row>
    <row r="213" spans="1:24" ht="14.25" customHeight="1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</row>
    <row r="214" spans="1:24" ht="14.25" customHeight="1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  <c r="X214" s="100"/>
    </row>
    <row r="215" spans="1:24" ht="14.25" customHeight="1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</row>
    <row r="216" spans="1:24" ht="14.25" customHeight="1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</row>
    <row r="217" spans="1:24" ht="14.25" customHeight="1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0"/>
    </row>
    <row r="218" spans="1:24" ht="14.25" customHeight="1">
      <c r="A218" s="100"/>
      <c r="B218" s="100"/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  <c r="X218" s="100"/>
    </row>
    <row r="219" spans="1:24" ht="14.25" customHeight="1">
      <c r="A219" s="100"/>
      <c r="B219" s="100"/>
      <c r="C219" s="100"/>
      <c r="D219" s="100"/>
      <c r="E219" s="100"/>
      <c r="F219" s="100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  <c r="X219" s="100"/>
    </row>
    <row r="220" spans="1:24" ht="14.25" customHeight="1">
      <c r="A220" s="100"/>
      <c r="B220" s="100"/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  <c r="X220" s="100"/>
    </row>
    <row r="221" spans="1:24" ht="14.25" customHeight="1">
      <c r="A221" s="100"/>
      <c r="B221" s="100"/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  <c r="X221" s="100"/>
    </row>
    <row r="222" spans="1:24" ht="14.25" customHeight="1">
      <c r="A222" s="100"/>
      <c r="B222" s="100"/>
      <c r="C222" s="100"/>
      <c r="D222" s="100"/>
      <c r="E222" s="100"/>
      <c r="F222" s="100"/>
      <c r="G222" s="100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  <c r="U222" s="100"/>
      <c r="V222" s="100"/>
      <c r="W222" s="100"/>
      <c r="X222" s="100"/>
    </row>
    <row r="223" spans="1:24" ht="14.25" customHeight="1">
      <c r="A223" s="100"/>
      <c r="B223" s="100"/>
      <c r="C223" s="100"/>
      <c r="D223" s="100"/>
      <c r="E223" s="100"/>
      <c r="F223" s="100"/>
      <c r="G223" s="100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0"/>
      <c r="T223" s="100"/>
      <c r="U223" s="100"/>
      <c r="V223" s="100"/>
      <c r="W223" s="100"/>
      <c r="X223" s="100"/>
    </row>
    <row r="224" spans="1:24" ht="14.25" customHeight="1">
      <c r="A224" s="100"/>
      <c r="B224" s="100"/>
      <c r="C224" s="100"/>
      <c r="D224" s="100"/>
      <c r="E224" s="100"/>
      <c r="F224" s="100"/>
      <c r="G224" s="100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00"/>
      <c r="T224" s="100"/>
      <c r="U224" s="100"/>
      <c r="V224" s="100"/>
      <c r="W224" s="100"/>
      <c r="X224" s="100"/>
    </row>
    <row r="225" spans="1:24" ht="14.25" customHeight="1">
      <c r="A225" s="100"/>
      <c r="B225" s="100"/>
      <c r="C225" s="100"/>
      <c r="D225" s="100"/>
      <c r="E225" s="100"/>
      <c r="F225" s="100"/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/>
      <c r="T225" s="100"/>
      <c r="U225" s="100"/>
      <c r="V225" s="100"/>
      <c r="W225" s="100"/>
      <c r="X225" s="100"/>
    </row>
    <row r="226" spans="1:24" ht="14.25" customHeight="1">
      <c r="A226" s="100"/>
      <c r="B226" s="100"/>
      <c r="C226" s="100"/>
      <c r="D226" s="100"/>
      <c r="E226" s="100"/>
      <c r="F226" s="100"/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  <c r="X226" s="100"/>
    </row>
    <row r="227" spans="1:24" ht="14.25" customHeight="1">
      <c r="A227" s="100"/>
      <c r="B227" s="100"/>
      <c r="C227" s="100"/>
      <c r="D227" s="100"/>
      <c r="E227" s="100"/>
      <c r="F227" s="100"/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</row>
    <row r="228" spans="1:24" ht="14.25" customHeight="1">
      <c r="A228" s="100"/>
      <c r="B228" s="100"/>
      <c r="C228" s="100"/>
      <c r="D228" s="100"/>
      <c r="E228" s="100"/>
      <c r="F228" s="100"/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  <c r="U228" s="100"/>
      <c r="V228" s="100"/>
      <c r="W228" s="100"/>
      <c r="X228" s="100"/>
    </row>
    <row r="229" spans="1:24" ht="14.25" customHeight="1">
      <c r="A229" s="100"/>
      <c r="B229" s="100"/>
      <c r="C229" s="100"/>
      <c r="D229" s="100"/>
      <c r="E229" s="100"/>
      <c r="F229" s="100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  <c r="U229" s="100"/>
      <c r="V229" s="100"/>
      <c r="W229" s="100"/>
      <c r="X229" s="100"/>
    </row>
    <row r="230" spans="1:24" ht="14.25" customHeight="1">
      <c r="A230" s="100"/>
      <c r="B230" s="100"/>
      <c r="C230" s="100"/>
      <c r="D230" s="100"/>
      <c r="E230" s="100"/>
      <c r="F230" s="100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  <c r="U230" s="100"/>
      <c r="V230" s="100"/>
      <c r="W230" s="100"/>
      <c r="X230" s="100"/>
    </row>
    <row r="231" spans="1:24" ht="14.25" customHeight="1">
      <c r="A231" s="100"/>
      <c r="B231" s="100"/>
      <c r="C231" s="100"/>
      <c r="D231" s="100"/>
      <c r="E231" s="100"/>
      <c r="F231" s="100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/>
      <c r="T231" s="100"/>
      <c r="U231" s="100"/>
      <c r="V231" s="100"/>
      <c r="W231" s="100"/>
      <c r="X231" s="100"/>
    </row>
    <row r="232" spans="1:24" ht="14.25" customHeight="1">
      <c r="A232" s="100"/>
      <c r="B232" s="100"/>
      <c r="C232" s="100"/>
      <c r="D232" s="100"/>
      <c r="E232" s="100"/>
      <c r="F232" s="100"/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/>
      <c r="T232" s="100"/>
      <c r="U232" s="100"/>
      <c r="V232" s="100"/>
      <c r="W232" s="100"/>
      <c r="X232" s="100"/>
    </row>
    <row r="233" spans="1:24" ht="14.25" customHeight="1">
      <c r="A233" s="100"/>
      <c r="B233" s="100"/>
      <c r="C233" s="100"/>
      <c r="D233" s="100"/>
      <c r="E233" s="100"/>
      <c r="F233" s="100"/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/>
      <c r="T233" s="100"/>
      <c r="U233" s="100"/>
      <c r="V233" s="100"/>
      <c r="W233" s="100"/>
      <c r="X233" s="100"/>
    </row>
    <row r="234" spans="1:24" ht="14.25" customHeight="1">
      <c r="A234" s="100"/>
      <c r="B234" s="100"/>
      <c r="C234" s="100"/>
      <c r="D234" s="100"/>
      <c r="E234" s="100"/>
      <c r="F234" s="100"/>
      <c r="G234" s="100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0"/>
      <c r="T234" s="100"/>
      <c r="U234" s="100"/>
      <c r="V234" s="100"/>
      <c r="W234" s="100"/>
      <c r="X234" s="100"/>
    </row>
    <row r="235" spans="1:24" ht="14.25" customHeight="1">
      <c r="A235" s="100"/>
      <c r="B235" s="100"/>
      <c r="C235" s="100"/>
      <c r="D235" s="100"/>
      <c r="E235" s="100"/>
      <c r="F235" s="100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00"/>
      <c r="U235" s="100"/>
      <c r="V235" s="100"/>
      <c r="W235" s="100"/>
      <c r="X235" s="100"/>
    </row>
    <row r="236" spans="1:24" ht="14.25" customHeight="1">
      <c r="A236" s="100"/>
      <c r="B236" s="100"/>
      <c r="C236" s="100"/>
      <c r="D236" s="100"/>
      <c r="E236" s="100"/>
      <c r="F236" s="100"/>
      <c r="G236" s="100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00"/>
      <c r="T236" s="100"/>
      <c r="U236" s="100"/>
      <c r="V236" s="100"/>
      <c r="W236" s="100"/>
      <c r="X236" s="100"/>
    </row>
    <row r="237" spans="1:24" ht="14.25" customHeight="1">
      <c r="A237" s="100"/>
      <c r="B237" s="100"/>
      <c r="C237" s="100"/>
      <c r="D237" s="100"/>
      <c r="E237" s="100"/>
      <c r="F237" s="100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  <c r="T237" s="100"/>
      <c r="U237" s="100"/>
      <c r="V237" s="100"/>
      <c r="W237" s="100"/>
      <c r="X237" s="100"/>
    </row>
    <row r="238" spans="1:24" ht="14.25" customHeight="1">
      <c r="A238" s="100"/>
      <c r="B238" s="100"/>
      <c r="C238" s="100"/>
      <c r="D238" s="100"/>
      <c r="E238" s="100"/>
      <c r="F238" s="100"/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/>
      <c r="T238" s="100"/>
      <c r="U238" s="100"/>
      <c r="V238" s="100"/>
      <c r="W238" s="100"/>
      <c r="X238" s="100"/>
    </row>
    <row r="239" spans="1:24" ht="14.25" customHeight="1">
      <c r="A239" s="100"/>
      <c r="B239" s="100"/>
      <c r="C239" s="100"/>
      <c r="D239" s="100"/>
      <c r="E239" s="100"/>
      <c r="F239" s="100"/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/>
      <c r="T239" s="100"/>
      <c r="U239" s="100"/>
      <c r="V239" s="100"/>
      <c r="W239" s="100"/>
      <c r="X239" s="100"/>
    </row>
    <row r="240" spans="1:24" ht="14.25" customHeight="1">
      <c r="A240" s="100"/>
      <c r="B240" s="100"/>
      <c r="C240" s="100"/>
      <c r="D240" s="100"/>
      <c r="E240" s="100"/>
      <c r="F240" s="100"/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/>
      <c r="T240" s="100"/>
      <c r="U240" s="100"/>
      <c r="V240" s="100"/>
      <c r="W240" s="100"/>
      <c r="X240" s="100"/>
    </row>
    <row r="241" spans="1:24" ht="14.25" customHeight="1">
      <c r="A241" s="100"/>
      <c r="B241" s="100"/>
      <c r="C241" s="100"/>
      <c r="D241" s="100"/>
      <c r="E241" s="100"/>
      <c r="F241" s="100"/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/>
      <c r="T241" s="100"/>
      <c r="U241" s="100"/>
      <c r="V241" s="100"/>
      <c r="W241" s="100"/>
      <c r="X241" s="100"/>
    </row>
    <row r="242" spans="1:24" ht="14.25" customHeight="1">
      <c r="A242" s="100"/>
      <c r="B242" s="100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</row>
    <row r="243" spans="1:24" ht="14.25" customHeight="1">
      <c r="A243" s="100"/>
      <c r="B243" s="100"/>
      <c r="C243" s="100"/>
      <c r="D243" s="100"/>
      <c r="E243" s="100"/>
      <c r="F243" s="100"/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00"/>
      <c r="U243" s="100"/>
      <c r="V243" s="100"/>
      <c r="W243" s="100"/>
      <c r="X243" s="100"/>
    </row>
    <row r="244" spans="1:24" ht="14.25" customHeight="1">
      <c r="A244" s="100"/>
      <c r="B244" s="100"/>
      <c r="C244" s="100"/>
      <c r="D244" s="100"/>
      <c r="E244" s="100"/>
      <c r="F244" s="100"/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  <c r="X244" s="100"/>
    </row>
    <row r="245" spans="1:24" ht="14.25" customHeight="1">
      <c r="A245" s="100"/>
      <c r="B245" s="100"/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0"/>
    </row>
    <row r="246" spans="1:24" ht="14.25" customHeight="1">
      <c r="A246" s="100"/>
      <c r="B246" s="100"/>
      <c r="C246" s="100"/>
      <c r="D246" s="100"/>
      <c r="E246" s="100"/>
      <c r="F246" s="100"/>
      <c r="G246" s="100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00"/>
      <c r="T246" s="100"/>
      <c r="U246" s="100"/>
      <c r="V246" s="100"/>
      <c r="W246" s="100"/>
      <c r="X246" s="100"/>
    </row>
    <row r="247" spans="1:24" ht="14.25" customHeight="1">
      <c r="A247" s="100"/>
      <c r="B247" s="100"/>
      <c r="C247" s="100"/>
      <c r="D247" s="100"/>
      <c r="E247" s="100"/>
      <c r="F247" s="100"/>
      <c r="G247" s="100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00"/>
      <c r="T247" s="100"/>
      <c r="U247" s="100"/>
      <c r="V247" s="100"/>
      <c r="W247" s="100"/>
      <c r="X247" s="100"/>
    </row>
    <row r="248" spans="1:24" ht="14.25" customHeight="1">
      <c r="A248" s="100"/>
      <c r="B248" s="100"/>
      <c r="C248" s="100"/>
      <c r="D248" s="100"/>
      <c r="E248" s="100"/>
      <c r="F248" s="100"/>
      <c r="G248" s="100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00"/>
      <c r="T248" s="100"/>
      <c r="U248" s="100"/>
      <c r="V248" s="100"/>
      <c r="W248" s="100"/>
      <c r="X248" s="100"/>
    </row>
    <row r="249" spans="1:24" ht="14.25" customHeight="1">
      <c r="A249" s="100"/>
      <c r="B249" s="100"/>
      <c r="C249" s="100"/>
      <c r="D249" s="100"/>
      <c r="E249" s="100"/>
      <c r="F249" s="100"/>
      <c r="G249" s="100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/>
      <c r="T249" s="100"/>
      <c r="U249" s="100"/>
      <c r="V249" s="100"/>
      <c r="W249" s="100"/>
      <c r="X249" s="100"/>
    </row>
    <row r="250" spans="1:24" ht="14.25" customHeight="1">
      <c r="A250" s="100"/>
      <c r="B250" s="100"/>
      <c r="C250" s="100"/>
      <c r="D250" s="100"/>
      <c r="E250" s="100"/>
      <c r="F250" s="100"/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/>
      <c r="T250" s="100"/>
      <c r="U250" s="100"/>
      <c r="V250" s="100"/>
      <c r="W250" s="100"/>
      <c r="X250" s="100"/>
    </row>
    <row r="251" spans="1:24" ht="14.25" customHeight="1">
      <c r="A251" s="100"/>
      <c r="B251" s="100"/>
      <c r="C251" s="100"/>
      <c r="D251" s="100"/>
      <c r="E251" s="100"/>
      <c r="F251" s="100"/>
      <c r="G251" s="100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100"/>
    </row>
    <row r="252" spans="1:24" ht="14.25" customHeight="1">
      <c r="A252" s="100"/>
      <c r="B252" s="100"/>
      <c r="C252" s="100"/>
      <c r="D252" s="100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/>
      <c r="T252" s="100"/>
      <c r="U252" s="100"/>
      <c r="V252" s="100"/>
      <c r="W252" s="100"/>
      <c r="X252" s="100"/>
    </row>
    <row r="253" spans="1:24" ht="14.25" customHeight="1">
      <c r="A253" s="100"/>
      <c r="B253" s="100"/>
      <c r="C253" s="100"/>
      <c r="D253" s="100"/>
      <c r="E253" s="100"/>
      <c r="F253" s="100"/>
      <c r="G253" s="100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/>
      <c r="T253" s="100"/>
      <c r="U253" s="100"/>
      <c r="V253" s="100"/>
      <c r="W253" s="100"/>
      <c r="X253" s="100"/>
    </row>
    <row r="254" spans="1:24" ht="14.25" customHeight="1">
      <c r="A254" s="100"/>
      <c r="B254" s="100"/>
      <c r="C254" s="100"/>
      <c r="D254" s="100"/>
      <c r="E254" s="100"/>
      <c r="F254" s="100"/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/>
      <c r="T254" s="100"/>
      <c r="U254" s="100"/>
      <c r="V254" s="100"/>
      <c r="W254" s="100"/>
      <c r="X254" s="100"/>
    </row>
    <row r="255" spans="1:24" ht="14.25" customHeight="1">
      <c r="A255" s="100"/>
      <c r="B255" s="100"/>
      <c r="C255" s="100"/>
      <c r="D255" s="100"/>
      <c r="E255" s="100"/>
      <c r="F255" s="100"/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/>
      <c r="T255" s="100"/>
      <c r="U255" s="100"/>
      <c r="V255" s="100"/>
      <c r="W255" s="100"/>
      <c r="X255" s="100"/>
    </row>
    <row r="256" spans="1:24" ht="14.25" customHeight="1">
      <c r="A256" s="100"/>
      <c r="B256" s="100"/>
      <c r="C256" s="100"/>
      <c r="D256" s="100"/>
      <c r="E256" s="100"/>
      <c r="F256" s="100"/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/>
      <c r="T256" s="100"/>
      <c r="U256" s="100"/>
      <c r="V256" s="100"/>
      <c r="W256" s="100"/>
      <c r="X256" s="100"/>
    </row>
    <row r="257" spans="1:24" ht="14.25" customHeight="1">
      <c r="A257" s="100"/>
      <c r="B257" s="100"/>
      <c r="C257" s="100"/>
      <c r="D257" s="100"/>
      <c r="E257" s="100"/>
      <c r="F257" s="100"/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/>
      <c r="T257" s="100"/>
      <c r="U257" s="100"/>
      <c r="V257" s="100"/>
      <c r="W257" s="100"/>
      <c r="X257" s="100"/>
    </row>
    <row r="258" spans="1:24" ht="14.25" customHeight="1">
      <c r="A258" s="100"/>
      <c r="B258" s="100"/>
      <c r="C258" s="100"/>
      <c r="D258" s="100"/>
      <c r="E258" s="100"/>
      <c r="F258" s="100"/>
      <c r="G258" s="100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00"/>
      <c r="T258" s="100"/>
      <c r="U258" s="100"/>
      <c r="V258" s="100"/>
      <c r="W258" s="100"/>
      <c r="X258" s="100"/>
    </row>
    <row r="259" spans="1:24" ht="14.25" customHeight="1">
      <c r="A259" s="100"/>
      <c r="B259" s="100"/>
      <c r="C259" s="100"/>
      <c r="D259" s="100"/>
      <c r="E259" s="100"/>
      <c r="F259" s="100"/>
      <c r="G259" s="100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00"/>
      <c r="T259" s="100"/>
      <c r="U259" s="100"/>
      <c r="V259" s="100"/>
      <c r="W259" s="100"/>
      <c r="X259" s="100"/>
    </row>
    <row r="260" spans="1:24" ht="14.25" customHeight="1">
      <c r="A260" s="100"/>
      <c r="B260" s="100"/>
      <c r="C260" s="100"/>
      <c r="D260" s="100"/>
      <c r="E260" s="100"/>
      <c r="F260" s="100"/>
      <c r="G260" s="100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00"/>
      <c r="T260" s="100"/>
      <c r="U260" s="100"/>
      <c r="V260" s="100"/>
      <c r="W260" s="100"/>
      <c r="X260" s="100"/>
    </row>
    <row r="261" spans="1:24" ht="14.25" customHeight="1">
      <c r="A261" s="100"/>
      <c r="B261" s="100"/>
      <c r="C261" s="100"/>
      <c r="D261" s="100"/>
      <c r="E261" s="100"/>
      <c r="F261" s="100"/>
      <c r="G261" s="100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00"/>
      <c r="T261" s="100"/>
      <c r="U261" s="100"/>
      <c r="V261" s="100"/>
      <c r="W261" s="100"/>
      <c r="X261" s="100"/>
    </row>
    <row r="262" spans="1:24" ht="14.25" customHeight="1">
      <c r="A262" s="100"/>
      <c r="B262" s="100"/>
      <c r="C262" s="100"/>
      <c r="D262" s="100"/>
      <c r="E262" s="100"/>
      <c r="F262" s="100"/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/>
      <c r="T262" s="100"/>
      <c r="U262" s="100"/>
      <c r="V262" s="100"/>
      <c r="W262" s="100"/>
      <c r="X262" s="100"/>
    </row>
    <row r="263" spans="1:24" ht="14.25" customHeight="1">
      <c r="A263" s="100"/>
      <c r="B263" s="100"/>
      <c r="C263" s="100"/>
      <c r="D263" s="100"/>
      <c r="E263" s="100"/>
      <c r="F263" s="100"/>
      <c r="G263" s="100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0"/>
      <c r="T263" s="100"/>
      <c r="U263" s="100"/>
      <c r="V263" s="100"/>
      <c r="W263" s="100"/>
      <c r="X263" s="100"/>
    </row>
    <row r="264" spans="1:24" ht="14.25" customHeight="1">
      <c r="A264" s="100"/>
      <c r="B264" s="100"/>
      <c r="C264" s="100"/>
      <c r="D264" s="100"/>
      <c r="E264" s="100"/>
      <c r="F264" s="100"/>
      <c r="G264" s="100"/>
      <c r="H264" s="100"/>
      <c r="I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100"/>
      <c r="T264" s="100"/>
      <c r="U264" s="100"/>
      <c r="V264" s="100"/>
      <c r="W264" s="100"/>
      <c r="X264" s="100"/>
    </row>
    <row r="265" spans="1:24" ht="14.25" customHeight="1">
      <c r="A265" s="100"/>
      <c r="B265" s="100"/>
      <c r="C265" s="100"/>
      <c r="D265" s="100"/>
      <c r="E265" s="100"/>
      <c r="F265" s="100"/>
      <c r="G265" s="100"/>
      <c r="H265" s="100"/>
      <c r="I265" s="100"/>
      <c r="J265" s="100"/>
      <c r="K265" s="100"/>
      <c r="L265" s="100"/>
      <c r="M265" s="100"/>
      <c r="N265" s="100"/>
      <c r="O265" s="100"/>
      <c r="P265" s="100"/>
      <c r="Q265" s="100"/>
      <c r="R265" s="100"/>
      <c r="S265" s="100"/>
      <c r="T265" s="100"/>
      <c r="U265" s="100"/>
      <c r="V265" s="100"/>
      <c r="W265" s="100"/>
      <c r="X265" s="100"/>
    </row>
    <row r="266" spans="1:24" ht="14.25" customHeight="1">
      <c r="A266" s="100"/>
      <c r="B266" s="100"/>
      <c r="C266" s="100"/>
      <c r="D266" s="100"/>
      <c r="E266" s="100"/>
      <c r="F266" s="100"/>
      <c r="G266" s="100"/>
      <c r="H266" s="100"/>
      <c r="I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00"/>
      <c r="T266" s="100"/>
      <c r="U266" s="100"/>
      <c r="V266" s="100"/>
      <c r="W266" s="100"/>
      <c r="X266" s="100"/>
    </row>
    <row r="267" spans="1:24" ht="14.25" customHeight="1">
      <c r="A267" s="100"/>
      <c r="B267" s="100"/>
      <c r="C267" s="100"/>
      <c r="D267" s="100"/>
      <c r="E267" s="100"/>
      <c r="F267" s="100"/>
      <c r="G267" s="100"/>
      <c r="H267" s="100"/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00"/>
      <c r="T267" s="100"/>
      <c r="U267" s="100"/>
      <c r="V267" s="100"/>
      <c r="W267" s="100"/>
      <c r="X267" s="100"/>
    </row>
    <row r="268" spans="1:24" ht="14.25" customHeight="1">
      <c r="A268" s="100"/>
      <c r="B268" s="100"/>
      <c r="C268" s="100"/>
      <c r="D268" s="100"/>
      <c r="E268" s="100"/>
      <c r="F268" s="100"/>
      <c r="G268" s="100"/>
      <c r="H268" s="100"/>
      <c r="I268" s="100"/>
      <c r="J268" s="100"/>
      <c r="K268" s="100"/>
      <c r="L268" s="100"/>
      <c r="M268" s="100"/>
      <c r="N268" s="100"/>
      <c r="O268" s="100"/>
      <c r="P268" s="100"/>
      <c r="Q268" s="100"/>
      <c r="R268" s="100"/>
      <c r="S268" s="100"/>
      <c r="T268" s="100"/>
      <c r="U268" s="100"/>
      <c r="V268" s="100"/>
      <c r="W268" s="100"/>
      <c r="X268" s="100"/>
    </row>
    <row r="269" spans="1:24" ht="14.25" customHeight="1">
      <c r="A269" s="100"/>
      <c r="B269" s="100"/>
      <c r="C269" s="100"/>
      <c r="D269" s="100"/>
      <c r="E269" s="100"/>
      <c r="F269" s="100"/>
      <c r="G269" s="100"/>
      <c r="H269" s="100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00"/>
      <c r="T269" s="100"/>
      <c r="U269" s="100"/>
      <c r="V269" s="100"/>
      <c r="W269" s="100"/>
      <c r="X269" s="100"/>
    </row>
    <row r="270" spans="1:24" ht="14.25" customHeight="1">
      <c r="A270" s="100"/>
      <c r="B270" s="100"/>
      <c r="C270" s="100"/>
      <c r="D270" s="100"/>
      <c r="E270" s="100"/>
      <c r="F270" s="100"/>
      <c r="G270" s="100"/>
      <c r="H270" s="100"/>
      <c r="I270" s="100"/>
      <c r="J270" s="100"/>
      <c r="K270" s="100"/>
      <c r="L270" s="100"/>
      <c r="M270" s="100"/>
      <c r="N270" s="100"/>
      <c r="O270" s="100"/>
      <c r="P270" s="100"/>
      <c r="Q270" s="100"/>
      <c r="R270" s="100"/>
      <c r="S270" s="100"/>
      <c r="T270" s="100"/>
      <c r="U270" s="100"/>
      <c r="V270" s="100"/>
      <c r="W270" s="100"/>
      <c r="X270" s="100"/>
    </row>
    <row r="271" spans="1:24" ht="14.25" customHeight="1">
      <c r="A271" s="100"/>
      <c r="B271" s="100"/>
      <c r="C271" s="100"/>
      <c r="D271" s="100"/>
      <c r="E271" s="100"/>
      <c r="F271" s="100"/>
      <c r="G271" s="100"/>
      <c r="H271" s="100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00"/>
      <c r="T271" s="100"/>
      <c r="U271" s="100"/>
      <c r="V271" s="100"/>
      <c r="W271" s="100"/>
      <c r="X271" s="100"/>
    </row>
    <row r="272" spans="1:24" ht="14.25" customHeight="1">
      <c r="A272" s="100"/>
      <c r="B272" s="100"/>
      <c r="C272" s="100"/>
      <c r="D272" s="100"/>
      <c r="E272" s="100"/>
      <c r="F272" s="100"/>
      <c r="G272" s="100"/>
      <c r="H272" s="100"/>
      <c r="I272" s="100"/>
      <c r="J272" s="100"/>
      <c r="K272" s="100"/>
      <c r="L272" s="100"/>
      <c r="M272" s="100"/>
      <c r="N272" s="100"/>
      <c r="O272" s="100"/>
      <c r="P272" s="100"/>
      <c r="Q272" s="100"/>
      <c r="R272" s="100"/>
      <c r="S272" s="100"/>
      <c r="T272" s="100"/>
      <c r="U272" s="100"/>
      <c r="V272" s="100"/>
      <c r="W272" s="100"/>
      <c r="X272" s="100"/>
    </row>
    <row r="273" spans="1:24" ht="14.25" customHeight="1">
      <c r="A273" s="100"/>
      <c r="B273" s="100"/>
      <c r="C273" s="100"/>
      <c r="D273" s="100"/>
      <c r="E273" s="100"/>
      <c r="F273" s="100"/>
      <c r="G273" s="100"/>
      <c r="H273" s="100"/>
      <c r="I273" s="100"/>
      <c r="J273" s="100"/>
      <c r="K273" s="100"/>
      <c r="L273" s="100"/>
      <c r="M273" s="100"/>
      <c r="N273" s="100"/>
      <c r="O273" s="100"/>
      <c r="P273" s="100"/>
      <c r="Q273" s="100"/>
      <c r="R273" s="100"/>
      <c r="S273" s="100"/>
      <c r="T273" s="100"/>
      <c r="U273" s="100"/>
      <c r="V273" s="100"/>
      <c r="W273" s="100"/>
      <c r="X273" s="100"/>
    </row>
    <row r="274" spans="1:24" ht="14.25" customHeight="1">
      <c r="A274" s="100"/>
      <c r="B274" s="100"/>
      <c r="C274" s="100"/>
      <c r="D274" s="100"/>
      <c r="E274" s="100"/>
      <c r="F274" s="100"/>
      <c r="G274" s="100"/>
      <c r="H274" s="100"/>
      <c r="I274" s="100"/>
      <c r="J274" s="100"/>
      <c r="K274" s="100"/>
      <c r="L274" s="100"/>
      <c r="M274" s="100"/>
      <c r="N274" s="100"/>
      <c r="O274" s="100"/>
      <c r="P274" s="100"/>
      <c r="Q274" s="100"/>
      <c r="R274" s="100"/>
      <c r="S274" s="100"/>
      <c r="T274" s="100"/>
      <c r="U274" s="100"/>
      <c r="V274" s="100"/>
      <c r="W274" s="100"/>
      <c r="X274" s="100"/>
    </row>
    <row r="275" spans="1:24" ht="14.25" customHeight="1">
      <c r="A275" s="100"/>
      <c r="B275" s="100"/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</row>
    <row r="276" spans="1:24" ht="14.25" customHeight="1">
      <c r="A276" s="100"/>
      <c r="B276" s="100"/>
      <c r="C276" s="100"/>
      <c r="D276" s="100"/>
      <c r="E276" s="100"/>
      <c r="F276" s="100"/>
      <c r="G276" s="100"/>
      <c r="H276" s="100"/>
      <c r="I276" s="100"/>
      <c r="J276" s="100"/>
      <c r="K276" s="100"/>
      <c r="L276" s="100"/>
      <c r="M276" s="100"/>
      <c r="N276" s="100"/>
      <c r="O276" s="100"/>
      <c r="P276" s="100"/>
      <c r="Q276" s="100"/>
      <c r="R276" s="100"/>
      <c r="S276" s="100"/>
      <c r="T276" s="100"/>
      <c r="U276" s="100"/>
      <c r="V276" s="100"/>
      <c r="W276" s="100"/>
      <c r="X276" s="100"/>
    </row>
    <row r="277" spans="1:24" ht="14.25" customHeight="1">
      <c r="A277" s="100"/>
      <c r="B277" s="100"/>
      <c r="C277" s="100"/>
      <c r="D277" s="100"/>
      <c r="E277" s="100"/>
      <c r="F277" s="100"/>
      <c r="G277" s="100"/>
      <c r="H277" s="100"/>
      <c r="I277" s="100"/>
      <c r="J277" s="100"/>
      <c r="K277" s="100"/>
      <c r="L277" s="100"/>
      <c r="M277" s="100"/>
      <c r="N277" s="100"/>
      <c r="O277" s="100"/>
      <c r="P277" s="100"/>
      <c r="Q277" s="100"/>
      <c r="R277" s="100"/>
      <c r="S277" s="100"/>
      <c r="T277" s="100"/>
      <c r="U277" s="100"/>
      <c r="V277" s="100"/>
      <c r="W277" s="100"/>
      <c r="X277" s="100"/>
    </row>
    <row r="278" spans="1:24" ht="14.25" customHeight="1">
      <c r="A278" s="100"/>
      <c r="B278" s="100"/>
      <c r="C278" s="100"/>
      <c r="D278" s="100"/>
      <c r="E278" s="100"/>
      <c r="F278" s="100"/>
      <c r="G278" s="100"/>
      <c r="H278" s="100"/>
      <c r="I278" s="100"/>
      <c r="J278" s="100"/>
      <c r="K278" s="100"/>
      <c r="L278" s="100"/>
      <c r="M278" s="100"/>
      <c r="N278" s="100"/>
      <c r="O278" s="100"/>
      <c r="P278" s="100"/>
      <c r="Q278" s="100"/>
      <c r="R278" s="100"/>
      <c r="S278" s="100"/>
      <c r="T278" s="100"/>
      <c r="U278" s="100"/>
      <c r="V278" s="100"/>
      <c r="W278" s="100"/>
      <c r="X278" s="100"/>
    </row>
    <row r="279" spans="1:24" ht="14.25" customHeight="1">
      <c r="A279" s="100"/>
      <c r="B279" s="100"/>
      <c r="C279" s="100"/>
      <c r="D279" s="100"/>
      <c r="E279" s="100"/>
      <c r="F279" s="100"/>
      <c r="G279" s="100"/>
      <c r="H279" s="100"/>
      <c r="I279" s="100"/>
      <c r="J279" s="100"/>
      <c r="K279" s="100"/>
      <c r="L279" s="100"/>
      <c r="M279" s="100"/>
      <c r="N279" s="100"/>
      <c r="O279" s="100"/>
      <c r="P279" s="100"/>
      <c r="Q279" s="100"/>
      <c r="R279" s="100"/>
      <c r="S279" s="100"/>
      <c r="T279" s="100"/>
      <c r="U279" s="100"/>
      <c r="V279" s="100"/>
      <c r="W279" s="100"/>
      <c r="X279" s="100"/>
    </row>
    <row r="280" spans="1:24" ht="14.25" customHeight="1">
      <c r="A280" s="100"/>
      <c r="B280" s="100"/>
      <c r="C280" s="100"/>
      <c r="D280" s="100"/>
      <c r="E280" s="100"/>
      <c r="F280" s="100"/>
      <c r="G280" s="100"/>
      <c r="H280" s="100"/>
      <c r="I280" s="100"/>
      <c r="J280" s="100"/>
      <c r="K280" s="100"/>
      <c r="L280" s="100"/>
      <c r="M280" s="100"/>
      <c r="N280" s="100"/>
      <c r="O280" s="100"/>
      <c r="P280" s="100"/>
      <c r="Q280" s="100"/>
      <c r="R280" s="100"/>
      <c r="S280" s="100"/>
      <c r="T280" s="100"/>
      <c r="U280" s="100"/>
      <c r="V280" s="100"/>
      <c r="W280" s="100"/>
      <c r="X280" s="100"/>
    </row>
    <row r="281" spans="1:24" ht="14.25" customHeight="1">
      <c r="A281" s="100"/>
      <c r="B281" s="100"/>
      <c r="C281" s="100"/>
      <c r="D281" s="100"/>
      <c r="E281" s="100"/>
      <c r="F281" s="100"/>
      <c r="G281" s="100"/>
      <c r="H281" s="100"/>
      <c r="I281" s="100"/>
      <c r="J281" s="100"/>
      <c r="K281" s="100"/>
      <c r="L281" s="100"/>
      <c r="M281" s="100"/>
      <c r="N281" s="100"/>
      <c r="O281" s="100"/>
      <c r="P281" s="100"/>
      <c r="Q281" s="100"/>
      <c r="R281" s="100"/>
      <c r="S281" s="100"/>
      <c r="T281" s="100"/>
      <c r="U281" s="100"/>
      <c r="V281" s="100"/>
      <c r="W281" s="100"/>
      <c r="X281" s="100"/>
    </row>
    <row r="282" spans="1:24" ht="14.25" customHeight="1">
      <c r="A282" s="100"/>
      <c r="B282" s="100"/>
      <c r="C282" s="100"/>
      <c r="D282" s="100"/>
      <c r="E282" s="100"/>
      <c r="F282" s="100"/>
      <c r="G282" s="100"/>
      <c r="H282" s="100"/>
      <c r="I282" s="100"/>
      <c r="J282" s="100"/>
      <c r="K282" s="100"/>
      <c r="L282" s="100"/>
      <c r="M282" s="100"/>
      <c r="N282" s="100"/>
      <c r="O282" s="100"/>
      <c r="P282" s="100"/>
      <c r="Q282" s="100"/>
      <c r="R282" s="100"/>
      <c r="S282" s="100"/>
      <c r="T282" s="100"/>
      <c r="U282" s="100"/>
      <c r="V282" s="100"/>
      <c r="W282" s="100"/>
      <c r="X282" s="100"/>
    </row>
    <row r="283" spans="1:24" ht="14.25" customHeight="1">
      <c r="A283" s="100"/>
      <c r="B283" s="100"/>
      <c r="C283" s="100"/>
      <c r="D283" s="100"/>
      <c r="E283" s="100"/>
      <c r="F283" s="100"/>
      <c r="G283" s="100"/>
      <c r="H283" s="100"/>
      <c r="I283" s="100"/>
      <c r="J283" s="100"/>
      <c r="K283" s="100"/>
      <c r="L283" s="100"/>
      <c r="M283" s="100"/>
      <c r="N283" s="100"/>
      <c r="O283" s="100"/>
      <c r="P283" s="100"/>
      <c r="Q283" s="100"/>
      <c r="R283" s="100"/>
      <c r="S283" s="100"/>
      <c r="T283" s="100"/>
      <c r="U283" s="100"/>
      <c r="V283" s="100"/>
      <c r="W283" s="100"/>
      <c r="X283" s="100"/>
    </row>
    <row r="284" spans="1:24" ht="14.25" customHeight="1">
      <c r="A284" s="100"/>
      <c r="B284" s="100"/>
      <c r="C284" s="100"/>
      <c r="D284" s="100"/>
      <c r="E284" s="100"/>
      <c r="F284" s="100"/>
      <c r="G284" s="100"/>
      <c r="H284" s="100"/>
      <c r="I284" s="100"/>
      <c r="J284" s="100"/>
      <c r="K284" s="100"/>
      <c r="L284" s="100"/>
      <c r="M284" s="100"/>
      <c r="N284" s="100"/>
      <c r="O284" s="100"/>
      <c r="P284" s="100"/>
      <c r="Q284" s="100"/>
      <c r="R284" s="100"/>
      <c r="S284" s="100"/>
      <c r="T284" s="100"/>
      <c r="U284" s="100"/>
      <c r="V284" s="100"/>
      <c r="W284" s="100"/>
      <c r="X284" s="100"/>
    </row>
    <row r="285" spans="1:24" ht="14.25" customHeight="1">
      <c r="A285" s="100"/>
      <c r="B285" s="100"/>
      <c r="C285" s="100"/>
      <c r="D285" s="100"/>
      <c r="E285" s="100"/>
      <c r="F285" s="100"/>
      <c r="G285" s="100"/>
      <c r="H285" s="100"/>
      <c r="I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00"/>
      <c r="T285" s="100"/>
      <c r="U285" s="100"/>
      <c r="V285" s="100"/>
      <c r="W285" s="100"/>
      <c r="X285" s="100"/>
    </row>
    <row r="286" spans="1:24" ht="14.25" customHeight="1">
      <c r="A286" s="100"/>
      <c r="B286" s="100"/>
      <c r="C286" s="100"/>
      <c r="D286" s="100"/>
      <c r="E286" s="100"/>
      <c r="F286" s="100"/>
      <c r="G286" s="100"/>
      <c r="H286" s="100"/>
      <c r="I286" s="100"/>
      <c r="J286" s="100"/>
      <c r="K286" s="100"/>
      <c r="L286" s="100"/>
      <c r="M286" s="100"/>
      <c r="N286" s="100"/>
      <c r="O286" s="100"/>
      <c r="P286" s="100"/>
      <c r="Q286" s="100"/>
      <c r="R286" s="100"/>
      <c r="S286" s="100"/>
      <c r="T286" s="100"/>
      <c r="U286" s="100"/>
      <c r="V286" s="100"/>
      <c r="W286" s="100"/>
      <c r="X286" s="100"/>
    </row>
    <row r="287" spans="1:24" ht="14.25" customHeight="1">
      <c r="A287" s="100"/>
      <c r="B287" s="100"/>
      <c r="C287" s="100"/>
      <c r="D287" s="100"/>
      <c r="E287" s="100"/>
      <c r="F287" s="100"/>
      <c r="G287" s="100"/>
      <c r="H287" s="100"/>
      <c r="I287" s="100"/>
      <c r="J287" s="100"/>
      <c r="K287" s="100"/>
      <c r="L287" s="100"/>
      <c r="M287" s="100"/>
      <c r="N287" s="100"/>
      <c r="O287" s="100"/>
      <c r="P287" s="100"/>
      <c r="Q287" s="100"/>
      <c r="R287" s="100"/>
      <c r="S287" s="100"/>
      <c r="T287" s="100"/>
      <c r="U287" s="100"/>
      <c r="V287" s="100"/>
      <c r="W287" s="100"/>
      <c r="X287" s="100"/>
    </row>
    <row r="288" spans="1:24" ht="14.25" customHeight="1">
      <c r="A288" s="100"/>
      <c r="B288" s="100"/>
      <c r="C288" s="100"/>
      <c r="D288" s="100"/>
      <c r="E288" s="100"/>
      <c r="F288" s="100"/>
      <c r="G288" s="100"/>
      <c r="H288" s="100"/>
      <c r="I288" s="100"/>
      <c r="J288" s="100"/>
      <c r="K288" s="100"/>
      <c r="L288" s="100"/>
      <c r="M288" s="100"/>
      <c r="N288" s="100"/>
      <c r="O288" s="100"/>
      <c r="P288" s="100"/>
      <c r="Q288" s="100"/>
      <c r="R288" s="100"/>
      <c r="S288" s="100"/>
      <c r="T288" s="100"/>
      <c r="U288" s="100"/>
      <c r="V288" s="100"/>
      <c r="W288" s="100"/>
      <c r="X288" s="100"/>
    </row>
    <row r="289" spans="1:24" ht="14.25" customHeight="1">
      <c r="A289" s="100"/>
      <c r="B289" s="100"/>
      <c r="C289" s="100"/>
      <c r="D289" s="100"/>
      <c r="E289" s="100"/>
      <c r="F289" s="100"/>
      <c r="G289" s="100"/>
      <c r="H289" s="100"/>
      <c r="I289" s="100"/>
      <c r="J289" s="100"/>
      <c r="K289" s="100"/>
      <c r="L289" s="100"/>
      <c r="M289" s="100"/>
      <c r="N289" s="100"/>
      <c r="O289" s="100"/>
      <c r="P289" s="100"/>
      <c r="Q289" s="100"/>
      <c r="R289" s="100"/>
      <c r="S289" s="100"/>
      <c r="T289" s="100"/>
      <c r="U289" s="100"/>
      <c r="V289" s="100"/>
      <c r="W289" s="100"/>
      <c r="X289" s="100"/>
    </row>
    <row r="290" spans="1:24" ht="14.25" customHeight="1">
      <c r="A290" s="100"/>
      <c r="B290" s="100"/>
      <c r="C290" s="100"/>
      <c r="D290" s="100"/>
      <c r="E290" s="100"/>
      <c r="F290" s="100"/>
      <c r="G290" s="100"/>
      <c r="H290" s="100"/>
      <c r="I290" s="100"/>
      <c r="J290" s="100"/>
      <c r="K290" s="100"/>
      <c r="L290" s="100"/>
      <c r="M290" s="100"/>
      <c r="N290" s="100"/>
      <c r="O290" s="100"/>
      <c r="P290" s="100"/>
      <c r="Q290" s="100"/>
      <c r="R290" s="100"/>
      <c r="S290" s="100"/>
      <c r="T290" s="100"/>
      <c r="U290" s="100"/>
      <c r="V290" s="100"/>
      <c r="W290" s="100"/>
      <c r="X290" s="100"/>
    </row>
    <row r="291" spans="1:24" ht="14.25" customHeight="1">
      <c r="A291" s="100"/>
      <c r="B291" s="100"/>
      <c r="C291" s="100"/>
      <c r="D291" s="100"/>
      <c r="E291" s="100"/>
      <c r="F291" s="100"/>
      <c r="G291" s="100"/>
      <c r="H291" s="100"/>
      <c r="I291" s="100"/>
      <c r="J291" s="100"/>
      <c r="K291" s="100"/>
      <c r="L291" s="100"/>
      <c r="M291" s="100"/>
      <c r="N291" s="100"/>
      <c r="O291" s="100"/>
      <c r="P291" s="100"/>
      <c r="Q291" s="100"/>
      <c r="R291" s="100"/>
      <c r="S291" s="100"/>
      <c r="T291" s="100"/>
      <c r="U291" s="100"/>
      <c r="V291" s="100"/>
      <c r="W291" s="100"/>
      <c r="X291" s="100"/>
    </row>
    <row r="292" spans="1:24" ht="14.25" customHeight="1">
      <c r="A292" s="100"/>
      <c r="B292" s="100"/>
      <c r="C292" s="100"/>
      <c r="D292" s="100"/>
      <c r="E292" s="100"/>
      <c r="F292" s="100"/>
      <c r="G292" s="100"/>
      <c r="H292" s="100"/>
      <c r="I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00"/>
      <c r="T292" s="100"/>
      <c r="U292" s="100"/>
      <c r="V292" s="100"/>
      <c r="W292" s="100"/>
      <c r="X292" s="100"/>
    </row>
    <row r="293" spans="1:24" ht="14.25" customHeight="1">
      <c r="A293" s="100"/>
      <c r="B293" s="100"/>
      <c r="C293" s="100"/>
      <c r="D293" s="100"/>
      <c r="E293" s="100"/>
      <c r="F293" s="100"/>
      <c r="G293" s="100"/>
      <c r="H293" s="100"/>
      <c r="I293" s="100"/>
      <c r="J293" s="100"/>
      <c r="K293" s="100"/>
      <c r="L293" s="100"/>
      <c r="M293" s="100"/>
      <c r="N293" s="100"/>
      <c r="O293" s="100"/>
      <c r="P293" s="100"/>
      <c r="Q293" s="100"/>
      <c r="R293" s="100"/>
      <c r="S293" s="100"/>
      <c r="T293" s="100"/>
      <c r="U293" s="100"/>
      <c r="V293" s="100"/>
      <c r="W293" s="100"/>
      <c r="X293" s="100"/>
    </row>
    <row r="294" spans="1:24" ht="14.25" customHeight="1">
      <c r="A294" s="100"/>
      <c r="B294" s="100"/>
      <c r="C294" s="100"/>
      <c r="D294" s="100"/>
      <c r="E294" s="100"/>
      <c r="F294" s="100"/>
      <c r="G294" s="100"/>
      <c r="H294" s="100"/>
      <c r="I294" s="100"/>
      <c r="J294" s="100"/>
      <c r="K294" s="100"/>
      <c r="L294" s="100"/>
      <c r="M294" s="100"/>
      <c r="N294" s="100"/>
      <c r="O294" s="100"/>
      <c r="P294" s="100"/>
      <c r="Q294" s="100"/>
      <c r="R294" s="100"/>
      <c r="S294" s="100"/>
      <c r="T294" s="100"/>
      <c r="U294" s="100"/>
      <c r="V294" s="100"/>
      <c r="W294" s="100"/>
      <c r="X294" s="100"/>
    </row>
    <row r="295" spans="1:24" ht="14.25" customHeight="1">
      <c r="A295" s="100"/>
      <c r="B295" s="100"/>
      <c r="C295" s="100"/>
      <c r="D295" s="100"/>
      <c r="E295" s="100"/>
      <c r="F295" s="100"/>
      <c r="G295" s="100"/>
      <c r="H295" s="100"/>
      <c r="I295" s="100"/>
      <c r="J295" s="100"/>
      <c r="K295" s="100"/>
      <c r="L295" s="100"/>
      <c r="M295" s="100"/>
      <c r="N295" s="100"/>
      <c r="O295" s="100"/>
      <c r="P295" s="100"/>
      <c r="Q295" s="100"/>
      <c r="R295" s="100"/>
      <c r="S295" s="100"/>
      <c r="T295" s="100"/>
      <c r="U295" s="100"/>
      <c r="V295" s="100"/>
      <c r="W295" s="100"/>
      <c r="X295" s="100"/>
    </row>
    <row r="296" spans="1:24" ht="14.25" customHeight="1">
      <c r="A296" s="100"/>
      <c r="B296" s="100"/>
      <c r="C296" s="100"/>
      <c r="D296" s="100"/>
      <c r="E296" s="100"/>
      <c r="F296" s="100"/>
      <c r="G296" s="100"/>
      <c r="H296" s="100"/>
      <c r="I296" s="100"/>
      <c r="J296" s="100"/>
      <c r="K296" s="100"/>
      <c r="L296" s="100"/>
      <c r="M296" s="100"/>
      <c r="N296" s="100"/>
      <c r="O296" s="100"/>
      <c r="P296" s="100"/>
      <c r="Q296" s="100"/>
      <c r="R296" s="100"/>
      <c r="S296" s="100"/>
      <c r="T296" s="100"/>
      <c r="U296" s="100"/>
      <c r="V296" s="100"/>
      <c r="W296" s="100"/>
      <c r="X296" s="100"/>
    </row>
    <row r="297" spans="1:24" ht="14.25" customHeight="1">
      <c r="A297" s="100"/>
      <c r="B297" s="100"/>
      <c r="C297" s="100"/>
      <c r="D297" s="100"/>
      <c r="E297" s="100"/>
      <c r="F297" s="100"/>
      <c r="G297" s="100"/>
      <c r="H297" s="100"/>
      <c r="I297" s="100"/>
      <c r="J297" s="100"/>
      <c r="K297" s="100"/>
      <c r="L297" s="100"/>
      <c r="M297" s="100"/>
      <c r="N297" s="100"/>
      <c r="O297" s="100"/>
      <c r="P297" s="100"/>
      <c r="Q297" s="100"/>
      <c r="R297" s="100"/>
      <c r="S297" s="100"/>
      <c r="T297" s="100"/>
      <c r="U297" s="100"/>
      <c r="V297" s="100"/>
      <c r="W297" s="100"/>
      <c r="X297" s="100"/>
    </row>
    <row r="298" spans="1:24" ht="14.25" customHeight="1">
      <c r="A298" s="100"/>
      <c r="B298" s="100"/>
      <c r="C298" s="100"/>
      <c r="D298" s="100"/>
      <c r="E298" s="100"/>
      <c r="F298" s="100"/>
      <c r="G298" s="100"/>
      <c r="H298" s="100"/>
      <c r="I298" s="100"/>
      <c r="J298" s="100"/>
      <c r="K298" s="100"/>
      <c r="L298" s="100"/>
      <c r="M298" s="100"/>
      <c r="N298" s="100"/>
      <c r="O298" s="100"/>
      <c r="P298" s="100"/>
      <c r="Q298" s="100"/>
      <c r="R298" s="100"/>
      <c r="S298" s="100"/>
      <c r="T298" s="100"/>
      <c r="U298" s="100"/>
      <c r="V298" s="100"/>
      <c r="W298" s="100"/>
      <c r="X298" s="100"/>
    </row>
    <row r="299" spans="1:24" ht="14.25" customHeight="1">
      <c r="A299" s="100"/>
      <c r="B299" s="100"/>
      <c r="C299" s="100"/>
      <c r="D299" s="100"/>
      <c r="E299" s="100"/>
      <c r="F299" s="100"/>
      <c r="G299" s="100"/>
      <c r="H299" s="100"/>
      <c r="I299" s="100"/>
      <c r="J299" s="100"/>
      <c r="K299" s="100"/>
      <c r="L299" s="100"/>
      <c r="M299" s="100"/>
      <c r="N299" s="100"/>
      <c r="O299" s="100"/>
      <c r="P299" s="100"/>
      <c r="Q299" s="100"/>
      <c r="R299" s="100"/>
      <c r="S299" s="100"/>
      <c r="T299" s="100"/>
      <c r="U299" s="100"/>
      <c r="V299" s="100"/>
      <c r="W299" s="100"/>
      <c r="X299" s="100"/>
    </row>
    <row r="300" spans="1:24" ht="14.25" customHeight="1">
      <c r="A300" s="100"/>
      <c r="B300" s="100"/>
      <c r="C300" s="100"/>
      <c r="D300" s="100"/>
      <c r="E300" s="100"/>
      <c r="F300" s="100"/>
      <c r="G300" s="100"/>
      <c r="H300" s="100"/>
      <c r="I300" s="100"/>
      <c r="J300" s="100"/>
      <c r="K300" s="100"/>
      <c r="L300" s="100"/>
      <c r="M300" s="100"/>
      <c r="N300" s="100"/>
      <c r="O300" s="100"/>
      <c r="P300" s="100"/>
      <c r="Q300" s="100"/>
      <c r="R300" s="100"/>
      <c r="S300" s="100"/>
      <c r="T300" s="100"/>
      <c r="U300" s="100"/>
      <c r="V300" s="100"/>
      <c r="W300" s="100"/>
      <c r="X300" s="100"/>
    </row>
    <row r="301" spans="1:24" ht="14.25" customHeight="1">
      <c r="A301" s="100"/>
      <c r="B301" s="100"/>
      <c r="C301" s="100"/>
      <c r="D301" s="100"/>
      <c r="E301" s="100"/>
      <c r="F301" s="100"/>
      <c r="G301" s="100"/>
      <c r="H301" s="100"/>
      <c r="I301" s="100"/>
      <c r="J301" s="100"/>
      <c r="K301" s="100"/>
      <c r="L301" s="100"/>
      <c r="M301" s="100"/>
      <c r="N301" s="100"/>
      <c r="O301" s="100"/>
      <c r="P301" s="100"/>
      <c r="Q301" s="100"/>
      <c r="R301" s="100"/>
      <c r="S301" s="100"/>
      <c r="T301" s="100"/>
      <c r="U301" s="100"/>
      <c r="V301" s="100"/>
      <c r="W301" s="100"/>
      <c r="X301" s="100"/>
    </row>
    <row r="302" spans="1:24" ht="14.25" customHeight="1">
      <c r="A302" s="100"/>
      <c r="B302" s="100"/>
      <c r="C302" s="100"/>
      <c r="D302" s="100"/>
      <c r="E302" s="100"/>
      <c r="F302" s="100"/>
      <c r="G302" s="100"/>
      <c r="H302" s="100"/>
      <c r="I302" s="100"/>
      <c r="J302" s="100"/>
      <c r="K302" s="100"/>
      <c r="L302" s="100"/>
      <c r="M302" s="100"/>
      <c r="N302" s="100"/>
      <c r="O302" s="100"/>
      <c r="P302" s="100"/>
      <c r="Q302" s="100"/>
      <c r="R302" s="100"/>
      <c r="S302" s="100"/>
      <c r="T302" s="100"/>
      <c r="U302" s="100"/>
      <c r="V302" s="100"/>
      <c r="W302" s="100"/>
      <c r="X302" s="100"/>
    </row>
    <row r="303" spans="1:24" ht="14.25" customHeight="1">
      <c r="A303" s="100"/>
      <c r="B303" s="100"/>
      <c r="C303" s="100"/>
      <c r="D303" s="100"/>
      <c r="E303" s="100"/>
      <c r="F303" s="100"/>
      <c r="G303" s="100"/>
      <c r="H303" s="100"/>
      <c r="I303" s="100"/>
      <c r="J303" s="100"/>
      <c r="K303" s="100"/>
      <c r="L303" s="100"/>
      <c r="M303" s="100"/>
      <c r="N303" s="100"/>
      <c r="O303" s="100"/>
      <c r="P303" s="100"/>
      <c r="Q303" s="100"/>
      <c r="R303" s="100"/>
      <c r="S303" s="100"/>
      <c r="T303" s="100"/>
      <c r="U303" s="100"/>
      <c r="V303" s="100"/>
      <c r="W303" s="100"/>
      <c r="X303" s="100"/>
    </row>
    <row r="304" spans="1:24" ht="14.25" customHeight="1">
      <c r="A304" s="100"/>
      <c r="B304" s="100"/>
      <c r="C304" s="100"/>
      <c r="D304" s="100"/>
      <c r="E304" s="100"/>
      <c r="F304" s="100"/>
      <c r="G304" s="100"/>
      <c r="H304" s="100"/>
      <c r="I304" s="100"/>
      <c r="J304" s="100"/>
      <c r="K304" s="100"/>
      <c r="L304" s="100"/>
      <c r="M304" s="100"/>
      <c r="N304" s="100"/>
      <c r="O304" s="100"/>
      <c r="P304" s="100"/>
      <c r="Q304" s="100"/>
      <c r="R304" s="100"/>
      <c r="S304" s="100"/>
      <c r="T304" s="100"/>
      <c r="U304" s="100"/>
      <c r="V304" s="100"/>
      <c r="W304" s="100"/>
      <c r="X304" s="100"/>
    </row>
    <row r="305" spans="1:24" ht="14.25" customHeight="1">
      <c r="A305" s="100"/>
      <c r="B305" s="100"/>
      <c r="C305" s="100"/>
      <c r="D305" s="100"/>
      <c r="E305" s="100"/>
      <c r="F305" s="100"/>
      <c r="G305" s="100"/>
      <c r="H305" s="100"/>
      <c r="I305" s="100"/>
      <c r="J305" s="100"/>
      <c r="K305" s="100"/>
      <c r="L305" s="100"/>
      <c r="M305" s="100"/>
      <c r="N305" s="100"/>
      <c r="O305" s="100"/>
      <c r="P305" s="100"/>
      <c r="Q305" s="100"/>
      <c r="R305" s="100"/>
      <c r="S305" s="100"/>
      <c r="T305" s="100"/>
      <c r="U305" s="100"/>
      <c r="V305" s="100"/>
      <c r="W305" s="100"/>
      <c r="X305" s="100"/>
    </row>
    <row r="306" spans="1:24" ht="14.25" customHeight="1">
      <c r="A306" s="100"/>
      <c r="B306" s="100"/>
      <c r="C306" s="100"/>
      <c r="D306" s="100"/>
      <c r="E306" s="100"/>
      <c r="F306" s="100"/>
      <c r="G306" s="100"/>
      <c r="H306" s="100"/>
      <c r="I306" s="100"/>
      <c r="J306" s="100"/>
      <c r="K306" s="100"/>
      <c r="L306" s="100"/>
      <c r="M306" s="100"/>
      <c r="N306" s="100"/>
      <c r="O306" s="100"/>
      <c r="P306" s="100"/>
      <c r="Q306" s="100"/>
      <c r="R306" s="100"/>
      <c r="S306" s="100"/>
      <c r="T306" s="100"/>
      <c r="U306" s="100"/>
      <c r="V306" s="100"/>
      <c r="W306" s="100"/>
      <c r="X306" s="100"/>
    </row>
    <row r="307" spans="1:24" ht="14.25" customHeight="1">
      <c r="A307" s="100"/>
      <c r="B307" s="100"/>
      <c r="C307" s="100"/>
      <c r="D307" s="100"/>
      <c r="E307" s="100"/>
      <c r="F307" s="100"/>
      <c r="G307" s="100"/>
      <c r="H307" s="100"/>
      <c r="I307" s="100"/>
      <c r="J307" s="100"/>
      <c r="K307" s="100"/>
      <c r="L307" s="100"/>
      <c r="M307" s="100"/>
      <c r="N307" s="100"/>
      <c r="O307" s="100"/>
      <c r="P307" s="100"/>
      <c r="Q307" s="100"/>
      <c r="R307" s="100"/>
      <c r="S307" s="100"/>
      <c r="T307" s="100"/>
      <c r="U307" s="100"/>
      <c r="V307" s="100"/>
      <c r="W307" s="100"/>
      <c r="X307" s="100"/>
    </row>
    <row r="308" spans="1:24" ht="14.25" customHeight="1">
      <c r="A308" s="100"/>
      <c r="B308" s="100"/>
      <c r="C308" s="100"/>
      <c r="D308" s="100"/>
      <c r="E308" s="100"/>
      <c r="F308" s="100"/>
      <c r="G308" s="100"/>
      <c r="H308" s="100"/>
      <c r="I308" s="100"/>
      <c r="J308" s="100"/>
      <c r="K308" s="100"/>
      <c r="L308" s="100"/>
      <c r="M308" s="100"/>
      <c r="N308" s="100"/>
      <c r="O308" s="100"/>
      <c r="P308" s="100"/>
      <c r="Q308" s="100"/>
      <c r="R308" s="100"/>
      <c r="S308" s="100"/>
      <c r="T308" s="100"/>
      <c r="U308" s="100"/>
      <c r="V308" s="100"/>
      <c r="W308" s="100"/>
      <c r="X308" s="100"/>
    </row>
    <row r="309" spans="1:24" ht="14.25" customHeight="1">
      <c r="A309" s="100"/>
      <c r="B309" s="100"/>
      <c r="C309" s="100"/>
      <c r="D309" s="100"/>
      <c r="E309" s="100"/>
      <c r="F309" s="100"/>
      <c r="G309" s="100"/>
      <c r="H309" s="100"/>
      <c r="I309" s="100"/>
      <c r="J309" s="100"/>
      <c r="K309" s="100"/>
      <c r="L309" s="100"/>
      <c r="M309" s="100"/>
      <c r="N309" s="100"/>
      <c r="O309" s="100"/>
      <c r="P309" s="100"/>
      <c r="Q309" s="100"/>
      <c r="R309" s="100"/>
      <c r="S309" s="100"/>
      <c r="T309" s="100"/>
      <c r="U309" s="100"/>
      <c r="V309" s="100"/>
      <c r="W309" s="100"/>
      <c r="X309" s="100"/>
    </row>
    <row r="310" spans="1:24" ht="14.25" customHeight="1">
      <c r="A310" s="100"/>
      <c r="B310" s="100"/>
      <c r="C310" s="100"/>
      <c r="D310" s="100"/>
      <c r="E310" s="100"/>
      <c r="F310" s="100"/>
      <c r="G310" s="100"/>
      <c r="H310" s="100"/>
      <c r="I310" s="100"/>
      <c r="J310" s="100"/>
      <c r="K310" s="100"/>
      <c r="L310" s="100"/>
      <c r="M310" s="100"/>
      <c r="N310" s="100"/>
      <c r="O310" s="100"/>
      <c r="P310" s="100"/>
      <c r="Q310" s="100"/>
      <c r="R310" s="100"/>
      <c r="S310" s="100"/>
      <c r="T310" s="100"/>
      <c r="U310" s="100"/>
      <c r="V310" s="100"/>
      <c r="W310" s="100"/>
      <c r="X310" s="100"/>
    </row>
    <row r="311" spans="1:24" ht="14.25" customHeight="1">
      <c r="A311" s="100"/>
      <c r="B311" s="100"/>
      <c r="C311" s="100"/>
      <c r="D311" s="100"/>
      <c r="E311" s="100"/>
      <c r="F311" s="100"/>
      <c r="G311" s="100"/>
      <c r="H311" s="100"/>
      <c r="I311" s="100"/>
      <c r="J311" s="100"/>
      <c r="K311" s="100"/>
      <c r="L311" s="100"/>
      <c r="M311" s="100"/>
      <c r="N311" s="100"/>
      <c r="O311" s="100"/>
      <c r="P311" s="100"/>
      <c r="Q311" s="100"/>
      <c r="R311" s="100"/>
      <c r="S311" s="100"/>
      <c r="T311" s="100"/>
      <c r="U311" s="100"/>
      <c r="V311" s="100"/>
      <c r="W311" s="100"/>
      <c r="X311" s="100"/>
    </row>
    <row r="312" spans="1:24" ht="14.25" customHeight="1">
      <c r="A312" s="100"/>
      <c r="B312" s="100"/>
      <c r="C312" s="100"/>
      <c r="D312" s="100"/>
      <c r="E312" s="100"/>
      <c r="F312" s="100"/>
      <c r="G312" s="100"/>
      <c r="H312" s="100"/>
      <c r="I312" s="100"/>
      <c r="J312" s="100"/>
      <c r="K312" s="100"/>
      <c r="L312" s="100"/>
      <c r="M312" s="100"/>
      <c r="N312" s="100"/>
      <c r="O312" s="100"/>
      <c r="P312" s="100"/>
      <c r="Q312" s="100"/>
      <c r="R312" s="100"/>
      <c r="S312" s="100"/>
      <c r="T312" s="100"/>
      <c r="U312" s="100"/>
      <c r="V312" s="100"/>
      <c r="W312" s="100"/>
      <c r="X312" s="100"/>
    </row>
    <row r="313" spans="1:24" ht="14.25" customHeight="1">
      <c r="A313" s="100"/>
      <c r="B313" s="100"/>
      <c r="C313" s="100"/>
      <c r="D313" s="100"/>
      <c r="E313" s="100"/>
      <c r="F313" s="100"/>
      <c r="G313" s="100"/>
      <c r="H313" s="100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00"/>
      <c r="T313" s="100"/>
      <c r="U313" s="100"/>
      <c r="V313" s="100"/>
      <c r="W313" s="100"/>
      <c r="X313" s="100"/>
    </row>
    <row r="314" spans="1:24" ht="14.25" customHeight="1">
      <c r="A314" s="100"/>
      <c r="B314" s="100"/>
      <c r="C314" s="100"/>
      <c r="D314" s="100"/>
      <c r="E314" s="100"/>
      <c r="F314" s="100"/>
      <c r="G314" s="100"/>
      <c r="H314" s="100"/>
      <c r="I314" s="100"/>
      <c r="J314" s="100"/>
      <c r="K314" s="100"/>
      <c r="L314" s="100"/>
      <c r="M314" s="100"/>
      <c r="N314" s="100"/>
      <c r="O314" s="100"/>
      <c r="P314" s="100"/>
      <c r="Q314" s="100"/>
      <c r="R314" s="100"/>
      <c r="S314" s="100"/>
      <c r="T314" s="100"/>
      <c r="U314" s="100"/>
      <c r="V314" s="100"/>
      <c r="W314" s="100"/>
      <c r="X314" s="100"/>
    </row>
    <row r="315" spans="1:24" ht="14.25" customHeight="1">
      <c r="A315" s="100"/>
      <c r="B315" s="100"/>
      <c r="C315" s="100"/>
      <c r="D315" s="100"/>
      <c r="E315" s="100"/>
      <c r="F315" s="100"/>
      <c r="G315" s="100"/>
      <c r="H315" s="100"/>
      <c r="I315" s="100"/>
      <c r="J315" s="100"/>
      <c r="K315" s="100"/>
      <c r="L315" s="100"/>
      <c r="M315" s="100"/>
      <c r="N315" s="100"/>
      <c r="O315" s="100"/>
      <c r="P315" s="100"/>
      <c r="Q315" s="100"/>
      <c r="R315" s="100"/>
      <c r="S315" s="100"/>
      <c r="T315" s="100"/>
      <c r="U315" s="100"/>
      <c r="V315" s="100"/>
      <c r="W315" s="100"/>
      <c r="X315" s="100"/>
    </row>
    <row r="316" spans="1:24" ht="14.25" customHeight="1">
      <c r="A316" s="100"/>
      <c r="B316" s="100"/>
      <c r="C316" s="100"/>
      <c r="D316" s="100"/>
      <c r="E316" s="100"/>
      <c r="F316" s="100"/>
      <c r="G316" s="100"/>
      <c r="H316" s="100"/>
      <c r="I316" s="100"/>
      <c r="J316" s="100"/>
      <c r="K316" s="100"/>
      <c r="L316" s="100"/>
      <c r="M316" s="100"/>
      <c r="N316" s="100"/>
      <c r="O316" s="100"/>
      <c r="P316" s="100"/>
      <c r="Q316" s="100"/>
      <c r="R316" s="100"/>
      <c r="S316" s="100"/>
      <c r="T316" s="100"/>
      <c r="U316" s="100"/>
      <c r="V316" s="100"/>
      <c r="W316" s="100"/>
      <c r="X316" s="100"/>
    </row>
    <row r="317" spans="1:24" ht="14.25" customHeight="1">
      <c r="A317" s="100"/>
      <c r="B317" s="100"/>
      <c r="C317" s="100"/>
      <c r="D317" s="100"/>
      <c r="E317" s="100"/>
      <c r="F317" s="100"/>
      <c r="G317" s="100"/>
      <c r="H317" s="100"/>
      <c r="I317" s="100"/>
      <c r="J317" s="100"/>
      <c r="K317" s="100"/>
      <c r="L317" s="100"/>
      <c r="M317" s="100"/>
      <c r="N317" s="100"/>
      <c r="O317" s="100"/>
      <c r="P317" s="100"/>
      <c r="Q317" s="100"/>
      <c r="R317" s="100"/>
      <c r="S317" s="100"/>
      <c r="T317" s="100"/>
      <c r="U317" s="100"/>
      <c r="V317" s="100"/>
      <c r="W317" s="100"/>
      <c r="X317" s="100"/>
    </row>
    <row r="318" spans="1:24" ht="14.25" customHeight="1">
      <c r="A318" s="100"/>
      <c r="B318" s="100"/>
      <c r="C318" s="100"/>
      <c r="D318" s="100"/>
      <c r="E318" s="100"/>
      <c r="F318" s="100"/>
      <c r="G318" s="100"/>
      <c r="H318" s="100"/>
      <c r="I318" s="100"/>
      <c r="J318" s="100"/>
      <c r="K318" s="100"/>
      <c r="L318" s="100"/>
      <c r="M318" s="100"/>
      <c r="N318" s="100"/>
      <c r="O318" s="100"/>
      <c r="P318" s="100"/>
      <c r="Q318" s="100"/>
      <c r="R318" s="100"/>
      <c r="S318" s="100"/>
      <c r="T318" s="100"/>
      <c r="U318" s="100"/>
      <c r="V318" s="100"/>
      <c r="W318" s="100"/>
      <c r="X318" s="100"/>
    </row>
    <row r="319" spans="1:24" ht="14.25" customHeight="1">
      <c r="A319" s="100"/>
      <c r="B319" s="100"/>
      <c r="C319" s="100"/>
      <c r="D319" s="100"/>
      <c r="E319" s="100"/>
      <c r="F319" s="100"/>
      <c r="G319" s="100"/>
      <c r="H319" s="100"/>
      <c r="I319" s="100"/>
      <c r="J319" s="100"/>
      <c r="K319" s="100"/>
      <c r="L319" s="100"/>
      <c r="M319" s="100"/>
      <c r="N319" s="100"/>
      <c r="O319" s="100"/>
      <c r="P319" s="100"/>
      <c r="Q319" s="100"/>
      <c r="R319" s="100"/>
      <c r="S319" s="100"/>
      <c r="T319" s="100"/>
      <c r="U319" s="100"/>
      <c r="V319" s="100"/>
      <c r="W319" s="100"/>
      <c r="X319" s="100"/>
    </row>
    <row r="320" spans="1:24" ht="14.25" customHeight="1">
      <c r="A320" s="100"/>
      <c r="B320" s="100"/>
      <c r="C320" s="100"/>
      <c r="D320" s="100"/>
      <c r="E320" s="100"/>
      <c r="F320" s="100"/>
      <c r="G320" s="100"/>
      <c r="H320" s="100"/>
      <c r="I320" s="100"/>
      <c r="J320" s="100"/>
      <c r="K320" s="100"/>
      <c r="L320" s="100"/>
      <c r="M320" s="100"/>
      <c r="N320" s="100"/>
      <c r="O320" s="100"/>
      <c r="P320" s="100"/>
      <c r="Q320" s="100"/>
      <c r="R320" s="100"/>
      <c r="S320" s="100"/>
      <c r="T320" s="100"/>
      <c r="U320" s="100"/>
      <c r="V320" s="100"/>
      <c r="W320" s="100"/>
      <c r="X320" s="100"/>
    </row>
    <row r="321" spans="1:24" ht="14.25" customHeight="1">
      <c r="A321" s="100"/>
      <c r="B321" s="100"/>
      <c r="C321" s="100"/>
      <c r="D321" s="100"/>
      <c r="E321" s="100"/>
      <c r="F321" s="100"/>
      <c r="G321" s="100"/>
      <c r="H321" s="100"/>
      <c r="I321" s="100"/>
      <c r="J321" s="100"/>
      <c r="K321" s="100"/>
      <c r="L321" s="100"/>
      <c r="M321" s="100"/>
      <c r="N321" s="100"/>
      <c r="O321" s="100"/>
      <c r="P321" s="100"/>
      <c r="Q321" s="100"/>
      <c r="R321" s="100"/>
      <c r="S321" s="100"/>
      <c r="T321" s="100"/>
      <c r="U321" s="100"/>
      <c r="V321" s="100"/>
      <c r="W321" s="100"/>
      <c r="X321" s="100"/>
    </row>
    <row r="322" spans="1:24" ht="14.25" customHeight="1">
      <c r="A322" s="100"/>
      <c r="B322" s="100"/>
      <c r="C322" s="100"/>
      <c r="D322" s="100"/>
      <c r="E322" s="100"/>
      <c r="F322" s="100"/>
      <c r="G322" s="100"/>
      <c r="H322" s="100"/>
      <c r="I322" s="100"/>
      <c r="J322" s="100"/>
      <c r="K322" s="100"/>
      <c r="L322" s="100"/>
      <c r="M322" s="100"/>
      <c r="N322" s="100"/>
      <c r="O322" s="100"/>
      <c r="P322" s="100"/>
      <c r="Q322" s="100"/>
      <c r="R322" s="100"/>
      <c r="S322" s="100"/>
      <c r="T322" s="100"/>
      <c r="U322" s="100"/>
      <c r="V322" s="100"/>
      <c r="W322" s="100"/>
      <c r="X322" s="100"/>
    </row>
    <row r="323" spans="1:24" ht="14.25" customHeight="1">
      <c r="A323" s="100"/>
      <c r="B323" s="100"/>
      <c r="C323" s="100"/>
      <c r="D323" s="100"/>
      <c r="E323" s="100"/>
      <c r="F323" s="100"/>
      <c r="G323" s="100"/>
      <c r="H323" s="100"/>
      <c r="I323" s="100"/>
      <c r="J323" s="100"/>
      <c r="K323" s="100"/>
      <c r="L323" s="100"/>
      <c r="M323" s="100"/>
      <c r="N323" s="100"/>
      <c r="O323" s="100"/>
      <c r="P323" s="100"/>
      <c r="Q323" s="100"/>
      <c r="R323" s="100"/>
      <c r="S323" s="100"/>
      <c r="T323" s="100"/>
      <c r="U323" s="100"/>
      <c r="V323" s="100"/>
      <c r="W323" s="100"/>
      <c r="X323" s="100"/>
    </row>
    <row r="324" spans="1:24" ht="14.25" customHeight="1">
      <c r="A324" s="100"/>
      <c r="B324" s="100"/>
      <c r="C324" s="100"/>
      <c r="D324" s="100"/>
      <c r="E324" s="100"/>
      <c r="F324" s="100"/>
      <c r="G324" s="100"/>
      <c r="H324" s="100"/>
      <c r="I324" s="100"/>
      <c r="J324" s="100"/>
      <c r="K324" s="100"/>
      <c r="L324" s="100"/>
      <c r="M324" s="100"/>
      <c r="N324" s="100"/>
      <c r="O324" s="100"/>
      <c r="P324" s="100"/>
      <c r="Q324" s="100"/>
      <c r="R324" s="100"/>
      <c r="S324" s="100"/>
      <c r="T324" s="100"/>
      <c r="U324" s="100"/>
      <c r="V324" s="100"/>
      <c r="W324" s="100"/>
      <c r="X324" s="100"/>
    </row>
    <row r="325" spans="1:24" ht="14.25" customHeight="1">
      <c r="A325" s="100"/>
      <c r="B325" s="100"/>
      <c r="C325" s="100"/>
      <c r="D325" s="100"/>
      <c r="E325" s="100"/>
      <c r="F325" s="100"/>
      <c r="G325" s="100"/>
      <c r="H325" s="100"/>
      <c r="I325" s="100"/>
      <c r="J325" s="100"/>
      <c r="K325" s="100"/>
      <c r="L325" s="100"/>
      <c r="M325" s="100"/>
      <c r="N325" s="100"/>
      <c r="O325" s="100"/>
      <c r="P325" s="100"/>
      <c r="Q325" s="100"/>
      <c r="R325" s="100"/>
      <c r="S325" s="100"/>
      <c r="T325" s="100"/>
      <c r="U325" s="100"/>
      <c r="V325" s="100"/>
      <c r="W325" s="100"/>
      <c r="X325" s="100"/>
    </row>
    <row r="326" spans="1:24" ht="14.25" customHeight="1">
      <c r="A326" s="100"/>
      <c r="B326" s="100"/>
      <c r="C326" s="100"/>
      <c r="D326" s="100"/>
      <c r="E326" s="100"/>
      <c r="F326" s="100"/>
      <c r="G326" s="100"/>
      <c r="H326" s="100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00"/>
      <c r="T326" s="100"/>
      <c r="U326" s="100"/>
      <c r="V326" s="100"/>
      <c r="W326" s="100"/>
      <c r="X326" s="100"/>
    </row>
    <row r="327" spans="1:24" ht="14.25" customHeight="1">
      <c r="A327" s="100"/>
      <c r="B327" s="100"/>
      <c r="C327" s="100"/>
      <c r="D327" s="100"/>
      <c r="E327" s="100"/>
      <c r="F327" s="100"/>
      <c r="G327" s="100"/>
      <c r="H327" s="100"/>
      <c r="I327" s="100"/>
      <c r="J327" s="100"/>
      <c r="K327" s="100"/>
      <c r="L327" s="100"/>
      <c r="M327" s="100"/>
      <c r="N327" s="100"/>
      <c r="O327" s="100"/>
      <c r="P327" s="100"/>
      <c r="Q327" s="100"/>
      <c r="R327" s="100"/>
      <c r="S327" s="100"/>
      <c r="T327" s="100"/>
      <c r="U327" s="100"/>
      <c r="V327" s="100"/>
      <c r="W327" s="100"/>
      <c r="X327" s="100"/>
    </row>
    <row r="328" spans="1:24" ht="14.25" customHeight="1">
      <c r="A328" s="100"/>
      <c r="B328" s="100"/>
      <c r="C328" s="100"/>
      <c r="D328" s="100"/>
      <c r="E328" s="100"/>
      <c r="F328" s="100"/>
      <c r="G328" s="100"/>
      <c r="H328" s="100"/>
      <c r="I328" s="100"/>
      <c r="J328" s="100"/>
      <c r="K328" s="100"/>
      <c r="L328" s="100"/>
      <c r="M328" s="100"/>
      <c r="N328" s="100"/>
      <c r="O328" s="100"/>
      <c r="P328" s="100"/>
      <c r="Q328" s="100"/>
      <c r="R328" s="100"/>
      <c r="S328" s="100"/>
      <c r="T328" s="100"/>
      <c r="U328" s="100"/>
      <c r="V328" s="100"/>
      <c r="W328" s="100"/>
      <c r="X328" s="100"/>
    </row>
    <row r="329" spans="1:24" ht="14.25" customHeight="1">
      <c r="A329" s="100"/>
      <c r="B329" s="100"/>
      <c r="C329" s="100"/>
      <c r="D329" s="100"/>
      <c r="E329" s="100"/>
      <c r="F329" s="100"/>
      <c r="G329" s="100"/>
      <c r="H329" s="100"/>
      <c r="I329" s="100"/>
      <c r="J329" s="100"/>
      <c r="K329" s="100"/>
      <c r="L329" s="100"/>
      <c r="M329" s="100"/>
      <c r="N329" s="100"/>
      <c r="O329" s="100"/>
      <c r="P329" s="100"/>
      <c r="Q329" s="100"/>
      <c r="R329" s="100"/>
      <c r="S329" s="100"/>
      <c r="T329" s="100"/>
      <c r="U329" s="100"/>
      <c r="V329" s="100"/>
      <c r="W329" s="100"/>
      <c r="X329" s="100"/>
    </row>
    <row r="330" spans="1:24" ht="14.25" customHeight="1">
      <c r="A330" s="100"/>
      <c r="B330" s="100"/>
      <c r="C330" s="100"/>
      <c r="D330" s="100"/>
      <c r="E330" s="100"/>
      <c r="F330" s="100"/>
      <c r="G330" s="100"/>
      <c r="H330" s="100"/>
      <c r="I330" s="100"/>
      <c r="J330" s="100"/>
      <c r="K330" s="100"/>
      <c r="L330" s="100"/>
      <c r="M330" s="100"/>
      <c r="N330" s="100"/>
      <c r="O330" s="100"/>
      <c r="P330" s="100"/>
      <c r="Q330" s="100"/>
      <c r="R330" s="100"/>
      <c r="S330" s="100"/>
      <c r="T330" s="100"/>
      <c r="U330" s="100"/>
      <c r="V330" s="100"/>
      <c r="W330" s="100"/>
      <c r="X330" s="100"/>
    </row>
    <row r="331" spans="1:24" ht="14.25" customHeight="1">
      <c r="A331" s="100"/>
      <c r="B331" s="100"/>
      <c r="C331" s="100"/>
      <c r="D331" s="100"/>
      <c r="E331" s="100"/>
      <c r="F331" s="100"/>
      <c r="G331" s="100"/>
      <c r="H331" s="100"/>
      <c r="I331" s="100"/>
      <c r="J331" s="100"/>
      <c r="K331" s="100"/>
      <c r="L331" s="100"/>
      <c r="M331" s="100"/>
      <c r="N331" s="100"/>
      <c r="O331" s="100"/>
      <c r="P331" s="100"/>
      <c r="Q331" s="100"/>
      <c r="R331" s="100"/>
      <c r="S331" s="100"/>
      <c r="T331" s="100"/>
      <c r="U331" s="100"/>
      <c r="V331" s="100"/>
      <c r="W331" s="100"/>
      <c r="X331" s="100"/>
    </row>
    <row r="332" spans="1:24" ht="14.25" customHeight="1">
      <c r="A332" s="100"/>
      <c r="B332" s="100"/>
      <c r="C332" s="100"/>
      <c r="D332" s="100"/>
      <c r="E332" s="100"/>
      <c r="F332" s="100"/>
      <c r="G332" s="100"/>
      <c r="H332" s="100"/>
      <c r="I332" s="100"/>
      <c r="J332" s="100"/>
      <c r="K332" s="100"/>
      <c r="L332" s="100"/>
      <c r="M332" s="100"/>
      <c r="N332" s="100"/>
      <c r="O332" s="100"/>
      <c r="P332" s="100"/>
      <c r="Q332" s="100"/>
      <c r="R332" s="100"/>
      <c r="S332" s="100"/>
      <c r="T332" s="100"/>
      <c r="U332" s="100"/>
      <c r="V332" s="100"/>
      <c r="W332" s="100"/>
      <c r="X332" s="100"/>
    </row>
    <row r="333" spans="1:24" ht="14.25" customHeight="1">
      <c r="A333" s="100"/>
      <c r="B333" s="100"/>
      <c r="C333" s="100"/>
      <c r="D333" s="100"/>
      <c r="E333" s="100"/>
      <c r="F333" s="100"/>
      <c r="G333" s="100"/>
      <c r="H333" s="100"/>
      <c r="I333" s="100"/>
      <c r="J333" s="100"/>
      <c r="K333" s="100"/>
      <c r="L333" s="100"/>
      <c r="M333" s="100"/>
      <c r="N333" s="100"/>
      <c r="O333" s="100"/>
      <c r="P333" s="100"/>
      <c r="Q333" s="100"/>
      <c r="R333" s="100"/>
      <c r="S333" s="100"/>
      <c r="T333" s="100"/>
      <c r="U333" s="100"/>
      <c r="V333" s="100"/>
      <c r="W333" s="100"/>
      <c r="X333" s="100"/>
    </row>
    <row r="334" spans="1:24" ht="14.25" customHeight="1">
      <c r="A334" s="100"/>
      <c r="B334" s="100"/>
      <c r="C334" s="100"/>
      <c r="D334" s="100"/>
      <c r="E334" s="100"/>
      <c r="F334" s="100"/>
      <c r="G334" s="100"/>
      <c r="H334" s="100"/>
      <c r="I334" s="100"/>
      <c r="J334" s="100"/>
      <c r="K334" s="100"/>
      <c r="L334" s="100"/>
      <c r="M334" s="100"/>
      <c r="N334" s="100"/>
      <c r="O334" s="100"/>
      <c r="P334" s="100"/>
      <c r="Q334" s="100"/>
      <c r="R334" s="100"/>
      <c r="S334" s="100"/>
      <c r="T334" s="100"/>
      <c r="U334" s="100"/>
      <c r="V334" s="100"/>
      <c r="W334" s="100"/>
      <c r="X334" s="100"/>
    </row>
    <row r="335" spans="1:24" ht="14.25" customHeight="1">
      <c r="A335" s="100"/>
      <c r="B335" s="100"/>
      <c r="C335" s="100"/>
      <c r="D335" s="100"/>
      <c r="E335" s="100"/>
      <c r="F335" s="100"/>
      <c r="G335" s="100"/>
      <c r="H335" s="100"/>
      <c r="I335" s="100"/>
      <c r="J335" s="100"/>
      <c r="K335" s="100"/>
      <c r="L335" s="100"/>
      <c r="M335" s="100"/>
      <c r="N335" s="100"/>
      <c r="O335" s="100"/>
      <c r="P335" s="100"/>
      <c r="Q335" s="100"/>
      <c r="R335" s="100"/>
      <c r="S335" s="100"/>
      <c r="T335" s="100"/>
      <c r="U335" s="100"/>
      <c r="V335" s="100"/>
      <c r="W335" s="100"/>
      <c r="X335" s="100"/>
    </row>
    <row r="336" spans="1:24" ht="14.25" customHeight="1">
      <c r="A336" s="100"/>
      <c r="B336" s="100"/>
      <c r="C336" s="100"/>
      <c r="D336" s="100"/>
      <c r="E336" s="100"/>
      <c r="F336" s="100"/>
      <c r="G336" s="100"/>
      <c r="H336" s="100"/>
      <c r="I336" s="100"/>
      <c r="J336" s="100"/>
      <c r="K336" s="100"/>
      <c r="L336" s="100"/>
      <c r="M336" s="100"/>
      <c r="N336" s="100"/>
      <c r="O336" s="100"/>
      <c r="P336" s="100"/>
      <c r="Q336" s="100"/>
      <c r="R336" s="100"/>
      <c r="S336" s="100"/>
      <c r="T336" s="100"/>
      <c r="U336" s="100"/>
      <c r="V336" s="100"/>
      <c r="W336" s="100"/>
      <c r="X336" s="100"/>
    </row>
    <row r="337" spans="1:24" ht="14.25" customHeight="1">
      <c r="A337" s="100"/>
      <c r="B337" s="100"/>
      <c r="C337" s="100"/>
      <c r="D337" s="100"/>
      <c r="E337" s="100"/>
      <c r="F337" s="100"/>
      <c r="G337" s="100"/>
      <c r="H337" s="100"/>
      <c r="I337" s="100"/>
      <c r="J337" s="100"/>
      <c r="K337" s="100"/>
      <c r="L337" s="100"/>
      <c r="M337" s="100"/>
      <c r="N337" s="100"/>
      <c r="O337" s="100"/>
      <c r="P337" s="100"/>
      <c r="Q337" s="100"/>
      <c r="R337" s="100"/>
      <c r="S337" s="100"/>
      <c r="T337" s="100"/>
      <c r="U337" s="100"/>
      <c r="V337" s="100"/>
      <c r="W337" s="100"/>
      <c r="X337" s="100"/>
    </row>
    <row r="338" spans="1:24" ht="14.25" customHeight="1">
      <c r="A338" s="100"/>
      <c r="B338" s="100"/>
      <c r="C338" s="100"/>
      <c r="D338" s="100"/>
      <c r="E338" s="100"/>
      <c r="F338" s="100"/>
      <c r="G338" s="100"/>
      <c r="H338" s="100"/>
      <c r="I338" s="100"/>
      <c r="J338" s="100"/>
      <c r="K338" s="100"/>
      <c r="L338" s="100"/>
      <c r="M338" s="100"/>
      <c r="N338" s="100"/>
      <c r="O338" s="100"/>
      <c r="P338" s="100"/>
      <c r="Q338" s="100"/>
      <c r="R338" s="100"/>
      <c r="S338" s="100"/>
      <c r="T338" s="100"/>
      <c r="U338" s="100"/>
      <c r="V338" s="100"/>
      <c r="W338" s="100"/>
      <c r="X338" s="100"/>
    </row>
    <row r="339" spans="1:24" ht="14.25" customHeight="1">
      <c r="A339" s="100"/>
      <c r="B339" s="100"/>
      <c r="C339" s="100"/>
      <c r="D339" s="100"/>
      <c r="E339" s="100"/>
      <c r="F339" s="100"/>
      <c r="G339" s="100"/>
      <c r="H339" s="100"/>
      <c r="I339" s="100"/>
      <c r="J339" s="100"/>
      <c r="K339" s="100"/>
      <c r="L339" s="100"/>
      <c r="M339" s="100"/>
      <c r="N339" s="100"/>
      <c r="O339" s="100"/>
      <c r="P339" s="100"/>
      <c r="Q339" s="100"/>
      <c r="R339" s="100"/>
      <c r="S339" s="100"/>
      <c r="T339" s="100"/>
      <c r="U339" s="100"/>
      <c r="V339" s="100"/>
      <c r="W339" s="100"/>
      <c r="X339" s="100"/>
    </row>
    <row r="340" spans="1:24" ht="14.25" customHeight="1">
      <c r="A340" s="100"/>
      <c r="B340" s="100"/>
      <c r="C340" s="100"/>
      <c r="D340" s="100"/>
      <c r="E340" s="100"/>
      <c r="F340" s="100"/>
      <c r="G340" s="100"/>
      <c r="H340" s="100"/>
      <c r="I340" s="100"/>
      <c r="J340" s="100"/>
      <c r="K340" s="100"/>
      <c r="L340" s="100"/>
      <c r="M340" s="100"/>
      <c r="N340" s="100"/>
      <c r="O340" s="100"/>
      <c r="P340" s="100"/>
      <c r="Q340" s="100"/>
      <c r="R340" s="100"/>
      <c r="S340" s="100"/>
      <c r="T340" s="100"/>
      <c r="U340" s="100"/>
      <c r="V340" s="100"/>
      <c r="W340" s="100"/>
      <c r="X340" s="100"/>
    </row>
    <row r="341" spans="1:24" ht="14.25" customHeight="1">
      <c r="A341" s="100"/>
      <c r="B341" s="100"/>
      <c r="C341" s="100"/>
      <c r="D341" s="100"/>
      <c r="E341" s="100"/>
      <c r="F341" s="100"/>
      <c r="G341" s="100"/>
      <c r="H341" s="100"/>
      <c r="I341" s="100"/>
      <c r="J341" s="100"/>
      <c r="K341" s="100"/>
      <c r="L341" s="100"/>
      <c r="M341" s="100"/>
      <c r="N341" s="100"/>
      <c r="O341" s="100"/>
      <c r="P341" s="100"/>
      <c r="Q341" s="100"/>
      <c r="R341" s="100"/>
      <c r="S341" s="100"/>
      <c r="T341" s="100"/>
      <c r="U341" s="100"/>
      <c r="V341" s="100"/>
      <c r="W341" s="100"/>
      <c r="X341" s="100"/>
    </row>
    <row r="342" spans="1:24" ht="14.25" customHeight="1">
      <c r="A342" s="100"/>
      <c r="B342" s="100"/>
      <c r="C342" s="100"/>
      <c r="D342" s="100"/>
      <c r="E342" s="100"/>
      <c r="F342" s="100"/>
      <c r="G342" s="100"/>
      <c r="H342" s="100"/>
      <c r="I342" s="100"/>
      <c r="J342" s="100"/>
      <c r="K342" s="100"/>
      <c r="L342" s="100"/>
      <c r="M342" s="100"/>
      <c r="N342" s="100"/>
      <c r="O342" s="100"/>
      <c r="P342" s="100"/>
      <c r="Q342" s="100"/>
      <c r="R342" s="100"/>
      <c r="S342" s="100"/>
      <c r="T342" s="100"/>
      <c r="U342" s="100"/>
      <c r="V342" s="100"/>
      <c r="W342" s="100"/>
      <c r="X342" s="100"/>
    </row>
    <row r="343" spans="1:24" ht="14.25" customHeight="1">
      <c r="A343" s="100"/>
      <c r="B343" s="100"/>
      <c r="C343" s="100"/>
      <c r="D343" s="100"/>
      <c r="E343" s="100"/>
      <c r="F343" s="100"/>
      <c r="G343" s="100"/>
      <c r="H343" s="100"/>
      <c r="I343" s="100"/>
      <c r="J343" s="100"/>
      <c r="K343" s="100"/>
      <c r="L343" s="100"/>
      <c r="M343" s="100"/>
      <c r="N343" s="100"/>
      <c r="O343" s="100"/>
      <c r="P343" s="100"/>
      <c r="Q343" s="100"/>
      <c r="R343" s="100"/>
      <c r="S343" s="100"/>
      <c r="T343" s="100"/>
      <c r="U343" s="100"/>
      <c r="V343" s="100"/>
      <c r="W343" s="100"/>
      <c r="X343" s="100"/>
    </row>
    <row r="344" spans="1:24" ht="14.25" customHeight="1">
      <c r="A344" s="100"/>
      <c r="B344" s="100"/>
      <c r="C344" s="100"/>
      <c r="D344" s="100"/>
      <c r="E344" s="100"/>
      <c r="F344" s="100"/>
      <c r="G344" s="100"/>
      <c r="H344" s="100"/>
      <c r="I344" s="100"/>
      <c r="J344" s="100"/>
      <c r="K344" s="100"/>
      <c r="L344" s="100"/>
      <c r="M344" s="100"/>
      <c r="N344" s="100"/>
      <c r="O344" s="100"/>
      <c r="P344" s="100"/>
      <c r="Q344" s="100"/>
      <c r="R344" s="100"/>
      <c r="S344" s="100"/>
      <c r="T344" s="100"/>
      <c r="U344" s="100"/>
      <c r="V344" s="100"/>
      <c r="W344" s="100"/>
      <c r="X344" s="100"/>
    </row>
    <row r="345" spans="1:24" ht="14.25" customHeight="1">
      <c r="A345" s="100"/>
      <c r="B345" s="100"/>
      <c r="C345" s="100"/>
      <c r="D345" s="100"/>
      <c r="E345" s="100"/>
      <c r="F345" s="100"/>
      <c r="G345" s="100"/>
      <c r="H345" s="100"/>
      <c r="I345" s="100"/>
      <c r="J345" s="100"/>
      <c r="K345" s="100"/>
      <c r="L345" s="100"/>
      <c r="M345" s="100"/>
      <c r="N345" s="100"/>
      <c r="O345" s="100"/>
      <c r="P345" s="100"/>
      <c r="Q345" s="100"/>
      <c r="R345" s="100"/>
      <c r="S345" s="100"/>
      <c r="T345" s="100"/>
      <c r="U345" s="100"/>
      <c r="V345" s="100"/>
      <c r="W345" s="100"/>
      <c r="X345" s="100"/>
    </row>
    <row r="346" spans="1:24" ht="14.25" customHeight="1">
      <c r="A346" s="100"/>
      <c r="B346" s="100"/>
      <c r="C346" s="100"/>
      <c r="D346" s="100"/>
      <c r="E346" s="100"/>
      <c r="F346" s="100"/>
      <c r="G346" s="100"/>
      <c r="H346" s="100"/>
      <c r="I346" s="100"/>
      <c r="J346" s="100"/>
      <c r="K346" s="100"/>
      <c r="L346" s="100"/>
      <c r="M346" s="100"/>
      <c r="N346" s="100"/>
      <c r="O346" s="100"/>
      <c r="P346" s="100"/>
      <c r="Q346" s="100"/>
      <c r="R346" s="100"/>
      <c r="S346" s="100"/>
      <c r="T346" s="100"/>
      <c r="U346" s="100"/>
      <c r="V346" s="100"/>
      <c r="W346" s="100"/>
      <c r="X346" s="100"/>
    </row>
    <row r="347" spans="1:24" ht="14.25" customHeight="1">
      <c r="A347" s="100"/>
      <c r="B347" s="100"/>
      <c r="C347" s="100"/>
      <c r="D347" s="100"/>
      <c r="E347" s="100"/>
      <c r="F347" s="100"/>
      <c r="G347" s="100"/>
      <c r="H347" s="100"/>
      <c r="I347" s="100"/>
      <c r="J347" s="100"/>
      <c r="K347" s="100"/>
      <c r="L347" s="100"/>
      <c r="M347" s="100"/>
      <c r="N347" s="100"/>
      <c r="O347" s="100"/>
      <c r="P347" s="100"/>
      <c r="Q347" s="100"/>
      <c r="R347" s="100"/>
      <c r="S347" s="100"/>
      <c r="T347" s="100"/>
      <c r="U347" s="100"/>
      <c r="V347" s="100"/>
      <c r="W347" s="100"/>
      <c r="X347" s="100"/>
    </row>
    <row r="348" spans="1:24" ht="14.25" customHeight="1">
      <c r="A348" s="100"/>
      <c r="B348" s="100"/>
      <c r="C348" s="100"/>
      <c r="D348" s="100"/>
      <c r="E348" s="100"/>
      <c r="F348" s="100"/>
      <c r="G348" s="100"/>
      <c r="H348" s="100"/>
      <c r="I348" s="100"/>
      <c r="J348" s="100"/>
      <c r="K348" s="100"/>
      <c r="L348" s="100"/>
      <c r="M348" s="100"/>
      <c r="N348" s="100"/>
      <c r="O348" s="100"/>
      <c r="P348" s="100"/>
      <c r="Q348" s="100"/>
      <c r="R348" s="100"/>
      <c r="S348" s="100"/>
      <c r="T348" s="100"/>
      <c r="U348" s="100"/>
      <c r="V348" s="100"/>
      <c r="W348" s="100"/>
      <c r="X348" s="100"/>
    </row>
    <row r="349" spans="1:24" ht="14.25" customHeight="1">
      <c r="A349" s="100"/>
      <c r="B349" s="100"/>
      <c r="C349" s="100"/>
      <c r="D349" s="100"/>
      <c r="E349" s="100"/>
      <c r="F349" s="100"/>
      <c r="G349" s="100"/>
      <c r="H349" s="100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00"/>
      <c r="T349" s="100"/>
      <c r="U349" s="100"/>
      <c r="V349" s="100"/>
      <c r="W349" s="100"/>
      <c r="X349" s="100"/>
    </row>
    <row r="350" spans="1:24" ht="14.25" customHeight="1">
      <c r="A350" s="100"/>
      <c r="B350" s="100"/>
      <c r="C350" s="100"/>
      <c r="D350" s="100"/>
      <c r="E350" s="100"/>
      <c r="F350" s="100"/>
      <c r="G350" s="100"/>
      <c r="H350" s="100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00"/>
      <c r="T350" s="100"/>
      <c r="U350" s="100"/>
      <c r="V350" s="100"/>
      <c r="W350" s="100"/>
      <c r="X350" s="100"/>
    </row>
    <row r="351" spans="1:24" ht="14.25" customHeight="1">
      <c r="A351" s="100"/>
      <c r="B351" s="100"/>
      <c r="C351" s="100"/>
      <c r="D351" s="100"/>
      <c r="E351" s="100"/>
      <c r="F351" s="100"/>
      <c r="G351" s="100"/>
      <c r="H351" s="100"/>
      <c r="I351" s="100"/>
      <c r="J351" s="100"/>
      <c r="K351" s="100"/>
      <c r="L351" s="100"/>
      <c r="M351" s="100"/>
      <c r="N351" s="100"/>
      <c r="O351" s="100"/>
      <c r="P351" s="100"/>
      <c r="Q351" s="100"/>
      <c r="R351" s="100"/>
      <c r="S351" s="100"/>
      <c r="T351" s="100"/>
      <c r="U351" s="100"/>
      <c r="V351" s="100"/>
      <c r="W351" s="100"/>
      <c r="X351" s="100"/>
    </row>
    <row r="352" spans="1:24" ht="14.25" customHeight="1">
      <c r="A352" s="100"/>
      <c r="B352" s="100"/>
      <c r="C352" s="100"/>
      <c r="D352" s="100"/>
      <c r="E352" s="100"/>
      <c r="F352" s="100"/>
      <c r="G352" s="100"/>
      <c r="H352" s="100"/>
      <c r="I352" s="100"/>
      <c r="J352" s="100"/>
      <c r="K352" s="100"/>
      <c r="L352" s="100"/>
      <c r="M352" s="100"/>
      <c r="N352" s="100"/>
      <c r="O352" s="100"/>
      <c r="P352" s="100"/>
      <c r="Q352" s="100"/>
      <c r="R352" s="100"/>
      <c r="S352" s="100"/>
      <c r="T352" s="100"/>
      <c r="U352" s="100"/>
      <c r="V352" s="100"/>
      <c r="W352" s="100"/>
      <c r="X352" s="100"/>
    </row>
    <row r="353" spans="1:24" ht="14.25" customHeight="1">
      <c r="A353" s="100"/>
      <c r="B353" s="100"/>
      <c r="C353" s="100"/>
      <c r="D353" s="100"/>
      <c r="E353" s="100"/>
      <c r="F353" s="100"/>
      <c r="G353" s="100"/>
      <c r="H353" s="100"/>
      <c r="I353" s="100"/>
      <c r="J353" s="100"/>
      <c r="K353" s="100"/>
      <c r="L353" s="100"/>
      <c r="M353" s="100"/>
      <c r="N353" s="100"/>
      <c r="O353" s="100"/>
      <c r="P353" s="100"/>
      <c r="Q353" s="100"/>
      <c r="R353" s="100"/>
      <c r="S353" s="100"/>
      <c r="T353" s="100"/>
      <c r="U353" s="100"/>
      <c r="V353" s="100"/>
      <c r="W353" s="100"/>
      <c r="X353" s="100"/>
    </row>
    <row r="354" spans="1:24" ht="14.25" customHeight="1">
      <c r="A354" s="100"/>
      <c r="B354" s="100"/>
      <c r="C354" s="100"/>
      <c r="D354" s="100"/>
      <c r="E354" s="100"/>
      <c r="F354" s="100"/>
      <c r="G354" s="100"/>
      <c r="H354" s="100"/>
      <c r="I354" s="100"/>
      <c r="J354" s="100"/>
      <c r="K354" s="100"/>
      <c r="L354" s="100"/>
      <c r="M354" s="100"/>
      <c r="N354" s="100"/>
      <c r="O354" s="100"/>
      <c r="P354" s="100"/>
      <c r="Q354" s="100"/>
      <c r="R354" s="100"/>
      <c r="S354" s="100"/>
      <c r="T354" s="100"/>
      <c r="U354" s="100"/>
      <c r="V354" s="100"/>
      <c r="W354" s="100"/>
      <c r="X354" s="100"/>
    </row>
    <row r="355" spans="1:24" ht="14.25" customHeight="1">
      <c r="A355" s="100"/>
      <c r="B355" s="100"/>
      <c r="C355" s="100"/>
      <c r="D355" s="100"/>
      <c r="E355" s="100"/>
      <c r="F355" s="100"/>
      <c r="G355" s="100"/>
      <c r="H355" s="100"/>
      <c r="I355" s="100"/>
      <c r="J355" s="100"/>
      <c r="K355" s="100"/>
      <c r="L355" s="100"/>
      <c r="M355" s="100"/>
      <c r="N355" s="100"/>
      <c r="O355" s="100"/>
      <c r="P355" s="100"/>
      <c r="Q355" s="100"/>
      <c r="R355" s="100"/>
      <c r="S355" s="100"/>
      <c r="T355" s="100"/>
      <c r="U355" s="100"/>
      <c r="V355" s="100"/>
      <c r="W355" s="100"/>
      <c r="X355" s="100"/>
    </row>
    <row r="356" spans="1:24" ht="14.25" customHeight="1">
      <c r="A356" s="100"/>
      <c r="B356" s="100"/>
      <c r="C356" s="100"/>
      <c r="D356" s="100"/>
      <c r="E356" s="100"/>
      <c r="F356" s="100"/>
      <c r="G356" s="100"/>
      <c r="H356" s="100"/>
      <c r="I356" s="100"/>
      <c r="J356" s="100"/>
      <c r="K356" s="100"/>
      <c r="L356" s="100"/>
      <c r="M356" s="100"/>
      <c r="N356" s="100"/>
      <c r="O356" s="100"/>
      <c r="P356" s="100"/>
      <c r="Q356" s="100"/>
      <c r="R356" s="100"/>
      <c r="S356" s="100"/>
      <c r="T356" s="100"/>
      <c r="U356" s="100"/>
      <c r="V356" s="100"/>
      <c r="W356" s="100"/>
      <c r="X356" s="100"/>
    </row>
    <row r="357" spans="1:24" ht="14.25" customHeight="1">
      <c r="A357" s="100"/>
      <c r="B357" s="100"/>
      <c r="C357" s="100"/>
      <c r="D357" s="100"/>
      <c r="E357" s="100"/>
      <c r="F357" s="100"/>
      <c r="G357" s="100"/>
      <c r="H357" s="100"/>
      <c r="I357" s="100"/>
      <c r="J357" s="100"/>
      <c r="K357" s="100"/>
      <c r="L357" s="100"/>
      <c r="M357" s="100"/>
      <c r="N357" s="100"/>
      <c r="O357" s="100"/>
      <c r="P357" s="100"/>
      <c r="Q357" s="100"/>
      <c r="R357" s="100"/>
      <c r="S357" s="100"/>
      <c r="T357" s="100"/>
      <c r="U357" s="100"/>
      <c r="V357" s="100"/>
      <c r="W357" s="100"/>
      <c r="X357" s="100"/>
    </row>
    <row r="358" spans="1:24" ht="14.25" customHeight="1">
      <c r="A358" s="100"/>
      <c r="B358" s="100"/>
      <c r="C358" s="100"/>
      <c r="D358" s="100"/>
      <c r="E358" s="100"/>
      <c r="F358" s="100"/>
      <c r="G358" s="100"/>
      <c r="H358" s="100"/>
      <c r="I358" s="100"/>
      <c r="J358" s="100"/>
      <c r="K358" s="100"/>
      <c r="L358" s="100"/>
      <c r="M358" s="100"/>
      <c r="N358" s="100"/>
      <c r="O358" s="100"/>
      <c r="P358" s="100"/>
      <c r="Q358" s="100"/>
      <c r="R358" s="100"/>
      <c r="S358" s="100"/>
      <c r="T358" s="100"/>
      <c r="U358" s="100"/>
      <c r="V358" s="100"/>
      <c r="W358" s="100"/>
      <c r="X358" s="100"/>
    </row>
    <row r="359" spans="1:24" ht="14.25" customHeight="1">
      <c r="A359" s="100"/>
      <c r="B359" s="100"/>
      <c r="C359" s="100"/>
      <c r="D359" s="100"/>
      <c r="E359" s="100"/>
      <c r="F359" s="100"/>
      <c r="G359" s="100"/>
      <c r="H359" s="100"/>
      <c r="I359" s="100"/>
      <c r="J359" s="100"/>
      <c r="K359" s="100"/>
      <c r="L359" s="100"/>
      <c r="M359" s="100"/>
      <c r="N359" s="100"/>
      <c r="O359" s="100"/>
      <c r="P359" s="100"/>
      <c r="Q359" s="100"/>
      <c r="R359" s="100"/>
      <c r="S359" s="100"/>
      <c r="T359" s="100"/>
      <c r="U359" s="100"/>
      <c r="V359" s="100"/>
      <c r="W359" s="100"/>
      <c r="X359" s="100"/>
    </row>
    <row r="360" spans="1:24" ht="14.25" customHeight="1">
      <c r="A360" s="100"/>
      <c r="B360" s="100"/>
      <c r="C360" s="100"/>
      <c r="D360" s="100"/>
      <c r="E360" s="100"/>
      <c r="F360" s="100"/>
      <c r="G360" s="100"/>
      <c r="H360" s="100"/>
      <c r="I360" s="100"/>
      <c r="J360" s="100"/>
      <c r="K360" s="100"/>
      <c r="L360" s="100"/>
      <c r="M360" s="100"/>
      <c r="N360" s="100"/>
      <c r="O360" s="100"/>
      <c r="P360" s="100"/>
      <c r="Q360" s="100"/>
      <c r="R360" s="100"/>
      <c r="S360" s="100"/>
      <c r="T360" s="100"/>
      <c r="U360" s="100"/>
      <c r="V360" s="100"/>
      <c r="W360" s="100"/>
      <c r="X360" s="100"/>
    </row>
    <row r="361" spans="1:24" ht="14.25" customHeight="1">
      <c r="A361" s="100"/>
      <c r="B361" s="100"/>
      <c r="C361" s="100"/>
      <c r="D361" s="100"/>
      <c r="E361" s="100"/>
      <c r="F361" s="100"/>
      <c r="G361" s="100"/>
      <c r="H361" s="100"/>
      <c r="I361" s="100"/>
      <c r="J361" s="100"/>
      <c r="K361" s="100"/>
      <c r="L361" s="100"/>
      <c r="M361" s="100"/>
      <c r="N361" s="100"/>
      <c r="O361" s="100"/>
      <c r="P361" s="100"/>
      <c r="Q361" s="100"/>
      <c r="R361" s="100"/>
      <c r="S361" s="100"/>
      <c r="T361" s="100"/>
      <c r="U361" s="100"/>
      <c r="V361" s="100"/>
      <c r="W361" s="100"/>
      <c r="X361" s="100"/>
    </row>
    <row r="362" spans="1:24" ht="14.25" customHeight="1">
      <c r="A362" s="100"/>
      <c r="B362" s="100"/>
      <c r="C362" s="100"/>
      <c r="D362" s="100"/>
      <c r="E362" s="100"/>
      <c r="F362" s="100"/>
      <c r="G362" s="100"/>
      <c r="H362" s="100"/>
      <c r="I362" s="100"/>
      <c r="J362" s="100"/>
      <c r="K362" s="100"/>
      <c r="L362" s="100"/>
      <c r="M362" s="100"/>
      <c r="N362" s="100"/>
      <c r="O362" s="100"/>
      <c r="P362" s="100"/>
      <c r="Q362" s="100"/>
      <c r="R362" s="100"/>
      <c r="S362" s="100"/>
      <c r="T362" s="100"/>
      <c r="U362" s="100"/>
      <c r="V362" s="100"/>
      <c r="W362" s="100"/>
      <c r="X362" s="100"/>
    </row>
    <row r="363" spans="1:24" ht="14.25" customHeight="1">
      <c r="A363" s="100"/>
      <c r="B363" s="100"/>
      <c r="C363" s="100"/>
      <c r="D363" s="100"/>
      <c r="E363" s="100"/>
      <c r="F363" s="100"/>
      <c r="G363" s="100"/>
      <c r="H363" s="100"/>
      <c r="I363" s="100"/>
      <c r="J363" s="100"/>
      <c r="K363" s="100"/>
      <c r="L363" s="100"/>
      <c r="M363" s="100"/>
      <c r="N363" s="100"/>
      <c r="O363" s="100"/>
      <c r="P363" s="100"/>
      <c r="Q363" s="100"/>
      <c r="R363" s="100"/>
      <c r="S363" s="100"/>
      <c r="T363" s="100"/>
      <c r="U363" s="100"/>
      <c r="V363" s="100"/>
      <c r="W363" s="100"/>
      <c r="X363" s="100"/>
    </row>
    <row r="364" spans="1:24" ht="14.25" customHeight="1">
      <c r="A364" s="100"/>
      <c r="B364" s="100"/>
      <c r="C364" s="100"/>
      <c r="D364" s="100"/>
      <c r="E364" s="100"/>
      <c r="F364" s="100"/>
      <c r="G364" s="100"/>
      <c r="H364" s="100"/>
      <c r="I364" s="100"/>
      <c r="J364" s="100"/>
      <c r="K364" s="100"/>
      <c r="L364" s="100"/>
      <c r="M364" s="100"/>
      <c r="N364" s="100"/>
      <c r="O364" s="100"/>
      <c r="P364" s="100"/>
      <c r="Q364" s="100"/>
      <c r="R364" s="100"/>
      <c r="S364" s="100"/>
      <c r="T364" s="100"/>
      <c r="U364" s="100"/>
      <c r="V364" s="100"/>
      <c r="W364" s="100"/>
      <c r="X364" s="100"/>
    </row>
    <row r="365" spans="1:24" ht="14.25" customHeight="1">
      <c r="A365" s="100"/>
      <c r="B365" s="100"/>
      <c r="C365" s="100"/>
      <c r="D365" s="100"/>
      <c r="E365" s="100"/>
      <c r="F365" s="100"/>
      <c r="G365" s="100"/>
      <c r="H365" s="100"/>
      <c r="I365" s="100"/>
      <c r="J365" s="100"/>
      <c r="K365" s="100"/>
      <c r="L365" s="100"/>
      <c r="M365" s="100"/>
      <c r="N365" s="100"/>
      <c r="O365" s="100"/>
      <c r="P365" s="100"/>
      <c r="Q365" s="100"/>
      <c r="R365" s="100"/>
      <c r="S365" s="100"/>
      <c r="T365" s="100"/>
      <c r="U365" s="100"/>
      <c r="V365" s="100"/>
      <c r="W365" s="100"/>
      <c r="X365" s="100"/>
    </row>
    <row r="366" spans="1:24" ht="14.25" customHeight="1">
      <c r="A366" s="100"/>
      <c r="B366" s="100"/>
      <c r="C366" s="100"/>
      <c r="D366" s="100"/>
      <c r="E366" s="100"/>
      <c r="F366" s="100"/>
      <c r="G366" s="100"/>
      <c r="H366" s="100"/>
      <c r="I366" s="100"/>
      <c r="J366" s="100"/>
      <c r="K366" s="100"/>
      <c r="L366" s="100"/>
      <c r="M366" s="100"/>
      <c r="N366" s="100"/>
      <c r="O366" s="100"/>
      <c r="P366" s="100"/>
      <c r="Q366" s="100"/>
      <c r="R366" s="100"/>
      <c r="S366" s="100"/>
      <c r="T366" s="100"/>
      <c r="U366" s="100"/>
      <c r="V366" s="100"/>
      <c r="W366" s="100"/>
      <c r="X366" s="100"/>
    </row>
    <row r="367" spans="1:24" ht="14.25" customHeight="1">
      <c r="A367" s="100"/>
      <c r="B367" s="100"/>
      <c r="C367" s="100"/>
      <c r="D367" s="100"/>
      <c r="E367" s="100"/>
      <c r="F367" s="100"/>
      <c r="G367" s="100"/>
      <c r="H367" s="100"/>
      <c r="I367" s="100"/>
      <c r="J367" s="100"/>
      <c r="K367" s="100"/>
      <c r="L367" s="100"/>
      <c r="M367" s="100"/>
      <c r="N367" s="100"/>
      <c r="O367" s="100"/>
      <c r="P367" s="100"/>
      <c r="Q367" s="100"/>
      <c r="R367" s="100"/>
      <c r="S367" s="100"/>
      <c r="T367" s="100"/>
      <c r="U367" s="100"/>
      <c r="V367" s="100"/>
      <c r="W367" s="100"/>
      <c r="X367" s="100"/>
    </row>
    <row r="368" spans="1:24" ht="14.25" customHeight="1">
      <c r="A368" s="100"/>
      <c r="B368" s="100"/>
      <c r="C368" s="100"/>
      <c r="D368" s="100"/>
      <c r="E368" s="100"/>
      <c r="F368" s="100"/>
      <c r="G368" s="100"/>
      <c r="H368" s="100"/>
      <c r="I368" s="100"/>
      <c r="J368" s="100"/>
      <c r="K368" s="100"/>
      <c r="L368" s="100"/>
      <c r="M368" s="100"/>
      <c r="N368" s="100"/>
      <c r="O368" s="100"/>
      <c r="P368" s="100"/>
      <c r="Q368" s="100"/>
      <c r="R368" s="100"/>
      <c r="S368" s="100"/>
      <c r="T368" s="100"/>
      <c r="U368" s="100"/>
      <c r="V368" s="100"/>
      <c r="W368" s="100"/>
      <c r="X368" s="100"/>
    </row>
    <row r="369" spans="1:24" ht="14.25" customHeight="1">
      <c r="A369" s="100"/>
      <c r="B369" s="100"/>
      <c r="C369" s="100"/>
      <c r="D369" s="100"/>
      <c r="E369" s="100"/>
      <c r="F369" s="100"/>
      <c r="G369" s="100"/>
      <c r="H369" s="100"/>
      <c r="I369" s="100"/>
      <c r="J369" s="100"/>
      <c r="K369" s="100"/>
      <c r="L369" s="100"/>
      <c r="M369" s="100"/>
      <c r="N369" s="100"/>
      <c r="O369" s="100"/>
      <c r="P369" s="100"/>
      <c r="Q369" s="100"/>
      <c r="R369" s="100"/>
      <c r="S369" s="100"/>
      <c r="T369" s="100"/>
      <c r="U369" s="100"/>
      <c r="V369" s="100"/>
      <c r="W369" s="100"/>
      <c r="X369" s="100"/>
    </row>
    <row r="370" spans="1:24" ht="14.25" customHeight="1">
      <c r="A370" s="100"/>
      <c r="B370" s="100"/>
      <c r="C370" s="100"/>
      <c r="D370" s="100"/>
      <c r="E370" s="100"/>
      <c r="F370" s="100"/>
      <c r="G370" s="100"/>
      <c r="H370" s="100"/>
      <c r="I370" s="100"/>
      <c r="J370" s="100"/>
      <c r="K370" s="100"/>
      <c r="L370" s="100"/>
      <c r="M370" s="100"/>
      <c r="N370" s="100"/>
      <c r="O370" s="100"/>
      <c r="P370" s="100"/>
      <c r="Q370" s="100"/>
      <c r="R370" s="100"/>
      <c r="S370" s="100"/>
      <c r="T370" s="100"/>
      <c r="U370" s="100"/>
      <c r="V370" s="100"/>
      <c r="W370" s="100"/>
      <c r="X370" s="100"/>
    </row>
    <row r="371" spans="1:24" ht="14.25" customHeight="1">
      <c r="A371" s="100"/>
      <c r="B371" s="100"/>
      <c r="C371" s="100"/>
      <c r="D371" s="100"/>
      <c r="E371" s="100"/>
      <c r="F371" s="100"/>
      <c r="G371" s="100"/>
      <c r="H371" s="100"/>
      <c r="I371" s="100"/>
      <c r="J371" s="100"/>
      <c r="K371" s="100"/>
      <c r="L371" s="100"/>
      <c r="M371" s="100"/>
      <c r="N371" s="100"/>
      <c r="O371" s="100"/>
      <c r="P371" s="100"/>
      <c r="Q371" s="100"/>
      <c r="R371" s="100"/>
      <c r="S371" s="100"/>
      <c r="T371" s="100"/>
      <c r="U371" s="100"/>
      <c r="V371" s="100"/>
      <c r="W371" s="100"/>
      <c r="X371" s="100"/>
    </row>
    <row r="372" spans="1:24" ht="14.25" customHeight="1">
      <c r="A372" s="100"/>
      <c r="B372" s="100"/>
      <c r="C372" s="100"/>
      <c r="D372" s="100"/>
      <c r="E372" s="100"/>
      <c r="F372" s="100"/>
      <c r="G372" s="100"/>
      <c r="H372" s="100"/>
      <c r="I372" s="100"/>
      <c r="J372" s="100"/>
      <c r="K372" s="100"/>
      <c r="L372" s="100"/>
      <c r="M372" s="100"/>
      <c r="N372" s="100"/>
      <c r="O372" s="100"/>
      <c r="P372" s="100"/>
      <c r="Q372" s="100"/>
      <c r="R372" s="100"/>
      <c r="S372" s="100"/>
      <c r="T372" s="100"/>
      <c r="U372" s="100"/>
      <c r="V372" s="100"/>
      <c r="W372" s="100"/>
      <c r="X372" s="100"/>
    </row>
    <row r="373" spans="1:24" ht="14.25" customHeight="1">
      <c r="A373" s="100"/>
      <c r="B373" s="100"/>
      <c r="C373" s="100"/>
      <c r="D373" s="100"/>
      <c r="E373" s="100"/>
      <c r="F373" s="100"/>
      <c r="G373" s="100"/>
      <c r="H373" s="100"/>
      <c r="I373" s="100"/>
      <c r="J373" s="100"/>
      <c r="K373" s="100"/>
      <c r="L373" s="100"/>
      <c r="M373" s="100"/>
      <c r="N373" s="100"/>
      <c r="O373" s="100"/>
      <c r="P373" s="100"/>
      <c r="Q373" s="100"/>
      <c r="R373" s="100"/>
      <c r="S373" s="100"/>
      <c r="T373" s="100"/>
      <c r="U373" s="100"/>
      <c r="V373" s="100"/>
      <c r="W373" s="100"/>
      <c r="X373" s="100"/>
    </row>
    <row r="374" spans="1:24" ht="14.25" customHeight="1">
      <c r="A374" s="100"/>
      <c r="B374" s="100"/>
      <c r="C374" s="100"/>
      <c r="D374" s="100"/>
      <c r="E374" s="100"/>
      <c r="F374" s="100"/>
      <c r="G374" s="100"/>
      <c r="H374" s="100"/>
      <c r="I374" s="100"/>
      <c r="J374" s="100"/>
      <c r="K374" s="100"/>
      <c r="L374" s="100"/>
      <c r="M374" s="100"/>
      <c r="N374" s="100"/>
      <c r="O374" s="100"/>
      <c r="P374" s="100"/>
      <c r="Q374" s="100"/>
      <c r="R374" s="100"/>
      <c r="S374" s="100"/>
      <c r="T374" s="100"/>
      <c r="U374" s="100"/>
      <c r="V374" s="100"/>
      <c r="W374" s="100"/>
      <c r="X374" s="100"/>
    </row>
    <row r="375" spans="1:24" ht="14.25" customHeight="1">
      <c r="A375" s="100"/>
      <c r="B375" s="100"/>
      <c r="C375" s="100"/>
      <c r="D375" s="100"/>
      <c r="E375" s="100"/>
      <c r="F375" s="100"/>
      <c r="G375" s="100"/>
      <c r="H375" s="100"/>
      <c r="I375" s="100"/>
      <c r="J375" s="100"/>
      <c r="K375" s="100"/>
      <c r="L375" s="100"/>
      <c r="M375" s="100"/>
      <c r="N375" s="100"/>
      <c r="O375" s="100"/>
      <c r="P375" s="100"/>
      <c r="Q375" s="100"/>
      <c r="R375" s="100"/>
      <c r="S375" s="100"/>
      <c r="T375" s="100"/>
      <c r="U375" s="100"/>
      <c r="V375" s="100"/>
      <c r="W375" s="100"/>
      <c r="X375" s="100"/>
    </row>
    <row r="376" spans="1:24" ht="14.25" customHeight="1">
      <c r="A376" s="100"/>
      <c r="B376" s="100"/>
      <c r="C376" s="100"/>
      <c r="D376" s="100"/>
      <c r="E376" s="100"/>
      <c r="F376" s="100"/>
      <c r="G376" s="100"/>
      <c r="H376" s="100"/>
      <c r="I376" s="100"/>
      <c r="J376" s="100"/>
      <c r="K376" s="100"/>
      <c r="L376" s="100"/>
      <c r="M376" s="100"/>
      <c r="N376" s="100"/>
      <c r="O376" s="100"/>
      <c r="P376" s="100"/>
      <c r="Q376" s="100"/>
      <c r="R376" s="100"/>
      <c r="S376" s="100"/>
      <c r="T376" s="100"/>
      <c r="U376" s="100"/>
      <c r="V376" s="100"/>
      <c r="W376" s="100"/>
      <c r="X376" s="100"/>
    </row>
    <row r="377" spans="1:24" ht="14.25" customHeight="1">
      <c r="A377" s="100"/>
      <c r="B377" s="100"/>
      <c r="C377" s="100"/>
      <c r="D377" s="100"/>
      <c r="E377" s="100"/>
      <c r="F377" s="100"/>
      <c r="G377" s="100"/>
      <c r="H377" s="100"/>
      <c r="I377" s="100"/>
      <c r="J377" s="100"/>
      <c r="K377" s="100"/>
      <c r="L377" s="100"/>
      <c r="M377" s="100"/>
      <c r="N377" s="100"/>
      <c r="O377" s="100"/>
      <c r="P377" s="100"/>
      <c r="Q377" s="100"/>
      <c r="R377" s="100"/>
      <c r="S377" s="100"/>
      <c r="T377" s="100"/>
      <c r="U377" s="100"/>
      <c r="V377" s="100"/>
      <c r="W377" s="100"/>
      <c r="X377" s="100"/>
    </row>
    <row r="378" spans="1:24" ht="14.25" customHeight="1">
      <c r="A378" s="100"/>
      <c r="B378" s="100"/>
      <c r="C378" s="100"/>
      <c r="D378" s="100"/>
      <c r="E378" s="100"/>
      <c r="F378" s="100"/>
      <c r="G378" s="100"/>
      <c r="H378" s="100"/>
      <c r="I378" s="100"/>
      <c r="J378" s="100"/>
      <c r="K378" s="100"/>
      <c r="L378" s="100"/>
      <c r="M378" s="100"/>
      <c r="N378" s="100"/>
      <c r="O378" s="100"/>
      <c r="P378" s="100"/>
      <c r="Q378" s="100"/>
      <c r="R378" s="100"/>
      <c r="S378" s="100"/>
      <c r="T378" s="100"/>
      <c r="U378" s="100"/>
      <c r="V378" s="100"/>
      <c r="W378" s="100"/>
      <c r="X378" s="100"/>
    </row>
    <row r="379" spans="1:24" ht="14.25" customHeight="1">
      <c r="A379" s="100"/>
      <c r="B379" s="100"/>
      <c r="C379" s="100"/>
      <c r="D379" s="100"/>
      <c r="E379" s="100"/>
      <c r="F379" s="100"/>
      <c r="G379" s="100"/>
      <c r="H379" s="100"/>
      <c r="I379" s="100"/>
      <c r="J379" s="100"/>
      <c r="K379" s="100"/>
      <c r="L379" s="100"/>
      <c r="M379" s="100"/>
      <c r="N379" s="100"/>
      <c r="O379" s="100"/>
      <c r="P379" s="100"/>
      <c r="Q379" s="100"/>
      <c r="R379" s="100"/>
      <c r="S379" s="100"/>
      <c r="T379" s="100"/>
      <c r="U379" s="100"/>
      <c r="V379" s="100"/>
      <c r="W379" s="100"/>
      <c r="X379" s="100"/>
    </row>
    <row r="380" spans="1:24" ht="14.25" customHeight="1">
      <c r="A380" s="100"/>
      <c r="B380" s="100"/>
      <c r="C380" s="100"/>
      <c r="D380" s="100"/>
      <c r="E380" s="100"/>
      <c r="F380" s="100"/>
      <c r="G380" s="100"/>
      <c r="H380" s="100"/>
      <c r="I380" s="100"/>
      <c r="J380" s="100"/>
      <c r="K380" s="100"/>
      <c r="L380" s="100"/>
      <c r="M380" s="100"/>
      <c r="N380" s="100"/>
      <c r="O380" s="100"/>
      <c r="P380" s="100"/>
      <c r="Q380" s="100"/>
      <c r="R380" s="100"/>
      <c r="S380" s="100"/>
      <c r="T380" s="100"/>
      <c r="U380" s="100"/>
      <c r="V380" s="100"/>
      <c r="W380" s="100"/>
      <c r="X380" s="100"/>
    </row>
    <row r="381" spans="1:24" ht="14.25" customHeight="1">
      <c r="A381" s="100"/>
      <c r="B381" s="100"/>
      <c r="C381" s="100"/>
      <c r="D381" s="100"/>
      <c r="E381" s="100"/>
      <c r="F381" s="100"/>
      <c r="G381" s="100"/>
      <c r="H381" s="100"/>
      <c r="I381" s="100"/>
      <c r="J381" s="100"/>
      <c r="K381" s="100"/>
      <c r="L381" s="100"/>
      <c r="M381" s="100"/>
      <c r="N381" s="100"/>
      <c r="O381" s="100"/>
      <c r="P381" s="100"/>
      <c r="Q381" s="100"/>
      <c r="R381" s="100"/>
      <c r="S381" s="100"/>
      <c r="T381" s="100"/>
      <c r="U381" s="100"/>
      <c r="V381" s="100"/>
      <c r="W381" s="100"/>
      <c r="X381" s="100"/>
    </row>
    <row r="382" spans="1:24" ht="14.25" customHeight="1">
      <c r="A382" s="100"/>
      <c r="B382" s="100"/>
      <c r="C382" s="100"/>
      <c r="D382" s="100"/>
      <c r="E382" s="100"/>
      <c r="F382" s="100"/>
      <c r="G382" s="100"/>
      <c r="H382" s="100"/>
      <c r="I382" s="100"/>
      <c r="J382" s="100"/>
      <c r="K382" s="100"/>
      <c r="L382" s="100"/>
      <c r="M382" s="100"/>
      <c r="N382" s="100"/>
      <c r="O382" s="100"/>
      <c r="P382" s="100"/>
      <c r="Q382" s="100"/>
      <c r="R382" s="100"/>
      <c r="S382" s="100"/>
      <c r="T382" s="100"/>
      <c r="U382" s="100"/>
      <c r="V382" s="100"/>
      <c r="W382" s="100"/>
      <c r="X382" s="100"/>
    </row>
    <row r="383" spans="1:24" ht="14.25" customHeight="1">
      <c r="A383" s="100"/>
      <c r="B383" s="100"/>
      <c r="C383" s="100"/>
      <c r="D383" s="100"/>
      <c r="E383" s="100"/>
      <c r="F383" s="100"/>
      <c r="G383" s="100"/>
      <c r="H383" s="100"/>
      <c r="I383" s="100"/>
      <c r="J383" s="100"/>
      <c r="K383" s="100"/>
      <c r="L383" s="100"/>
      <c r="M383" s="100"/>
      <c r="N383" s="100"/>
      <c r="O383" s="100"/>
      <c r="P383" s="100"/>
      <c r="Q383" s="100"/>
      <c r="R383" s="100"/>
      <c r="S383" s="100"/>
      <c r="T383" s="100"/>
      <c r="U383" s="100"/>
      <c r="V383" s="100"/>
      <c r="W383" s="100"/>
      <c r="X383" s="100"/>
    </row>
    <row r="384" spans="1:24" ht="14.25" customHeight="1">
      <c r="A384" s="100"/>
      <c r="B384" s="100"/>
      <c r="C384" s="100"/>
      <c r="D384" s="100"/>
      <c r="E384" s="100"/>
      <c r="F384" s="100"/>
      <c r="G384" s="100"/>
      <c r="H384" s="100"/>
      <c r="I384" s="100"/>
      <c r="J384" s="100"/>
      <c r="K384" s="100"/>
      <c r="L384" s="100"/>
      <c r="M384" s="100"/>
      <c r="N384" s="100"/>
      <c r="O384" s="100"/>
      <c r="P384" s="100"/>
      <c r="Q384" s="100"/>
      <c r="R384" s="100"/>
      <c r="S384" s="100"/>
      <c r="T384" s="100"/>
      <c r="U384" s="100"/>
      <c r="V384" s="100"/>
      <c r="W384" s="100"/>
      <c r="X384" s="100"/>
    </row>
    <row r="385" spans="1:24" ht="14.25" customHeight="1">
      <c r="A385" s="100"/>
      <c r="B385" s="100"/>
      <c r="C385" s="100"/>
      <c r="D385" s="100"/>
      <c r="E385" s="100"/>
      <c r="F385" s="100"/>
      <c r="G385" s="100"/>
      <c r="H385" s="100"/>
      <c r="I385" s="100"/>
      <c r="J385" s="100"/>
      <c r="K385" s="100"/>
      <c r="L385" s="100"/>
      <c r="M385" s="100"/>
      <c r="N385" s="100"/>
      <c r="O385" s="100"/>
      <c r="P385" s="100"/>
      <c r="Q385" s="100"/>
      <c r="R385" s="100"/>
      <c r="S385" s="100"/>
      <c r="T385" s="100"/>
      <c r="U385" s="100"/>
      <c r="V385" s="100"/>
      <c r="W385" s="100"/>
      <c r="X385" s="100"/>
    </row>
    <row r="386" spans="1:24" ht="14.25" customHeight="1">
      <c r="A386" s="100"/>
      <c r="B386" s="100"/>
      <c r="C386" s="100"/>
      <c r="D386" s="100"/>
      <c r="E386" s="100"/>
      <c r="F386" s="100"/>
      <c r="G386" s="100"/>
      <c r="H386" s="100"/>
      <c r="I386" s="100"/>
      <c r="J386" s="100"/>
      <c r="K386" s="100"/>
      <c r="L386" s="100"/>
      <c r="M386" s="100"/>
      <c r="N386" s="100"/>
      <c r="O386" s="100"/>
      <c r="P386" s="100"/>
      <c r="Q386" s="100"/>
      <c r="R386" s="100"/>
      <c r="S386" s="100"/>
      <c r="T386" s="100"/>
      <c r="U386" s="100"/>
      <c r="V386" s="100"/>
      <c r="W386" s="100"/>
      <c r="X386" s="100"/>
    </row>
    <row r="387" spans="1:24" ht="14.25" customHeight="1">
      <c r="A387" s="100"/>
      <c r="B387" s="100"/>
      <c r="C387" s="100"/>
      <c r="D387" s="100"/>
      <c r="E387" s="100"/>
      <c r="F387" s="100"/>
      <c r="G387" s="100"/>
      <c r="H387" s="100"/>
      <c r="I387" s="100"/>
      <c r="J387" s="100"/>
      <c r="K387" s="100"/>
      <c r="L387" s="100"/>
      <c r="M387" s="100"/>
      <c r="N387" s="100"/>
      <c r="O387" s="100"/>
      <c r="P387" s="100"/>
      <c r="Q387" s="100"/>
      <c r="R387" s="100"/>
      <c r="S387" s="100"/>
      <c r="T387" s="100"/>
      <c r="U387" s="100"/>
      <c r="V387" s="100"/>
      <c r="W387" s="100"/>
      <c r="X387" s="100"/>
    </row>
    <row r="388" spans="1:24" ht="14.25" customHeight="1">
      <c r="A388" s="100"/>
      <c r="B388" s="100"/>
      <c r="C388" s="100"/>
      <c r="D388" s="100"/>
      <c r="E388" s="100"/>
      <c r="F388" s="100"/>
      <c r="G388" s="100"/>
      <c r="H388" s="100"/>
      <c r="I388" s="100"/>
      <c r="J388" s="100"/>
      <c r="K388" s="100"/>
      <c r="L388" s="100"/>
      <c r="M388" s="100"/>
      <c r="N388" s="100"/>
      <c r="O388" s="100"/>
      <c r="P388" s="100"/>
      <c r="Q388" s="100"/>
      <c r="R388" s="100"/>
      <c r="S388" s="100"/>
      <c r="T388" s="100"/>
      <c r="U388" s="100"/>
      <c r="V388" s="100"/>
      <c r="W388" s="100"/>
      <c r="X388" s="100"/>
    </row>
    <row r="389" spans="1:24" ht="14.25" customHeight="1">
      <c r="A389" s="100"/>
      <c r="B389" s="100"/>
      <c r="C389" s="100"/>
      <c r="D389" s="100"/>
      <c r="E389" s="100"/>
      <c r="F389" s="100"/>
      <c r="G389" s="100"/>
      <c r="H389" s="100"/>
      <c r="I389" s="100"/>
      <c r="J389" s="100"/>
      <c r="K389" s="100"/>
      <c r="L389" s="100"/>
      <c r="M389" s="100"/>
      <c r="N389" s="100"/>
      <c r="O389" s="100"/>
      <c r="P389" s="100"/>
      <c r="Q389" s="100"/>
      <c r="R389" s="100"/>
      <c r="S389" s="100"/>
      <c r="T389" s="100"/>
      <c r="U389" s="100"/>
      <c r="V389" s="100"/>
      <c r="W389" s="100"/>
      <c r="X389" s="100"/>
    </row>
    <row r="390" spans="1:24" ht="14.25" customHeight="1">
      <c r="A390" s="100"/>
      <c r="B390" s="100"/>
      <c r="C390" s="100"/>
      <c r="D390" s="100"/>
      <c r="E390" s="100"/>
      <c r="F390" s="100"/>
      <c r="G390" s="100"/>
      <c r="H390" s="100"/>
      <c r="I390" s="100"/>
      <c r="J390" s="100"/>
      <c r="K390" s="100"/>
      <c r="L390" s="100"/>
      <c r="M390" s="100"/>
      <c r="N390" s="100"/>
      <c r="O390" s="100"/>
      <c r="P390" s="100"/>
      <c r="Q390" s="100"/>
      <c r="R390" s="100"/>
      <c r="S390" s="100"/>
      <c r="T390" s="100"/>
      <c r="U390" s="100"/>
      <c r="V390" s="100"/>
      <c r="W390" s="100"/>
      <c r="X390" s="100"/>
    </row>
    <row r="391" spans="1:24" ht="14.25" customHeight="1">
      <c r="A391" s="100"/>
      <c r="B391" s="100"/>
      <c r="C391" s="100"/>
      <c r="D391" s="100"/>
      <c r="E391" s="100"/>
      <c r="F391" s="100"/>
      <c r="G391" s="100"/>
      <c r="H391" s="100"/>
      <c r="I391" s="100"/>
      <c r="J391" s="100"/>
      <c r="K391" s="100"/>
      <c r="L391" s="100"/>
      <c r="M391" s="100"/>
      <c r="N391" s="100"/>
      <c r="O391" s="100"/>
      <c r="P391" s="100"/>
      <c r="Q391" s="100"/>
      <c r="R391" s="100"/>
      <c r="S391" s="100"/>
      <c r="T391" s="100"/>
      <c r="U391" s="100"/>
      <c r="V391" s="100"/>
      <c r="W391" s="100"/>
      <c r="X391" s="100"/>
    </row>
    <row r="392" spans="1:24" ht="14.25" customHeight="1">
      <c r="A392" s="100"/>
      <c r="B392" s="100"/>
      <c r="C392" s="100"/>
      <c r="D392" s="100"/>
      <c r="E392" s="100"/>
      <c r="F392" s="100"/>
      <c r="G392" s="100"/>
      <c r="H392" s="100"/>
      <c r="I392" s="100"/>
      <c r="J392" s="100"/>
      <c r="K392" s="100"/>
      <c r="L392" s="100"/>
      <c r="M392" s="100"/>
      <c r="N392" s="100"/>
      <c r="O392" s="100"/>
      <c r="P392" s="100"/>
      <c r="Q392" s="100"/>
      <c r="R392" s="100"/>
      <c r="S392" s="100"/>
      <c r="T392" s="100"/>
      <c r="U392" s="100"/>
      <c r="V392" s="100"/>
      <c r="W392" s="100"/>
      <c r="X392" s="100"/>
    </row>
    <row r="393" spans="1:24" ht="14.25" customHeight="1">
      <c r="A393" s="100"/>
      <c r="B393" s="100"/>
      <c r="C393" s="100"/>
      <c r="D393" s="100"/>
      <c r="E393" s="100"/>
      <c r="F393" s="100"/>
      <c r="G393" s="100"/>
      <c r="H393" s="100"/>
      <c r="I393" s="100"/>
      <c r="J393" s="100"/>
      <c r="K393" s="100"/>
      <c r="L393" s="100"/>
      <c r="M393" s="100"/>
      <c r="N393" s="100"/>
      <c r="O393" s="100"/>
      <c r="P393" s="100"/>
      <c r="Q393" s="100"/>
      <c r="R393" s="100"/>
      <c r="S393" s="100"/>
      <c r="T393" s="100"/>
      <c r="U393" s="100"/>
      <c r="V393" s="100"/>
      <c r="W393" s="100"/>
      <c r="X393" s="100"/>
    </row>
    <row r="394" spans="1:24" ht="14.25" customHeight="1">
      <c r="A394" s="100"/>
      <c r="B394" s="100"/>
      <c r="C394" s="100"/>
      <c r="D394" s="100"/>
      <c r="E394" s="100"/>
      <c r="F394" s="100"/>
      <c r="G394" s="100"/>
      <c r="H394" s="100"/>
      <c r="I394" s="100"/>
      <c r="J394" s="100"/>
      <c r="K394" s="100"/>
      <c r="L394" s="100"/>
      <c r="M394" s="100"/>
      <c r="N394" s="100"/>
      <c r="O394" s="100"/>
      <c r="P394" s="100"/>
      <c r="Q394" s="100"/>
      <c r="R394" s="100"/>
      <c r="S394" s="100"/>
      <c r="T394" s="100"/>
      <c r="U394" s="100"/>
      <c r="V394" s="100"/>
      <c r="W394" s="100"/>
      <c r="X394" s="100"/>
    </row>
    <row r="395" spans="1:24" ht="14.25" customHeight="1">
      <c r="A395" s="100"/>
      <c r="B395" s="100"/>
      <c r="C395" s="100"/>
      <c r="D395" s="100"/>
      <c r="E395" s="100"/>
      <c r="F395" s="100"/>
      <c r="G395" s="100"/>
      <c r="H395" s="100"/>
      <c r="I395" s="100"/>
      <c r="J395" s="100"/>
      <c r="K395" s="100"/>
      <c r="L395" s="100"/>
      <c r="M395" s="100"/>
      <c r="N395" s="100"/>
      <c r="O395" s="100"/>
      <c r="P395" s="100"/>
      <c r="Q395" s="100"/>
      <c r="R395" s="100"/>
      <c r="S395" s="100"/>
      <c r="T395" s="100"/>
      <c r="U395" s="100"/>
      <c r="V395" s="100"/>
      <c r="W395" s="100"/>
      <c r="X395" s="100"/>
    </row>
    <row r="396" spans="1:24" ht="14.25" customHeight="1">
      <c r="A396" s="100"/>
      <c r="B396" s="100"/>
      <c r="C396" s="100"/>
      <c r="D396" s="100"/>
      <c r="E396" s="100"/>
      <c r="F396" s="100"/>
      <c r="G396" s="100"/>
      <c r="H396" s="100"/>
      <c r="I396" s="100"/>
      <c r="J396" s="100"/>
      <c r="K396" s="100"/>
      <c r="L396" s="100"/>
      <c r="M396" s="100"/>
      <c r="N396" s="100"/>
      <c r="O396" s="100"/>
      <c r="P396" s="100"/>
      <c r="Q396" s="100"/>
      <c r="R396" s="100"/>
      <c r="S396" s="100"/>
      <c r="T396" s="100"/>
      <c r="U396" s="100"/>
      <c r="V396" s="100"/>
      <c r="W396" s="100"/>
      <c r="X396" s="100"/>
    </row>
    <row r="397" spans="1:24" ht="14.25" customHeight="1">
      <c r="A397" s="100"/>
      <c r="B397" s="100"/>
      <c r="C397" s="100"/>
      <c r="D397" s="100"/>
      <c r="E397" s="100"/>
      <c r="F397" s="100"/>
      <c r="G397" s="100"/>
      <c r="H397" s="100"/>
      <c r="I397" s="100"/>
      <c r="J397" s="100"/>
      <c r="K397" s="100"/>
      <c r="L397" s="100"/>
      <c r="M397" s="100"/>
      <c r="N397" s="100"/>
      <c r="O397" s="100"/>
      <c r="P397" s="100"/>
      <c r="Q397" s="100"/>
      <c r="R397" s="100"/>
      <c r="S397" s="100"/>
      <c r="T397" s="100"/>
      <c r="U397" s="100"/>
      <c r="V397" s="100"/>
      <c r="W397" s="100"/>
      <c r="X397" s="100"/>
    </row>
    <row r="398" spans="1:24" ht="14.25" customHeight="1">
      <c r="A398" s="100"/>
      <c r="B398" s="100"/>
      <c r="C398" s="100"/>
      <c r="D398" s="100"/>
      <c r="E398" s="100"/>
      <c r="F398" s="100"/>
      <c r="G398" s="100"/>
      <c r="H398" s="100"/>
      <c r="I398" s="100"/>
      <c r="J398" s="100"/>
      <c r="K398" s="100"/>
      <c r="L398" s="100"/>
      <c r="M398" s="100"/>
      <c r="N398" s="100"/>
      <c r="O398" s="100"/>
      <c r="P398" s="100"/>
      <c r="Q398" s="100"/>
      <c r="R398" s="100"/>
      <c r="S398" s="100"/>
      <c r="T398" s="100"/>
      <c r="U398" s="100"/>
      <c r="V398" s="100"/>
      <c r="W398" s="100"/>
      <c r="X398" s="100"/>
    </row>
    <row r="399" spans="1:24" ht="14.25" customHeight="1">
      <c r="A399" s="100"/>
      <c r="B399" s="100"/>
      <c r="C399" s="100"/>
      <c r="D399" s="100"/>
      <c r="E399" s="100"/>
      <c r="F399" s="100"/>
      <c r="G399" s="100"/>
      <c r="H399" s="100"/>
      <c r="I399" s="100"/>
      <c r="J399" s="100"/>
      <c r="K399" s="100"/>
      <c r="L399" s="100"/>
      <c r="M399" s="100"/>
      <c r="N399" s="100"/>
      <c r="O399" s="100"/>
      <c r="P399" s="100"/>
      <c r="Q399" s="100"/>
      <c r="R399" s="100"/>
      <c r="S399" s="100"/>
      <c r="T399" s="100"/>
      <c r="U399" s="100"/>
      <c r="V399" s="100"/>
      <c r="W399" s="100"/>
      <c r="X399" s="100"/>
    </row>
    <row r="400" spans="1:24" ht="14.25" customHeight="1">
      <c r="A400" s="100"/>
      <c r="B400" s="100"/>
      <c r="C400" s="100"/>
      <c r="D400" s="100"/>
      <c r="E400" s="100"/>
      <c r="F400" s="100"/>
      <c r="G400" s="100"/>
      <c r="H400" s="100"/>
      <c r="I400" s="100"/>
      <c r="J400" s="100"/>
      <c r="K400" s="100"/>
      <c r="L400" s="100"/>
      <c r="M400" s="100"/>
      <c r="N400" s="100"/>
      <c r="O400" s="100"/>
      <c r="P400" s="100"/>
      <c r="Q400" s="100"/>
      <c r="R400" s="100"/>
      <c r="S400" s="100"/>
      <c r="T400" s="100"/>
      <c r="U400" s="100"/>
      <c r="V400" s="100"/>
      <c r="W400" s="100"/>
      <c r="X400" s="100"/>
    </row>
    <row r="401" spans="1:24" ht="14.25" customHeight="1">
      <c r="A401" s="100"/>
      <c r="B401" s="100"/>
      <c r="C401" s="100"/>
      <c r="D401" s="100"/>
      <c r="E401" s="100"/>
      <c r="F401" s="100"/>
      <c r="G401" s="100"/>
      <c r="H401" s="100"/>
      <c r="I401" s="100"/>
      <c r="J401" s="100"/>
      <c r="K401" s="100"/>
      <c r="L401" s="100"/>
      <c r="M401" s="100"/>
      <c r="N401" s="100"/>
      <c r="O401" s="100"/>
      <c r="P401" s="100"/>
      <c r="Q401" s="100"/>
      <c r="R401" s="100"/>
      <c r="S401" s="100"/>
      <c r="T401" s="100"/>
      <c r="U401" s="100"/>
      <c r="V401" s="100"/>
      <c r="W401" s="100"/>
      <c r="X401" s="100"/>
    </row>
    <row r="402" spans="1:24" ht="14.25" customHeight="1">
      <c r="A402" s="100"/>
      <c r="B402" s="100"/>
      <c r="C402" s="100"/>
      <c r="D402" s="100"/>
      <c r="E402" s="100"/>
      <c r="F402" s="100"/>
      <c r="G402" s="100"/>
      <c r="H402" s="100"/>
      <c r="I402" s="100"/>
      <c r="J402" s="100"/>
      <c r="K402" s="100"/>
      <c r="L402" s="100"/>
      <c r="M402" s="100"/>
      <c r="N402" s="100"/>
      <c r="O402" s="100"/>
      <c r="P402" s="100"/>
      <c r="Q402" s="100"/>
      <c r="R402" s="100"/>
      <c r="S402" s="100"/>
      <c r="T402" s="100"/>
      <c r="U402" s="100"/>
      <c r="V402" s="100"/>
      <c r="W402" s="100"/>
      <c r="X402" s="100"/>
    </row>
    <row r="403" spans="1:24" ht="14.25" customHeight="1">
      <c r="A403" s="100"/>
      <c r="B403" s="100"/>
      <c r="C403" s="100"/>
      <c r="D403" s="100"/>
      <c r="E403" s="100"/>
      <c r="F403" s="100"/>
      <c r="G403" s="100"/>
      <c r="H403" s="100"/>
      <c r="I403" s="100"/>
      <c r="J403" s="100"/>
      <c r="K403" s="100"/>
      <c r="L403" s="100"/>
      <c r="M403" s="100"/>
      <c r="N403" s="100"/>
      <c r="O403" s="100"/>
      <c r="P403" s="100"/>
      <c r="Q403" s="100"/>
      <c r="R403" s="100"/>
      <c r="S403" s="100"/>
      <c r="T403" s="100"/>
      <c r="U403" s="100"/>
      <c r="V403" s="100"/>
      <c r="W403" s="100"/>
      <c r="X403" s="100"/>
    </row>
    <row r="404" spans="1:24" ht="14.25" customHeight="1">
      <c r="A404" s="100"/>
      <c r="B404" s="100"/>
      <c r="C404" s="100"/>
      <c r="D404" s="100"/>
      <c r="E404" s="100"/>
      <c r="F404" s="100"/>
      <c r="G404" s="100"/>
      <c r="H404" s="100"/>
      <c r="I404" s="100"/>
      <c r="J404" s="100"/>
      <c r="K404" s="100"/>
      <c r="L404" s="100"/>
      <c r="M404" s="100"/>
      <c r="N404" s="100"/>
      <c r="O404" s="100"/>
      <c r="P404" s="100"/>
      <c r="Q404" s="100"/>
      <c r="R404" s="100"/>
      <c r="S404" s="100"/>
      <c r="T404" s="100"/>
      <c r="U404" s="100"/>
      <c r="V404" s="100"/>
      <c r="W404" s="100"/>
      <c r="X404" s="100"/>
    </row>
    <row r="405" spans="1:24" ht="14.25" customHeight="1">
      <c r="A405" s="100"/>
      <c r="B405" s="100"/>
      <c r="C405" s="100"/>
      <c r="D405" s="100"/>
      <c r="E405" s="100"/>
      <c r="F405" s="100"/>
      <c r="G405" s="100"/>
      <c r="H405" s="100"/>
      <c r="I405" s="100"/>
      <c r="J405" s="100"/>
      <c r="K405" s="100"/>
      <c r="L405" s="100"/>
      <c r="M405" s="100"/>
      <c r="N405" s="100"/>
      <c r="O405" s="100"/>
      <c r="P405" s="100"/>
      <c r="Q405" s="100"/>
      <c r="R405" s="100"/>
      <c r="S405" s="100"/>
      <c r="T405" s="100"/>
      <c r="U405" s="100"/>
      <c r="V405" s="100"/>
      <c r="W405" s="100"/>
      <c r="X405" s="100"/>
    </row>
    <row r="406" spans="1:24" ht="14.25" customHeight="1">
      <c r="A406" s="100"/>
      <c r="B406" s="100"/>
      <c r="C406" s="100"/>
      <c r="D406" s="100"/>
      <c r="E406" s="100"/>
      <c r="F406" s="100"/>
      <c r="G406" s="100"/>
      <c r="H406" s="100"/>
      <c r="I406" s="100"/>
      <c r="J406" s="100"/>
      <c r="K406" s="100"/>
      <c r="L406" s="100"/>
      <c r="M406" s="100"/>
      <c r="N406" s="100"/>
      <c r="O406" s="100"/>
      <c r="P406" s="100"/>
      <c r="Q406" s="100"/>
      <c r="R406" s="100"/>
      <c r="S406" s="100"/>
      <c r="T406" s="100"/>
      <c r="U406" s="100"/>
      <c r="V406" s="100"/>
      <c r="W406" s="100"/>
      <c r="X406" s="100"/>
    </row>
    <row r="407" spans="1:24" ht="14.25" customHeight="1">
      <c r="A407" s="100"/>
      <c r="B407" s="100"/>
      <c r="C407" s="100"/>
      <c r="D407" s="100"/>
      <c r="E407" s="100"/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  <c r="P407" s="100"/>
      <c r="Q407" s="100"/>
      <c r="R407" s="100"/>
      <c r="S407" s="100"/>
      <c r="T407" s="100"/>
      <c r="U407" s="100"/>
      <c r="V407" s="100"/>
      <c r="W407" s="100"/>
      <c r="X407" s="100"/>
    </row>
    <row r="408" spans="1:24" ht="14.25" customHeight="1">
      <c r="A408" s="100"/>
      <c r="B408" s="100"/>
      <c r="C408" s="100"/>
      <c r="D408" s="100"/>
      <c r="E408" s="100"/>
      <c r="F408" s="100"/>
      <c r="G408" s="100"/>
      <c r="H408" s="100"/>
      <c r="I408" s="100"/>
      <c r="J408" s="100"/>
      <c r="K408" s="100"/>
      <c r="L408" s="100"/>
      <c r="M408" s="100"/>
      <c r="N408" s="100"/>
      <c r="O408" s="100"/>
      <c r="P408" s="100"/>
      <c r="Q408" s="100"/>
      <c r="R408" s="100"/>
      <c r="S408" s="100"/>
      <c r="T408" s="100"/>
      <c r="U408" s="100"/>
      <c r="V408" s="100"/>
      <c r="W408" s="100"/>
      <c r="X408" s="100"/>
    </row>
    <row r="409" spans="1:24" ht="14.25" customHeight="1">
      <c r="A409" s="100"/>
      <c r="B409" s="100"/>
      <c r="C409" s="100"/>
      <c r="D409" s="100"/>
      <c r="E409" s="100"/>
      <c r="F409" s="100"/>
      <c r="G409" s="100"/>
      <c r="H409" s="100"/>
      <c r="I409" s="100"/>
      <c r="J409" s="100"/>
      <c r="K409" s="100"/>
      <c r="L409" s="100"/>
      <c r="M409" s="100"/>
      <c r="N409" s="100"/>
      <c r="O409" s="100"/>
      <c r="P409" s="100"/>
      <c r="Q409" s="100"/>
      <c r="R409" s="100"/>
      <c r="S409" s="100"/>
      <c r="T409" s="100"/>
      <c r="U409" s="100"/>
      <c r="V409" s="100"/>
      <c r="W409" s="100"/>
      <c r="X409" s="100"/>
    </row>
    <row r="410" spans="1:24" ht="14.25" customHeight="1">
      <c r="A410" s="100"/>
      <c r="B410" s="100"/>
      <c r="C410" s="100"/>
      <c r="D410" s="100"/>
      <c r="E410" s="100"/>
      <c r="F410" s="100"/>
      <c r="G410" s="100"/>
      <c r="H410" s="100"/>
      <c r="I410" s="100"/>
      <c r="J410" s="100"/>
      <c r="K410" s="100"/>
      <c r="L410" s="100"/>
      <c r="M410" s="100"/>
      <c r="N410" s="100"/>
      <c r="O410" s="100"/>
      <c r="P410" s="100"/>
      <c r="Q410" s="100"/>
      <c r="R410" s="100"/>
      <c r="S410" s="100"/>
      <c r="T410" s="100"/>
      <c r="U410" s="100"/>
      <c r="V410" s="100"/>
      <c r="W410" s="100"/>
      <c r="X410" s="100"/>
    </row>
    <row r="411" spans="1:24" ht="14.25" customHeight="1">
      <c r="A411" s="100"/>
      <c r="B411" s="100"/>
      <c r="C411" s="100"/>
      <c r="D411" s="100"/>
      <c r="E411" s="100"/>
      <c r="F411" s="100"/>
      <c r="G411" s="100"/>
      <c r="H411" s="100"/>
      <c r="I411" s="100"/>
      <c r="J411" s="100"/>
      <c r="K411" s="100"/>
      <c r="L411" s="100"/>
      <c r="M411" s="100"/>
      <c r="N411" s="100"/>
      <c r="O411" s="100"/>
      <c r="P411" s="100"/>
      <c r="Q411" s="100"/>
      <c r="R411" s="100"/>
      <c r="S411" s="100"/>
      <c r="T411" s="100"/>
      <c r="U411" s="100"/>
      <c r="V411" s="100"/>
      <c r="W411" s="100"/>
      <c r="X411" s="100"/>
    </row>
    <row r="412" spans="1:24" ht="14.25" customHeight="1">
      <c r="A412" s="100"/>
      <c r="B412" s="100"/>
      <c r="C412" s="100"/>
      <c r="D412" s="100"/>
      <c r="E412" s="100"/>
      <c r="F412" s="100"/>
      <c r="G412" s="100"/>
      <c r="H412" s="100"/>
      <c r="I412" s="100"/>
      <c r="J412" s="100"/>
      <c r="K412" s="100"/>
      <c r="L412" s="100"/>
      <c r="M412" s="100"/>
      <c r="N412" s="100"/>
      <c r="O412" s="100"/>
      <c r="P412" s="100"/>
      <c r="Q412" s="100"/>
      <c r="R412" s="100"/>
      <c r="S412" s="100"/>
      <c r="T412" s="100"/>
      <c r="U412" s="100"/>
      <c r="V412" s="100"/>
      <c r="W412" s="100"/>
      <c r="X412" s="100"/>
    </row>
    <row r="413" spans="1:24" ht="14.25" customHeight="1">
      <c r="A413" s="100"/>
      <c r="B413" s="100"/>
      <c r="C413" s="100"/>
      <c r="D413" s="100"/>
      <c r="E413" s="100"/>
      <c r="F413" s="100"/>
      <c r="G413" s="100"/>
      <c r="H413" s="100"/>
      <c r="I413" s="100"/>
      <c r="J413" s="100"/>
      <c r="K413" s="100"/>
      <c r="L413" s="100"/>
      <c r="M413" s="100"/>
      <c r="N413" s="100"/>
      <c r="O413" s="100"/>
      <c r="P413" s="100"/>
      <c r="Q413" s="100"/>
      <c r="R413" s="100"/>
      <c r="S413" s="100"/>
      <c r="T413" s="100"/>
      <c r="U413" s="100"/>
      <c r="V413" s="100"/>
      <c r="W413" s="100"/>
      <c r="X413" s="100"/>
    </row>
    <row r="414" spans="1:24" ht="14.25" customHeight="1">
      <c r="A414" s="100"/>
      <c r="B414" s="100"/>
      <c r="C414" s="100"/>
      <c r="D414" s="100"/>
      <c r="E414" s="100"/>
      <c r="F414" s="100"/>
      <c r="G414" s="100"/>
      <c r="H414" s="100"/>
      <c r="I414" s="100"/>
      <c r="J414" s="100"/>
      <c r="K414" s="100"/>
      <c r="L414" s="100"/>
      <c r="M414" s="100"/>
      <c r="N414" s="100"/>
      <c r="O414" s="100"/>
      <c r="P414" s="100"/>
      <c r="Q414" s="100"/>
      <c r="R414" s="100"/>
      <c r="S414" s="100"/>
      <c r="T414" s="100"/>
      <c r="U414" s="100"/>
      <c r="V414" s="100"/>
      <c r="W414" s="100"/>
      <c r="X414" s="100"/>
    </row>
    <row r="415" spans="1:24" ht="14.25" customHeight="1">
      <c r="A415" s="100"/>
      <c r="B415" s="100"/>
      <c r="C415" s="100"/>
      <c r="D415" s="100"/>
      <c r="E415" s="100"/>
      <c r="F415" s="100"/>
      <c r="G415" s="100"/>
      <c r="H415" s="100"/>
      <c r="I415" s="100"/>
      <c r="J415" s="100"/>
      <c r="K415" s="100"/>
      <c r="L415" s="100"/>
      <c r="M415" s="100"/>
      <c r="N415" s="100"/>
      <c r="O415" s="100"/>
      <c r="P415" s="100"/>
      <c r="Q415" s="100"/>
      <c r="R415" s="100"/>
      <c r="S415" s="100"/>
      <c r="T415" s="100"/>
      <c r="U415" s="100"/>
      <c r="V415" s="100"/>
      <c r="W415" s="100"/>
      <c r="X415" s="100"/>
    </row>
    <row r="416" spans="1:24" ht="14.25" customHeight="1">
      <c r="A416" s="100"/>
      <c r="B416" s="100"/>
      <c r="C416" s="100"/>
      <c r="D416" s="100"/>
      <c r="E416" s="100"/>
      <c r="F416" s="100"/>
      <c r="G416" s="100"/>
      <c r="H416" s="100"/>
      <c r="I416" s="100"/>
      <c r="J416" s="100"/>
      <c r="K416" s="100"/>
      <c r="L416" s="100"/>
      <c r="M416" s="100"/>
      <c r="N416" s="100"/>
      <c r="O416" s="100"/>
      <c r="P416" s="100"/>
      <c r="Q416" s="100"/>
      <c r="R416" s="100"/>
      <c r="S416" s="100"/>
      <c r="T416" s="100"/>
      <c r="U416" s="100"/>
      <c r="V416" s="100"/>
      <c r="W416" s="100"/>
      <c r="X416" s="100"/>
    </row>
    <row r="417" spans="1:24" ht="14.25" customHeight="1">
      <c r="A417" s="100"/>
      <c r="B417" s="100"/>
      <c r="C417" s="100"/>
      <c r="D417" s="100"/>
      <c r="E417" s="100"/>
      <c r="F417" s="100"/>
      <c r="G417" s="100"/>
      <c r="H417" s="100"/>
      <c r="I417" s="100"/>
      <c r="J417" s="100"/>
      <c r="K417" s="100"/>
      <c r="L417" s="100"/>
      <c r="M417" s="100"/>
      <c r="N417" s="100"/>
      <c r="O417" s="100"/>
      <c r="P417" s="100"/>
      <c r="Q417" s="100"/>
      <c r="R417" s="100"/>
      <c r="S417" s="100"/>
      <c r="T417" s="100"/>
      <c r="U417" s="100"/>
      <c r="V417" s="100"/>
      <c r="W417" s="100"/>
      <c r="X417" s="100"/>
    </row>
    <row r="418" spans="1:24" ht="14.25" customHeight="1">
      <c r="A418" s="100"/>
      <c r="B418" s="100"/>
      <c r="C418" s="100"/>
      <c r="D418" s="100"/>
      <c r="E418" s="100"/>
      <c r="F418" s="100"/>
      <c r="G418" s="100"/>
      <c r="H418" s="100"/>
      <c r="I418" s="100"/>
      <c r="J418" s="100"/>
      <c r="K418" s="100"/>
      <c r="L418" s="100"/>
      <c r="M418" s="100"/>
      <c r="N418" s="100"/>
      <c r="O418" s="100"/>
      <c r="P418" s="100"/>
      <c r="Q418" s="100"/>
      <c r="R418" s="100"/>
      <c r="S418" s="100"/>
      <c r="T418" s="100"/>
      <c r="U418" s="100"/>
      <c r="V418" s="100"/>
      <c r="W418" s="100"/>
      <c r="X418" s="100"/>
    </row>
    <row r="419" spans="1:24" ht="14.25" customHeight="1">
      <c r="A419" s="100"/>
      <c r="B419" s="100"/>
      <c r="C419" s="100"/>
      <c r="D419" s="100"/>
      <c r="E419" s="100"/>
      <c r="F419" s="100"/>
      <c r="G419" s="100"/>
      <c r="H419" s="100"/>
      <c r="I419" s="100"/>
      <c r="J419" s="100"/>
      <c r="K419" s="100"/>
      <c r="L419" s="100"/>
      <c r="M419" s="100"/>
      <c r="N419" s="100"/>
      <c r="O419" s="100"/>
      <c r="P419" s="100"/>
      <c r="Q419" s="100"/>
      <c r="R419" s="100"/>
      <c r="S419" s="100"/>
      <c r="T419" s="100"/>
      <c r="U419" s="100"/>
      <c r="V419" s="100"/>
      <c r="W419" s="100"/>
      <c r="X419" s="100"/>
    </row>
    <row r="420" spans="1:24" ht="14.25" customHeight="1">
      <c r="A420" s="100"/>
      <c r="B420" s="100"/>
      <c r="C420" s="100"/>
      <c r="D420" s="100"/>
      <c r="E420" s="100"/>
      <c r="F420" s="100"/>
      <c r="G420" s="100"/>
      <c r="H420" s="100"/>
      <c r="I420" s="100"/>
      <c r="J420" s="100"/>
      <c r="K420" s="100"/>
      <c r="L420" s="100"/>
      <c r="M420" s="100"/>
      <c r="N420" s="100"/>
      <c r="O420" s="100"/>
      <c r="P420" s="100"/>
      <c r="Q420" s="100"/>
      <c r="R420" s="100"/>
      <c r="S420" s="100"/>
      <c r="T420" s="100"/>
      <c r="U420" s="100"/>
      <c r="V420" s="100"/>
      <c r="W420" s="100"/>
      <c r="X420" s="100"/>
    </row>
    <row r="421" spans="1:24" ht="14.25" customHeight="1">
      <c r="A421" s="100"/>
      <c r="B421" s="100"/>
      <c r="C421" s="100"/>
      <c r="D421" s="100"/>
      <c r="E421" s="100"/>
      <c r="F421" s="100"/>
      <c r="G421" s="100"/>
      <c r="H421" s="100"/>
      <c r="I421" s="100"/>
      <c r="J421" s="100"/>
      <c r="K421" s="100"/>
      <c r="L421" s="100"/>
      <c r="M421" s="100"/>
      <c r="N421" s="100"/>
      <c r="O421" s="100"/>
      <c r="P421" s="100"/>
      <c r="Q421" s="100"/>
      <c r="R421" s="100"/>
      <c r="S421" s="100"/>
      <c r="T421" s="100"/>
      <c r="U421" s="100"/>
      <c r="V421" s="100"/>
      <c r="W421" s="100"/>
      <c r="X421" s="100"/>
    </row>
    <row r="422" spans="1:24" ht="14.25" customHeight="1">
      <c r="A422" s="100"/>
      <c r="B422" s="100"/>
      <c r="C422" s="100"/>
      <c r="D422" s="100"/>
      <c r="E422" s="100"/>
      <c r="F422" s="100"/>
      <c r="G422" s="100"/>
      <c r="H422" s="100"/>
      <c r="I422" s="100"/>
      <c r="J422" s="100"/>
      <c r="K422" s="100"/>
      <c r="L422" s="100"/>
      <c r="M422" s="100"/>
      <c r="N422" s="100"/>
      <c r="O422" s="100"/>
      <c r="P422" s="100"/>
      <c r="Q422" s="100"/>
      <c r="R422" s="100"/>
      <c r="S422" s="100"/>
      <c r="T422" s="100"/>
      <c r="U422" s="100"/>
      <c r="V422" s="100"/>
      <c r="W422" s="100"/>
      <c r="X422" s="100"/>
    </row>
    <row r="423" spans="1:24" ht="14.25" customHeight="1">
      <c r="A423" s="100"/>
      <c r="B423" s="100"/>
      <c r="C423" s="100"/>
      <c r="D423" s="100"/>
      <c r="E423" s="100"/>
      <c r="F423" s="100"/>
      <c r="G423" s="100"/>
      <c r="H423" s="100"/>
      <c r="I423" s="100"/>
      <c r="J423" s="100"/>
      <c r="K423" s="100"/>
      <c r="L423" s="100"/>
      <c r="M423" s="100"/>
      <c r="N423" s="100"/>
      <c r="O423" s="100"/>
      <c r="P423" s="100"/>
      <c r="Q423" s="100"/>
      <c r="R423" s="100"/>
      <c r="S423" s="100"/>
      <c r="T423" s="100"/>
      <c r="U423" s="100"/>
      <c r="V423" s="100"/>
      <c r="W423" s="100"/>
      <c r="X423" s="100"/>
    </row>
    <row r="424" spans="1:24" ht="14.25" customHeight="1">
      <c r="A424" s="100"/>
      <c r="B424" s="100"/>
      <c r="C424" s="100"/>
      <c r="D424" s="100"/>
      <c r="E424" s="100"/>
      <c r="F424" s="100"/>
      <c r="G424" s="100"/>
      <c r="H424" s="100"/>
      <c r="I424" s="100"/>
      <c r="J424" s="100"/>
      <c r="K424" s="100"/>
      <c r="L424" s="100"/>
      <c r="M424" s="100"/>
      <c r="N424" s="100"/>
      <c r="O424" s="100"/>
      <c r="P424" s="100"/>
      <c r="Q424" s="100"/>
      <c r="R424" s="100"/>
      <c r="S424" s="100"/>
      <c r="T424" s="100"/>
      <c r="U424" s="100"/>
      <c r="V424" s="100"/>
      <c r="W424" s="100"/>
      <c r="X424" s="100"/>
    </row>
    <row r="425" spans="1:24" ht="14.25" customHeight="1">
      <c r="A425" s="100"/>
      <c r="B425" s="100"/>
      <c r="C425" s="100"/>
      <c r="D425" s="100"/>
      <c r="E425" s="100"/>
      <c r="F425" s="100"/>
      <c r="G425" s="100"/>
      <c r="H425" s="100"/>
      <c r="I425" s="100"/>
      <c r="J425" s="100"/>
      <c r="K425" s="100"/>
      <c r="L425" s="100"/>
      <c r="M425" s="100"/>
      <c r="N425" s="100"/>
      <c r="O425" s="100"/>
      <c r="P425" s="100"/>
      <c r="Q425" s="100"/>
      <c r="R425" s="100"/>
      <c r="S425" s="100"/>
      <c r="T425" s="100"/>
      <c r="U425" s="100"/>
      <c r="V425" s="100"/>
      <c r="W425" s="100"/>
      <c r="X425" s="100"/>
    </row>
    <row r="426" spans="1:24" ht="14.25" customHeight="1">
      <c r="A426" s="100"/>
      <c r="B426" s="100"/>
      <c r="C426" s="100"/>
      <c r="D426" s="100"/>
      <c r="E426" s="100"/>
      <c r="F426" s="100"/>
      <c r="G426" s="100"/>
      <c r="H426" s="100"/>
      <c r="I426" s="100"/>
      <c r="J426" s="100"/>
      <c r="K426" s="100"/>
      <c r="L426" s="100"/>
      <c r="M426" s="100"/>
      <c r="N426" s="100"/>
      <c r="O426" s="100"/>
      <c r="P426" s="100"/>
      <c r="Q426" s="100"/>
      <c r="R426" s="100"/>
      <c r="S426" s="100"/>
      <c r="T426" s="100"/>
      <c r="U426" s="100"/>
      <c r="V426" s="100"/>
      <c r="W426" s="100"/>
      <c r="X426" s="100"/>
    </row>
    <row r="427" spans="1:24" ht="14.25" customHeight="1">
      <c r="A427" s="100"/>
      <c r="B427" s="100"/>
      <c r="C427" s="100"/>
      <c r="D427" s="100"/>
      <c r="E427" s="100"/>
      <c r="F427" s="100"/>
      <c r="G427" s="100"/>
      <c r="H427" s="100"/>
      <c r="I427" s="100"/>
      <c r="J427" s="100"/>
      <c r="K427" s="100"/>
      <c r="L427" s="100"/>
      <c r="M427" s="100"/>
      <c r="N427" s="100"/>
      <c r="O427" s="100"/>
      <c r="P427" s="100"/>
      <c r="Q427" s="100"/>
      <c r="R427" s="100"/>
      <c r="S427" s="100"/>
      <c r="T427" s="100"/>
      <c r="U427" s="100"/>
      <c r="V427" s="100"/>
      <c r="W427" s="100"/>
      <c r="X427" s="100"/>
    </row>
    <row r="428" spans="1:24" ht="14.25" customHeight="1">
      <c r="A428" s="100"/>
      <c r="B428" s="100"/>
      <c r="C428" s="100"/>
      <c r="D428" s="100"/>
      <c r="E428" s="100"/>
      <c r="F428" s="100"/>
      <c r="G428" s="100"/>
      <c r="H428" s="100"/>
      <c r="I428" s="100"/>
      <c r="J428" s="100"/>
      <c r="K428" s="100"/>
      <c r="L428" s="100"/>
      <c r="M428" s="100"/>
      <c r="N428" s="100"/>
      <c r="O428" s="100"/>
      <c r="P428" s="100"/>
      <c r="Q428" s="100"/>
      <c r="R428" s="100"/>
      <c r="S428" s="100"/>
      <c r="T428" s="100"/>
      <c r="U428" s="100"/>
      <c r="V428" s="100"/>
      <c r="W428" s="100"/>
      <c r="X428" s="100"/>
    </row>
    <row r="429" spans="1:24" ht="14.25" customHeight="1">
      <c r="A429" s="100"/>
      <c r="B429" s="100"/>
      <c r="C429" s="100"/>
      <c r="D429" s="100"/>
      <c r="E429" s="100"/>
      <c r="F429" s="100"/>
      <c r="G429" s="100"/>
      <c r="H429" s="100"/>
      <c r="I429" s="100"/>
      <c r="J429" s="100"/>
      <c r="K429" s="100"/>
      <c r="L429" s="100"/>
      <c r="M429" s="100"/>
      <c r="N429" s="100"/>
      <c r="O429" s="100"/>
      <c r="P429" s="100"/>
      <c r="Q429" s="100"/>
      <c r="R429" s="100"/>
      <c r="S429" s="100"/>
      <c r="T429" s="100"/>
      <c r="U429" s="100"/>
      <c r="V429" s="100"/>
      <c r="W429" s="100"/>
      <c r="X429" s="100"/>
    </row>
    <row r="430" spans="1:24" ht="14.25" customHeight="1">
      <c r="A430" s="100"/>
      <c r="B430" s="100"/>
      <c r="C430" s="100"/>
      <c r="D430" s="100"/>
      <c r="E430" s="100"/>
      <c r="F430" s="100"/>
      <c r="G430" s="100"/>
      <c r="H430" s="100"/>
      <c r="I430" s="100"/>
      <c r="J430" s="100"/>
      <c r="K430" s="100"/>
      <c r="L430" s="100"/>
      <c r="M430" s="100"/>
      <c r="N430" s="100"/>
      <c r="O430" s="100"/>
      <c r="P430" s="100"/>
      <c r="Q430" s="100"/>
      <c r="R430" s="100"/>
      <c r="S430" s="100"/>
      <c r="T430" s="100"/>
      <c r="U430" s="100"/>
      <c r="V430" s="100"/>
      <c r="W430" s="100"/>
      <c r="X430" s="100"/>
    </row>
    <row r="431" spans="1:24" ht="14.25" customHeight="1">
      <c r="A431" s="100"/>
      <c r="B431" s="100"/>
      <c r="C431" s="100"/>
      <c r="D431" s="100"/>
      <c r="E431" s="100"/>
      <c r="F431" s="100"/>
      <c r="G431" s="100"/>
      <c r="H431" s="100"/>
      <c r="I431" s="100"/>
      <c r="J431" s="100"/>
      <c r="K431" s="100"/>
      <c r="L431" s="100"/>
      <c r="M431" s="100"/>
      <c r="N431" s="100"/>
      <c r="O431" s="100"/>
      <c r="P431" s="100"/>
      <c r="Q431" s="100"/>
      <c r="R431" s="100"/>
      <c r="S431" s="100"/>
      <c r="T431" s="100"/>
      <c r="U431" s="100"/>
      <c r="V431" s="100"/>
      <c r="W431" s="100"/>
      <c r="X431" s="100"/>
    </row>
    <row r="432" spans="1:24" ht="14.25" customHeight="1">
      <c r="A432" s="100"/>
      <c r="B432" s="100"/>
      <c r="C432" s="100"/>
      <c r="D432" s="100"/>
      <c r="E432" s="100"/>
      <c r="F432" s="100"/>
      <c r="G432" s="100"/>
      <c r="H432" s="100"/>
      <c r="I432" s="100"/>
      <c r="J432" s="100"/>
      <c r="K432" s="100"/>
      <c r="L432" s="100"/>
      <c r="M432" s="100"/>
      <c r="N432" s="100"/>
      <c r="O432" s="100"/>
      <c r="P432" s="100"/>
      <c r="Q432" s="100"/>
      <c r="R432" s="100"/>
      <c r="S432" s="100"/>
      <c r="T432" s="100"/>
      <c r="U432" s="100"/>
      <c r="V432" s="100"/>
      <c r="W432" s="100"/>
      <c r="X432" s="100"/>
    </row>
    <row r="433" spans="1:24" ht="14.25" customHeight="1">
      <c r="A433" s="100"/>
      <c r="B433" s="100"/>
      <c r="C433" s="100"/>
      <c r="D433" s="100"/>
      <c r="E433" s="100"/>
      <c r="F433" s="100"/>
      <c r="G433" s="100"/>
      <c r="H433" s="100"/>
      <c r="I433" s="100"/>
      <c r="J433" s="100"/>
      <c r="K433" s="100"/>
      <c r="L433" s="100"/>
      <c r="M433" s="100"/>
      <c r="N433" s="100"/>
      <c r="O433" s="100"/>
      <c r="P433" s="100"/>
      <c r="Q433" s="100"/>
      <c r="R433" s="100"/>
      <c r="S433" s="100"/>
      <c r="T433" s="100"/>
      <c r="U433" s="100"/>
      <c r="V433" s="100"/>
      <c r="W433" s="100"/>
      <c r="X433" s="100"/>
    </row>
    <row r="434" spans="1:24" ht="14.25" customHeight="1">
      <c r="A434" s="100"/>
      <c r="B434" s="100"/>
      <c r="C434" s="100"/>
      <c r="D434" s="100"/>
      <c r="E434" s="100"/>
      <c r="F434" s="100"/>
      <c r="G434" s="100"/>
      <c r="H434" s="100"/>
      <c r="I434" s="100"/>
      <c r="J434" s="100"/>
      <c r="K434" s="100"/>
      <c r="L434" s="100"/>
      <c r="M434" s="100"/>
      <c r="N434" s="100"/>
      <c r="O434" s="100"/>
      <c r="P434" s="100"/>
      <c r="Q434" s="100"/>
      <c r="R434" s="100"/>
      <c r="S434" s="100"/>
      <c r="T434" s="100"/>
      <c r="U434" s="100"/>
      <c r="V434" s="100"/>
      <c r="W434" s="100"/>
      <c r="X434" s="100"/>
    </row>
    <row r="435" spans="1:24" ht="14.25" customHeight="1">
      <c r="A435" s="100"/>
      <c r="B435" s="100"/>
      <c r="C435" s="100"/>
      <c r="D435" s="100"/>
      <c r="E435" s="100"/>
      <c r="F435" s="100"/>
      <c r="G435" s="100"/>
      <c r="H435" s="100"/>
      <c r="I435" s="100"/>
      <c r="J435" s="100"/>
      <c r="K435" s="100"/>
      <c r="L435" s="100"/>
      <c r="M435" s="100"/>
      <c r="N435" s="100"/>
      <c r="O435" s="100"/>
      <c r="P435" s="100"/>
      <c r="Q435" s="100"/>
      <c r="R435" s="100"/>
      <c r="S435" s="100"/>
      <c r="T435" s="100"/>
      <c r="U435" s="100"/>
      <c r="V435" s="100"/>
      <c r="W435" s="100"/>
      <c r="X435" s="100"/>
    </row>
    <row r="436" spans="1:24" ht="14.25" customHeight="1">
      <c r="A436" s="100"/>
      <c r="B436" s="100"/>
      <c r="C436" s="100"/>
      <c r="D436" s="100"/>
      <c r="E436" s="100"/>
      <c r="F436" s="100"/>
      <c r="G436" s="100"/>
      <c r="H436" s="100"/>
      <c r="I436" s="100"/>
      <c r="J436" s="100"/>
      <c r="K436" s="100"/>
      <c r="L436" s="100"/>
      <c r="M436" s="100"/>
      <c r="N436" s="100"/>
      <c r="O436" s="100"/>
      <c r="P436" s="100"/>
      <c r="Q436" s="100"/>
      <c r="R436" s="100"/>
      <c r="S436" s="100"/>
      <c r="T436" s="100"/>
      <c r="U436" s="100"/>
      <c r="V436" s="100"/>
      <c r="W436" s="100"/>
      <c r="X436" s="100"/>
    </row>
    <row r="437" spans="1:24" ht="14.25" customHeight="1">
      <c r="A437" s="100"/>
      <c r="B437" s="100"/>
      <c r="C437" s="100"/>
      <c r="D437" s="100"/>
      <c r="E437" s="100"/>
      <c r="F437" s="100"/>
      <c r="G437" s="100"/>
      <c r="H437" s="100"/>
      <c r="I437" s="100"/>
      <c r="J437" s="100"/>
      <c r="K437" s="100"/>
      <c r="L437" s="100"/>
      <c r="M437" s="100"/>
      <c r="N437" s="100"/>
      <c r="O437" s="100"/>
      <c r="P437" s="100"/>
      <c r="Q437" s="100"/>
      <c r="R437" s="100"/>
      <c r="S437" s="100"/>
      <c r="T437" s="100"/>
      <c r="U437" s="100"/>
      <c r="V437" s="100"/>
      <c r="W437" s="100"/>
      <c r="X437" s="100"/>
    </row>
    <row r="438" spans="1:24" ht="14.25" customHeight="1">
      <c r="A438" s="100"/>
      <c r="B438" s="100"/>
      <c r="C438" s="100"/>
      <c r="D438" s="100"/>
      <c r="E438" s="100"/>
      <c r="F438" s="100"/>
      <c r="G438" s="100"/>
      <c r="H438" s="100"/>
      <c r="I438" s="100"/>
      <c r="J438" s="100"/>
      <c r="K438" s="100"/>
      <c r="L438" s="100"/>
      <c r="M438" s="100"/>
      <c r="N438" s="100"/>
      <c r="O438" s="100"/>
      <c r="P438" s="100"/>
      <c r="Q438" s="100"/>
      <c r="R438" s="100"/>
      <c r="S438" s="100"/>
      <c r="T438" s="100"/>
      <c r="U438" s="100"/>
      <c r="V438" s="100"/>
      <c r="W438" s="100"/>
      <c r="X438" s="100"/>
    </row>
    <row r="439" spans="1:24" ht="14.25" customHeight="1">
      <c r="A439" s="100"/>
      <c r="B439" s="100"/>
      <c r="C439" s="100"/>
      <c r="D439" s="100"/>
      <c r="E439" s="100"/>
      <c r="F439" s="100"/>
      <c r="G439" s="100"/>
      <c r="H439" s="100"/>
      <c r="I439" s="100"/>
      <c r="J439" s="100"/>
      <c r="K439" s="100"/>
      <c r="L439" s="100"/>
      <c r="M439" s="100"/>
      <c r="N439" s="100"/>
      <c r="O439" s="100"/>
      <c r="P439" s="100"/>
      <c r="Q439" s="100"/>
      <c r="R439" s="100"/>
      <c r="S439" s="100"/>
      <c r="T439" s="100"/>
      <c r="U439" s="100"/>
      <c r="V439" s="100"/>
      <c r="W439" s="100"/>
      <c r="X439" s="100"/>
    </row>
    <row r="440" spans="1:24" ht="14.25" customHeight="1">
      <c r="A440" s="100"/>
      <c r="B440" s="100"/>
      <c r="C440" s="100"/>
      <c r="D440" s="100"/>
      <c r="E440" s="100"/>
      <c r="F440" s="100"/>
      <c r="G440" s="100"/>
      <c r="H440" s="100"/>
      <c r="I440" s="100"/>
      <c r="J440" s="100"/>
      <c r="K440" s="100"/>
      <c r="L440" s="100"/>
      <c r="M440" s="100"/>
      <c r="N440" s="100"/>
      <c r="O440" s="100"/>
      <c r="P440" s="100"/>
      <c r="Q440" s="100"/>
      <c r="R440" s="100"/>
      <c r="S440" s="100"/>
      <c r="T440" s="100"/>
      <c r="U440" s="100"/>
      <c r="V440" s="100"/>
      <c r="W440" s="100"/>
      <c r="X440" s="100"/>
    </row>
    <row r="441" spans="1:24" ht="14.25" customHeight="1">
      <c r="A441" s="100"/>
      <c r="B441" s="100"/>
      <c r="C441" s="100"/>
      <c r="D441" s="100"/>
      <c r="E441" s="100"/>
      <c r="F441" s="100"/>
      <c r="G441" s="100"/>
      <c r="H441" s="100"/>
      <c r="I441" s="100"/>
      <c r="J441" s="100"/>
      <c r="K441" s="100"/>
      <c r="L441" s="100"/>
      <c r="M441" s="100"/>
      <c r="N441" s="100"/>
      <c r="O441" s="100"/>
      <c r="P441" s="100"/>
      <c r="Q441" s="100"/>
      <c r="R441" s="100"/>
      <c r="S441" s="100"/>
      <c r="T441" s="100"/>
      <c r="U441" s="100"/>
      <c r="V441" s="100"/>
      <c r="W441" s="100"/>
      <c r="X441" s="100"/>
    </row>
    <row r="442" spans="1:24" ht="14.25" customHeight="1">
      <c r="A442" s="100"/>
      <c r="B442" s="100"/>
      <c r="C442" s="100"/>
      <c r="D442" s="100"/>
      <c r="E442" s="100"/>
      <c r="F442" s="100"/>
      <c r="G442" s="100"/>
      <c r="H442" s="100"/>
      <c r="I442" s="100"/>
      <c r="J442" s="100"/>
      <c r="K442" s="100"/>
      <c r="L442" s="100"/>
      <c r="M442" s="100"/>
      <c r="N442" s="100"/>
      <c r="O442" s="100"/>
      <c r="P442" s="100"/>
      <c r="Q442" s="100"/>
      <c r="R442" s="100"/>
      <c r="S442" s="100"/>
      <c r="T442" s="100"/>
      <c r="U442" s="100"/>
      <c r="V442" s="100"/>
      <c r="W442" s="100"/>
      <c r="X442" s="100"/>
    </row>
    <row r="443" spans="1:24" ht="14.25" customHeight="1">
      <c r="A443" s="100"/>
      <c r="B443" s="100"/>
      <c r="C443" s="100"/>
      <c r="D443" s="100"/>
      <c r="E443" s="100"/>
      <c r="F443" s="100"/>
      <c r="G443" s="100"/>
      <c r="H443" s="100"/>
      <c r="I443" s="100"/>
      <c r="J443" s="100"/>
      <c r="K443" s="100"/>
      <c r="L443" s="100"/>
      <c r="M443" s="100"/>
      <c r="N443" s="100"/>
      <c r="O443" s="100"/>
      <c r="P443" s="100"/>
      <c r="Q443" s="100"/>
      <c r="R443" s="100"/>
      <c r="S443" s="100"/>
      <c r="T443" s="100"/>
      <c r="U443" s="100"/>
      <c r="V443" s="100"/>
      <c r="W443" s="100"/>
      <c r="X443" s="100"/>
    </row>
    <row r="444" spans="1:24" ht="14.25" customHeight="1">
      <c r="A444" s="100"/>
      <c r="B444" s="100"/>
      <c r="C444" s="100"/>
      <c r="D444" s="100"/>
      <c r="E444" s="100"/>
      <c r="F444" s="100"/>
      <c r="G444" s="100"/>
      <c r="H444" s="100"/>
      <c r="I444" s="100"/>
      <c r="J444" s="100"/>
      <c r="K444" s="100"/>
      <c r="L444" s="100"/>
      <c r="M444" s="100"/>
      <c r="N444" s="100"/>
      <c r="O444" s="100"/>
      <c r="P444" s="100"/>
      <c r="Q444" s="100"/>
      <c r="R444" s="100"/>
      <c r="S444" s="100"/>
      <c r="T444" s="100"/>
      <c r="U444" s="100"/>
      <c r="V444" s="100"/>
      <c r="W444" s="100"/>
      <c r="X444" s="100"/>
    </row>
    <row r="445" spans="1:24" ht="14.25" customHeight="1">
      <c r="A445" s="100"/>
      <c r="B445" s="100"/>
      <c r="C445" s="100"/>
      <c r="D445" s="100"/>
      <c r="E445" s="100"/>
      <c r="F445" s="100"/>
      <c r="G445" s="100"/>
      <c r="H445" s="100"/>
      <c r="I445" s="100"/>
      <c r="J445" s="100"/>
      <c r="K445" s="100"/>
      <c r="L445" s="100"/>
      <c r="M445" s="100"/>
      <c r="N445" s="100"/>
      <c r="O445" s="100"/>
      <c r="P445" s="100"/>
      <c r="Q445" s="100"/>
      <c r="R445" s="100"/>
      <c r="S445" s="100"/>
      <c r="T445" s="100"/>
      <c r="U445" s="100"/>
      <c r="V445" s="100"/>
      <c r="W445" s="100"/>
      <c r="X445" s="100"/>
    </row>
    <row r="446" spans="1:24" ht="14.25" customHeight="1">
      <c r="A446" s="100"/>
      <c r="B446" s="100"/>
      <c r="C446" s="100"/>
      <c r="D446" s="100"/>
      <c r="E446" s="100"/>
      <c r="F446" s="100"/>
      <c r="G446" s="100"/>
      <c r="H446" s="100"/>
      <c r="I446" s="100"/>
      <c r="J446" s="100"/>
      <c r="K446" s="100"/>
      <c r="L446" s="100"/>
      <c r="M446" s="100"/>
      <c r="N446" s="100"/>
      <c r="O446" s="100"/>
      <c r="P446" s="100"/>
      <c r="Q446" s="100"/>
      <c r="R446" s="100"/>
      <c r="S446" s="100"/>
      <c r="T446" s="100"/>
      <c r="U446" s="100"/>
      <c r="V446" s="100"/>
      <c r="W446" s="100"/>
      <c r="X446" s="100"/>
    </row>
    <row r="447" spans="1:24" ht="14.25" customHeight="1">
      <c r="A447" s="100"/>
      <c r="B447" s="100"/>
      <c r="C447" s="100"/>
      <c r="D447" s="100"/>
      <c r="E447" s="100"/>
      <c r="F447" s="100"/>
      <c r="G447" s="100"/>
      <c r="H447" s="100"/>
      <c r="I447" s="100"/>
      <c r="J447" s="100"/>
      <c r="K447" s="100"/>
      <c r="L447" s="100"/>
      <c r="M447" s="100"/>
      <c r="N447" s="100"/>
      <c r="O447" s="100"/>
      <c r="P447" s="100"/>
      <c r="Q447" s="100"/>
      <c r="R447" s="100"/>
      <c r="S447" s="100"/>
      <c r="T447" s="100"/>
      <c r="U447" s="100"/>
      <c r="V447" s="100"/>
      <c r="W447" s="100"/>
      <c r="X447" s="100"/>
    </row>
    <row r="448" spans="1:24" ht="14.25" customHeight="1">
      <c r="A448" s="100"/>
      <c r="B448" s="100"/>
      <c r="C448" s="100"/>
      <c r="D448" s="100"/>
      <c r="E448" s="100"/>
      <c r="F448" s="100"/>
      <c r="G448" s="100"/>
      <c r="H448" s="100"/>
      <c r="I448" s="100"/>
      <c r="J448" s="100"/>
      <c r="K448" s="100"/>
      <c r="L448" s="100"/>
      <c r="M448" s="100"/>
      <c r="N448" s="100"/>
      <c r="O448" s="100"/>
      <c r="P448" s="100"/>
      <c r="Q448" s="100"/>
      <c r="R448" s="100"/>
      <c r="S448" s="100"/>
      <c r="T448" s="100"/>
      <c r="U448" s="100"/>
      <c r="V448" s="100"/>
      <c r="W448" s="100"/>
      <c r="X448" s="100"/>
    </row>
    <row r="449" spans="1:24" ht="14.25" customHeight="1">
      <c r="A449" s="100"/>
      <c r="B449" s="100"/>
      <c r="C449" s="100"/>
      <c r="D449" s="100"/>
      <c r="E449" s="100"/>
      <c r="F449" s="100"/>
      <c r="G449" s="100"/>
      <c r="H449" s="100"/>
      <c r="I449" s="100"/>
      <c r="J449" s="100"/>
      <c r="K449" s="100"/>
      <c r="L449" s="100"/>
      <c r="M449" s="100"/>
      <c r="N449" s="100"/>
      <c r="O449" s="100"/>
      <c r="P449" s="100"/>
      <c r="Q449" s="100"/>
      <c r="R449" s="100"/>
      <c r="S449" s="100"/>
      <c r="T449" s="100"/>
      <c r="U449" s="100"/>
      <c r="V449" s="100"/>
      <c r="W449" s="100"/>
      <c r="X449" s="100"/>
    </row>
    <row r="450" spans="1:24" ht="14.25" customHeight="1">
      <c r="A450" s="100"/>
      <c r="B450" s="100"/>
      <c r="C450" s="100"/>
      <c r="D450" s="100"/>
      <c r="E450" s="100"/>
      <c r="F450" s="100"/>
      <c r="G450" s="100"/>
      <c r="H450" s="100"/>
      <c r="I450" s="100"/>
      <c r="J450" s="100"/>
      <c r="K450" s="100"/>
      <c r="L450" s="100"/>
      <c r="M450" s="100"/>
      <c r="N450" s="100"/>
      <c r="O450" s="100"/>
      <c r="P450" s="100"/>
      <c r="Q450" s="100"/>
      <c r="R450" s="100"/>
      <c r="S450" s="100"/>
      <c r="T450" s="100"/>
      <c r="U450" s="100"/>
      <c r="V450" s="100"/>
      <c r="W450" s="100"/>
      <c r="X450" s="100"/>
    </row>
    <row r="451" spans="1:24" ht="14.25" customHeight="1">
      <c r="A451" s="100"/>
      <c r="B451" s="100"/>
      <c r="C451" s="100"/>
      <c r="D451" s="100"/>
      <c r="E451" s="100"/>
      <c r="F451" s="100"/>
      <c r="G451" s="100"/>
      <c r="H451" s="100"/>
      <c r="I451" s="100"/>
      <c r="J451" s="100"/>
      <c r="K451" s="100"/>
      <c r="L451" s="100"/>
      <c r="M451" s="100"/>
      <c r="N451" s="100"/>
      <c r="O451" s="100"/>
      <c r="P451" s="100"/>
      <c r="Q451" s="100"/>
      <c r="R451" s="100"/>
      <c r="S451" s="100"/>
      <c r="T451" s="100"/>
      <c r="U451" s="100"/>
      <c r="V451" s="100"/>
      <c r="W451" s="100"/>
      <c r="X451" s="100"/>
    </row>
    <row r="452" spans="1:24" ht="14.25" customHeight="1">
      <c r="A452" s="100"/>
      <c r="B452" s="100"/>
      <c r="C452" s="100"/>
      <c r="D452" s="100"/>
      <c r="E452" s="100"/>
      <c r="F452" s="100"/>
      <c r="G452" s="100"/>
      <c r="H452" s="100"/>
      <c r="I452" s="100"/>
      <c r="J452" s="100"/>
      <c r="K452" s="100"/>
      <c r="L452" s="100"/>
      <c r="M452" s="100"/>
      <c r="N452" s="100"/>
      <c r="O452" s="100"/>
      <c r="P452" s="100"/>
      <c r="Q452" s="100"/>
      <c r="R452" s="100"/>
      <c r="S452" s="100"/>
      <c r="T452" s="100"/>
      <c r="U452" s="100"/>
      <c r="V452" s="100"/>
      <c r="W452" s="100"/>
      <c r="X452" s="100"/>
    </row>
    <row r="453" spans="1:24" ht="14.25" customHeight="1">
      <c r="A453" s="100"/>
      <c r="B453" s="100"/>
      <c r="C453" s="100"/>
      <c r="D453" s="100"/>
      <c r="E453" s="100"/>
      <c r="F453" s="100"/>
      <c r="G453" s="100"/>
      <c r="H453" s="100"/>
      <c r="I453" s="100"/>
      <c r="J453" s="100"/>
      <c r="K453" s="100"/>
      <c r="L453" s="100"/>
      <c r="M453" s="100"/>
      <c r="N453" s="100"/>
      <c r="O453" s="100"/>
      <c r="P453" s="100"/>
      <c r="Q453" s="100"/>
      <c r="R453" s="100"/>
      <c r="S453" s="100"/>
      <c r="T453" s="100"/>
      <c r="U453" s="100"/>
      <c r="V453" s="100"/>
      <c r="W453" s="100"/>
      <c r="X453" s="100"/>
    </row>
    <row r="454" spans="1:24" ht="14.25" customHeight="1">
      <c r="A454" s="100"/>
      <c r="B454" s="100"/>
      <c r="C454" s="100"/>
      <c r="D454" s="100"/>
      <c r="E454" s="100"/>
      <c r="F454" s="100"/>
      <c r="G454" s="100"/>
      <c r="H454" s="100"/>
      <c r="I454" s="100"/>
      <c r="J454" s="100"/>
      <c r="K454" s="100"/>
      <c r="L454" s="100"/>
      <c r="M454" s="100"/>
      <c r="N454" s="100"/>
      <c r="O454" s="100"/>
      <c r="P454" s="100"/>
      <c r="Q454" s="100"/>
      <c r="R454" s="100"/>
      <c r="S454" s="100"/>
      <c r="T454" s="100"/>
      <c r="U454" s="100"/>
      <c r="V454" s="100"/>
      <c r="W454" s="100"/>
      <c r="X454" s="100"/>
    </row>
    <row r="455" spans="1:24" ht="14.25" customHeight="1">
      <c r="A455" s="100"/>
      <c r="B455" s="100"/>
      <c r="C455" s="100"/>
      <c r="D455" s="100"/>
      <c r="E455" s="100"/>
      <c r="F455" s="100"/>
      <c r="G455" s="100"/>
      <c r="H455" s="100"/>
      <c r="I455" s="100"/>
      <c r="J455" s="100"/>
      <c r="K455" s="100"/>
      <c r="L455" s="100"/>
      <c r="M455" s="100"/>
      <c r="N455" s="100"/>
      <c r="O455" s="100"/>
      <c r="P455" s="100"/>
      <c r="Q455" s="100"/>
      <c r="R455" s="100"/>
      <c r="S455" s="100"/>
      <c r="T455" s="100"/>
      <c r="U455" s="100"/>
      <c r="V455" s="100"/>
      <c r="W455" s="100"/>
      <c r="X455" s="100"/>
    </row>
    <row r="456" spans="1:24" ht="14.25" customHeight="1">
      <c r="A456" s="100"/>
      <c r="B456" s="100"/>
      <c r="C456" s="100"/>
      <c r="D456" s="100"/>
      <c r="E456" s="100"/>
      <c r="F456" s="100"/>
      <c r="G456" s="100"/>
      <c r="H456" s="100"/>
      <c r="I456" s="100"/>
      <c r="J456" s="100"/>
      <c r="K456" s="100"/>
      <c r="L456" s="100"/>
      <c r="M456" s="100"/>
      <c r="N456" s="100"/>
      <c r="O456" s="100"/>
      <c r="P456" s="100"/>
      <c r="Q456" s="100"/>
      <c r="R456" s="100"/>
      <c r="S456" s="100"/>
      <c r="T456" s="100"/>
      <c r="U456" s="100"/>
      <c r="V456" s="100"/>
      <c r="W456" s="100"/>
      <c r="X456" s="100"/>
    </row>
    <row r="457" spans="1:24" ht="14.25" customHeight="1">
      <c r="A457" s="100"/>
      <c r="B457" s="100"/>
      <c r="C457" s="100"/>
      <c r="D457" s="100"/>
      <c r="E457" s="100"/>
      <c r="F457" s="100"/>
      <c r="G457" s="100"/>
      <c r="H457" s="100"/>
      <c r="I457" s="100"/>
      <c r="J457" s="100"/>
      <c r="K457" s="100"/>
      <c r="L457" s="100"/>
      <c r="M457" s="100"/>
      <c r="N457" s="100"/>
      <c r="O457" s="100"/>
      <c r="P457" s="100"/>
      <c r="Q457" s="100"/>
      <c r="R457" s="100"/>
      <c r="S457" s="100"/>
      <c r="T457" s="100"/>
      <c r="U457" s="100"/>
      <c r="V457" s="100"/>
      <c r="W457" s="100"/>
      <c r="X457" s="100"/>
    </row>
    <row r="458" spans="1:24" ht="14.25" customHeight="1">
      <c r="A458" s="100"/>
      <c r="B458" s="100"/>
      <c r="C458" s="100"/>
      <c r="D458" s="100"/>
      <c r="E458" s="100"/>
      <c r="F458" s="100"/>
      <c r="G458" s="100"/>
      <c r="H458" s="100"/>
      <c r="I458" s="100"/>
      <c r="J458" s="100"/>
      <c r="K458" s="100"/>
      <c r="L458" s="100"/>
      <c r="M458" s="100"/>
      <c r="N458" s="100"/>
      <c r="O458" s="100"/>
      <c r="P458" s="100"/>
      <c r="Q458" s="100"/>
      <c r="R458" s="100"/>
      <c r="S458" s="100"/>
      <c r="T458" s="100"/>
      <c r="U458" s="100"/>
      <c r="V458" s="100"/>
      <c r="W458" s="100"/>
      <c r="X458" s="100"/>
    </row>
    <row r="459" spans="1:24" ht="14.25" customHeight="1">
      <c r="A459" s="100"/>
      <c r="B459" s="100"/>
      <c r="C459" s="100"/>
      <c r="D459" s="100"/>
      <c r="E459" s="100"/>
      <c r="F459" s="100"/>
      <c r="G459" s="100"/>
      <c r="H459" s="100"/>
      <c r="I459" s="100"/>
      <c r="J459" s="100"/>
      <c r="K459" s="100"/>
      <c r="L459" s="100"/>
      <c r="M459" s="100"/>
      <c r="N459" s="100"/>
      <c r="O459" s="100"/>
      <c r="P459" s="100"/>
      <c r="Q459" s="100"/>
      <c r="R459" s="100"/>
      <c r="S459" s="100"/>
      <c r="T459" s="100"/>
      <c r="U459" s="100"/>
      <c r="V459" s="100"/>
      <c r="W459" s="100"/>
      <c r="X459" s="100"/>
    </row>
    <row r="460" spans="1:24" ht="14.25" customHeight="1">
      <c r="A460" s="100"/>
      <c r="B460" s="100"/>
      <c r="C460" s="100"/>
      <c r="D460" s="100"/>
      <c r="E460" s="100"/>
      <c r="F460" s="100"/>
      <c r="G460" s="100"/>
      <c r="H460" s="100"/>
      <c r="I460" s="100"/>
      <c r="J460" s="100"/>
      <c r="K460" s="100"/>
      <c r="L460" s="100"/>
      <c r="M460" s="100"/>
      <c r="N460" s="100"/>
      <c r="O460" s="100"/>
      <c r="P460" s="100"/>
      <c r="Q460" s="100"/>
      <c r="R460" s="100"/>
      <c r="S460" s="100"/>
      <c r="T460" s="100"/>
      <c r="U460" s="100"/>
      <c r="V460" s="100"/>
      <c r="W460" s="100"/>
      <c r="X460" s="100"/>
    </row>
    <row r="461" spans="1:24" ht="14.25" customHeight="1">
      <c r="A461" s="100"/>
      <c r="B461" s="100"/>
      <c r="C461" s="100"/>
      <c r="D461" s="100"/>
      <c r="E461" s="100"/>
      <c r="F461" s="100"/>
      <c r="G461" s="100"/>
      <c r="H461" s="100"/>
      <c r="I461" s="100"/>
      <c r="J461" s="100"/>
      <c r="K461" s="100"/>
      <c r="L461" s="100"/>
      <c r="M461" s="100"/>
      <c r="N461" s="100"/>
      <c r="O461" s="100"/>
      <c r="P461" s="100"/>
      <c r="Q461" s="100"/>
      <c r="R461" s="100"/>
      <c r="S461" s="100"/>
      <c r="T461" s="100"/>
      <c r="U461" s="100"/>
      <c r="V461" s="100"/>
      <c r="W461" s="100"/>
      <c r="X461" s="100"/>
    </row>
    <row r="462" spans="1:24" ht="14.25" customHeight="1">
      <c r="A462" s="100"/>
      <c r="B462" s="100"/>
      <c r="C462" s="100"/>
      <c r="D462" s="100"/>
      <c r="E462" s="100"/>
      <c r="F462" s="100"/>
      <c r="G462" s="100"/>
      <c r="H462" s="100"/>
      <c r="I462" s="100"/>
      <c r="J462" s="100"/>
      <c r="K462" s="100"/>
      <c r="L462" s="100"/>
      <c r="M462" s="100"/>
      <c r="N462" s="100"/>
      <c r="O462" s="100"/>
      <c r="P462" s="100"/>
      <c r="Q462" s="100"/>
      <c r="R462" s="100"/>
      <c r="S462" s="100"/>
      <c r="T462" s="100"/>
      <c r="U462" s="100"/>
      <c r="V462" s="100"/>
      <c r="W462" s="100"/>
      <c r="X462" s="100"/>
    </row>
    <row r="463" spans="1:24" ht="14.25" customHeight="1">
      <c r="A463" s="100"/>
      <c r="B463" s="100"/>
      <c r="C463" s="100"/>
      <c r="D463" s="100"/>
      <c r="E463" s="100"/>
      <c r="F463" s="100"/>
      <c r="G463" s="100"/>
      <c r="H463" s="100"/>
      <c r="I463" s="100"/>
      <c r="J463" s="100"/>
      <c r="K463" s="100"/>
      <c r="L463" s="100"/>
      <c r="M463" s="100"/>
      <c r="N463" s="100"/>
      <c r="O463" s="100"/>
      <c r="P463" s="100"/>
      <c r="Q463" s="100"/>
      <c r="R463" s="100"/>
      <c r="S463" s="100"/>
      <c r="T463" s="100"/>
      <c r="U463" s="100"/>
      <c r="V463" s="100"/>
      <c r="W463" s="100"/>
      <c r="X463" s="100"/>
    </row>
    <row r="464" spans="1:24" ht="14.25" customHeight="1">
      <c r="A464" s="100"/>
      <c r="B464" s="100"/>
      <c r="C464" s="100"/>
      <c r="D464" s="100"/>
      <c r="E464" s="100"/>
      <c r="F464" s="100"/>
      <c r="G464" s="100"/>
      <c r="H464" s="100"/>
      <c r="I464" s="100"/>
      <c r="J464" s="100"/>
      <c r="K464" s="100"/>
      <c r="L464" s="100"/>
      <c r="M464" s="100"/>
      <c r="N464" s="100"/>
      <c r="O464" s="100"/>
      <c r="P464" s="100"/>
      <c r="Q464" s="100"/>
      <c r="R464" s="100"/>
      <c r="S464" s="100"/>
      <c r="T464" s="100"/>
      <c r="U464" s="100"/>
      <c r="V464" s="100"/>
      <c r="W464" s="100"/>
      <c r="X464" s="100"/>
    </row>
    <row r="465" spans="1:24" ht="14.25" customHeight="1">
      <c r="A465" s="100"/>
      <c r="B465" s="100"/>
      <c r="C465" s="100"/>
      <c r="D465" s="100"/>
      <c r="E465" s="100"/>
      <c r="F465" s="100"/>
      <c r="G465" s="100"/>
      <c r="H465" s="100"/>
      <c r="I465" s="100"/>
      <c r="J465" s="100"/>
      <c r="K465" s="100"/>
      <c r="L465" s="100"/>
      <c r="M465" s="100"/>
      <c r="N465" s="100"/>
      <c r="O465" s="100"/>
      <c r="P465" s="100"/>
      <c r="Q465" s="100"/>
      <c r="R465" s="100"/>
      <c r="S465" s="100"/>
      <c r="T465" s="100"/>
      <c r="U465" s="100"/>
      <c r="V465" s="100"/>
      <c r="W465" s="100"/>
      <c r="X465" s="100"/>
    </row>
    <row r="466" spans="1:24" ht="14.25" customHeight="1">
      <c r="A466" s="100"/>
      <c r="B466" s="100"/>
      <c r="C466" s="100"/>
      <c r="D466" s="100"/>
      <c r="E466" s="100"/>
      <c r="F466" s="100"/>
      <c r="G466" s="100"/>
      <c r="H466" s="100"/>
      <c r="I466" s="100"/>
      <c r="J466" s="100"/>
      <c r="K466" s="100"/>
      <c r="L466" s="100"/>
      <c r="M466" s="100"/>
      <c r="N466" s="100"/>
      <c r="O466" s="100"/>
      <c r="P466" s="100"/>
      <c r="Q466" s="100"/>
      <c r="R466" s="100"/>
      <c r="S466" s="100"/>
      <c r="T466" s="100"/>
      <c r="U466" s="100"/>
      <c r="V466" s="100"/>
      <c r="W466" s="100"/>
      <c r="X466" s="100"/>
    </row>
    <row r="467" spans="1:24" ht="14.25" customHeight="1">
      <c r="A467" s="100"/>
      <c r="B467" s="100"/>
      <c r="C467" s="100"/>
      <c r="D467" s="100"/>
      <c r="E467" s="100"/>
      <c r="F467" s="100"/>
      <c r="G467" s="100"/>
      <c r="H467" s="100"/>
      <c r="I467" s="100"/>
      <c r="J467" s="100"/>
      <c r="K467" s="100"/>
      <c r="L467" s="100"/>
      <c r="M467" s="100"/>
      <c r="N467" s="100"/>
      <c r="O467" s="100"/>
      <c r="P467" s="100"/>
      <c r="Q467" s="100"/>
      <c r="R467" s="100"/>
      <c r="S467" s="100"/>
      <c r="T467" s="100"/>
      <c r="U467" s="100"/>
      <c r="V467" s="100"/>
      <c r="W467" s="100"/>
      <c r="X467" s="100"/>
    </row>
    <row r="468" spans="1:24" ht="14.25" customHeight="1">
      <c r="A468" s="100"/>
      <c r="B468" s="100"/>
      <c r="C468" s="100"/>
      <c r="D468" s="100"/>
      <c r="E468" s="100"/>
      <c r="F468" s="100"/>
      <c r="G468" s="100"/>
      <c r="H468" s="100"/>
      <c r="I468" s="100"/>
      <c r="J468" s="100"/>
      <c r="K468" s="100"/>
      <c r="L468" s="100"/>
      <c r="M468" s="100"/>
      <c r="N468" s="100"/>
      <c r="O468" s="100"/>
      <c r="P468" s="100"/>
      <c r="Q468" s="100"/>
      <c r="R468" s="100"/>
      <c r="S468" s="100"/>
      <c r="T468" s="100"/>
      <c r="U468" s="100"/>
      <c r="V468" s="100"/>
      <c r="W468" s="100"/>
      <c r="X468" s="100"/>
    </row>
    <row r="469" spans="1:24" ht="14.25" customHeight="1">
      <c r="A469" s="100"/>
      <c r="B469" s="100"/>
      <c r="C469" s="100"/>
      <c r="D469" s="100"/>
      <c r="E469" s="100"/>
      <c r="F469" s="100"/>
      <c r="G469" s="100"/>
      <c r="H469" s="100"/>
      <c r="I469" s="100"/>
      <c r="J469" s="100"/>
      <c r="K469" s="100"/>
      <c r="L469" s="100"/>
      <c r="M469" s="100"/>
      <c r="N469" s="100"/>
      <c r="O469" s="100"/>
      <c r="P469" s="100"/>
      <c r="Q469" s="100"/>
      <c r="R469" s="100"/>
      <c r="S469" s="100"/>
      <c r="T469" s="100"/>
      <c r="U469" s="100"/>
      <c r="V469" s="100"/>
      <c r="W469" s="100"/>
      <c r="X469" s="100"/>
    </row>
    <row r="470" spans="1:24" ht="14.25" customHeight="1">
      <c r="A470" s="100"/>
      <c r="B470" s="100"/>
      <c r="C470" s="100"/>
      <c r="D470" s="100"/>
      <c r="E470" s="100"/>
      <c r="F470" s="100"/>
      <c r="G470" s="100"/>
      <c r="H470" s="100"/>
      <c r="I470" s="100"/>
      <c r="J470" s="100"/>
      <c r="K470" s="100"/>
      <c r="L470" s="100"/>
      <c r="M470" s="100"/>
      <c r="N470" s="100"/>
      <c r="O470" s="100"/>
      <c r="P470" s="100"/>
      <c r="Q470" s="100"/>
      <c r="R470" s="100"/>
      <c r="S470" s="100"/>
      <c r="T470" s="100"/>
      <c r="U470" s="100"/>
      <c r="V470" s="100"/>
      <c r="W470" s="100"/>
      <c r="X470" s="100"/>
    </row>
    <row r="471" spans="1:24" ht="14.25" customHeight="1">
      <c r="A471" s="100"/>
      <c r="B471" s="100"/>
      <c r="C471" s="100"/>
      <c r="D471" s="100"/>
      <c r="E471" s="100"/>
      <c r="F471" s="100"/>
      <c r="G471" s="100"/>
      <c r="H471" s="100"/>
      <c r="I471" s="100"/>
      <c r="J471" s="100"/>
      <c r="K471" s="100"/>
      <c r="L471" s="100"/>
      <c r="M471" s="100"/>
      <c r="N471" s="100"/>
      <c r="O471" s="100"/>
      <c r="P471" s="100"/>
      <c r="Q471" s="100"/>
      <c r="R471" s="100"/>
      <c r="S471" s="100"/>
      <c r="T471" s="100"/>
      <c r="U471" s="100"/>
      <c r="V471" s="100"/>
      <c r="W471" s="100"/>
      <c r="X471" s="100"/>
    </row>
    <row r="472" spans="1:24" ht="14.25" customHeight="1">
      <c r="A472" s="100"/>
      <c r="B472" s="100"/>
      <c r="C472" s="100"/>
      <c r="D472" s="100"/>
      <c r="E472" s="100"/>
      <c r="F472" s="100"/>
      <c r="G472" s="100"/>
      <c r="H472" s="100"/>
      <c r="I472" s="100"/>
      <c r="J472" s="100"/>
      <c r="K472" s="100"/>
      <c r="L472" s="100"/>
      <c r="M472" s="100"/>
      <c r="N472" s="100"/>
      <c r="O472" s="100"/>
      <c r="P472" s="100"/>
      <c r="Q472" s="100"/>
      <c r="R472" s="100"/>
      <c r="S472" s="100"/>
      <c r="T472" s="100"/>
      <c r="U472" s="100"/>
      <c r="V472" s="100"/>
      <c r="W472" s="100"/>
      <c r="X472" s="100"/>
    </row>
    <row r="473" spans="1:24" ht="14.25" customHeight="1">
      <c r="A473" s="100"/>
      <c r="B473" s="100"/>
      <c r="C473" s="100"/>
      <c r="D473" s="100"/>
      <c r="E473" s="100"/>
      <c r="F473" s="100"/>
      <c r="G473" s="100"/>
      <c r="H473" s="100"/>
      <c r="I473" s="100"/>
      <c r="J473" s="100"/>
      <c r="K473" s="100"/>
      <c r="L473" s="100"/>
      <c r="M473" s="100"/>
      <c r="N473" s="100"/>
      <c r="O473" s="100"/>
      <c r="P473" s="100"/>
      <c r="Q473" s="100"/>
      <c r="R473" s="100"/>
      <c r="S473" s="100"/>
      <c r="T473" s="100"/>
      <c r="U473" s="100"/>
      <c r="V473" s="100"/>
      <c r="W473" s="100"/>
      <c r="X473" s="100"/>
    </row>
    <row r="474" spans="1:24" ht="14.25" customHeight="1">
      <c r="A474" s="100"/>
      <c r="B474" s="100"/>
      <c r="C474" s="100"/>
      <c r="D474" s="100"/>
      <c r="E474" s="100"/>
      <c r="F474" s="100"/>
      <c r="G474" s="100"/>
      <c r="H474" s="100"/>
      <c r="I474" s="100"/>
      <c r="J474" s="100"/>
      <c r="K474" s="100"/>
      <c r="L474" s="100"/>
      <c r="M474" s="100"/>
      <c r="N474" s="100"/>
      <c r="O474" s="100"/>
      <c r="P474" s="100"/>
      <c r="Q474" s="100"/>
      <c r="R474" s="100"/>
      <c r="S474" s="100"/>
      <c r="T474" s="100"/>
      <c r="U474" s="100"/>
      <c r="V474" s="100"/>
      <c r="W474" s="100"/>
      <c r="X474" s="100"/>
    </row>
    <row r="475" spans="1:24" ht="14.25" customHeight="1">
      <c r="A475" s="100"/>
      <c r="B475" s="100"/>
      <c r="C475" s="100"/>
      <c r="D475" s="100"/>
      <c r="E475" s="100"/>
      <c r="F475" s="100"/>
      <c r="G475" s="100"/>
      <c r="H475" s="100"/>
      <c r="I475" s="100"/>
      <c r="J475" s="100"/>
      <c r="K475" s="100"/>
      <c r="L475" s="100"/>
      <c r="M475" s="100"/>
      <c r="N475" s="100"/>
      <c r="O475" s="100"/>
      <c r="P475" s="100"/>
      <c r="Q475" s="100"/>
      <c r="R475" s="100"/>
      <c r="S475" s="100"/>
      <c r="T475" s="100"/>
      <c r="U475" s="100"/>
      <c r="V475" s="100"/>
      <c r="W475" s="100"/>
      <c r="X475" s="100"/>
    </row>
    <row r="476" spans="1:24" ht="14.25" customHeight="1">
      <c r="A476" s="100"/>
      <c r="B476" s="100"/>
      <c r="C476" s="100"/>
      <c r="D476" s="100"/>
      <c r="E476" s="100"/>
      <c r="F476" s="100"/>
      <c r="G476" s="100"/>
      <c r="H476" s="100"/>
      <c r="I476" s="100"/>
      <c r="J476" s="100"/>
      <c r="K476" s="100"/>
      <c r="L476" s="100"/>
      <c r="M476" s="100"/>
      <c r="N476" s="100"/>
      <c r="O476" s="100"/>
      <c r="P476" s="100"/>
      <c r="Q476" s="100"/>
      <c r="R476" s="100"/>
      <c r="S476" s="100"/>
      <c r="T476" s="100"/>
      <c r="U476" s="100"/>
      <c r="V476" s="100"/>
      <c r="W476" s="100"/>
      <c r="X476" s="100"/>
    </row>
    <row r="477" spans="1:24" ht="14.25" customHeight="1">
      <c r="A477" s="100"/>
      <c r="B477" s="100"/>
      <c r="C477" s="100"/>
      <c r="D477" s="100"/>
      <c r="E477" s="100"/>
      <c r="F477" s="100"/>
      <c r="G477" s="100"/>
      <c r="H477" s="100"/>
      <c r="I477" s="100"/>
      <c r="J477" s="100"/>
      <c r="K477" s="100"/>
      <c r="L477" s="100"/>
      <c r="M477" s="100"/>
      <c r="N477" s="100"/>
      <c r="O477" s="100"/>
      <c r="P477" s="100"/>
      <c r="Q477" s="100"/>
      <c r="R477" s="100"/>
      <c r="S477" s="100"/>
      <c r="T477" s="100"/>
      <c r="U477" s="100"/>
      <c r="V477" s="100"/>
      <c r="W477" s="100"/>
      <c r="X477" s="100"/>
    </row>
    <row r="478" spans="1:24" ht="14.25" customHeight="1">
      <c r="A478" s="100"/>
      <c r="B478" s="100"/>
      <c r="C478" s="100"/>
      <c r="D478" s="100"/>
      <c r="E478" s="100"/>
      <c r="F478" s="100"/>
      <c r="G478" s="100"/>
      <c r="H478" s="100"/>
      <c r="I478" s="100"/>
      <c r="J478" s="100"/>
      <c r="K478" s="100"/>
      <c r="L478" s="100"/>
      <c r="M478" s="100"/>
      <c r="N478" s="100"/>
      <c r="O478" s="100"/>
      <c r="P478" s="100"/>
      <c r="Q478" s="100"/>
      <c r="R478" s="100"/>
      <c r="S478" s="100"/>
      <c r="T478" s="100"/>
      <c r="U478" s="100"/>
      <c r="V478" s="100"/>
      <c r="W478" s="100"/>
      <c r="X478" s="100"/>
    </row>
    <row r="479" spans="1:24" ht="14.25" customHeight="1">
      <c r="A479" s="100"/>
      <c r="B479" s="100"/>
      <c r="C479" s="100"/>
      <c r="D479" s="100"/>
      <c r="E479" s="100"/>
      <c r="F479" s="100"/>
      <c r="G479" s="100"/>
      <c r="H479" s="100"/>
      <c r="I479" s="100"/>
      <c r="J479" s="100"/>
      <c r="K479" s="100"/>
      <c r="L479" s="100"/>
      <c r="M479" s="100"/>
      <c r="N479" s="100"/>
      <c r="O479" s="100"/>
      <c r="P479" s="100"/>
      <c r="Q479" s="100"/>
      <c r="R479" s="100"/>
      <c r="S479" s="100"/>
      <c r="T479" s="100"/>
      <c r="U479" s="100"/>
      <c r="V479" s="100"/>
      <c r="W479" s="100"/>
      <c r="X479" s="100"/>
    </row>
    <row r="480" spans="1:24" ht="14.25" customHeight="1">
      <c r="A480" s="100"/>
      <c r="B480" s="100"/>
      <c r="C480" s="100"/>
      <c r="D480" s="100"/>
      <c r="E480" s="100"/>
      <c r="F480" s="100"/>
      <c r="G480" s="100"/>
      <c r="H480" s="100"/>
      <c r="I480" s="100"/>
      <c r="J480" s="100"/>
      <c r="K480" s="100"/>
      <c r="L480" s="100"/>
      <c r="M480" s="100"/>
      <c r="N480" s="100"/>
      <c r="O480" s="100"/>
      <c r="P480" s="100"/>
      <c r="Q480" s="100"/>
      <c r="R480" s="100"/>
      <c r="S480" s="100"/>
      <c r="T480" s="100"/>
      <c r="U480" s="100"/>
      <c r="V480" s="100"/>
      <c r="W480" s="100"/>
      <c r="X480" s="100"/>
    </row>
    <row r="481" spans="1:24" ht="14.25" customHeight="1">
      <c r="A481" s="100"/>
      <c r="B481" s="100"/>
      <c r="C481" s="100"/>
      <c r="D481" s="100"/>
      <c r="E481" s="100"/>
      <c r="F481" s="100"/>
      <c r="G481" s="100"/>
      <c r="H481" s="100"/>
      <c r="I481" s="100"/>
      <c r="J481" s="100"/>
      <c r="K481" s="100"/>
      <c r="L481" s="100"/>
      <c r="M481" s="100"/>
      <c r="N481" s="100"/>
      <c r="O481" s="100"/>
      <c r="P481" s="100"/>
      <c r="Q481" s="100"/>
      <c r="R481" s="100"/>
      <c r="S481" s="100"/>
      <c r="T481" s="100"/>
      <c r="U481" s="100"/>
      <c r="V481" s="100"/>
      <c r="W481" s="100"/>
      <c r="X481" s="100"/>
    </row>
    <row r="482" spans="1:24" ht="14.25" customHeight="1">
      <c r="A482" s="100"/>
      <c r="B482" s="100"/>
      <c r="C482" s="100"/>
      <c r="D482" s="100"/>
      <c r="E482" s="100"/>
      <c r="F482" s="100"/>
      <c r="G482" s="100"/>
      <c r="H482" s="100"/>
      <c r="I482" s="100"/>
      <c r="J482" s="100"/>
      <c r="K482" s="100"/>
      <c r="L482" s="100"/>
      <c r="M482" s="100"/>
      <c r="N482" s="100"/>
      <c r="O482" s="100"/>
      <c r="P482" s="100"/>
      <c r="Q482" s="100"/>
      <c r="R482" s="100"/>
      <c r="S482" s="100"/>
      <c r="T482" s="100"/>
      <c r="U482" s="100"/>
      <c r="V482" s="100"/>
      <c r="W482" s="100"/>
      <c r="X482" s="100"/>
    </row>
    <row r="483" spans="1:24" ht="14.25" customHeight="1">
      <c r="A483" s="100"/>
      <c r="B483" s="100"/>
      <c r="C483" s="100"/>
      <c r="D483" s="100"/>
      <c r="E483" s="100"/>
      <c r="F483" s="100"/>
      <c r="G483" s="100"/>
      <c r="H483" s="100"/>
      <c r="I483" s="100"/>
      <c r="J483" s="100"/>
      <c r="K483" s="100"/>
      <c r="L483" s="100"/>
      <c r="M483" s="100"/>
      <c r="N483" s="100"/>
      <c r="O483" s="100"/>
      <c r="P483" s="100"/>
      <c r="Q483" s="100"/>
      <c r="R483" s="100"/>
      <c r="S483" s="100"/>
      <c r="T483" s="100"/>
      <c r="U483" s="100"/>
      <c r="V483" s="100"/>
      <c r="W483" s="100"/>
      <c r="X483" s="100"/>
    </row>
    <row r="484" spans="1:24" ht="14.25" customHeight="1">
      <c r="A484" s="100"/>
      <c r="B484" s="100"/>
      <c r="C484" s="100"/>
      <c r="D484" s="100"/>
      <c r="E484" s="100"/>
      <c r="F484" s="100"/>
      <c r="G484" s="100"/>
      <c r="H484" s="100"/>
      <c r="I484" s="100"/>
      <c r="J484" s="100"/>
      <c r="K484" s="100"/>
      <c r="L484" s="100"/>
      <c r="M484" s="100"/>
      <c r="N484" s="100"/>
      <c r="O484" s="100"/>
      <c r="P484" s="100"/>
      <c r="Q484" s="100"/>
      <c r="R484" s="100"/>
      <c r="S484" s="100"/>
      <c r="T484" s="100"/>
      <c r="U484" s="100"/>
      <c r="V484" s="100"/>
      <c r="W484" s="100"/>
      <c r="X484" s="100"/>
    </row>
    <row r="485" spans="1:24" ht="14.25" customHeight="1">
      <c r="A485" s="100"/>
      <c r="B485" s="100"/>
      <c r="C485" s="100"/>
      <c r="D485" s="100"/>
      <c r="E485" s="100"/>
      <c r="F485" s="100"/>
      <c r="G485" s="100"/>
      <c r="H485" s="100"/>
      <c r="I485" s="100"/>
      <c r="J485" s="100"/>
      <c r="K485" s="100"/>
      <c r="L485" s="100"/>
      <c r="M485" s="100"/>
      <c r="N485" s="100"/>
      <c r="O485" s="100"/>
      <c r="P485" s="100"/>
      <c r="Q485" s="100"/>
      <c r="R485" s="100"/>
      <c r="S485" s="100"/>
      <c r="T485" s="100"/>
      <c r="U485" s="100"/>
      <c r="V485" s="100"/>
      <c r="W485" s="100"/>
      <c r="X485" s="100"/>
    </row>
    <row r="486" spans="1:24" ht="14.25" customHeight="1">
      <c r="A486" s="100"/>
      <c r="B486" s="100"/>
      <c r="C486" s="100"/>
      <c r="D486" s="100"/>
      <c r="E486" s="100"/>
      <c r="F486" s="100"/>
      <c r="G486" s="100"/>
      <c r="H486" s="100"/>
      <c r="I486" s="100"/>
      <c r="J486" s="100"/>
      <c r="K486" s="100"/>
      <c r="L486" s="100"/>
      <c r="M486" s="100"/>
      <c r="N486" s="100"/>
      <c r="O486" s="100"/>
      <c r="P486" s="100"/>
      <c r="Q486" s="100"/>
      <c r="R486" s="100"/>
      <c r="S486" s="100"/>
      <c r="T486" s="100"/>
      <c r="U486" s="100"/>
      <c r="V486" s="100"/>
      <c r="W486" s="100"/>
      <c r="X486" s="100"/>
    </row>
    <row r="487" spans="1:24" ht="14.25" customHeight="1">
      <c r="A487" s="100"/>
      <c r="B487" s="100"/>
      <c r="C487" s="100"/>
      <c r="D487" s="100"/>
      <c r="E487" s="100"/>
      <c r="F487" s="100"/>
      <c r="G487" s="100"/>
      <c r="H487" s="100"/>
      <c r="I487" s="100"/>
      <c r="J487" s="100"/>
      <c r="K487" s="100"/>
      <c r="L487" s="100"/>
      <c r="M487" s="100"/>
      <c r="N487" s="100"/>
      <c r="O487" s="100"/>
      <c r="P487" s="100"/>
      <c r="Q487" s="100"/>
      <c r="R487" s="100"/>
      <c r="S487" s="100"/>
      <c r="T487" s="100"/>
      <c r="U487" s="100"/>
      <c r="V487" s="100"/>
      <c r="W487" s="100"/>
      <c r="X487" s="100"/>
    </row>
    <row r="488" spans="1:24" ht="14.25" customHeight="1">
      <c r="A488" s="100"/>
      <c r="B488" s="100"/>
      <c r="C488" s="100"/>
      <c r="D488" s="100"/>
      <c r="E488" s="100"/>
      <c r="F488" s="100"/>
      <c r="G488" s="100"/>
      <c r="H488" s="100"/>
      <c r="I488" s="100"/>
      <c r="J488" s="100"/>
      <c r="K488" s="100"/>
      <c r="L488" s="100"/>
      <c r="M488" s="100"/>
      <c r="N488" s="100"/>
      <c r="O488" s="100"/>
      <c r="P488" s="100"/>
      <c r="Q488" s="100"/>
      <c r="R488" s="100"/>
      <c r="S488" s="100"/>
      <c r="T488" s="100"/>
      <c r="U488" s="100"/>
      <c r="V488" s="100"/>
      <c r="W488" s="100"/>
      <c r="X488" s="100"/>
    </row>
    <row r="489" spans="1:24" ht="14.25" customHeight="1">
      <c r="A489" s="100"/>
      <c r="B489" s="100"/>
      <c r="C489" s="100"/>
      <c r="D489" s="100"/>
      <c r="E489" s="100"/>
      <c r="F489" s="100"/>
      <c r="G489" s="100"/>
      <c r="H489" s="100"/>
      <c r="I489" s="100"/>
      <c r="J489" s="100"/>
      <c r="K489" s="100"/>
      <c r="L489" s="100"/>
      <c r="M489" s="100"/>
      <c r="N489" s="100"/>
      <c r="O489" s="100"/>
      <c r="P489" s="100"/>
      <c r="Q489" s="100"/>
      <c r="R489" s="100"/>
      <c r="S489" s="100"/>
      <c r="T489" s="100"/>
      <c r="U489" s="100"/>
      <c r="V489" s="100"/>
      <c r="W489" s="100"/>
      <c r="X489" s="100"/>
    </row>
    <row r="490" spans="1:24" ht="14.25" customHeight="1">
      <c r="A490" s="100"/>
      <c r="B490" s="100"/>
      <c r="C490" s="100"/>
      <c r="D490" s="100"/>
      <c r="E490" s="100"/>
      <c r="F490" s="100"/>
      <c r="G490" s="100"/>
      <c r="H490" s="100"/>
      <c r="I490" s="100"/>
      <c r="J490" s="100"/>
      <c r="K490" s="100"/>
      <c r="L490" s="100"/>
      <c r="M490" s="100"/>
      <c r="N490" s="100"/>
      <c r="O490" s="100"/>
      <c r="P490" s="100"/>
      <c r="Q490" s="100"/>
      <c r="R490" s="100"/>
      <c r="S490" s="100"/>
      <c r="T490" s="100"/>
      <c r="U490" s="100"/>
      <c r="V490" s="100"/>
      <c r="W490" s="100"/>
      <c r="X490" s="100"/>
    </row>
    <row r="491" spans="1:24" ht="14.25" customHeight="1">
      <c r="A491" s="100"/>
      <c r="B491" s="100"/>
      <c r="C491" s="100"/>
      <c r="D491" s="100"/>
      <c r="E491" s="100"/>
      <c r="F491" s="100"/>
      <c r="G491" s="100"/>
      <c r="H491" s="100"/>
      <c r="I491" s="100"/>
      <c r="J491" s="100"/>
      <c r="K491" s="100"/>
      <c r="L491" s="100"/>
      <c r="M491" s="100"/>
      <c r="N491" s="100"/>
      <c r="O491" s="100"/>
      <c r="P491" s="100"/>
      <c r="Q491" s="100"/>
      <c r="R491" s="100"/>
      <c r="S491" s="100"/>
      <c r="T491" s="100"/>
      <c r="U491" s="100"/>
      <c r="V491" s="100"/>
      <c r="W491" s="100"/>
      <c r="X491" s="100"/>
    </row>
    <row r="492" spans="1:24" ht="14.25" customHeight="1">
      <c r="A492" s="100"/>
      <c r="B492" s="100"/>
      <c r="C492" s="100"/>
      <c r="D492" s="100"/>
      <c r="E492" s="100"/>
      <c r="F492" s="100"/>
      <c r="G492" s="100"/>
      <c r="H492" s="100"/>
      <c r="I492" s="100"/>
      <c r="J492" s="100"/>
      <c r="K492" s="100"/>
      <c r="L492" s="100"/>
      <c r="M492" s="100"/>
      <c r="N492" s="100"/>
      <c r="O492" s="100"/>
      <c r="P492" s="100"/>
      <c r="Q492" s="100"/>
      <c r="R492" s="100"/>
      <c r="S492" s="100"/>
      <c r="T492" s="100"/>
      <c r="U492" s="100"/>
      <c r="V492" s="100"/>
      <c r="W492" s="100"/>
      <c r="X492" s="100"/>
    </row>
    <row r="493" spans="1:24" ht="14.25" customHeight="1">
      <c r="A493" s="100"/>
      <c r="B493" s="100"/>
      <c r="C493" s="100"/>
      <c r="D493" s="100"/>
      <c r="E493" s="100"/>
      <c r="F493" s="100"/>
      <c r="G493" s="100"/>
      <c r="H493" s="100"/>
      <c r="I493" s="100"/>
      <c r="J493" s="100"/>
      <c r="K493" s="100"/>
      <c r="L493" s="100"/>
      <c r="M493" s="100"/>
      <c r="N493" s="100"/>
      <c r="O493" s="100"/>
      <c r="P493" s="100"/>
      <c r="Q493" s="100"/>
      <c r="R493" s="100"/>
      <c r="S493" s="100"/>
      <c r="T493" s="100"/>
      <c r="U493" s="100"/>
      <c r="V493" s="100"/>
      <c r="W493" s="100"/>
      <c r="X493" s="100"/>
    </row>
    <row r="494" spans="1:24" ht="14.25" customHeight="1">
      <c r="A494" s="100"/>
      <c r="B494" s="100"/>
      <c r="C494" s="100"/>
      <c r="D494" s="100"/>
      <c r="E494" s="100"/>
      <c r="F494" s="100"/>
      <c r="G494" s="100"/>
      <c r="H494" s="100"/>
      <c r="I494" s="100"/>
      <c r="J494" s="100"/>
      <c r="K494" s="100"/>
      <c r="L494" s="100"/>
      <c r="M494" s="100"/>
      <c r="N494" s="100"/>
      <c r="O494" s="100"/>
      <c r="P494" s="100"/>
      <c r="Q494" s="100"/>
      <c r="R494" s="100"/>
      <c r="S494" s="100"/>
      <c r="T494" s="100"/>
      <c r="U494" s="100"/>
      <c r="V494" s="100"/>
      <c r="W494" s="100"/>
      <c r="X494" s="100"/>
    </row>
    <row r="495" spans="1:24" ht="14.25" customHeight="1">
      <c r="A495" s="100"/>
      <c r="B495" s="100"/>
      <c r="C495" s="100"/>
      <c r="D495" s="100"/>
      <c r="E495" s="100"/>
      <c r="F495" s="100"/>
      <c r="G495" s="100"/>
      <c r="H495" s="100"/>
      <c r="I495" s="100"/>
      <c r="J495" s="100"/>
      <c r="K495" s="100"/>
      <c r="L495" s="100"/>
      <c r="M495" s="100"/>
      <c r="N495" s="100"/>
      <c r="O495" s="100"/>
      <c r="P495" s="100"/>
      <c r="Q495" s="100"/>
      <c r="R495" s="100"/>
      <c r="S495" s="100"/>
      <c r="T495" s="100"/>
      <c r="U495" s="100"/>
      <c r="V495" s="100"/>
      <c r="W495" s="100"/>
      <c r="X495" s="100"/>
    </row>
    <row r="496" spans="1:24" ht="14.25" customHeight="1">
      <c r="A496" s="100"/>
      <c r="B496" s="100"/>
      <c r="C496" s="100"/>
      <c r="D496" s="100"/>
      <c r="E496" s="100"/>
      <c r="F496" s="100"/>
      <c r="G496" s="100"/>
      <c r="H496" s="100"/>
      <c r="I496" s="100"/>
      <c r="J496" s="100"/>
      <c r="K496" s="100"/>
      <c r="L496" s="100"/>
      <c r="M496" s="100"/>
      <c r="N496" s="100"/>
      <c r="O496" s="100"/>
      <c r="P496" s="100"/>
      <c r="Q496" s="100"/>
      <c r="R496" s="100"/>
      <c r="S496" s="100"/>
      <c r="T496" s="100"/>
      <c r="U496" s="100"/>
      <c r="V496" s="100"/>
      <c r="W496" s="100"/>
      <c r="X496" s="100"/>
    </row>
    <row r="497" spans="1:24" ht="14.25" customHeight="1">
      <c r="A497" s="100"/>
      <c r="B497" s="100"/>
      <c r="C497" s="100"/>
      <c r="D497" s="100"/>
      <c r="E497" s="100"/>
      <c r="F497" s="100"/>
      <c r="G497" s="100"/>
      <c r="H497" s="100"/>
      <c r="I497" s="100"/>
      <c r="J497" s="100"/>
      <c r="K497" s="100"/>
      <c r="L497" s="100"/>
      <c r="M497" s="100"/>
      <c r="N497" s="100"/>
      <c r="O497" s="100"/>
      <c r="P497" s="100"/>
      <c r="Q497" s="100"/>
      <c r="R497" s="100"/>
      <c r="S497" s="100"/>
      <c r="T497" s="100"/>
      <c r="U497" s="100"/>
      <c r="V497" s="100"/>
      <c r="W497" s="100"/>
      <c r="X497" s="100"/>
    </row>
    <row r="498" spans="1:24" ht="14.25" customHeight="1">
      <c r="A498" s="100"/>
      <c r="B498" s="100"/>
      <c r="C498" s="100"/>
      <c r="D498" s="100"/>
      <c r="E498" s="100"/>
      <c r="F498" s="100"/>
      <c r="G498" s="100"/>
      <c r="H498" s="100"/>
      <c r="I498" s="100"/>
      <c r="J498" s="100"/>
      <c r="K498" s="100"/>
      <c r="L498" s="100"/>
      <c r="M498" s="100"/>
      <c r="N498" s="100"/>
      <c r="O498" s="100"/>
      <c r="P498" s="100"/>
      <c r="Q498" s="100"/>
      <c r="R498" s="100"/>
      <c r="S498" s="100"/>
      <c r="T498" s="100"/>
      <c r="U498" s="100"/>
      <c r="V498" s="100"/>
      <c r="W498" s="100"/>
      <c r="X498" s="100"/>
    </row>
    <row r="499" spans="1:24" ht="14.25" customHeight="1">
      <c r="A499" s="100"/>
      <c r="B499" s="100"/>
      <c r="C499" s="100"/>
      <c r="D499" s="100"/>
      <c r="E499" s="100"/>
      <c r="F499" s="100"/>
      <c r="G499" s="100"/>
      <c r="H499" s="100"/>
      <c r="I499" s="100"/>
      <c r="J499" s="100"/>
      <c r="K499" s="100"/>
      <c r="L499" s="100"/>
      <c r="M499" s="100"/>
      <c r="N499" s="100"/>
      <c r="O499" s="100"/>
      <c r="P499" s="100"/>
      <c r="Q499" s="100"/>
      <c r="R499" s="100"/>
      <c r="S499" s="100"/>
      <c r="T499" s="100"/>
      <c r="U499" s="100"/>
      <c r="V499" s="100"/>
      <c r="W499" s="100"/>
      <c r="X499" s="100"/>
    </row>
    <row r="500" spans="1:24" ht="14.25" customHeight="1">
      <c r="A500" s="100"/>
      <c r="B500" s="100"/>
      <c r="C500" s="100"/>
      <c r="D500" s="100"/>
      <c r="E500" s="100"/>
      <c r="F500" s="100"/>
      <c r="G500" s="100"/>
      <c r="H500" s="100"/>
      <c r="I500" s="100"/>
      <c r="J500" s="100"/>
      <c r="K500" s="100"/>
      <c r="L500" s="100"/>
      <c r="M500" s="100"/>
      <c r="N500" s="100"/>
      <c r="O500" s="100"/>
      <c r="P500" s="100"/>
      <c r="Q500" s="100"/>
      <c r="R500" s="100"/>
      <c r="S500" s="100"/>
      <c r="T500" s="100"/>
      <c r="U500" s="100"/>
      <c r="V500" s="100"/>
      <c r="W500" s="100"/>
      <c r="X500" s="100"/>
    </row>
    <row r="501" spans="1:24" ht="14.25" customHeight="1">
      <c r="A501" s="100"/>
      <c r="B501" s="100"/>
      <c r="C501" s="100"/>
      <c r="D501" s="100"/>
      <c r="E501" s="100"/>
      <c r="F501" s="100"/>
      <c r="G501" s="100"/>
      <c r="H501" s="100"/>
      <c r="I501" s="100"/>
      <c r="J501" s="100"/>
      <c r="K501" s="100"/>
      <c r="L501" s="100"/>
      <c r="M501" s="100"/>
      <c r="N501" s="100"/>
      <c r="O501" s="100"/>
      <c r="P501" s="100"/>
      <c r="Q501" s="100"/>
      <c r="R501" s="100"/>
      <c r="S501" s="100"/>
      <c r="T501" s="100"/>
      <c r="U501" s="100"/>
      <c r="V501" s="100"/>
      <c r="W501" s="100"/>
      <c r="X501" s="100"/>
    </row>
    <row r="502" spans="1:24" ht="14.25" customHeight="1">
      <c r="A502" s="100"/>
      <c r="B502" s="100"/>
      <c r="C502" s="100"/>
      <c r="D502" s="100"/>
      <c r="E502" s="100"/>
      <c r="F502" s="100"/>
      <c r="G502" s="100"/>
      <c r="H502" s="100"/>
      <c r="I502" s="100"/>
      <c r="J502" s="100"/>
      <c r="K502" s="100"/>
      <c r="L502" s="100"/>
      <c r="M502" s="100"/>
      <c r="N502" s="100"/>
      <c r="O502" s="100"/>
      <c r="P502" s="100"/>
      <c r="Q502" s="100"/>
      <c r="R502" s="100"/>
      <c r="S502" s="100"/>
      <c r="T502" s="100"/>
      <c r="U502" s="100"/>
      <c r="V502" s="100"/>
      <c r="W502" s="100"/>
      <c r="X502" s="100"/>
    </row>
    <row r="503" spans="1:24" ht="14.25" customHeight="1">
      <c r="A503" s="100"/>
      <c r="B503" s="100"/>
      <c r="C503" s="100"/>
      <c r="D503" s="100"/>
      <c r="E503" s="100"/>
      <c r="F503" s="100"/>
      <c r="G503" s="100"/>
      <c r="H503" s="100"/>
      <c r="I503" s="100"/>
      <c r="J503" s="100"/>
      <c r="K503" s="100"/>
      <c r="L503" s="100"/>
      <c r="M503" s="100"/>
      <c r="N503" s="100"/>
      <c r="O503" s="100"/>
      <c r="P503" s="100"/>
      <c r="Q503" s="100"/>
      <c r="R503" s="100"/>
      <c r="S503" s="100"/>
      <c r="T503" s="100"/>
      <c r="U503" s="100"/>
      <c r="V503" s="100"/>
      <c r="W503" s="100"/>
      <c r="X503" s="100"/>
    </row>
    <row r="504" spans="1:24" ht="14.25" customHeight="1">
      <c r="A504" s="100"/>
      <c r="B504" s="100"/>
      <c r="C504" s="100"/>
      <c r="D504" s="100"/>
      <c r="E504" s="100"/>
      <c r="F504" s="100"/>
      <c r="G504" s="100"/>
      <c r="H504" s="100"/>
      <c r="I504" s="100"/>
      <c r="J504" s="100"/>
      <c r="K504" s="100"/>
      <c r="L504" s="100"/>
      <c r="M504" s="100"/>
      <c r="N504" s="100"/>
      <c r="O504" s="100"/>
      <c r="P504" s="100"/>
      <c r="Q504" s="100"/>
      <c r="R504" s="100"/>
      <c r="S504" s="100"/>
      <c r="T504" s="100"/>
      <c r="U504" s="100"/>
      <c r="V504" s="100"/>
      <c r="W504" s="100"/>
      <c r="X504" s="100"/>
    </row>
    <row r="505" spans="1:24" ht="14.25" customHeight="1">
      <c r="A505" s="100"/>
      <c r="B505" s="100"/>
      <c r="C505" s="100"/>
      <c r="D505" s="100"/>
      <c r="E505" s="100"/>
      <c r="F505" s="100"/>
      <c r="G505" s="100"/>
      <c r="H505" s="100"/>
      <c r="I505" s="100"/>
      <c r="J505" s="100"/>
      <c r="K505" s="100"/>
      <c r="L505" s="100"/>
      <c r="M505" s="100"/>
      <c r="N505" s="100"/>
      <c r="O505" s="100"/>
      <c r="P505" s="100"/>
      <c r="Q505" s="100"/>
      <c r="R505" s="100"/>
      <c r="S505" s="100"/>
      <c r="T505" s="100"/>
      <c r="U505" s="100"/>
      <c r="V505" s="100"/>
      <c r="W505" s="100"/>
      <c r="X505" s="100"/>
    </row>
    <row r="506" spans="1:24" ht="14.25" customHeight="1">
      <c r="A506" s="100"/>
      <c r="B506" s="100"/>
      <c r="C506" s="100"/>
      <c r="D506" s="100"/>
      <c r="E506" s="100"/>
      <c r="F506" s="100"/>
      <c r="G506" s="100"/>
      <c r="H506" s="100"/>
      <c r="I506" s="100"/>
      <c r="J506" s="100"/>
      <c r="K506" s="100"/>
      <c r="L506" s="100"/>
      <c r="M506" s="100"/>
      <c r="N506" s="100"/>
      <c r="O506" s="100"/>
      <c r="P506" s="100"/>
      <c r="Q506" s="100"/>
      <c r="R506" s="100"/>
      <c r="S506" s="100"/>
      <c r="T506" s="100"/>
      <c r="U506" s="100"/>
      <c r="V506" s="100"/>
      <c r="W506" s="100"/>
      <c r="X506" s="100"/>
    </row>
    <row r="507" spans="1:24" ht="14.25" customHeight="1">
      <c r="A507" s="100"/>
      <c r="B507" s="100"/>
      <c r="C507" s="100"/>
      <c r="D507" s="100"/>
      <c r="E507" s="100"/>
      <c r="F507" s="100"/>
      <c r="G507" s="100"/>
      <c r="H507" s="100"/>
      <c r="I507" s="100"/>
      <c r="J507" s="100"/>
      <c r="K507" s="100"/>
      <c r="L507" s="100"/>
      <c r="M507" s="100"/>
      <c r="N507" s="100"/>
      <c r="O507" s="100"/>
      <c r="P507" s="100"/>
      <c r="Q507" s="100"/>
      <c r="R507" s="100"/>
      <c r="S507" s="100"/>
      <c r="T507" s="100"/>
      <c r="U507" s="100"/>
      <c r="V507" s="100"/>
      <c r="W507" s="100"/>
      <c r="X507" s="100"/>
    </row>
    <row r="508" spans="1:24" ht="14.25" customHeight="1">
      <c r="A508" s="100"/>
      <c r="B508" s="100"/>
      <c r="C508" s="100"/>
      <c r="D508" s="100"/>
      <c r="E508" s="100"/>
      <c r="F508" s="100"/>
      <c r="G508" s="100"/>
      <c r="H508" s="100"/>
      <c r="I508" s="100"/>
      <c r="J508" s="100"/>
      <c r="K508" s="100"/>
      <c r="L508" s="100"/>
      <c r="M508" s="100"/>
      <c r="N508" s="100"/>
      <c r="O508" s="100"/>
      <c r="P508" s="100"/>
      <c r="Q508" s="100"/>
      <c r="R508" s="100"/>
      <c r="S508" s="100"/>
      <c r="T508" s="100"/>
      <c r="U508" s="100"/>
      <c r="V508" s="100"/>
      <c r="W508" s="100"/>
      <c r="X508" s="100"/>
    </row>
    <row r="509" spans="1:24" ht="14.25" customHeight="1">
      <c r="A509" s="100"/>
      <c r="B509" s="100"/>
      <c r="C509" s="100"/>
      <c r="D509" s="100"/>
      <c r="E509" s="100"/>
      <c r="F509" s="100"/>
      <c r="G509" s="100"/>
      <c r="H509" s="100"/>
      <c r="I509" s="100"/>
      <c r="J509" s="100"/>
      <c r="K509" s="100"/>
      <c r="L509" s="100"/>
      <c r="M509" s="100"/>
      <c r="N509" s="100"/>
      <c r="O509" s="100"/>
      <c r="P509" s="100"/>
      <c r="Q509" s="100"/>
      <c r="R509" s="100"/>
      <c r="S509" s="100"/>
      <c r="T509" s="100"/>
      <c r="U509" s="100"/>
      <c r="V509" s="100"/>
      <c r="W509" s="100"/>
      <c r="X509" s="100"/>
    </row>
    <row r="510" spans="1:24" ht="14.25" customHeight="1">
      <c r="A510" s="100"/>
      <c r="B510" s="100"/>
      <c r="C510" s="100"/>
      <c r="D510" s="100"/>
      <c r="E510" s="100"/>
      <c r="F510" s="100"/>
      <c r="G510" s="100"/>
      <c r="H510" s="100"/>
      <c r="I510" s="100"/>
      <c r="J510" s="100"/>
      <c r="K510" s="100"/>
      <c r="L510" s="100"/>
      <c r="M510" s="100"/>
      <c r="N510" s="100"/>
      <c r="O510" s="100"/>
      <c r="P510" s="100"/>
      <c r="Q510" s="100"/>
      <c r="R510" s="100"/>
      <c r="S510" s="100"/>
      <c r="T510" s="100"/>
      <c r="U510" s="100"/>
      <c r="V510" s="100"/>
      <c r="W510" s="100"/>
      <c r="X510" s="100"/>
    </row>
    <row r="511" spans="1:24" ht="14.25" customHeight="1">
      <c r="A511" s="100"/>
      <c r="B511" s="100"/>
      <c r="C511" s="100"/>
      <c r="D511" s="100"/>
      <c r="E511" s="100"/>
      <c r="F511" s="100"/>
      <c r="G511" s="100"/>
      <c r="H511" s="100"/>
      <c r="I511" s="100"/>
      <c r="J511" s="100"/>
      <c r="K511" s="100"/>
      <c r="L511" s="100"/>
      <c r="M511" s="100"/>
      <c r="N511" s="100"/>
      <c r="O511" s="100"/>
      <c r="P511" s="100"/>
      <c r="Q511" s="100"/>
      <c r="R511" s="100"/>
      <c r="S511" s="100"/>
      <c r="T511" s="100"/>
      <c r="U511" s="100"/>
      <c r="V511" s="100"/>
      <c r="W511" s="100"/>
      <c r="X511" s="100"/>
    </row>
    <row r="512" spans="1:24" ht="14.25" customHeight="1">
      <c r="A512" s="100"/>
      <c r="B512" s="100"/>
      <c r="C512" s="100"/>
      <c r="D512" s="100"/>
      <c r="E512" s="100"/>
      <c r="F512" s="100"/>
      <c r="G512" s="100"/>
      <c r="H512" s="100"/>
      <c r="I512" s="100"/>
      <c r="J512" s="100"/>
      <c r="K512" s="100"/>
      <c r="L512" s="100"/>
      <c r="M512" s="100"/>
      <c r="N512" s="100"/>
      <c r="O512" s="100"/>
      <c r="P512" s="100"/>
      <c r="Q512" s="100"/>
      <c r="R512" s="100"/>
      <c r="S512" s="100"/>
      <c r="T512" s="100"/>
      <c r="U512" s="100"/>
      <c r="V512" s="100"/>
      <c r="W512" s="100"/>
      <c r="X512" s="100"/>
    </row>
    <row r="513" spans="1:24" ht="14.25" customHeight="1">
      <c r="A513" s="100"/>
      <c r="B513" s="100"/>
      <c r="C513" s="100"/>
      <c r="D513" s="100"/>
      <c r="E513" s="100"/>
      <c r="F513" s="100"/>
      <c r="G513" s="100"/>
      <c r="H513" s="100"/>
      <c r="I513" s="100"/>
      <c r="J513" s="100"/>
      <c r="K513" s="100"/>
      <c r="L513" s="100"/>
      <c r="M513" s="100"/>
      <c r="N513" s="100"/>
      <c r="O513" s="100"/>
      <c r="P513" s="100"/>
      <c r="Q513" s="100"/>
      <c r="R513" s="100"/>
      <c r="S513" s="100"/>
      <c r="T513" s="100"/>
      <c r="U513" s="100"/>
      <c r="V513" s="100"/>
      <c r="W513" s="100"/>
      <c r="X513" s="100"/>
    </row>
    <row r="514" spans="1:24" ht="14.25" customHeight="1">
      <c r="A514" s="100"/>
      <c r="B514" s="100"/>
      <c r="C514" s="100"/>
      <c r="D514" s="100"/>
      <c r="E514" s="100"/>
      <c r="F514" s="100"/>
      <c r="G514" s="100"/>
      <c r="H514" s="100"/>
      <c r="I514" s="100"/>
      <c r="J514" s="100"/>
      <c r="K514" s="100"/>
      <c r="L514" s="100"/>
      <c r="M514" s="100"/>
      <c r="N514" s="100"/>
      <c r="O514" s="100"/>
      <c r="P514" s="100"/>
      <c r="Q514" s="100"/>
      <c r="R514" s="100"/>
      <c r="S514" s="100"/>
      <c r="T514" s="100"/>
      <c r="U514" s="100"/>
      <c r="V514" s="100"/>
      <c r="W514" s="100"/>
      <c r="X514" s="100"/>
    </row>
    <row r="515" spans="1:24" ht="14.25" customHeight="1">
      <c r="A515" s="100"/>
      <c r="B515" s="100"/>
      <c r="C515" s="100"/>
      <c r="D515" s="100"/>
      <c r="E515" s="100"/>
      <c r="F515" s="100"/>
      <c r="G515" s="100"/>
      <c r="H515" s="100"/>
      <c r="I515" s="100"/>
      <c r="J515" s="100"/>
      <c r="K515" s="100"/>
      <c r="L515" s="100"/>
      <c r="M515" s="100"/>
      <c r="N515" s="100"/>
      <c r="O515" s="100"/>
      <c r="P515" s="100"/>
      <c r="Q515" s="100"/>
      <c r="R515" s="100"/>
      <c r="S515" s="100"/>
      <c r="T515" s="100"/>
      <c r="U515" s="100"/>
      <c r="V515" s="100"/>
      <c r="W515" s="100"/>
      <c r="X515" s="100"/>
    </row>
    <row r="516" spans="1:24" ht="14.25" customHeight="1">
      <c r="A516" s="100"/>
      <c r="B516" s="100"/>
      <c r="C516" s="100"/>
      <c r="D516" s="100"/>
      <c r="E516" s="100"/>
      <c r="F516" s="100"/>
      <c r="G516" s="100"/>
      <c r="H516" s="100"/>
      <c r="I516" s="100"/>
      <c r="J516" s="100"/>
      <c r="K516" s="100"/>
      <c r="L516" s="100"/>
      <c r="M516" s="100"/>
      <c r="N516" s="100"/>
      <c r="O516" s="100"/>
      <c r="P516" s="100"/>
      <c r="Q516" s="100"/>
      <c r="R516" s="100"/>
      <c r="S516" s="100"/>
      <c r="T516" s="100"/>
      <c r="U516" s="100"/>
      <c r="V516" s="100"/>
      <c r="W516" s="100"/>
      <c r="X516" s="100"/>
    </row>
    <row r="517" spans="1:24" ht="14.25" customHeight="1">
      <c r="A517" s="100"/>
      <c r="B517" s="100"/>
      <c r="C517" s="100"/>
      <c r="D517" s="100"/>
      <c r="E517" s="100"/>
      <c r="F517" s="100"/>
      <c r="G517" s="100"/>
      <c r="H517" s="100"/>
      <c r="I517" s="100"/>
      <c r="J517" s="100"/>
      <c r="K517" s="100"/>
      <c r="L517" s="100"/>
      <c r="M517" s="100"/>
      <c r="N517" s="100"/>
      <c r="O517" s="100"/>
      <c r="P517" s="100"/>
      <c r="Q517" s="100"/>
      <c r="R517" s="100"/>
      <c r="S517" s="100"/>
      <c r="T517" s="100"/>
      <c r="U517" s="100"/>
      <c r="V517" s="100"/>
      <c r="W517" s="100"/>
      <c r="X517" s="100"/>
    </row>
    <row r="518" spans="1:24" ht="14.25" customHeight="1">
      <c r="A518" s="100"/>
      <c r="B518" s="100"/>
      <c r="C518" s="100"/>
      <c r="D518" s="100"/>
      <c r="E518" s="100"/>
      <c r="F518" s="100"/>
      <c r="G518" s="100"/>
      <c r="H518" s="100"/>
      <c r="I518" s="100"/>
      <c r="J518" s="100"/>
      <c r="K518" s="100"/>
      <c r="L518" s="100"/>
      <c r="M518" s="100"/>
      <c r="N518" s="100"/>
      <c r="O518" s="100"/>
      <c r="P518" s="100"/>
      <c r="Q518" s="100"/>
      <c r="R518" s="100"/>
      <c r="S518" s="100"/>
      <c r="T518" s="100"/>
      <c r="U518" s="100"/>
      <c r="V518" s="100"/>
      <c r="W518" s="100"/>
      <c r="X518" s="100"/>
    </row>
    <row r="519" spans="1:24" ht="14.25" customHeight="1">
      <c r="A519" s="100"/>
      <c r="B519" s="100"/>
      <c r="C519" s="100"/>
      <c r="D519" s="100"/>
      <c r="E519" s="100"/>
      <c r="F519" s="100"/>
      <c r="G519" s="100"/>
      <c r="H519" s="100"/>
      <c r="I519" s="100"/>
      <c r="J519" s="100"/>
      <c r="K519" s="100"/>
      <c r="L519" s="100"/>
      <c r="M519" s="100"/>
      <c r="N519" s="100"/>
      <c r="O519" s="100"/>
      <c r="P519" s="100"/>
      <c r="Q519" s="100"/>
      <c r="R519" s="100"/>
      <c r="S519" s="100"/>
      <c r="T519" s="100"/>
      <c r="U519" s="100"/>
      <c r="V519" s="100"/>
      <c r="W519" s="100"/>
      <c r="X519" s="100"/>
    </row>
    <row r="520" spans="1:24" ht="14.25" customHeight="1">
      <c r="A520" s="100"/>
      <c r="B520" s="100"/>
      <c r="C520" s="100"/>
      <c r="D520" s="100"/>
      <c r="E520" s="100"/>
      <c r="F520" s="100"/>
      <c r="G520" s="100"/>
      <c r="H520" s="100"/>
      <c r="I520" s="100"/>
      <c r="J520" s="100"/>
      <c r="K520" s="100"/>
      <c r="L520" s="100"/>
      <c r="M520" s="100"/>
      <c r="N520" s="100"/>
      <c r="O520" s="100"/>
      <c r="P520" s="100"/>
      <c r="Q520" s="100"/>
      <c r="R520" s="100"/>
      <c r="S520" s="100"/>
      <c r="T520" s="100"/>
      <c r="U520" s="100"/>
      <c r="V520" s="100"/>
      <c r="W520" s="100"/>
      <c r="X520" s="100"/>
    </row>
    <row r="521" spans="1:24" ht="14.25" customHeight="1">
      <c r="A521" s="100"/>
      <c r="B521" s="100"/>
      <c r="C521" s="100"/>
      <c r="D521" s="100"/>
      <c r="E521" s="100"/>
      <c r="F521" s="100"/>
      <c r="G521" s="100"/>
      <c r="H521" s="100"/>
      <c r="I521" s="100"/>
      <c r="J521" s="100"/>
      <c r="K521" s="100"/>
      <c r="L521" s="100"/>
      <c r="M521" s="100"/>
      <c r="N521" s="100"/>
      <c r="O521" s="100"/>
      <c r="P521" s="100"/>
      <c r="Q521" s="100"/>
      <c r="R521" s="100"/>
      <c r="S521" s="100"/>
      <c r="T521" s="100"/>
      <c r="U521" s="100"/>
      <c r="V521" s="100"/>
      <c r="W521" s="100"/>
      <c r="X521" s="100"/>
    </row>
    <row r="522" spans="1:24" ht="14.25" customHeight="1">
      <c r="A522" s="100"/>
      <c r="B522" s="100"/>
      <c r="C522" s="100"/>
      <c r="D522" s="100"/>
      <c r="E522" s="100"/>
      <c r="F522" s="100"/>
      <c r="G522" s="100"/>
      <c r="H522" s="100"/>
      <c r="I522" s="100"/>
      <c r="J522" s="100"/>
      <c r="K522" s="100"/>
      <c r="L522" s="100"/>
      <c r="M522" s="100"/>
      <c r="N522" s="100"/>
      <c r="O522" s="100"/>
      <c r="P522" s="100"/>
      <c r="Q522" s="100"/>
      <c r="R522" s="100"/>
      <c r="S522" s="100"/>
      <c r="T522" s="100"/>
      <c r="U522" s="100"/>
      <c r="V522" s="100"/>
      <c r="W522" s="100"/>
      <c r="X522" s="100"/>
    </row>
    <row r="523" spans="1:24" ht="14.25" customHeight="1">
      <c r="A523" s="100"/>
      <c r="B523" s="100"/>
      <c r="C523" s="100"/>
      <c r="D523" s="100"/>
      <c r="E523" s="100"/>
      <c r="F523" s="100"/>
      <c r="G523" s="100"/>
      <c r="H523" s="100"/>
      <c r="I523" s="100"/>
      <c r="J523" s="100"/>
      <c r="K523" s="100"/>
      <c r="L523" s="100"/>
      <c r="M523" s="100"/>
      <c r="N523" s="100"/>
      <c r="O523" s="100"/>
      <c r="P523" s="100"/>
      <c r="Q523" s="100"/>
      <c r="R523" s="100"/>
      <c r="S523" s="100"/>
      <c r="T523" s="100"/>
      <c r="U523" s="100"/>
      <c r="V523" s="100"/>
      <c r="W523" s="100"/>
      <c r="X523" s="100"/>
    </row>
    <row r="524" spans="1:24" ht="14.25" customHeight="1">
      <c r="A524" s="100"/>
      <c r="B524" s="100"/>
      <c r="C524" s="100"/>
      <c r="D524" s="100"/>
      <c r="E524" s="100"/>
      <c r="F524" s="100"/>
      <c r="G524" s="100"/>
      <c r="H524" s="100"/>
      <c r="I524" s="100"/>
      <c r="J524" s="100"/>
      <c r="K524" s="100"/>
      <c r="L524" s="100"/>
      <c r="M524" s="100"/>
      <c r="N524" s="100"/>
      <c r="O524" s="100"/>
      <c r="P524" s="100"/>
      <c r="Q524" s="100"/>
      <c r="R524" s="100"/>
      <c r="S524" s="100"/>
      <c r="T524" s="100"/>
      <c r="U524" s="100"/>
      <c r="V524" s="100"/>
      <c r="W524" s="100"/>
      <c r="X524" s="100"/>
    </row>
    <row r="525" spans="1:24" ht="14.25" customHeight="1">
      <c r="A525" s="100"/>
      <c r="B525" s="100"/>
      <c r="C525" s="100"/>
      <c r="D525" s="100"/>
      <c r="E525" s="100"/>
      <c r="F525" s="100"/>
      <c r="G525" s="100"/>
      <c r="H525" s="100"/>
      <c r="I525" s="100"/>
      <c r="J525" s="100"/>
      <c r="K525" s="100"/>
      <c r="L525" s="100"/>
      <c r="M525" s="100"/>
      <c r="N525" s="100"/>
      <c r="O525" s="100"/>
      <c r="P525" s="100"/>
      <c r="Q525" s="100"/>
      <c r="R525" s="100"/>
      <c r="S525" s="100"/>
      <c r="T525" s="100"/>
      <c r="U525" s="100"/>
      <c r="V525" s="100"/>
      <c r="W525" s="100"/>
      <c r="X525" s="100"/>
    </row>
    <row r="526" spans="1:24" ht="14.25" customHeight="1">
      <c r="A526" s="100"/>
      <c r="B526" s="100"/>
      <c r="C526" s="100"/>
      <c r="D526" s="100"/>
      <c r="E526" s="100"/>
      <c r="F526" s="100"/>
      <c r="G526" s="100"/>
      <c r="H526" s="100"/>
      <c r="I526" s="100"/>
      <c r="J526" s="100"/>
      <c r="K526" s="100"/>
      <c r="L526" s="100"/>
      <c r="M526" s="100"/>
      <c r="N526" s="100"/>
      <c r="O526" s="100"/>
      <c r="P526" s="100"/>
      <c r="Q526" s="100"/>
      <c r="R526" s="100"/>
      <c r="S526" s="100"/>
      <c r="T526" s="100"/>
      <c r="U526" s="100"/>
      <c r="V526" s="100"/>
      <c r="W526" s="100"/>
      <c r="X526" s="100"/>
    </row>
    <row r="527" spans="1:24" ht="14.25" customHeight="1">
      <c r="A527" s="100"/>
      <c r="B527" s="100"/>
      <c r="C527" s="100"/>
      <c r="D527" s="100"/>
      <c r="E527" s="100"/>
      <c r="F527" s="100"/>
      <c r="G527" s="100"/>
      <c r="H527" s="100"/>
      <c r="I527" s="100"/>
      <c r="J527" s="100"/>
      <c r="K527" s="100"/>
      <c r="L527" s="100"/>
      <c r="M527" s="100"/>
      <c r="N527" s="100"/>
      <c r="O527" s="100"/>
      <c r="P527" s="100"/>
      <c r="Q527" s="100"/>
      <c r="R527" s="100"/>
      <c r="S527" s="100"/>
      <c r="T527" s="100"/>
      <c r="U527" s="100"/>
      <c r="V527" s="100"/>
      <c r="W527" s="100"/>
      <c r="X527" s="100"/>
    </row>
    <row r="528" spans="1:24" ht="14.25" customHeight="1">
      <c r="A528" s="100"/>
      <c r="B528" s="100"/>
      <c r="C528" s="100"/>
      <c r="D528" s="100"/>
      <c r="E528" s="100"/>
      <c r="F528" s="100"/>
      <c r="G528" s="100"/>
      <c r="H528" s="100"/>
      <c r="I528" s="100"/>
      <c r="J528" s="100"/>
      <c r="K528" s="100"/>
      <c r="L528" s="100"/>
      <c r="M528" s="100"/>
      <c r="N528" s="100"/>
      <c r="O528" s="100"/>
      <c r="P528" s="100"/>
      <c r="Q528" s="100"/>
      <c r="R528" s="100"/>
      <c r="S528" s="100"/>
      <c r="T528" s="100"/>
      <c r="U528" s="100"/>
      <c r="V528" s="100"/>
      <c r="W528" s="100"/>
      <c r="X528" s="100"/>
    </row>
    <row r="529" spans="1:24" ht="14.25" customHeight="1">
      <c r="A529" s="100"/>
      <c r="B529" s="100"/>
      <c r="C529" s="100"/>
      <c r="D529" s="100"/>
      <c r="E529" s="100"/>
      <c r="F529" s="100"/>
      <c r="G529" s="100"/>
      <c r="H529" s="100"/>
      <c r="I529" s="100"/>
      <c r="J529" s="100"/>
      <c r="K529" s="100"/>
      <c r="L529" s="100"/>
      <c r="M529" s="100"/>
      <c r="N529" s="100"/>
      <c r="O529" s="100"/>
      <c r="P529" s="100"/>
      <c r="Q529" s="100"/>
      <c r="R529" s="100"/>
      <c r="S529" s="100"/>
      <c r="T529" s="100"/>
      <c r="U529" s="100"/>
      <c r="V529" s="100"/>
      <c r="W529" s="100"/>
      <c r="X529" s="100"/>
    </row>
    <row r="530" spans="1:24" ht="14.25" customHeight="1">
      <c r="A530" s="100"/>
      <c r="B530" s="100"/>
      <c r="C530" s="100"/>
      <c r="D530" s="100"/>
      <c r="E530" s="100"/>
      <c r="F530" s="100"/>
      <c r="G530" s="100"/>
      <c r="H530" s="100"/>
      <c r="I530" s="100"/>
      <c r="J530" s="100"/>
      <c r="K530" s="100"/>
      <c r="L530" s="100"/>
      <c r="M530" s="100"/>
      <c r="N530" s="100"/>
      <c r="O530" s="100"/>
      <c r="P530" s="100"/>
      <c r="Q530" s="100"/>
      <c r="R530" s="100"/>
      <c r="S530" s="100"/>
      <c r="T530" s="100"/>
      <c r="U530" s="100"/>
      <c r="V530" s="100"/>
      <c r="W530" s="100"/>
      <c r="X530" s="100"/>
    </row>
    <row r="531" spans="1:24" ht="14.25" customHeight="1">
      <c r="A531" s="100"/>
      <c r="B531" s="100"/>
      <c r="C531" s="100"/>
      <c r="D531" s="100"/>
      <c r="E531" s="100"/>
      <c r="F531" s="100"/>
      <c r="G531" s="100"/>
      <c r="H531" s="100"/>
      <c r="I531" s="100"/>
      <c r="J531" s="100"/>
      <c r="K531" s="100"/>
      <c r="L531" s="100"/>
      <c r="M531" s="100"/>
      <c r="N531" s="100"/>
      <c r="O531" s="100"/>
      <c r="P531" s="100"/>
      <c r="Q531" s="100"/>
      <c r="R531" s="100"/>
      <c r="S531" s="100"/>
      <c r="T531" s="100"/>
      <c r="U531" s="100"/>
      <c r="V531" s="100"/>
      <c r="W531" s="100"/>
      <c r="X531" s="100"/>
    </row>
    <row r="532" spans="1:24" ht="14.25" customHeight="1">
      <c r="A532" s="100"/>
      <c r="B532" s="100"/>
      <c r="C532" s="100"/>
      <c r="D532" s="100"/>
      <c r="E532" s="100"/>
      <c r="F532" s="100"/>
      <c r="G532" s="100"/>
      <c r="H532" s="100"/>
      <c r="I532" s="100"/>
      <c r="J532" s="100"/>
      <c r="K532" s="100"/>
      <c r="L532" s="100"/>
      <c r="M532" s="100"/>
      <c r="N532" s="100"/>
      <c r="O532" s="100"/>
      <c r="P532" s="100"/>
      <c r="Q532" s="100"/>
      <c r="R532" s="100"/>
      <c r="S532" s="100"/>
      <c r="T532" s="100"/>
      <c r="U532" s="100"/>
      <c r="V532" s="100"/>
      <c r="W532" s="100"/>
      <c r="X532" s="100"/>
    </row>
    <row r="533" spans="1:24" ht="14.25" customHeight="1">
      <c r="A533" s="100"/>
      <c r="B533" s="100"/>
      <c r="C533" s="100"/>
      <c r="D533" s="100"/>
      <c r="E533" s="100"/>
      <c r="F533" s="100"/>
      <c r="G533" s="100"/>
      <c r="H533" s="100"/>
      <c r="I533" s="100"/>
      <c r="J533" s="100"/>
      <c r="K533" s="100"/>
      <c r="L533" s="100"/>
      <c r="M533" s="100"/>
      <c r="N533" s="100"/>
      <c r="O533" s="100"/>
      <c r="P533" s="100"/>
      <c r="Q533" s="100"/>
      <c r="R533" s="100"/>
      <c r="S533" s="100"/>
      <c r="T533" s="100"/>
      <c r="U533" s="100"/>
      <c r="V533" s="100"/>
      <c r="W533" s="100"/>
      <c r="X533" s="100"/>
    </row>
    <row r="534" spans="1:24" ht="14.25" customHeight="1">
      <c r="A534" s="100"/>
      <c r="B534" s="100"/>
      <c r="C534" s="100"/>
      <c r="D534" s="100"/>
      <c r="E534" s="100"/>
      <c r="F534" s="100"/>
      <c r="G534" s="100"/>
      <c r="H534" s="100"/>
      <c r="I534" s="100"/>
      <c r="J534" s="100"/>
      <c r="K534" s="100"/>
      <c r="L534" s="100"/>
      <c r="M534" s="100"/>
      <c r="N534" s="100"/>
      <c r="O534" s="100"/>
      <c r="P534" s="100"/>
      <c r="Q534" s="100"/>
      <c r="R534" s="100"/>
      <c r="S534" s="100"/>
      <c r="T534" s="100"/>
      <c r="U534" s="100"/>
      <c r="V534" s="100"/>
      <c r="W534" s="100"/>
      <c r="X534" s="100"/>
    </row>
    <row r="535" spans="1:24" ht="14.25" customHeight="1">
      <c r="A535" s="100"/>
      <c r="B535" s="100"/>
      <c r="C535" s="100"/>
      <c r="D535" s="100"/>
      <c r="E535" s="100"/>
      <c r="F535" s="100"/>
      <c r="G535" s="100"/>
      <c r="H535" s="100"/>
      <c r="I535" s="100"/>
      <c r="J535" s="100"/>
      <c r="K535" s="100"/>
      <c r="L535" s="100"/>
      <c r="M535" s="100"/>
      <c r="N535" s="100"/>
      <c r="O535" s="100"/>
      <c r="P535" s="100"/>
      <c r="Q535" s="100"/>
      <c r="R535" s="100"/>
      <c r="S535" s="100"/>
      <c r="T535" s="100"/>
      <c r="U535" s="100"/>
      <c r="V535" s="100"/>
      <c r="W535" s="100"/>
      <c r="X535" s="100"/>
    </row>
    <row r="536" spans="1:24" ht="14.25" customHeight="1">
      <c r="A536" s="100"/>
      <c r="B536" s="100"/>
      <c r="C536" s="100"/>
      <c r="D536" s="100"/>
      <c r="E536" s="100"/>
      <c r="F536" s="100"/>
      <c r="G536" s="100"/>
      <c r="H536" s="100"/>
      <c r="I536" s="100"/>
      <c r="J536" s="100"/>
      <c r="K536" s="100"/>
      <c r="L536" s="100"/>
      <c r="M536" s="100"/>
      <c r="N536" s="100"/>
      <c r="O536" s="100"/>
      <c r="P536" s="100"/>
      <c r="Q536" s="100"/>
      <c r="R536" s="100"/>
      <c r="S536" s="100"/>
      <c r="T536" s="100"/>
      <c r="U536" s="100"/>
      <c r="V536" s="100"/>
      <c r="W536" s="100"/>
      <c r="X536" s="100"/>
    </row>
    <row r="537" spans="1:24" ht="14.25" customHeight="1">
      <c r="A537" s="100"/>
      <c r="B537" s="100"/>
      <c r="C537" s="100"/>
      <c r="D537" s="100"/>
      <c r="E537" s="100"/>
      <c r="F537" s="100"/>
      <c r="G537" s="100"/>
      <c r="H537" s="100"/>
      <c r="I537" s="100"/>
      <c r="J537" s="100"/>
      <c r="K537" s="100"/>
      <c r="L537" s="100"/>
      <c r="M537" s="100"/>
      <c r="N537" s="100"/>
      <c r="O537" s="100"/>
      <c r="P537" s="100"/>
      <c r="Q537" s="100"/>
      <c r="R537" s="100"/>
      <c r="S537" s="100"/>
      <c r="T537" s="100"/>
      <c r="U537" s="100"/>
      <c r="V537" s="100"/>
      <c r="W537" s="100"/>
      <c r="X537" s="100"/>
    </row>
    <row r="538" spans="1:24" ht="14.25" customHeight="1">
      <c r="A538" s="100"/>
      <c r="B538" s="100"/>
      <c r="C538" s="100"/>
      <c r="D538" s="100"/>
      <c r="E538" s="100"/>
      <c r="F538" s="100"/>
      <c r="G538" s="100"/>
      <c r="H538" s="100"/>
      <c r="I538" s="100"/>
      <c r="J538" s="100"/>
      <c r="K538" s="100"/>
      <c r="L538" s="100"/>
      <c r="M538" s="100"/>
      <c r="N538" s="100"/>
      <c r="O538" s="100"/>
      <c r="P538" s="100"/>
      <c r="Q538" s="100"/>
      <c r="R538" s="100"/>
      <c r="S538" s="100"/>
      <c r="T538" s="100"/>
      <c r="U538" s="100"/>
      <c r="V538" s="100"/>
      <c r="W538" s="100"/>
      <c r="X538" s="100"/>
    </row>
    <row r="539" spans="1:24" ht="14.25" customHeight="1">
      <c r="A539" s="100"/>
      <c r="B539" s="100"/>
      <c r="C539" s="100"/>
      <c r="D539" s="100"/>
      <c r="E539" s="100"/>
      <c r="F539" s="100"/>
      <c r="G539" s="100"/>
      <c r="H539" s="100"/>
      <c r="I539" s="100"/>
      <c r="J539" s="100"/>
      <c r="K539" s="100"/>
      <c r="L539" s="100"/>
      <c r="M539" s="100"/>
      <c r="N539" s="100"/>
      <c r="O539" s="100"/>
      <c r="P539" s="100"/>
      <c r="Q539" s="100"/>
      <c r="R539" s="100"/>
      <c r="S539" s="100"/>
      <c r="T539" s="100"/>
      <c r="U539" s="100"/>
      <c r="V539" s="100"/>
      <c r="W539" s="100"/>
      <c r="X539" s="100"/>
    </row>
    <row r="540" spans="1:24" ht="14.25" customHeight="1">
      <c r="A540" s="100"/>
      <c r="B540" s="100"/>
      <c r="C540" s="100"/>
      <c r="D540" s="100"/>
      <c r="E540" s="100"/>
      <c r="F540" s="100"/>
      <c r="G540" s="100"/>
      <c r="H540" s="100"/>
      <c r="I540" s="100"/>
      <c r="J540" s="100"/>
      <c r="K540" s="100"/>
      <c r="L540" s="100"/>
      <c r="M540" s="100"/>
      <c r="N540" s="100"/>
      <c r="O540" s="100"/>
      <c r="P540" s="100"/>
      <c r="Q540" s="100"/>
      <c r="R540" s="100"/>
      <c r="S540" s="100"/>
      <c r="T540" s="100"/>
      <c r="U540" s="100"/>
      <c r="V540" s="100"/>
      <c r="W540" s="100"/>
      <c r="X540" s="100"/>
    </row>
    <row r="541" spans="1:24" ht="14.25" customHeight="1">
      <c r="A541" s="100"/>
      <c r="B541" s="100"/>
      <c r="C541" s="100"/>
      <c r="D541" s="100"/>
      <c r="E541" s="100"/>
      <c r="F541" s="100"/>
      <c r="G541" s="100"/>
      <c r="H541" s="100"/>
      <c r="I541" s="100"/>
      <c r="J541" s="100"/>
      <c r="K541" s="100"/>
      <c r="L541" s="100"/>
      <c r="M541" s="100"/>
      <c r="N541" s="100"/>
      <c r="O541" s="100"/>
      <c r="P541" s="100"/>
      <c r="Q541" s="100"/>
      <c r="R541" s="100"/>
      <c r="S541" s="100"/>
      <c r="T541" s="100"/>
      <c r="U541" s="100"/>
      <c r="V541" s="100"/>
      <c r="W541" s="100"/>
      <c r="X541" s="100"/>
    </row>
    <row r="542" spans="1:24" ht="14.25" customHeight="1">
      <c r="A542" s="100"/>
      <c r="B542" s="100"/>
      <c r="C542" s="100"/>
      <c r="D542" s="100"/>
      <c r="E542" s="100"/>
      <c r="F542" s="100"/>
      <c r="G542" s="100"/>
      <c r="H542" s="100"/>
      <c r="I542" s="100"/>
      <c r="J542" s="100"/>
      <c r="K542" s="100"/>
      <c r="L542" s="100"/>
      <c r="M542" s="100"/>
      <c r="N542" s="100"/>
      <c r="O542" s="100"/>
      <c r="P542" s="100"/>
      <c r="Q542" s="100"/>
      <c r="R542" s="100"/>
      <c r="S542" s="100"/>
      <c r="T542" s="100"/>
      <c r="U542" s="100"/>
      <c r="V542" s="100"/>
      <c r="W542" s="100"/>
      <c r="X542" s="100"/>
    </row>
    <row r="543" spans="1:24" ht="14.25" customHeight="1">
      <c r="A543" s="100"/>
      <c r="B543" s="100"/>
      <c r="C543" s="100"/>
      <c r="D543" s="100"/>
      <c r="E543" s="100"/>
      <c r="F543" s="100"/>
      <c r="G543" s="100"/>
      <c r="H543" s="100"/>
      <c r="I543" s="100"/>
      <c r="J543" s="100"/>
      <c r="K543" s="100"/>
      <c r="L543" s="100"/>
      <c r="M543" s="100"/>
      <c r="N543" s="100"/>
      <c r="O543" s="100"/>
      <c r="P543" s="100"/>
      <c r="Q543" s="100"/>
      <c r="R543" s="100"/>
      <c r="S543" s="100"/>
      <c r="T543" s="100"/>
      <c r="U543" s="100"/>
      <c r="V543" s="100"/>
      <c r="W543" s="100"/>
      <c r="X543" s="100"/>
    </row>
    <row r="544" spans="1:24" ht="14.25" customHeight="1">
      <c r="A544" s="100"/>
      <c r="B544" s="100"/>
      <c r="C544" s="100"/>
      <c r="D544" s="100"/>
      <c r="E544" s="100"/>
      <c r="F544" s="100"/>
      <c r="G544" s="100"/>
      <c r="H544" s="100"/>
      <c r="I544" s="100"/>
      <c r="J544" s="100"/>
      <c r="K544" s="100"/>
      <c r="L544" s="100"/>
      <c r="M544" s="100"/>
      <c r="N544" s="100"/>
      <c r="O544" s="100"/>
      <c r="P544" s="100"/>
      <c r="Q544" s="100"/>
      <c r="R544" s="100"/>
      <c r="S544" s="100"/>
      <c r="T544" s="100"/>
      <c r="U544" s="100"/>
      <c r="V544" s="100"/>
      <c r="W544" s="100"/>
      <c r="X544" s="100"/>
    </row>
    <row r="545" spans="1:24" ht="14.25" customHeight="1">
      <c r="A545" s="100"/>
      <c r="B545" s="100"/>
      <c r="C545" s="100"/>
      <c r="D545" s="100"/>
      <c r="E545" s="100"/>
      <c r="F545" s="100"/>
      <c r="G545" s="100"/>
      <c r="H545" s="100"/>
      <c r="I545" s="100"/>
      <c r="J545" s="100"/>
      <c r="K545" s="100"/>
      <c r="L545" s="100"/>
      <c r="M545" s="100"/>
      <c r="N545" s="100"/>
      <c r="O545" s="100"/>
      <c r="P545" s="100"/>
      <c r="Q545" s="100"/>
      <c r="R545" s="100"/>
      <c r="S545" s="100"/>
      <c r="T545" s="100"/>
      <c r="U545" s="100"/>
      <c r="V545" s="100"/>
      <c r="W545" s="100"/>
      <c r="X545" s="100"/>
    </row>
    <row r="546" spans="1:24" ht="14.25" customHeight="1">
      <c r="A546" s="100"/>
      <c r="B546" s="100"/>
      <c r="C546" s="100"/>
      <c r="D546" s="100"/>
      <c r="E546" s="100"/>
      <c r="F546" s="100"/>
      <c r="G546" s="100"/>
      <c r="H546" s="100"/>
      <c r="I546" s="100"/>
      <c r="J546" s="100"/>
      <c r="K546" s="100"/>
      <c r="L546" s="100"/>
      <c r="M546" s="100"/>
      <c r="N546" s="100"/>
      <c r="O546" s="100"/>
      <c r="P546" s="100"/>
      <c r="Q546" s="100"/>
      <c r="R546" s="100"/>
      <c r="S546" s="100"/>
      <c r="T546" s="100"/>
      <c r="U546" s="100"/>
      <c r="V546" s="100"/>
      <c r="W546" s="100"/>
      <c r="X546" s="100"/>
    </row>
    <row r="547" spans="1:24" ht="14.25" customHeight="1">
      <c r="A547" s="100"/>
      <c r="B547" s="100"/>
      <c r="C547" s="100"/>
      <c r="D547" s="100"/>
      <c r="E547" s="100"/>
      <c r="F547" s="100"/>
      <c r="G547" s="100"/>
      <c r="H547" s="100"/>
      <c r="I547" s="100"/>
      <c r="J547" s="100"/>
      <c r="K547" s="100"/>
      <c r="L547" s="100"/>
      <c r="M547" s="100"/>
      <c r="N547" s="100"/>
      <c r="O547" s="100"/>
      <c r="P547" s="100"/>
      <c r="Q547" s="100"/>
      <c r="R547" s="100"/>
      <c r="S547" s="100"/>
      <c r="T547" s="100"/>
      <c r="U547" s="100"/>
      <c r="V547" s="100"/>
      <c r="W547" s="100"/>
      <c r="X547" s="100"/>
    </row>
    <row r="548" spans="1:24" ht="14.25" customHeight="1">
      <c r="A548" s="100"/>
      <c r="B548" s="100"/>
      <c r="C548" s="100"/>
      <c r="D548" s="100"/>
      <c r="E548" s="100"/>
      <c r="F548" s="100"/>
      <c r="G548" s="100"/>
      <c r="H548" s="100"/>
      <c r="I548" s="100"/>
      <c r="J548" s="100"/>
      <c r="K548" s="100"/>
      <c r="L548" s="100"/>
      <c r="M548" s="100"/>
      <c r="N548" s="100"/>
      <c r="O548" s="100"/>
      <c r="P548" s="100"/>
      <c r="Q548" s="100"/>
      <c r="R548" s="100"/>
      <c r="S548" s="100"/>
      <c r="T548" s="100"/>
      <c r="U548" s="100"/>
      <c r="V548" s="100"/>
      <c r="W548" s="100"/>
      <c r="X548" s="100"/>
    </row>
    <row r="549" spans="1:24" ht="14.25" customHeight="1">
      <c r="A549" s="100"/>
      <c r="B549" s="100"/>
      <c r="C549" s="100"/>
      <c r="D549" s="100"/>
      <c r="E549" s="100"/>
      <c r="F549" s="100"/>
      <c r="G549" s="100"/>
      <c r="H549" s="100"/>
      <c r="I549" s="100"/>
      <c r="J549" s="100"/>
      <c r="K549" s="100"/>
      <c r="L549" s="100"/>
      <c r="M549" s="100"/>
      <c r="N549" s="100"/>
      <c r="O549" s="100"/>
      <c r="P549" s="100"/>
      <c r="Q549" s="100"/>
      <c r="R549" s="100"/>
      <c r="S549" s="100"/>
      <c r="T549" s="100"/>
      <c r="U549" s="100"/>
      <c r="V549" s="100"/>
      <c r="W549" s="100"/>
      <c r="X549" s="100"/>
    </row>
    <row r="550" spans="1:24" ht="14.25" customHeight="1">
      <c r="A550" s="100"/>
      <c r="B550" s="100"/>
      <c r="C550" s="100"/>
      <c r="D550" s="100"/>
      <c r="E550" s="100"/>
      <c r="F550" s="100"/>
      <c r="G550" s="100"/>
      <c r="H550" s="100"/>
      <c r="I550" s="100"/>
      <c r="J550" s="100"/>
      <c r="K550" s="100"/>
      <c r="L550" s="100"/>
      <c r="M550" s="100"/>
      <c r="N550" s="100"/>
      <c r="O550" s="100"/>
      <c r="P550" s="100"/>
      <c r="Q550" s="100"/>
      <c r="R550" s="100"/>
      <c r="S550" s="100"/>
      <c r="T550" s="100"/>
      <c r="U550" s="100"/>
      <c r="V550" s="100"/>
      <c r="W550" s="100"/>
      <c r="X550" s="100"/>
    </row>
    <row r="551" spans="1:24" ht="14.25" customHeight="1">
      <c r="A551" s="100"/>
      <c r="B551" s="100"/>
      <c r="C551" s="100"/>
      <c r="D551" s="100"/>
      <c r="E551" s="100"/>
      <c r="F551" s="100"/>
      <c r="G551" s="100"/>
      <c r="H551" s="100"/>
      <c r="I551" s="100"/>
      <c r="J551" s="100"/>
      <c r="K551" s="100"/>
      <c r="L551" s="100"/>
      <c r="M551" s="100"/>
      <c r="N551" s="100"/>
      <c r="O551" s="100"/>
      <c r="P551" s="100"/>
      <c r="Q551" s="100"/>
      <c r="R551" s="100"/>
      <c r="S551" s="100"/>
      <c r="T551" s="100"/>
      <c r="U551" s="100"/>
      <c r="V551" s="100"/>
      <c r="W551" s="100"/>
      <c r="X551" s="100"/>
    </row>
    <row r="552" spans="1:24" ht="14.25" customHeight="1">
      <c r="A552" s="100"/>
      <c r="B552" s="100"/>
      <c r="C552" s="100"/>
      <c r="D552" s="100"/>
      <c r="E552" s="100"/>
      <c r="F552" s="100"/>
      <c r="G552" s="100"/>
      <c r="H552" s="100"/>
      <c r="I552" s="100"/>
      <c r="J552" s="100"/>
      <c r="K552" s="100"/>
      <c r="L552" s="100"/>
      <c r="M552" s="100"/>
      <c r="N552" s="100"/>
      <c r="O552" s="100"/>
      <c r="P552" s="100"/>
      <c r="Q552" s="100"/>
      <c r="R552" s="100"/>
      <c r="S552" s="100"/>
      <c r="T552" s="100"/>
      <c r="U552" s="100"/>
      <c r="V552" s="100"/>
      <c r="W552" s="100"/>
      <c r="X552" s="100"/>
    </row>
    <row r="553" spans="1:24" ht="14.25" customHeight="1">
      <c r="A553" s="100"/>
      <c r="B553" s="100"/>
      <c r="C553" s="100"/>
      <c r="D553" s="100"/>
      <c r="E553" s="100"/>
      <c r="F553" s="100"/>
      <c r="G553" s="100"/>
      <c r="H553" s="100"/>
      <c r="I553" s="100"/>
      <c r="J553" s="100"/>
      <c r="K553" s="100"/>
      <c r="L553" s="100"/>
      <c r="M553" s="100"/>
      <c r="N553" s="100"/>
      <c r="O553" s="100"/>
      <c r="P553" s="100"/>
      <c r="Q553" s="100"/>
      <c r="R553" s="100"/>
      <c r="S553" s="100"/>
      <c r="T553" s="100"/>
      <c r="U553" s="100"/>
      <c r="V553" s="100"/>
      <c r="W553" s="100"/>
      <c r="X553" s="100"/>
    </row>
    <row r="554" spans="1:24" ht="14.25" customHeight="1">
      <c r="A554" s="100"/>
      <c r="B554" s="100"/>
      <c r="C554" s="100"/>
      <c r="D554" s="100"/>
      <c r="E554" s="100"/>
      <c r="F554" s="100"/>
      <c r="G554" s="100"/>
      <c r="H554" s="100"/>
      <c r="I554" s="100"/>
      <c r="J554" s="100"/>
      <c r="K554" s="100"/>
      <c r="L554" s="100"/>
      <c r="M554" s="100"/>
      <c r="N554" s="100"/>
      <c r="O554" s="100"/>
      <c r="P554" s="100"/>
      <c r="Q554" s="100"/>
      <c r="R554" s="100"/>
      <c r="S554" s="100"/>
      <c r="T554" s="100"/>
      <c r="U554" s="100"/>
      <c r="V554" s="100"/>
      <c r="W554" s="100"/>
      <c r="X554" s="100"/>
    </row>
    <row r="555" spans="1:24" ht="14.25" customHeight="1">
      <c r="A555" s="100"/>
      <c r="B555" s="100"/>
      <c r="C555" s="100"/>
      <c r="D555" s="100"/>
      <c r="E555" s="100"/>
      <c r="F555" s="100"/>
      <c r="G555" s="100"/>
      <c r="H555" s="100"/>
      <c r="I555" s="100"/>
      <c r="J555" s="100"/>
      <c r="K555" s="100"/>
      <c r="L555" s="100"/>
      <c r="M555" s="100"/>
      <c r="N555" s="100"/>
      <c r="O555" s="100"/>
      <c r="P555" s="100"/>
      <c r="Q555" s="100"/>
      <c r="R555" s="100"/>
      <c r="S555" s="100"/>
      <c r="T555" s="100"/>
      <c r="U555" s="100"/>
      <c r="V555" s="100"/>
      <c r="W555" s="100"/>
      <c r="X555" s="100"/>
    </row>
    <row r="556" spans="1:24" ht="14.25" customHeight="1">
      <c r="A556" s="100"/>
      <c r="B556" s="100"/>
      <c r="C556" s="100"/>
      <c r="D556" s="100"/>
      <c r="E556" s="100"/>
      <c r="F556" s="100"/>
      <c r="G556" s="100"/>
      <c r="H556" s="100"/>
      <c r="I556" s="100"/>
      <c r="J556" s="100"/>
      <c r="K556" s="100"/>
      <c r="L556" s="100"/>
      <c r="M556" s="100"/>
      <c r="N556" s="100"/>
      <c r="O556" s="100"/>
      <c r="P556" s="100"/>
      <c r="Q556" s="100"/>
      <c r="R556" s="100"/>
      <c r="S556" s="100"/>
      <c r="T556" s="100"/>
      <c r="U556" s="100"/>
      <c r="V556" s="100"/>
      <c r="W556" s="100"/>
      <c r="X556" s="100"/>
    </row>
    <row r="557" spans="1:24" ht="14.25" customHeight="1">
      <c r="A557" s="100"/>
      <c r="B557" s="100"/>
      <c r="C557" s="100"/>
      <c r="D557" s="100"/>
      <c r="E557" s="100"/>
      <c r="F557" s="100"/>
      <c r="G557" s="100"/>
      <c r="H557" s="100"/>
      <c r="I557" s="100"/>
      <c r="J557" s="100"/>
      <c r="K557" s="100"/>
      <c r="L557" s="100"/>
      <c r="M557" s="100"/>
      <c r="N557" s="100"/>
      <c r="O557" s="100"/>
      <c r="P557" s="100"/>
      <c r="Q557" s="100"/>
      <c r="R557" s="100"/>
      <c r="S557" s="100"/>
      <c r="T557" s="100"/>
      <c r="U557" s="100"/>
      <c r="V557" s="100"/>
      <c r="W557" s="100"/>
      <c r="X557" s="100"/>
    </row>
    <row r="558" spans="1:24" ht="14.25" customHeight="1">
      <c r="A558" s="100"/>
      <c r="B558" s="100"/>
      <c r="C558" s="100"/>
      <c r="D558" s="100"/>
      <c r="E558" s="100"/>
      <c r="F558" s="100"/>
      <c r="G558" s="100"/>
      <c r="H558" s="100"/>
      <c r="I558" s="100"/>
      <c r="J558" s="100"/>
      <c r="K558" s="100"/>
      <c r="L558" s="100"/>
      <c r="M558" s="100"/>
      <c r="N558" s="100"/>
      <c r="O558" s="100"/>
      <c r="P558" s="100"/>
      <c r="Q558" s="100"/>
      <c r="R558" s="100"/>
      <c r="S558" s="100"/>
      <c r="T558" s="100"/>
      <c r="U558" s="100"/>
      <c r="V558" s="100"/>
      <c r="W558" s="100"/>
      <c r="X558" s="100"/>
    </row>
    <row r="559" spans="1:24" ht="14.25" customHeight="1">
      <c r="A559" s="100"/>
      <c r="B559" s="100"/>
      <c r="C559" s="100"/>
      <c r="D559" s="100"/>
      <c r="E559" s="100"/>
      <c r="F559" s="100"/>
      <c r="G559" s="100"/>
      <c r="H559" s="100"/>
      <c r="I559" s="100"/>
      <c r="J559" s="100"/>
      <c r="K559" s="100"/>
      <c r="L559" s="100"/>
      <c r="M559" s="100"/>
      <c r="N559" s="100"/>
      <c r="O559" s="100"/>
      <c r="P559" s="100"/>
      <c r="Q559" s="100"/>
      <c r="R559" s="100"/>
      <c r="S559" s="100"/>
      <c r="T559" s="100"/>
      <c r="U559" s="100"/>
      <c r="V559" s="100"/>
      <c r="W559" s="100"/>
      <c r="X559" s="100"/>
    </row>
    <row r="560" spans="1:24" ht="14.25" customHeight="1">
      <c r="A560" s="100"/>
      <c r="B560" s="100"/>
      <c r="C560" s="100"/>
      <c r="D560" s="100"/>
      <c r="E560" s="100"/>
      <c r="F560" s="100"/>
      <c r="G560" s="100"/>
      <c r="H560" s="100"/>
      <c r="I560" s="100"/>
      <c r="J560" s="100"/>
      <c r="K560" s="100"/>
      <c r="L560" s="100"/>
      <c r="M560" s="100"/>
      <c r="N560" s="100"/>
      <c r="O560" s="100"/>
      <c r="P560" s="100"/>
      <c r="Q560" s="100"/>
      <c r="R560" s="100"/>
      <c r="S560" s="100"/>
      <c r="T560" s="100"/>
      <c r="U560" s="100"/>
      <c r="V560" s="100"/>
      <c r="W560" s="100"/>
      <c r="X560" s="100"/>
    </row>
    <row r="561" spans="1:24" ht="14.25" customHeight="1">
      <c r="A561" s="100"/>
      <c r="B561" s="100"/>
      <c r="C561" s="100"/>
      <c r="D561" s="100"/>
      <c r="E561" s="100"/>
      <c r="F561" s="100"/>
      <c r="G561" s="100"/>
      <c r="H561" s="100"/>
      <c r="I561" s="100"/>
      <c r="J561" s="100"/>
      <c r="K561" s="100"/>
      <c r="L561" s="100"/>
      <c r="M561" s="100"/>
      <c r="N561" s="100"/>
      <c r="O561" s="100"/>
      <c r="P561" s="100"/>
      <c r="Q561" s="100"/>
      <c r="R561" s="100"/>
      <c r="S561" s="100"/>
      <c r="T561" s="100"/>
      <c r="U561" s="100"/>
      <c r="V561" s="100"/>
      <c r="W561" s="100"/>
      <c r="X561" s="100"/>
    </row>
    <row r="562" spans="1:24" ht="14.25" customHeight="1">
      <c r="A562" s="100"/>
      <c r="B562" s="100"/>
      <c r="C562" s="100"/>
      <c r="D562" s="100"/>
      <c r="E562" s="100"/>
      <c r="F562" s="100"/>
      <c r="G562" s="100"/>
      <c r="H562" s="100"/>
      <c r="I562" s="100"/>
      <c r="J562" s="100"/>
      <c r="K562" s="100"/>
      <c r="L562" s="100"/>
      <c r="M562" s="100"/>
      <c r="N562" s="100"/>
      <c r="O562" s="100"/>
      <c r="P562" s="100"/>
      <c r="Q562" s="100"/>
      <c r="R562" s="100"/>
      <c r="S562" s="100"/>
      <c r="T562" s="100"/>
      <c r="U562" s="100"/>
      <c r="V562" s="100"/>
      <c r="W562" s="100"/>
      <c r="X562" s="100"/>
    </row>
    <row r="563" spans="1:24" ht="14.25" customHeight="1">
      <c r="A563" s="100"/>
      <c r="B563" s="100"/>
      <c r="C563" s="100"/>
      <c r="D563" s="100"/>
      <c r="E563" s="100"/>
      <c r="F563" s="100"/>
      <c r="G563" s="100"/>
      <c r="H563" s="100"/>
      <c r="I563" s="100"/>
      <c r="J563" s="100"/>
      <c r="K563" s="100"/>
      <c r="L563" s="100"/>
      <c r="M563" s="100"/>
      <c r="N563" s="100"/>
      <c r="O563" s="100"/>
      <c r="P563" s="100"/>
      <c r="Q563" s="100"/>
      <c r="R563" s="100"/>
      <c r="S563" s="100"/>
      <c r="T563" s="100"/>
      <c r="U563" s="100"/>
      <c r="V563" s="100"/>
      <c r="W563" s="100"/>
      <c r="X563" s="100"/>
    </row>
    <row r="564" spans="1:24" ht="14.25" customHeight="1">
      <c r="A564" s="100"/>
      <c r="B564" s="100"/>
      <c r="C564" s="100"/>
      <c r="D564" s="100"/>
      <c r="E564" s="100"/>
      <c r="F564" s="100"/>
      <c r="G564" s="100"/>
      <c r="H564" s="100"/>
      <c r="I564" s="100"/>
      <c r="J564" s="100"/>
      <c r="K564" s="100"/>
      <c r="L564" s="100"/>
      <c r="M564" s="100"/>
      <c r="N564" s="100"/>
      <c r="O564" s="100"/>
      <c r="P564" s="100"/>
      <c r="Q564" s="100"/>
      <c r="R564" s="100"/>
      <c r="S564" s="100"/>
      <c r="T564" s="100"/>
      <c r="U564" s="100"/>
      <c r="V564" s="100"/>
      <c r="W564" s="100"/>
      <c r="X564" s="100"/>
    </row>
    <row r="565" spans="1:24" ht="14.25" customHeight="1">
      <c r="A565" s="100"/>
      <c r="B565" s="100"/>
      <c r="C565" s="100"/>
      <c r="D565" s="100"/>
      <c r="E565" s="100"/>
      <c r="F565" s="100"/>
      <c r="G565" s="100"/>
      <c r="H565" s="100"/>
      <c r="I565" s="100"/>
      <c r="J565" s="100"/>
      <c r="K565" s="100"/>
      <c r="L565" s="100"/>
      <c r="M565" s="100"/>
      <c r="N565" s="100"/>
      <c r="O565" s="100"/>
      <c r="P565" s="100"/>
      <c r="Q565" s="100"/>
      <c r="R565" s="100"/>
      <c r="S565" s="100"/>
      <c r="T565" s="100"/>
      <c r="U565" s="100"/>
      <c r="V565" s="100"/>
      <c r="W565" s="100"/>
      <c r="X565" s="100"/>
    </row>
    <row r="566" spans="1:24" ht="14.25" customHeight="1">
      <c r="A566" s="100"/>
      <c r="B566" s="100"/>
      <c r="C566" s="100"/>
      <c r="D566" s="100"/>
      <c r="E566" s="100"/>
      <c r="F566" s="100"/>
      <c r="G566" s="100"/>
      <c r="H566" s="100"/>
      <c r="I566" s="100"/>
      <c r="J566" s="100"/>
      <c r="K566" s="100"/>
      <c r="L566" s="100"/>
      <c r="M566" s="100"/>
      <c r="N566" s="100"/>
      <c r="O566" s="100"/>
      <c r="P566" s="100"/>
      <c r="Q566" s="100"/>
      <c r="R566" s="100"/>
      <c r="S566" s="100"/>
      <c r="T566" s="100"/>
      <c r="U566" s="100"/>
      <c r="V566" s="100"/>
      <c r="W566" s="100"/>
      <c r="X566" s="100"/>
    </row>
    <row r="567" spans="1:24" ht="14.25" customHeight="1">
      <c r="A567" s="100"/>
      <c r="B567" s="100"/>
      <c r="C567" s="100"/>
      <c r="D567" s="100"/>
      <c r="E567" s="100"/>
      <c r="F567" s="100"/>
      <c r="G567" s="100"/>
      <c r="H567" s="100"/>
      <c r="I567" s="100"/>
      <c r="J567" s="100"/>
      <c r="K567" s="100"/>
      <c r="L567" s="100"/>
      <c r="M567" s="100"/>
      <c r="N567" s="100"/>
      <c r="O567" s="100"/>
      <c r="P567" s="100"/>
      <c r="Q567" s="100"/>
      <c r="R567" s="100"/>
      <c r="S567" s="100"/>
      <c r="T567" s="100"/>
      <c r="U567" s="100"/>
      <c r="V567" s="100"/>
      <c r="W567" s="100"/>
      <c r="X567" s="100"/>
    </row>
    <row r="568" spans="1:24" ht="14.25" customHeight="1">
      <c r="A568" s="100"/>
      <c r="B568" s="100"/>
      <c r="C568" s="100"/>
      <c r="D568" s="100"/>
      <c r="E568" s="100"/>
      <c r="F568" s="100"/>
      <c r="G568" s="100"/>
      <c r="H568" s="100"/>
      <c r="I568" s="100"/>
      <c r="J568" s="100"/>
      <c r="K568" s="100"/>
      <c r="L568" s="100"/>
      <c r="M568" s="100"/>
      <c r="N568" s="100"/>
      <c r="O568" s="100"/>
      <c r="P568" s="100"/>
      <c r="Q568" s="100"/>
      <c r="R568" s="100"/>
      <c r="S568" s="100"/>
      <c r="T568" s="100"/>
      <c r="U568" s="100"/>
      <c r="V568" s="100"/>
      <c r="W568" s="100"/>
      <c r="X568" s="100"/>
    </row>
    <row r="569" spans="1:24" ht="14.25" customHeight="1">
      <c r="A569" s="100"/>
      <c r="B569" s="100"/>
      <c r="C569" s="100"/>
      <c r="D569" s="100"/>
      <c r="E569" s="100"/>
      <c r="F569" s="100"/>
      <c r="G569" s="100"/>
      <c r="H569" s="100"/>
      <c r="I569" s="100"/>
      <c r="J569" s="100"/>
      <c r="K569" s="100"/>
      <c r="L569" s="100"/>
      <c r="M569" s="100"/>
      <c r="N569" s="100"/>
      <c r="O569" s="100"/>
      <c r="P569" s="100"/>
      <c r="Q569" s="100"/>
      <c r="R569" s="100"/>
      <c r="S569" s="100"/>
      <c r="T569" s="100"/>
      <c r="U569" s="100"/>
      <c r="V569" s="100"/>
      <c r="W569" s="100"/>
      <c r="X569" s="100"/>
    </row>
    <row r="570" spans="1:24" ht="14.25" customHeight="1">
      <c r="A570" s="100"/>
      <c r="B570" s="100"/>
      <c r="C570" s="100"/>
      <c r="D570" s="100"/>
      <c r="E570" s="100"/>
      <c r="F570" s="100"/>
      <c r="G570" s="100"/>
      <c r="H570" s="100"/>
      <c r="I570" s="100"/>
      <c r="J570" s="100"/>
      <c r="K570" s="100"/>
      <c r="L570" s="100"/>
      <c r="M570" s="100"/>
      <c r="N570" s="100"/>
      <c r="O570" s="100"/>
      <c r="P570" s="100"/>
      <c r="Q570" s="100"/>
      <c r="R570" s="100"/>
      <c r="S570" s="100"/>
      <c r="T570" s="100"/>
      <c r="U570" s="100"/>
      <c r="V570" s="100"/>
      <c r="W570" s="100"/>
      <c r="X570" s="100"/>
    </row>
    <row r="571" spans="1:24" ht="14.25" customHeight="1">
      <c r="A571" s="100"/>
      <c r="B571" s="100"/>
      <c r="C571" s="100"/>
      <c r="D571" s="100"/>
      <c r="E571" s="100"/>
      <c r="F571" s="100"/>
      <c r="G571" s="100"/>
      <c r="H571" s="100"/>
      <c r="I571" s="100"/>
      <c r="J571" s="100"/>
      <c r="K571" s="100"/>
      <c r="L571" s="100"/>
      <c r="M571" s="100"/>
      <c r="N571" s="100"/>
      <c r="O571" s="100"/>
      <c r="P571" s="100"/>
      <c r="Q571" s="100"/>
      <c r="R571" s="100"/>
      <c r="S571" s="100"/>
      <c r="T571" s="100"/>
      <c r="U571" s="100"/>
      <c r="V571" s="100"/>
      <c r="W571" s="100"/>
      <c r="X571" s="100"/>
    </row>
    <row r="572" spans="1:24" ht="14.25" customHeight="1">
      <c r="A572" s="100"/>
      <c r="B572" s="100"/>
      <c r="C572" s="100"/>
      <c r="D572" s="100"/>
      <c r="E572" s="100"/>
      <c r="F572" s="100"/>
      <c r="G572" s="100"/>
      <c r="H572" s="100"/>
      <c r="I572" s="100"/>
      <c r="J572" s="100"/>
      <c r="K572" s="100"/>
      <c r="L572" s="100"/>
      <c r="M572" s="100"/>
      <c r="N572" s="100"/>
      <c r="O572" s="100"/>
      <c r="P572" s="100"/>
      <c r="Q572" s="100"/>
      <c r="R572" s="100"/>
      <c r="S572" s="100"/>
      <c r="T572" s="100"/>
      <c r="U572" s="100"/>
      <c r="V572" s="100"/>
      <c r="W572" s="100"/>
      <c r="X572" s="100"/>
    </row>
    <row r="573" spans="1:24" ht="14.25" customHeight="1">
      <c r="A573" s="100"/>
      <c r="B573" s="100"/>
      <c r="C573" s="100"/>
      <c r="D573" s="100"/>
      <c r="E573" s="100"/>
      <c r="F573" s="100"/>
      <c r="G573" s="100"/>
      <c r="H573" s="100"/>
      <c r="I573" s="100"/>
      <c r="J573" s="100"/>
      <c r="K573" s="100"/>
      <c r="L573" s="100"/>
      <c r="M573" s="100"/>
      <c r="N573" s="100"/>
      <c r="O573" s="100"/>
      <c r="P573" s="100"/>
      <c r="Q573" s="100"/>
      <c r="R573" s="100"/>
      <c r="S573" s="100"/>
      <c r="T573" s="100"/>
      <c r="U573" s="100"/>
      <c r="V573" s="100"/>
      <c r="W573" s="100"/>
      <c r="X573" s="100"/>
    </row>
    <row r="574" spans="1:24" ht="14.25" customHeight="1">
      <c r="A574" s="100"/>
      <c r="B574" s="100"/>
      <c r="C574" s="100"/>
      <c r="D574" s="100"/>
      <c r="E574" s="100"/>
      <c r="F574" s="100"/>
      <c r="G574" s="100"/>
      <c r="H574" s="100"/>
      <c r="I574" s="100"/>
      <c r="J574" s="100"/>
      <c r="K574" s="100"/>
      <c r="L574" s="100"/>
      <c r="M574" s="100"/>
      <c r="N574" s="100"/>
      <c r="O574" s="100"/>
      <c r="P574" s="100"/>
      <c r="Q574" s="100"/>
      <c r="R574" s="100"/>
      <c r="S574" s="100"/>
      <c r="T574" s="100"/>
      <c r="U574" s="100"/>
      <c r="V574" s="100"/>
      <c r="W574" s="100"/>
      <c r="X574" s="100"/>
    </row>
    <row r="575" spans="1:24" ht="14.25" customHeight="1">
      <c r="A575" s="100"/>
      <c r="B575" s="100"/>
      <c r="C575" s="100"/>
      <c r="D575" s="100"/>
      <c r="E575" s="100"/>
      <c r="F575" s="100"/>
      <c r="G575" s="100"/>
      <c r="H575" s="100"/>
      <c r="I575" s="100"/>
      <c r="J575" s="100"/>
      <c r="K575" s="100"/>
      <c r="L575" s="100"/>
      <c r="M575" s="100"/>
      <c r="N575" s="100"/>
      <c r="O575" s="100"/>
      <c r="P575" s="100"/>
      <c r="Q575" s="100"/>
      <c r="R575" s="100"/>
      <c r="S575" s="100"/>
      <c r="T575" s="100"/>
      <c r="U575" s="100"/>
      <c r="V575" s="100"/>
      <c r="W575" s="100"/>
      <c r="X575" s="100"/>
    </row>
    <row r="576" spans="1:24" ht="14.25" customHeight="1">
      <c r="A576" s="100"/>
      <c r="B576" s="100"/>
      <c r="C576" s="100"/>
      <c r="D576" s="100"/>
      <c r="E576" s="100"/>
      <c r="F576" s="100"/>
      <c r="G576" s="100"/>
      <c r="H576" s="100"/>
      <c r="I576" s="100"/>
      <c r="J576" s="100"/>
      <c r="K576" s="100"/>
      <c r="L576" s="100"/>
      <c r="M576" s="100"/>
      <c r="N576" s="100"/>
      <c r="O576" s="100"/>
      <c r="P576" s="100"/>
      <c r="Q576" s="100"/>
      <c r="R576" s="100"/>
      <c r="S576" s="100"/>
      <c r="T576" s="100"/>
      <c r="U576" s="100"/>
      <c r="V576" s="100"/>
      <c r="W576" s="100"/>
      <c r="X576" s="100"/>
    </row>
    <row r="577" spans="1:24" ht="14.25" customHeight="1">
      <c r="A577" s="100"/>
      <c r="B577" s="100"/>
      <c r="C577" s="100"/>
      <c r="D577" s="100"/>
      <c r="E577" s="100"/>
      <c r="F577" s="100"/>
      <c r="G577" s="100"/>
      <c r="H577" s="100"/>
      <c r="I577" s="100"/>
      <c r="J577" s="100"/>
      <c r="K577" s="100"/>
      <c r="L577" s="100"/>
      <c r="M577" s="100"/>
      <c r="N577" s="100"/>
      <c r="O577" s="100"/>
      <c r="P577" s="100"/>
      <c r="Q577" s="100"/>
      <c r="R577" s="100"/>
      <c r="S577" s="100"/>
      <c r="T577" s="100"/>
      <c r="U577" s="100"/>
      <c r="V577" s="100"/>
      <c r="W577" s="100"/>
      <c r="X577" s="100"/>
    </row>
    <row r="578" spans="1:24" ht="14.25" customHeight="1">
      <c r="A578" s="100"/>
      <c r="B578" s="100"/>
      <c r="C578" s="100"/>
      <c r="D578" s="100"/>
      <c r="E578" s="100"/>
      <c r="F578" s="100"/>
      <c r="G578" s="100"/>
      <c r="H578" s="100"/>
      <c r="I578" s="100"/>
      <c r="J578" s="100"/>
      <c r="K578" s="100"/>
      <c r="L578" s="100"/>
      <c r="M578" s="100"/>
      <c r="N578" s="100"/>
      <c r="O578" s="100"/>
      <c r="P578" s="100"/>
      <c r="Q578" s="100"/>
      <c r="R578" s="100"/>
      <c r="S578" s="100"/>
      <c r="T578" s="100"/>
      <c r="U578" s="100"/>
      <c r="V578" s="100"/>
      <c r="W578" s="100"/>
      <c r="X578" s="100"/>
    </row>
    <row r="579" spans="1:24" ht="14.25" customHeight="1">
      <c r="A579" s="100"/>
      <c r="B579" s="100"/>
      <c r="C579" s="100"/>
      <c r="D579" s="100"/>
      <c r="E579" s="100"/>
      <c r="F579" s="100"/>
      <c r="G579" s="100"/>
      <c r="H579" s="100"/>
      <c r="I579" s="100"/>
      <c r="J579" s="100"/>
      <c r="K579" s="100"/>
      <c r="L579" s="100"/>
      <c r="M579" s="100"/>
      <c r="N579" s="100"/>
      <c r="O579" s="100"/>
      <c r="P579" s="100"/>
      <c r="Q579" s="100"/>
      <c r="R579" s="100"/>
      <c r="S579" s="100"/>
      <c r="T579" s="100"/>
      <c r="U579" s="100"/>
      <c r="V579" s="100"/>
      <c r="W579" s="100"/>
      <c r="X579" s="100"/>
    </row>
    <row r="580" spans="1:24" ht="14.25" customHeight="1">
      <c r="A580" s="100"/>
      <c r="B580" s="100"/>
      <c r="C580" s="100"/>
      <c r="D580" s="100"/>
      <c r="E580" s="100"/>
      <c r="F580" s="100"/>
      <c r="G580" s="100"/>
      <c r="H580" s="100"/>
      <c r="I580" s="100"/>
      <c r="J580" s="100"/>
      <c r="K580" s="100"/>
      <c r="L580" s="100"/>
      <c r="M580" s="100"/>
      <c r="N580" s="100"/>
      <c r="O580" s="100"/>
      <c r="P580" s="100"/>
      <c r="Q580" s="100"/>
      <c r="R580" s="100"/>
      <c r="S580" s="100"/>
      <c r="T580" s="100"/>
      <c r="U580" s="100"/>
      <c r="V580" s="100"/>
      <c r="W580" s="100"/>
      <c r="X580" s="100"/>
    </row>
    <row r="581" spans="1:24" ht="14.25" customHeight="1">
      <c r="A581" s="100"/>
      <c r="B581" s="100"/>
      <c r="C581" s="100"/>
      <c r="D581" s="100"/>
      <c r="E581" s="100"/>
      <c r="F581" s="100"/>
      <c r="G581" s="100"/>
      <c r="H581" s="100"/>
      <c r="I581" s="100"/>
      <c r="J581" s="100"/>
      <c r="K581" s="100"/>
      <c r="L581" s="100"/>
      <c r="M581" s="100"/>
      <c r="N581" s="100"/>
      <c r="O581" s="100"/>
      <c r="P581" s="100"/>
      <c r="Q581" s="100"/>
      <c r="R581" s="100"/>
      <c r="S581" s="100"/>
      <c r="T581" s="100"/>
      <c r="U581" s="100"/>
      <c r="V581" s="100"/>
      <c r="W581" s="100"/>
      <c r="X581" s="100"/>
    </row>
    <row r="582" spans="1:24" ht="14.25" customHeight="1">
      <c r="A582" s="100"/>
      <c r="B582" s="100"/>
      <c r="C582" s="100"/>
      <c r="D582" s="100"/>
      <c r="E582" s="100"/>
      <c r="F582" s="100"/>
      <c r="G582" s="100"/>
      <c r="H582" s="100"/>
      <c r="I582" s="100"/>
      <c r="J582" s="100"/>
      <c r="K582" s="100"/>
      <c r="L582" s="100"/>
      <c r="M582" s="100"/>
      <c r="N582" s="100"/>
      <c r="O582" s="100"/>
      <c r="P582" s="100"/>
      <c r="Q582" s="100"/>
      <c r="R582" s="100"/>
      <c r="S582" s="100"/>
      <c r="T582" s="100"/>
      <c r="U582" s="100"/>
      <c r="V582" s="100"/>
      <c r="W582" s="100"/>
      <c r="X582" s="100"/>
    </row>
    <row r="583" spans="1:24" ht="14.25" customHeight="1">
      <c r="A583" s="100"/>
      <c r="B583" s="100"/>
      <c r="C583" s="100"/>
      <c r="D583" s="100"/>
      <c r="E583" s="100"/>
      <c r="F583" s="100"/>
      <c r="G583" s="100"/>
      <c r="H583" s="100"/>
      <c r="I583" s="100"/>
      <c r="J583" s="100"/>
      <c r="K583" s="100"/>
      <c r="L583" s="100"/>
      <c r="M583" s="100"/>
      <c r="N583" s="100"/>
      <c r="O583" s="100"/>
      <c r="P583" s="100"/>
      <c r="Q583" s="100"/>
      <c r="R583" s="100"/>
      <c r="S583" s="100"/>
      <c r="T583" s="100"/>
      <c r="U583" s="100"/>
      <c r="V583" s="100"/>
      <c r="W583" s="100"/>
      <c r="X583" s="100"/>
    </row>
    <row r="584" spans="1:24" ht="14.25" customHeight="1">
      <c r="A584" s="100"/>
      <c r="B584" s="100"/>
      <c r="C584" s="100"/>
      <c r="D584" s="100"/>
      <c r="E584" s="100"/>
      <c r="F584" s="100"/>
      <c r="G584" s="100"/>
      <c r="H584" s="100"/>
      <c r="I584" s="100"/>
      <c r="J584" s="100"/>
      <c r="K584" s="100"/>
      <c r="L584" s="100"/>
      <c r="M584" s="100"/>
      <c r="N584" s="100"/>
      <c r="O584" s="100"/>
      <c r="P584" s="100"/>
      <c r="Q584" s="100"/>
      <c r="R584" s="100"/>
      <c r="S584" s="100"/>
      <c r="T584" s="100"/>
      <c r="U584" s="100"/>
      <c r="V584" s="100"/>
      <c r="W584" s="100"/>
      <c r="X584" s="100"/>
    </row>
    <row r="585" spans="1:24" ht="14.25" customHeight="1">
      <c r="A585" s="100"/>
      <c r="B585" s="100"/>
      <c r="C585" s="100"/>
      <c r="D585" s="100"/>
      <c r="E585" s="100"/>
      <c r="F585" s="100"/>
      <c r="G585" s="100"/>
      <c r="H585" s="100"/>
      <c r="I585" s="100"/>
      <c r="J585" s="100"/>
      <c r="K585" s="100"/>
      <c r="L585" s="100"/>
      <c r="M585" s="100"/>
      <c r="N585" s="100"/>
      <c r="O585" s="100"/>
      <c r="P585" s="100"/>
      <c r="Q585" s="100"/>
      <c r="R585" s="100"/>
      <c r="S585" s="100"/>
      <c r="T585" s="100"/>
      <c r="U585" s="100"/>
      <c r="V585" s="100"/>
      <c r="W585" s="100"/>
      <c r="X585" s="100"/>
    </row>
    <row r="586" spans="1:24" ht="14.25" customHeight="1">
      <c r="A586" s="100"/>
      <c r="B586" s="100"/>
      <c r="C586" s="100"/>
      <c r="D586" s="100"/>
      <c r="E586" s="100"/>
      <c r="F586" s="100"/>
      <c r="G586" s="100"/>
      <c r="H586" s="100"/>
      <c r="I586" s="100"/>
      <c r="J586" s="100"/>
      <c r="K586" s="100"/>
      <c r="L586" s="100"/>
      <c r="M586" s="100"/>
      <c r="N586" s="100"/>
      <c r="O586" s="100"/>
      <c r="P586" s="100"/>
      <c r="Q586" s="100"/>
      <c r="R586" s="100"/>
      <c r="S586" s="100"/>
      <c r="T586" s="100"/>
      <c r="U586" s="100"/>
      <c r="V586" s="100"/>
      <c r="W586" s="100"/>
      <c r="X586" s="100"/>
    </row>
    <row r="587" spans="1:24" ht="14.25" customHeight="1">
      <c r="A587" s="100"/>
      <c r="B587" s="100"/>
      <c r="C587" s="100"/>
      <c r="D587" s="100"/>
      <c r="E587" s="100"/>
      <c r="F587" s="100"/>
      <c r="G587" s="100"/>
      <c r="H587" s="100"/>
      <c r="I587" s="100"/>
      <c r="J587" s="100"/>
      <c r="K587" s="100"/>
      <c r="L587" s="100"/>
      <c r="M587" s="100"/>
      <c r="N587" s="100"/>
      <c r="O587" s="100"/>
      <c r="P587" s="100"/>
      <c r="Q587" s="100"/>
      <c r="R587" s="100"/>
      <c r="S587" s="100"/>
      <c r="T587" s="100"/>
      <c r="U587" s="100"/>
      <c r="V587" s="100"/>
      <c r="W587" s="100"/>
      <c r="X587" s="100"/>
    </row>
    <row r="588" spans="1:24" ht="14.25" customHeight="1">
      <c r="A588" s="100"/>
      <c r="B588" s="100"/>
      <c r="C588" s="100"/>
      <c r="D588" s="100"/>
      <c r="E588" s="100"/>
      <c r="F588" s="100"/>
      <c r="G588" s="100"/>
      <c r="H588" s="100"/>
      <c r="I588" s="100"/>
      <c r="J588" s="100"/>
      <c r="K588" s="100"/>
      <c r="L588" s="100"/>
      <c r="M588" s="100"/>
      <c r="N588" s="100"/>
      <c r="O588" s="100"/>
      <c r="P588" s="100"/>
      <c r="Q588" s="100"/>
      <c r="R588" s="100"/>
      <c r="S588" s="100"/>
      <c r="T588" s="100"/>
      <c r="U588" s="100"/>
      <c r="V588" s="100"/>
      <c r="W588" s="100"/>
      <c r="X588" s="100"/>
    </row>
    <row r="589" spans="1:24" ht="14.25" customHeight="1">
      <c r="A589" s="100"/>
      <c r="B589" s="100"/>
      <c r="C589" s="100"/>
      <c r="D589" s="100"/>
      <c r="E589" s="100"/>
      <c r="F589" s="100"/>
      <c r="G589" s="100"/>
      <c r="H589" s="100"/>
      <c r="I589" s="100"/>
      <c r="J589" s="100"/>
      <c r="K589" s="100"/>
      <c r="L589" s="100"/>
      <c r="M589" s="100"/>
      <c r="N589" s="100"/>
      <c r="O589" s="100"/>
      <c r="P589" s="100"/>
      <c r="Q589" s="100"/>
      <c r="R589" s="100"/>
      <c r="S589" s="100"/>
      <c r="T589" s="100"/>
      <c r="U589" s="100"/>
      <c r="V589" s="100"/>
      <c r="W589" s="100"/>
      <c r="X589" s="100"/>
    </row>
    <row r="590" spans="1:24" ht="14.25" customHeight="1">
      <c r="A590" s="100"/>
      <c r="B590" s="100"/>
      <c r="C590" s="100"/>
      <c r="D590" s="100"/>
      <c r="E590" s="100"/>
      <c r="F590" s="100"/>
      <c r="G590" s="100"/>
      <c r="H590" s="100"/>
      <c r="I590" s="100"/>
      <c r="J590" s="100"/>
      <c r="K590" s="100"/>
      <c r="L590" s="100"/>
      <c r="M590" s="100"/>
      <c r="N590" s="100"/>
      <c r="O590" s="100"/>
      <c r="P590" s="100"/>
      <c r="Q590" s="100"/>
      <c r="R590" s="100"/>
      <c r="S590" s="100"/>
      <c r="T590" s="100"/>
      <c r="U590" s="100"/>
      <c r="V590" s="100"/>
      <c r="W590" s="100"/>
      <c r="X590" s="100"/>
    </row>
    <row r="591" spans="1:24" ht="14.25" customHeight="1">
      <c r="A591" s="100"/>
      <c r="B591" s="100"/>
      <c r="C591" s="100"/>
      <c r="D591" s="100"/>
      <c r="E591" s="100"/>
      <c r="F591" s="100"/>
      <c r="G591" s="100"/>
      <c r="H591" s="100"/>
      <c r="I591" s="100"/>
      <c r="J591" s="100"/>
      <c r="K591" s="100"/>
      <c r="L591" s="100"/>
      <c r="M591" s="100"/>
      <c r="N591" s="100"/>
      <c r="O591" s="100"/>
      <c r="P591" s="100"/>
      <c r="Q591" s="100"/>
      <c r="R591" s="100"/>
      <c r="S591" s="100"/>
      <c r="T591" s="100"/>
      <c r="U591" s="100"/>
      <c r="V591" s="100"/>
      <c r="W591" s="100"/>
      <c r="X591" s="100"/>
    </row>
    <row r="592" spans="1:24" ht="14.25" customHeight="1">
      <c r="A592" s="100"/>
      <c r="B592" s="100"/>
      <c r="C592" s="100"/>
      <c r="D592" s="100"/>
      <c r="E592" s="100"/>
      <c r="F592" s="100"/>
      <c r="G592" s="100"/>
      <c r="H592" s="100"/>
      <c r="I592" s="100"/>
      <c r="J592" s="100"/>
      <c r="K592" s="100"/>
      <c r="L592" s="100"/>
      <c r="M592" s="100"/>
      <c r="N592" s="100"/>
      <c r="O592" s="100"/>
      <c r="P592" s="100"/>
      <c r="Q592" s="100"/>
      <c r="R592" s="100"/>
      <c r="S592" s="100"/>
      <c r="T592" s="100"/>
      <c r="U592" s="100"/>
      <c r="V592" s="100"/>
      <c r="W592" s="100"/>
      <c r="X592" s="100"/>
    </row>
    <row r="593" spans="1:24" ht="14.25" customHeight="1">
      <c r="A593" s="100"/>
      <c r="B593" s="100"/>
      <c r="C593" s="100"/>
      <c r="D593" s="100"/>
      <c r="E593" s="100"/>
      <c r="F593" s="100"/>
      <c r="G593" s="100"/>
      <c r="H593" s="100"/>
      <c r="I593" s="100"/>
      <c r="J593" s="100"/>
      <c r="K593" s="100"/>
      <c r="L593" s="100"/>
      <c r="M593" s="100"/>
      <c r="N593" s="100"/>
      <c r="O593" s="100"/>
      <c r="P593" s="100"/>
      <c r="Q593" s="100"/>
      <c r="R593" s="100"/>
      <c r="S593" s="100"/>
      <c r="T593" s="100"/>
      <c r="U593" s="100"/>
      <c r="V593" s="100"/>
      <c r="W593" s="100"/>
      <c r="X593" s="100"/>
    </row>
    <row r="594" spans="1:24" ht="14.25" customHeight="1">
      <c r="A594" s="100"/>
      <c r="B594" s="100"/>
      <c r="C594" s="100"/>
      <c r="D594" s="100"/>
      <c r="E594" s="100"/>
      <c r="F594" s="100"/>
      <c r="G594" s="100"/>
      <c r="H594" s="100"/>
      <c r="I594" s="100"/>
      <c r="J594" s="100"/>
      <c r="K594" s="100"/>
      <c r="L594" s="100"/>
      <c r="M594" s="100"/>
      <c r="N594" s="100"/>
      <c r="O594" s="100"/>
      <c r="P594" s="100"/>
      <c r="Q594" s="100"/>
      <c r="R594" s="100"/>
      <c r="S594" s="100"/>
      <c r="T594" s="100"/>
      <c r="U594" s="100"/>
      <c r="V594" s="100"/>
      <c r="W594" s="100"/>
      <c r="X594" s="100"/>
    </row>
    <row r="595" spans="1:24" ht="14.25" customHeight="1">
      <c r="A595" s="100"/>
      <c r="B595" s="100"/>
      <c r="C595" s="100"/>
      <c r="D595" s="100"/>
      <c r="E595" s="100"/>
      <c r="F595" s="100"/>
      <c r="G595" s="100"/>
      <c r="H595" s="100"/>
      <c r="I595" s="100"/>
      <c r="J595" s="100"/>
      <c r="K595" s="100"/>
      <c r="L595" s="100"/>
      <c r="M595" s="100"/>
      <c r="N595" s="100"/>
      <c r="O595" s="100"/>
      <c r="P595" s="100"/>
      <c r="Q595" s="100"/>
      <c r="R595" s="100"/>
      <c r="S595" s="100"/>
      <c r="T595" s="100"/>
      <c r="U595" s="100"/>
      <c r="V595" s="100"/>
      <c r="W595" s="100"/>
      <c r="X595" s="100"/>
    </row>
    <row r="596" spans="1:24" ht="14.25" customHeight="1">
      <c r="A596" s="100"/>
      <c r="B596" s="100"/>
      <c r="C596" s="100"/>
      <c r="D596" s="100"/>
      <c r="E596" s="100"/>
      <c r="F596" s="100"/>
      <c r="G596" s="100"/>
      <c r="H596" s="100"/>
      <c r="I596" s="100"/>
      <c r="J596" s="100"/>
      <c r="K596" s="100"/>
      <c r="L596" s="100"/>
      <c r="M596" s="100"/>
      <c r="N596" s="100"/>
      <c r="O596" s="100"/>
      <c r="P596" s="100"/>
      <c r="Q596" s="100"/>
      <c r="R596" s="100"/>
      <c r="S596" s="100"/>
      <c r="T596" s="100"/>
      <c r="U596" s="100"/>
      <c r="V596" s="100"/>
      <c r="W596" s="100"/>
      <c r="X596" s="100"/>
    </row>
    <row r="597" spans="1:24" ht="14.25" customHeight="1">
      <c r="A597" s="100"/>
      <c r="B597" s="100"/>
      <c r="C597" s="100"/>
      <c r="D597" s="100"/>
      <c r="E597" s="100"/>
      <c r="F597" s="100"/>
      <c r="G597" s="100"/>
      <c r="H597" s="100"/>
      <c r="I597" s="100"/>
      <c r="J597" s="100"/>
      <c r="K597" s="100"/>
      <c r="L597" s="100"/>
      <c r="M597" s="100"/>
      <c r="N597" s="100"/>
      <c r="O597" s="100"/>
      <c r="P597" s="100"/>
      <c r="Q597" s="100"/>
      <c r="R597" s="100"/>
      <c r="S597" s="100"/>
      <c r="T597" s="100"/>
      <c r="U597" s="100"/>
      <c r="V597" s="100"/>
      <c r="W597" s="100"/>
      <c r="X597" s="100"/>
    </row>
    <row r="598" spans="1:24" ht="14.25" customHeight="1">
      <c r="A598" s="100"/>
      <c r="B598" s="100"/>
      <c r="C598" s="100"/>
      <c r="D598" s="100"/>
      <c r="E598" s="100"/>
      <c r="F598" s="100"/>
      <c r="G598" s="100"/>
      <c r="H598" s="100"/>
      <c r="I598" s="100"/>
      <c r="J598" s="100"/>
      <c r="K598" s="100"/>
      <c r="L598" s="100"/>
      <c r="M598" s="100"/>
      <c r="N598" s="100"/>
      <c r="O598" s="100"/>
      <c r="P598" s="100"/>
      <c r="Q598" s="100"/>
      <c r="R598" s="100"/>
      <c r="S598" s="100"/>
      <c r="T598" s="100"/>
      <c r="U598" s="100"/>
      <c r="V598" s="100"/>
      <c r="W598" s="100"/>
      <c r="X598" s="100"/>
    </row>
    <row r="599" spans="1:24" ht="14.25" customHeight="1">
      <c r="A599" s="100"/>
      <c r="B599" s="100"/>
      <c r="C599" s="100"/>
      <c r="D599" s="100"/>
      <c r="E599" s="100"/>
      <c r="F599" s="100"/>
      <c r="G599" s="100"/>
      <c r="H599" s="100"/>
      <c r="I599" s="100"/>
      <c r="J599" s="100"/>
      <c r="K599" s="100"/>
      <c r="L599" s="100"/>
      <c r="M599" s="100"/>
      <c r="N599" s="100"/>
      <c r="O599" s="100"/>
      <c r="P599" s="100"/>
      <c r="Q599" s="100"/>
      <c r="R599" s="100"/>
      <c r="S599" s="100"/>
      <c r="T599" s="100"/>
      <c r="U599" s="100"/>
      <c r="V599" s="100"/>
      <c r="W599" s="100"/>
      <c r="X599" s="100"/>
    </row>
    <row r="600" spans="1:24" ht="14.25" customHeight="1">
      <c r="A600" s="100"/>
      <c r="B600" s="100"/>
      <c r="C600" s="100"/>
      <c r="D600" s="100"/>
      <c r="E600" s="100"/>
      <c r="F600" s="100"/>
      <c r="G600" s="100"/>
      <c r="H600" s="100"/>
      <c r="I600" s="100"/>
      <c r="J600" s="100"/>
      <c r="K600" s="100"/>
      <c r="L600" s="100"/>
      <c r="M600" s="100"/>
      <c r="N600" s="100"/>
      <c r="O600" s="100"/>
      <c r="P600" s="100"/>
      <c r="Q600" s="100"/>
      <c r="R600" s="100"/>
      <c r="S600" s="100"/>
      <c r="T600" s="100"/>
      <c r="U600" s="100"/>
      <c r="V600" s="100"/>
      <c r="W600" s="100"/>
      <c r="X600" s="100"/>
    </row>
    <row r="601" spans="1:24" ht="14.25" customHeight="1">
      <c r="A601" s="100"/>
      <c r="B601" s="100"/>
      <c r="C601" s="100"/>
      <c r="D601" s="100"/>
      <c r="E601" s="100"/>
      <c r="F601" s="100"/>
      <c r="G601" s="100"/>
      <c r="H601" s="100"/>
      <c r="I601" s="100"/>
      <c r="J601" s="100"/>
      <c r="K601" s="100"/>
      <c r="L601" s="100"/>
      <c r="M601" s="100"/>
      <c r="N601" s="100"/>
      <c r="O601" s="100"/>
      <c r="P601" s="100"/>
      <c r="Q601" s="100"/>
      <c r="R601" s="100"/>
      <c r="S601" s="100"/>
      <c r="T601" s="100"/>
      <c r="U601" s="100"/>
      <c r="V601" s="100"/>
      <c r="W601" s="100"/>
      <c r="X601" s="100"/>
    </row>
    <row r="602" spans="1:24" ht="14.25" customHeight="1">
      <c r="A602" s="100"/>
      <c r="B602" s="100"/>
      <c r="C602" s="100"/>
      <c r="D602" s="100"/>
      <c r="E602" s="100"/>
      <c r="F602" s="100"/>
      <c r="G602" s="100"/>
      <c r="H602" s="100"/>
      <c r="I602" s="100"/>
      <c r="J602" s="100"/>
      <c r="K602" s="100"/>
      <c r="L602" s="100"/>
      <c r="M602" s="100"/>
      <c r="N602" s="100"/>
      <c r="O602" s="100"/>
      <c r="P602" s="100"/>
      <c r="Q602" s="100"/>
      <c r="R602" s="100"/>
      <c r="S602" s="100"/>
      <c r="T602" s="100"/>
      <c r="U602" s="100"/>
      <c r="V602" s="100"/>
      <c r="W602" s="100"/>
      <c r="X602" s="100"/>
    </row>
    <row r="603" spans="1:24" ht="14.25" customHeight="1">
      <c r="A603" s="100"/>
      <c r="B603" s="100"/>
      <c r="C603" s="100"/>
      <c r="D603" s="100"/>
      <c r="E603" s="100"/>
      <c r="F603" s="100"/>
      <c r="G603" s="100"/>
      <c r="H603" s="100"/>
      <c r="I603" s="100"/>
      <c r="J603" s="100"/>
      <c r="K603" s="100"/>
      <c r="L603" s="100"/>
      <c r="M603" s="100"/>
      <c r="N603" s="100"/>
      <c r="O603" s="100"/>
      <c r="P603" s="100"/>
      <c r="Q603" s="100"/>
      <c r="R603" s="100"/>
      <c r="S603" s="100"/>
      <c r="T603" s="100"/>
      <c r="U603" s="100"/>
      <c r="V603" s="100"/>
      <c r="W603" s="100"/>
      <c r="X603" s="100"/>
    </row>
    <row r="604" spans="1:24" ht="14.25" customHeight="1">
      <c r="A604" s="100"/>
      <c r="B604" s="100"/>
      <c r="C604" s="100"/>
      <c r="D604" s="100"/>
      <c r="E604" s="100"/>
      <c r="F604" s="100"/>
      <c r="G604" s="100"/>
      <c r="H604" s="100"/>
      <c r="I604" s="100"/>
      <c r="J604" s="100"/>
      <c r="K604" s="100"/>
      <c r="L604" s="100"/>
      <c r="M604" s="100"/>
      <c r="N604" s="100"/>
      <c r="O604" s="100"/>
      <c r="P604" s="100"/>
      <c r="Q604" s="100"/>
      <c r="R604" s="100"/>
      <c r="S604" s="100"/>
      <c r="T604" s="100"/>
      <c r="U604" s="100"/>
      <c r="V604" s="100"/>
      <c r="W604" s="100"/>
      <c r="X604" s="100"/>
    </row>
    <row r="605" spans="1:24" ht="14.25" customHeight="1">
      <c r="A605" s="100"/>
      <c r="B605" s="100"/>
      <c r="C605" s="100"/>
      <c r="D605" s="100"/>
      <c r="E605" s="100"/>
      <c r="F605" s="100"/>
      <c r="G605" s="100"/>
      <c r="H605" s="100"/>
      <c r="I605" s="100"/>
      <c r="J605" s="100"/>
      <c r="K605" s="100"/>
      <c r="L605" s="100"/>
      <c r="M605" s="100"/>
      <c r="N605" s="100"/>
      <c r="O605" s="100"/>
      <c r="P605" s="100"/>
      <c r="Q605" s="100"/>
      <c r="R605" s="100"/>
      <c r="S605" s="100"/>
      <c r="T605" s="100"/>
      <c r="U605" s="100"/>
      <c r="V605" s="100"/>
      <c r="W605" s="100"/>
      <c r="X605" s="100"/>
    </row>
    <row r="606" spans="1:24" ht="14.25" customHeight="1">
      <c r="A606" s="100"/>
      <c r="B606" s="100"/>
      <c r="C606" s="100"/>
      <c r="D606" s="100"/>
      <c r="E606" s="100"/>
      <c r="F606" s="100"/>
      <c r="G606" s="100"/>
      <c r="H606" s="100"/>
      <c r="I606" s="100"/>
      <c r="J606" s="100"/>
      <c r="K606" s="100"/>
      <c r="L606" s="100"/>
      <c r="M606" s="100"/>
      <c r="N606" s="100"/>
      <c r="O606" s="100"/>
      <c r="P606" s="100"/>
      <c r="Q606" s="100"/>
      <c r="R606" s="100"/>
      <c r="S606" s="100"/>
      <c r="T606" s="100"/>
      <c r="U606" s="100"/>
      <c r="V606" s="100"/>
      <c r="W606" s="100"/>
      <c r="X606" s="100"/>
    </row>
    <row r="607" spans="1:24" ht="14.25" customHeight="1">
      <c r="A607" s="100"/>
      <c r="B607" s="100"/>
      <c r="C607" s="100"/>
      <c r="D607" s="100"/>
      <c r="E607" s="100"/>
      <c r="F607" s="100"/>
      <c r="G607" s="100"/>
      <c r="H607" s="100"/>
      <c r="I607" s="100"/>
      <c r="J607" s="100"/>
      <c r="K607" s="100"/>
      <c r="L607" s="100"/>
      <c r="M607" s="100"/>
      <c r="N607" s="100"/>
      <c r="O607" s="100"/>
      <c r="P607" s="100"/>
      <c r="Q607" s="100"/>
      <c r="R607" s="100"/>
      <c r="S607" s="100"/>
      <c r="T607" s="100"/>
      <c r="U607" s="100"/>
      <c r="V607" s="100"/>
      <c r="W607" s="100"/>
      <c r="X607" s="100"/>
    </row>
    <row r="608" spans="1:24" ht="14.25" customHeight="1">
      <c r="A608" s="100"/>
      <c r="B608" s="100"/>
      <c r="C608" s="100"/>
      <c r="D608" s="100"/>
      <c r="E608" s="100"/>
      <c r="F608" s="100"/>
      <c r="G608" s="100"/>
      <c r="H608" s="100"/>
      <c r="I608" s="100"/>
      <c r="J608" s="100"/>
      <c r="K608" s="100"/>
      <c r="L608" s="100"/>
      <c r="M608" s="100"/>
      <c r="N608" s="100"/>
      <c r="O608" s="100"/>
      <c r="P608" s="100"/>
      <c r="Q608" s="100"/>
      <c r="R608" s="100"/>
      <c r="S608" s="100"/>
      <c r="T608" s="100"/>
      <c r="U608" s="100"/>
      <c r="V608" s="100"/>
      <c r="W608" s="100"/>
      <c r="X608" s="100"/>
    </row>
    <row r="609" spans="1:24" ht="14.25" customHeight="1">
      <c r="A609" s="100"/>
      <c r="B609" s="100"/>
      <c r="C609" s="100"/>
      <c r="D609" s="100"/>
      <c r="E609" s="100"/>
      <c r="F609" s="100"/>
      <c r="G609" s="100"/>
      <c r="H609" s="100"/>
      <c r="I609" s="100"/>
      <c r="J609" s="100"/>
      <c r="K609" s="100"/>
      <c r="L609" s="100"/>
      <c r="M609" s="100"/>
      <c r="N609" s="100"/>
      <c r="O609" s="100"/>
      <c r="P609" s="100"/>
      <c r="Q609" s="100"/>
      <c r="R609" s="100"/>
      <c r="S609" s="100"/>
      <c r="T609" s="100"/>
      <c r="U609" s="100"/>
      <c r="V609" s="100"/>
      <c r="W609" s="100"/>
      <c r="X609" s="100"/>
    </row>
    <row r="610" spans="1:24" ht="14.25" customHeight="1">
      <c r="A610" s="100"/>
      <c r="B610" s="100"/>
      <c r="C610" s="100"/>
      <c r="D610" s="100"/>
      <c r="E610" s="100"/>
      <c r="F610" s="100"/>
      <c r="G610" s="100"/>
      <c r="H610" s="100"/>
      <c r="I610" s="100"/>
      <c r="J610" s="100"/>
      <c r="K610" s="100"/>
      <c r="L610" s="100"/>
      <c r="M610" s="100"/>
      <c r="N610" s="100"/>
      <c r="O610" s="100"/>
      <c r="P610" s="100"/>
      <c r="Q610" s="100"/>
      <c r="R610" s="100"/>
      <c r="S610" s="100"/>
      <c r="T610" s="100"/>
      <c r="U610" s="100"/>
      <c r="V610" s="100"/>
      <c r="W610" s="100"/>
      <c r="X610" s="100"/>
    </row>
    <row r="611" spans="1:24" ht="14.25" customHeight="1">
      <c r="A611" s="100"/>
      <c r="B611" s="100"/>
      <c r="C611" s="100"/>
      <c r="D611" s="100"/>
      <c r="E611" s="100"/>
      <c r="F611" s="100"/>
      <c r="G611" s="100"/>
      <c r="H611" s="100"/>
      <c r="I611" s="100"/>
      <c r="J611" s="100"/>
      <c r="K611" s="100"/>
      <c r="L611" s="100"/>
      <c r="M611" s="100"/>
      <c r="N611" s="100"/>
      <c r="O611" s="100"/>
      <c r="P611" s="100"/>
      <c r="Q611" s="100"/>
      <c r="R611" s="100"/>
      <c r="S611" s="100"/>
      <c r="T611" s="100"/>
      <c r="U611" s="100"/>
      <c r="V611" s="100"/>
      <c r="W611" s="100"/>
      <c r="X611" s="100"/>
    </row>
    <row r="612" spans="1:24" ht="14.25" customHeight="1">
      <c r="A612" s="100"/>
      <c r="B612" s="100"/>
      <c r="C612" s="100"/>
      <c r="D612" s="100"/>
      <c r="E612" s="100"/>
      <c r="F612" s="100"/>
      <c r="G612" s="100"/>
      <c r="H612" s="100"/>
      <c r="I612" s="100"/>
      <c r="J612" s="100"/>
      <c r="K612" s="100"/>
      <c r="L612" s="100"/>
      <c r="M612" s="100"/>
      <c r="N612" s="100"/>
      <c r="O612" s="100"/>
      <c r="P612" s="100"/>
      <c r="Q612" s="100"/>
      <c r="R612" s="100"/>
      <c r="S612" s="100"/>
      <c r="T612" s="100"/>
      <c r="U612" s="100"/>
      <c r="V612" s="100"/>
      <c r="W612" s="100"/>
      <c r="X612" s="100"/>
    </row>
    <row r="613" spans="1:24" ht="14.25" customHeight="1">
      <c r="A613" s="100"/>
      <c r="B613" s="100"/>
      <c r="C613" s="100"/>
      <c r="D613" s="100"/>
      <c r="E613" s="100"/>
      <c r="F613" s="100"/>
      <c r="G613" s="100"/>
      <c r="H613" s="100"/>
      <c r="I613" s="100"/>
      <c r="J613" s="100"/>
      <c r="K613" s="100"/>
      <c r="L613" s="100"/>
      <c r="M613" s="100"/>
      <c r="N613" s="100"/>
      <c r="O613" s="100"/>
      <c r="P613" s="100"/>
      <c r="Q613" s="100"/>
      <c r="R613" s="100"/>
      <c r="S613" s="100"/>
      <c r="T613" s="100"/>
      <c r="U613" s="100"/>
      <c r="V613" s="100"/>
      <c r="W613" s="100"/>
      <c r="X613" s="100"/>
    </row>
    <row r="614" spans="1:24" ht="14.25" customHeight="1">
      <c r="A614" s="100"/>
      <c r="B614" s="100"/>
      <c r="C614" s="100"/>
      <c r="D614" s="100"/>
      <c r="E614" s="100"/>
      <c r="F614" s="100"/>
      <c r="G614" s="100"/>
      <c r="H614" s="100"/>
      <c r="I614" s="100"/>
      <c r="J614" s="100"/>
      <c r="K614" s="100"/>
      <c r="L614" s="100"/>
      <c r="M614" s="100"/>
      <c r="N614" s="100"/>
      <c r="O614" s="100"/>
      <c r="P614" s="100"/>
      <c r="Q614" s="100"/>
      <c r="R614" s="100"/>
      <c r="S614" s="100"/>
      <c r="T614" s="100"/>
      <c r="U614" s="100"/>
      <c r="V614" s="100"/>
      <c r="W614" s="100"/>
      <c r="X614" s="100"/>
    </row>
    <row r="615" spans="1:24" ht="14.25" customHeight="1">
      <c r="A615" s="100"/>
      <c r="B615" s="100"/>
      <c r="C615" s="100"/>
      <c r="D615" s="100"/>
      <c r="E615" s="100"/>
      <c r="F615" s="100"/>
      <c r="G615" s="100"/>
      <c r="H615" s="100"/>
      <c r="I615" s="100"/>
      <c r="J615" s="100"/>
      <c r="K615" s="100"/>
      <c r="L615" s="100"/>
      <c r="M615" s="100"/>
      <c r="N615" s="100"/>
      <c r="O615" s="100"/>
      <c r="P615" s="100"/>
      <c r="Q615" s="100"/>
      <c r="R615" s="100"/>
      <c r="S615" s="100"/>
      <c r="T615" s="100"/>
      <c r="U615" s="100"/>
      <c r="V615" s="100"/>
      <c r="W615" s="100"/>
      <c r="X615" s="100"/>
    </row>
    <row r="616" spans="1:24" ht="14.25" customHeight="1">
      <c r="A616" s="100"/>
      <c r="B616" s="100"/>
      <c r="C616" s="100"/>
      <c r="D616" s="100"/>
      <c r="E616" s="100"/>
      <c r="F616" s="100"/>
      <c r="G616" s="100"/>
      <c r="H616" s="100"/>
      <c r="I616" s="100"/>
      <c r="J616" s="100"/>
      <c r="K616" s="100"/>
      <c r="L616" s="100"/>
      <c r="M616" s="100"/>
      <c r="N616" s="100"/>
      <c r="O616" s="100"/>
      <c r="P616" s="100"/>
      <c r="Q616" s="100"/>
      <c r="R616" s="100"/>
      <c r="S616" s="100"/>
      <c r="T616" s="100"/>
      <c r="U616" s="100"/>
      <c r="V616" s="100"/>
      <c r="W616" s="100"/>
      <c r="X616" s="100"/>
    </row>
    <row r="617" spans="1:24" ht="14.25" customHeight="1">
      <c r="A617" s="100"/>
      <c r="B617" s="100"/>
      <c r="C617" s="100"/>
      <c r="D617" s="100"/>
      <c r="E617" s="100"/>
      <c r="F617" s="100"/>
      <c r="G617" s="100"/>
      <c r="H617" s="100"/>
      <c r="I617" s="100"/>
      <c r="J617" s="100"/>
      <c r="K617" s="100"/>
      <c r="L617" s="100"/>
      <c r="M617" s="100"/>
      <c r="N617" s="100"/>
      <c r="O617" s="100"/>
      <c r="P617" s="100"/>
      <c r="Q617" s="100"/>
      <c r="R617" s="100"/>
      <c r="S617" s="100"/>
      <c r="T617" s="100"/>
      <c r="U617" s="100"/>
      <c r="V617" s="100"/>
      <c r="W617" s="100"/>
      <c r="X617" s="100"/>
    </row>
    <row r="618" spans="1:24" ht="14.25" customHeight="1">
      <c r="A618" s="100"/>
      <c r="B618" s="100"/>
      <c r="C618" s="100"/>
      <c r="D618" s="100"/>
      <c r="E618" s="100"/>
      <c r="F618" s="100"/>
      <c r="G618" s="100"/>
      <c r="H618" s="100"/>
      <c r="I618" s="100"/>
      <c r="J618" s="100"/>
      <c r="K618" s="100"/>
      <c r="L618" s="100"/>
      <c r="M618" s="100"/>
      <c r="N618" s="100"/>
      <c r="O618" s="100"/>
      <c r="P618" s="100"/>
      <c r="Q618" s="100"/>
      <c r="R618" s="100"/>
      <c r="S618" s="100"/>
      <c r="T618" s="100"/>
      <c r="U618" s="100"/>
      <c r="V618" s="100"/>
      <c r="W618" s="100"/>
      <c r="X618" s="100"/>
    </row>
    <row r="619" spans="1:24" ht="14.25" customHeight="1">
      <c r="A619" s="100"/>
      <c r="B619" s="100"/>
      <c r="C619" s="100"/>
      <c r="D619" s="100"/>
      <c r="E619" s="100"/>
      <c r="F619" s="100"/>
      <c r="G619" s="100"/>
      <c r="H619" s="100"/>
      <c r="I619" s="100"/>
      <c r="J619" s="100"/>
      <c r="K619" s="100"/>
      <c r="L619" s="100"/>
      <c r="M619" s="100"/>
      <c r="N619" s="100"/>
      <c r="O619" s="100"/>
      <c r="P619" s="100"/>
      <c r="Q619" s="100"/>
      <c r="R619" s="100"/>
      <c r="S619" s="100"/>
      <c r="T619" s="100"/>
      <c r="U619" s="100"/>
      <c r="V619" s="100"/>
      <c r="W619" s="100"/>
      <c r="X619" s="100"/>
    </row>
    <row r="620" spans="1:24" ht="14.25" customHeight="1">
      <c r="A620" s="100"/>
      <c r="B620" s="100"/>
      <c r="C620" s="100"/>
      <c r="D620" s="100"/>
      <c r="E620" s="100"/>
      <c r="F620" s="100"/>
      <c r="G620" s="100"/>
      <c r="H620" s="100"/>
      <c r="I620" s="100"/>
      <c r="J620" s="100"/>
      <c r="K620" s="100"/>
      <c r="L620" s="100"/>
      <c r="M620" s="100"/>
      <c r="N620" s="100"/>
      <c r="O620" s="100"/>
      <c r="P620" s="100"/>
      <c r="Q620" s="100"/>
      <c r="R620" s="100"/>
      <c r="S620" s="100"/>
      <c r="T620" s="100"/>
      <c r="U620" s="100"/>
      <c r="V620" s="100"/>
      <c r="W620" s="100"/>
      <c r="X620" s="100"/>
    </row>
    <row r="621" spans="1:24" ht="14.25" customHeight="1">
      <c r="A621" s="100"/>
      <c r="B621" s="100"/>
      <c r="C621" s="100"/>
      <c r="D621" s="100"/>
      <c r="E621" s="100"/>
      <c r="F621" s="100"/>
      <c r="G621" s="100"/>
      <c r="H621" s="100"/>
      <c r="I621" s="100"/>
      <c r="J621" s="100"/>
      <c r="K621" s="100"/>
      <c r="L621" s="100"/>
      <c r="M621" s="100"/>
      <c r="N621" s="100"/>
      <c r="O621" s="100"/>
      <c r="P621" s="100"/>
      <c r="Q621" s="100"/>
      <c r="R621" s="100"/>
      <c r="S621" s="100"/>
      <c r="T621" s="100"/>
      <c r="U621" s="100"/>
      <c r="V621" s="100"/>
      <c r="W621" s="100"/>
      <c r="X621" s="100"/>
    </row>
    <row r="622" spans="1:24" ht="14.25" customHeight="1">
      <c r="A622" s="100"/>
      <c r="B622" s="100"/>
      <c r="C622" s="100"/>
      <c r="D622" s="100"/>
      <c r="E622" s="100"/>
      <c r="F622" s="100"/>
      <c r="G622" s="100"/>
      <c r="H622" s="100"/>
      <c r="I622" s="100"/>
      <c r="J622" s="100"/>
      <c r="K622" s="100"/>
      <c r="L622" s="100"/>
      <c r="M622" s="100"/>
      <c r="N622" s="100"/>
      <c r="O622" s="100"/>
      <c r="P622" s="100"/>
      <c r="Q622" s="100"/>
      <c r="R622" s="100"/>
      <c r="S622" s="100"/>
      <c r="T622" s="100"/>
      <c r="U622" s="100"/>
      <c r="V622" s="100"/>
      <c r="W622" s="100"/>
      <c r="X622" s="100"/>
    </row>
    <row r="623" spans="1:24" ht="14.25" customHeight="1">
      <c r="A623" s="100"/>
      <c r="B623" s="100"/>
      <c r="C623" s="100"/>
      <c r="D623" s="100"/>
      <c r="E623" s="100"/>
      <c r="F623" s="100"/>
      <c r="G623" s="100"/>
      <c r="H623" s="100"/>
      <c r="I623" s="100"/>
      <c r="J623" s="100"/>
      <c r="K623" s="100"/>
      <c r="L623" s="100"/>
      <c r="M623" s="100"/>
      <c r="N623" s="100"/>
      <c r="O623" s="100"/>
      <c r="P623" s="100"/>
      <c r="Q623" s="100"/>
      <c r="R623" s="100"/>
      <c r="S623" s="100"/>
      <c r="T623" s="100"/>
      <c r="U623" s="100"/>
      <c r="V623" s="100"/>
      <c r="W623" s="100"/>
      <c r="X623" s="100"/>
    </row>
    <row r="624" spans="1:24" ht="14.25" customHeight="1">
      <c r="A624" s="100"/>
      <c r="B624" s="100"/>
      <c r="C624" s="100"/>
      <c r="D624" s="100"/>
      <c r="E624" s="100"/>
      <c r="F624" s="100"/>
      <c r="G624" s="100"/>
      <c r="H624" s="100"/>
      <c r="I624" s="100"/>
      <c r="J624" s="100"/>
      <c r="K624" s="100"/>
      <c r="L624" s="100"/>
      <c r="M624" s="100"/>
      <c r="N624" s="100"/>
      <c r="O624" s="100"/>
      <c r="P624" s="100"/>
      <c r="Q624" s="100"/>
      <c r="R624" s="100"/>
      <c r="S624" s="100"/>
      <c r="T624" s="100"/>
      <c r="U624" s="100"/>
      <c r="V624" s="100"/>
      <c r="W624" s="100"/>
      <c r="X624" s="100"/>
    </row>
    <row r="625" spans="1:24" ht="14.25" customHeight="1">
      <c r="A625" s="100"/>
      <c r="B625" s="100"/>
      <c r="C625" s="100"/>
      <c r="D625" s="100"/>
      <c r="E625" s="100"/>
      <c r="F625" s="100"/>
      <c r="G625" s="100"/>
      <c r="H625" s="100"/>
      <c r="I625" s="100"/>
      <c r="J625" s="100"/>
      <c r="K625" s="100"/>
      <c r="L625" s="100"/>
      <c r="M625" s="100"/>
      <c r="N625" s="100"/>
      <c r="O625" s="100"/>
      <c r="P625" s="100"/>
      <c r="Q625" s="100"/>
      <c r="R625" s="100"/>
      <c r="S625" s="100"/>
      <c r="T625" s="100"/>
      <c r="U625" s="100"/>
      <c r="V625" s="100"/>
      <c r="W625" s="100"/>
      <c r="X625" s="100"/>
    </row>
    <row r="626" spans="1:24" ht="14.25" customHeight="1">
      <c r="A626" s="100"/>
      <c r="B626" s="100"/>
      <c r="C626" s="100"/>
      <c r="D626" s="100"/>
      <c r="E626" s="100"/>
      <c r="F626" s="100"/>
      <c r="G626" s="100"/>
      <c r="H626" s="100"/>
      <c r="I626" s="100"/>
      <c r="J626" s="100"/>
      <c r="K626" s="100"/>
      <c r="L626" s="100"/>
      <c r="M626" s="100"/>
      <c r="N626" s="100"/>
      <c r="O626" s="100"/>
      <c r="P626" s="100"/>
      <c r="Q626" s="100"/>
      <c r="R626" s="100"/>
      <c r="S626" s="100"/>
      <c r="T626" s="100"/>
      <c r="U626" s="100"/>
      <c r="V626" s="100"/>
      <c r="W626" s="100"/>
      <c r="X626" s="100"/>
    </row>
    <row r="627" spans="1:24" ht="14.25" customHeight="1">
      <c r="A627" s="100"/>
      <c r="B627" s="100"/>
      <c r="C627" s="100"/>
      <c r="D627" s="100"/>
      <c r="E627" s="100"/>
      <c r="F627" s="100"/>
      <c r="G627" s="100"/>
      <c r="H627" s="100"/>
      <c r="I627" s="100"/>
      <c r="J627" s="100"/>
      <c r="K627" s="100"/>
      <c r="L627" s="100"/>
      <c r="M627" s="100"/>
      <c r="N627" s="100"/>
      <c r="O627" s="100"/>
      <c r="P627" s="100"/>
      <c r="Q627" s="100"/>
      <c r="R627" s="100"/>
      <c r="S627" s="100"/>
      <c r="T627" s="100"/>
      <c r="U627" s="100"/>
      <c r="V627" s="100"/>
      <c r="W627" s="100"/>
      <c r="X627" s="100"/>
    </row>
    <row r="628" spans="1:24" ht="14.25" customHeight="1">
      <c r="A628" s="100"/>
      <c r="B628" s="100"/>
      <c r="C628" s="100"/>
      <c r="D628" s="100"/>
      <c r="E628" s="100"/>
      <c r="F628" s="100"/>
      <c r="G628" s="100"/>
      <c r="H628" s="100"/>
      <c r="I628" s="100"/>
      <c r="J628" s="100"/>
      <c r="K628" s="100"/>
      <c r="L628" s="100"/>
      <c r="M628" s="100"/>
      <c r="N628" s="100"/>
      <c r="O628" s="100"/>
      <c r="P628" s="100"/>
      <c r="Q628" s="100"/>
      <c r="R628" s="100"/>
      <c r="S628" s="100"/>
      <c r="T628" s="100"/>
      <c r="U628" s="100"/>
      <c r="V628" s="100"/>
      <c r="W628" s="100"/>
      <c r="X628" s="100"/>
    </row>
    <row r="629" spans="1:24" ht="14.25" customHeight="1">
      <c r="A629" s="100"/>
      <c r="B629" s="100"/>
      <c r="C629" s="100"/>
      <c r="D629" s="100"/>
      <c r="E629" s="100"/>
      <c r="F629" s="100"/>
      <c r="G629" s="100"/>
      <c r="H629" s="100"/>
      <c r="I629" s="100"/>
      <c r="J629" s="100"/>
      <c r="K629" s="100"/>
      <c r="L629" s="100"/>
      <c r="M629" s="100"/>
      <c r="N629" s="100"/>
      <c r="O629" s="100"/>
      <c r="P629" s="100"/>
      <c r="Q629" s="100"/>
      <c r="R629" s="100"/>
      <c r="S629" s="100"/>
      <c r="T629" s="100"/>
      <c r="U629" s="100"/>
      <c r="V629" s="100"/>
      <c r="W629" s="100"/>
      <c r="X629" s="100"/>
    </row>
    <row r="630" spans="1:24" ht="14.25" customHeight="1">
      <c r="A630" s="100"/>
      <c r="B630" s="100"/>
      <c r="C630" s="100"/>
      <c r="D630" s="100"/>
      <c r="E630" s="100"/>
      <c r="F630" s="100"/>
      <c r="G630" s="100"/>
      <c r="H630" s="100"/>
      <c r="I630" s="100"/>
      <c r="J630" s="100"/>
      <c r="K630" s="100"/>
      <c r="L630" s="100"/>
      <c r="M630" s="100"/>
      <c r="N630" s="100"/>
      <c r="O630" s="100"/>
      <c r="P630" s="100"/>
      <c r="Q630" s="100"/>
      <c r="R630" s="100"/>
      <c r="S630" s="100"/>
      <c r="T630" s="100"/>
      <c r="U630" s="100"/>
      <c r="V630" s="100"/>
      <c r="W630" s="100"/>
      <c r="X630" s="100"/>
    </row>
    <row r="631" spans="1:24" ht="14.25" customHeight="1">
      <c r="A631" s="100"/>
      <c r="B631" s="100"/>
      <c r="C631" s="100"/>
      <c r="D631" s="100"/>
      <c r="E631" s="100"/>
      <c r="F631" s="100"/>
      <c r="G631" s="100"/>
      <c r="H631" s="100"/>
      <c r="I631" s="100"/>
      <c r="J631" s="100"/>
      <c r="K631" s="100"/>
      <c r="L631" s="100"/>
      <c r="M631" s="100"/>
      <c r="N631" s="100"/>
      <c r="O631" s="100"/>
      <c r="P631" s="100"/>
      <c r="Q631" s="100"/>
      <c r="R631" s="100"/>
      <c r="S631" s="100"/>
      <c r="T631" s="100"/>
      <c r="U631" s="100"/>
      <c r="V631" s="100"/>
      <c r="W631" s="100"/>
      <c r="X631" s="100"/>
    </row>
    <row r="632" spans="1:24" ht="14.25" customHeight="1">
      <c r="A632" s="100"/>
      <c r="B632" s="100"/>
      <c r="C632" s="100"/>
      <c r="D632" s="100"/>
      <c r="E632" s="100"/>
      <c r="F632" s="100"/>
      <c r="G632" s="100"/>
      <c r="H632" s="100"/>
      <c r="I632" s="100"/>
      <c r="J632" s="100"/>
      <c r="K632" s="100"/>
      <c r="L632" s="100"/>
      <c r="M632" s="100"/>
      <c r="N632" s="100"/>
      <c r="O632" s="100"/>
      <c r="P632" s="100"/>
      <c r="Q632" s="100"/>
      <c r="R632" s="100"/>
      <c r="S632" s="100"/>
      <c r="T632" s="100"/>
      <c r="U632" s="100"/>
      <c r="V632" s="100"/>
      <c r="W632" s="100"/>
      <c r="X632" s="100"/>
    </row>
    <row r="633" spans="1:24" ht="14.25" customHeight="1">
      <c r="A633" s="100"/>
      <c r="B633" s="100"/>
      <c r="C633" s="100"/>
      <c r="D633" s="100"/>
      <c r="E633" s="100"/>
      <c r="F633" s="100"/>
      <c r="G633" s="100"/>
      <c r="H633" s="100"/>
      <c r="I633" s="100"/>
      <c r="J633" s="100"/>
      <c r="K633" s="100"/>
      <c r="L633" s="100"/>
      <c r="M633" s="100"/>
      <c r="N633" s="100"/>
      <c r="O633" s="100"/>
      <c r="P633" s="100"/>
      <c r="Q633" s="100"/>
      <c r="R633" s="100"/>
      <c r="S633" s="100"/>
      <c r="T633" s="100"/>
      <c r="U633" s="100"/>
      <c r="V633" s="100"/>
      <c r="W633" s="100"/>
      <c r="X633" s="100"/>
    </row>
    <row r="634" spans="1:24" ht="14.25" customHeight="1">
      <c r="A634" s="100"/>
      <c r="B634" s="100"/>
      <c r="C634" s="100"/>
      <c r="D634" s="100"/>
      <c r="E634" s="100"/>
      <c r="F634" s="100"/>
      <c r="G634" s="100"/>
      <c r="H634" s="100"/>
      <c r="I634" s="100"/>
      <c r="J634" s="100"/>
      <c r="K634" s="100"/>
      <c r="L634" s="100"/>
      <c r="M634" s="100"/>
      <c r="N634" s="100"/>
      <c r="O634" s="100"/>
      <c r="P634" s="100"/>
      <c r="Q634" s="100"/>
      <c r="R634" s="100"/>
      <c r="S634" s="100"/>
      <c r="T634" s="100"/>
      <c r="U634" s="100"/>
      <c r="V634" s="100"/>
      <c r="W634" s="100"/>
      <c r="X634" s="100"/>
    </row>
    <row r="635" spans="1:24" ht="14.25" customHeight="1">
      <c r="A635" s="100"/>
      <c r="B635" s="100"/>
      <c r="C635" s="100"/>
      <c r="D635" s="100"/>
      <c r="E635" s="100"/>
      <c r="F635" s="100"/>
      <c r="G635" s="100"/>
      <c r="H635" s="100"/>
      <c r="I635" s="100"/>
      <c r="J635" s="100"/>
      <c r="K635" s="100"/>
      <c r="L635" s="100"/>
      <c r="M635" s="100"/>
      <c r="N635" s="100"/>
      <c r="O635" s="100"/>
      <c r="P635" s="100"/>
      <c r="Q635" s="100"/>
      <c r="R635" s="100"/>
      <c r="S635" s="100"/>
      <c r="T635" s="100"/>
      <c r="U635" s="100"/>
      <c r="V635" s="100"/>
      <c r="W635" s="100"/>
      <c r="X635" s="100"/>
    </row>
    <row r="636" spans="1:24" ht="14.25" customHeight="1">
      <c r="A636" s="100"/>
      <c r="B636" s="100"/>
      <c r="C636" s="100"/>
      <c r="D636" s="100"/>
      <c r="E636" s="100"/>
      <c r="F636" s="100"/>
      <c r="G636" s="100"/>
      <c r="H636" s="100"/>
      <c r="I636" s="100"/>
      <c r="J636" s="100"/>
      <c r="K636" s="100"/>
      <c r="L636" s="100"/>
      <c r="M636" s="100"/>
      <c r="N636" s="100"/>
      <c r="O636" s="100"/>
      <c r="P636" s="100"/>
      <c r="Q636" s="100"/>
      <c r="R636" s="100"/>
      <c r="S636" s="100"/>
      <c r="T636" s="100"/>
      <c r="U636" s="100"/>
      <c r="V636" s="100"/>
      <c r="W636" s="100"/>
      <c r="X636" s="100"/>
    </row>
    <row r="637" spans="1:24" ht="14.25" customHeight="1">
      <c r="A637" s="100"/>
      <c r="B637" s="100"/>
      <c r="C637" s="100"/>
      <c r="D637" s="100"/>
      <c r="E637" s="100"/>
      <c r="F637" s="100"/>
      <c r="G637" s="100"/>
      <c r="H637" s="100"/>
      <c r="I637" s="100"/>
      <c r="J637" s="100"/>
      <c r="K637" s="100"/>
      <c r="L637" s="100"/>
      <c r="M637" s="100"/>
      <c r="N637" s="100"/>
      <c r="O637" s="100"/>
      <c r="P637" s="100"/>
      <c r="Q637" s="100"/>
      <c r="R637" s="100"/>
      <c r="S637" s="100"/>
      <c r="T637" s="100"/>
      <c r="U637" s="100"/>
      <c r="V637" s="100"/>
      <c r="W637" s="100"/>
      <c r="X637" s="100"/>
    </row>
    <row r="638" spans="1:24" ht="14.25" customHeight="1">
      <c r="A638" s="100"/>
      <c r="B638" s="100"/>
      <c r="C638" s="100"/>
      <c r="D638" s="100"/>
      <c r="E638" s="100"/>
      <c r="F638" s="100"/>
      <c r="G638" s="100"/>
      <c r="H638" s="100"/>
      <c r="I638" s="100"/>
      <c r="J638" s="100"/>
      <c r="K638" s="100"/>
      <c r="L638" s="100"/>
      <c r="M638" s="100"/>
      <c r="N638" s="100"/>
      <c r="O638" s="100"/>
      <c r="P638" s="100"/>
      <c r="Q638" s="100"/>
      <c r="R638" s="100"/>
      <c r="S638" s="100"/>
      <c r="T638" s="100"/>
      <c r="U638" s="100"/>
      <c r="V638" s="100"/>
      <c r="W638" s="100"/>
      <c r="X638" s="100"/>
    </row>
    <row r="639" spans="1:24" ht="14.25" customHeight="1">
      <c r="A639" s="100"/>
      <c r="B639" s="100"/>
      <c r="C639" s="100"/>
      <c r="D639" s="100"/>
      <c r="E639" s="100"/>
      <c r="F639" s="100"/>
      <c r="G639" s="100"/>
      <c r="H639" s="100"/>
      <c r="I639" s="100"/>
      <c r="J639" s="100"/>
      <c r="K639" s="100"/>
      <c r="L639" s="100"/>
      <c r="M639" s="100"/>
      <c r="N639" s="100"/>
      <c r="O639" s="100"/>
      <c r="P639" s="100"/>
      <c r="Q639" s="100"/>
      <c r="R639" s="100"/>
      <c r="S639" s="100"/>
      <c r="T639" s="100"/>
      <c r="U639" s="100"/>
      <c r="V639" s="100"/>
      <c r="W639" s="100"/>
      <c r="X639" s="100"/>
    </row>
    <row r="640" spans="1:24" ht="14.25" customHeight="1">
      <c r="A640" s="100"/>
      <c r="B640" s="100"/>
      <c r="C640" s="100"/>
      <c r="D640" s="100"/>
      <c r="E640" s="100"/>
      <c r="F640" s="100"/>
      <c r="G640" s="100"/>
      <c r="H640" s="100"/>
      <c r="I640" s="100"/>
      <c r="J640" s="100"/>
      <c r="K640" s="100"/>
      <c r="L640" s="100"/>
      <c r="M640" s="100"/>
      <c r="N640" s="100"/>
      <c r="O640" s="100"/>
      <c r="P640" s="100"/>
      <c r="Q640" s="100"/>
      <c r="R640" s="100"/>
      <c r="S640" s="100"/>
      <c r="T640" s="100"/>
      <c r="U640" s="100"/>
      <c r="V640" s="100"/>
      <c r="W640" s="100"/>
      <c r="X640" s="100"/>
    </row>
    <row r="641" spans="1:24" ht="14.25" customHeight="1">
      <c r="A641" s="100"/>
      <c r="B641" s="100"/>
      <c r="C641" s="100"/>
      <c r="D641" s="100"/>
      <c r="E641" s="100"/>
      <c r="F641" s="100"/>
      <c r="G641" s="100"/>
      <c r="H641" s="100"/>
      <c r="I641" s="100"/>
      <c r="J641" s="100"/>
      <c r="K641" s="100"/>
      <c r="L641" s="100"/>
      <c r="M641" s="100"/>
      <c r="N641" s="100"/>
      <c r="O641" s="100"/>
      <c r="P641" s="100"/>
      <c r="Q641" s="100"/>
      <c r="R641" s="100"/>
      <c r="S641" s="100"/>
      <c r="T641" s="100"/>
      <c r="U641" s="100"/>
      <c r="V641" s="100"/>
      <c r="W641" s="100"/>
      <c r="X641" s="100"/>
    </row>
    <row r="642" spans="1:24" ht="14.25" customHeight="1">
      <c r="A642" s="100"/>
      <c r="B642" s="100"/>
      <c r="C642" s="100"/>
      <c r="D642" s="100"/>
      <c r="E642" s="100"/>
      <c r="F642" s="100"/>
      <c r="G642" s="100"/>
      <c r="H642" s="100"/>
      <c r="I642" s="100"/>
      <c r="J642" s="100"/>
      <c r="K642" s="100"/>
      <c r="L642" s="100"/>
      <c r="M642" s="100"/>
      <c r="N642" s="100"/>
      <c r="O642" s="100"/>
      <c r="P642" s="100"/>
      <c r="Q642" s="100"/>
      <c r="R642" s="100"/>
      <c r="S642" s="100"/>
      <c r="T642" s="100"/>
      <c r="U642" s="100"/>
      <c r="V642" s="100"/>
      <c r="W642" s="100"/>
      <c r="X642" s="100"/>
    </row>
    <row r="643" spans="1:24" ht="14.25" customHeight="1">
      <c r="A643" s="100"/>
      <c r="B643" s="100"/>
      <c r="C643" s="100"/>
      <c r="D643" s="100"/>
      <c r="E643" s="100"/>
      <c r="F643" s="100"/>
      <c r="G643" s="100"/>
      <c r="H643" s="100"/>
      <c r="I643" s="100"/>
      <c r="J643" s="100"/>
      <c r="K643" s="100"/>
      <c r="L643" s="100"/>
      <c r="M643" s="100"/>
      <c r="N643" s="100"/>
      <c r="O643" s="100"/>
      <c r="P643" s="100"/>
      <c r="Q643" s="100"/>
      <c r="R643" s="100"/>
      <c r="S643" s="100"/>
      <c r="T643" s="100"/>
      <c r="U643" s="100"/>
      <c r="V643" s="100"/>
      <c r="W643" s="100"/>
      <c r="X643" s="100"/>
    </row>
    <row r="644" spans="1:24" ht="14.25" customHeight="1">
      <c r="A644" s="100"/>
      <c r="B644" s="100"/>
      <c r="C644" s="100"/>
      <c r="D644" s="100"/>
      <c r="E644" s="100"/>
      <c r="F644" s="100"/>
      <c r="G644" s="100"/>
      <c r="H644" s="100"/>
      <c r="I644" s="100"/>
      <c r="J644" s="100"/>
      <c r="K644" s="100"/>
      <c r="L644" s="100"/>
      <c r="M644" s="100"/>
      <c r="N644" s="100"/>
      <c r="O644" s="100"/>
      <c r="P644" s="100"/>
      <c r="Q644" s="100"/>
      <c r="R644" s="100"/>
      <c r="S644" s="100"/>
      <c r="T644" s="100"/>
      <c r="U644" s="100"/>
      <c r="V644" s="100"/>
      <c r="W644" s="100"/>
      <c r="X644" s="100"/>
    </row>
    <row r="645" spans="1:24" ht="14.25" customHeight="1">
      <c r="A645" s="100"/>
      <c r="B645" s="100"/>
      <c r="C645" s="100"/>
      <c r="D645" s="100"/>
      <c r="E645" s="100"/>
      <c r="F645" s="100"/>
      <c r="G645" s="100"/>
      <c r="H645" s="100"/>
      <c r="I645" s="100"/>
      <c r="J645" s="100"/>
      <c r="K645" s="100"/>
      <c r="L645" s="100"/>
      <c r="M645" s="100"/>
      <c r="N645" s="100"/>
      <c r="O645" s="100"/>
      <c r="P645" s="100"/>
      <c r="Q645" s="100"/>
      <c r="R645" s="100"/>
      <c r="S645" s="100"/>
      <c r="T645" s="100"/>
      <c r="U645" s="100"/>
      <c r="V645" s="100"/>
      <c r="W645" s="100"/>
      <c r="X645" s="100"/>
    </row>
    <row r="646" spans="1:24" ht="14.25" customHeight="1">
      <c r="A646" s="100"/>
      <c r="B646" s="100"/>
      <c r="C646" s="100"/>
      <c r="D646" s="100"/>
      <c r="E646" s="100"/>
      <c r="F646" s="100"/>
      <c r="G646" s="100"/>
      <c r="H646" s="100"/>
      <c r="I646" s="100"/>
      <c r="J646" s="100"/>
      <c r="K646" s="100"/>
      <c r="L646" s="100"/>
      <c r="M646" s="100"/>
      <c r="N646" s="100"/>
      <c r="O646" s="100"/>
      <c r="P646" s="100"/>
      <c r="Q646" s="100"/>
      <c r="R646" s="100"/>
      <c r="S646" s="100"/>
      <c r="T646" s="100"/>
      <c r="U646" s="100"/>
      <c r="V646" s="100"/>
      <c r="W646" s="100"/>
      <c r="X646" s="100"/>
    </row>
    <row r="647" spans="1:24" ht="14.25" customHeight="1">
      <c r="A647" s="100"/>
      <c r="B647" s="100"/>
      <c r="C647" s="100"/>
      <c r="D647" s="100"/>
      <c r="E647" s="100"/>
      <c r="F647" s="100"/>
      <c r="G647" s="100"/>
      <c r="H647" s="100"/>
      <c r="I647" s="100"/>
      <c r="J647" s="100"/>
      <c r="K647" s="100"/>
      <c r="L647" s="100"/>
      <c r="M647" s="100"/>
      <c r="N647" s="100"/>
      <c r="O647" s="100"/>
      <c r="P647" s="100"/>
      <c r="Q647" s="100"/>
      <c r="R647" s="100"/>
      <c r="S647" s="100"/>
      <c r="T647" s="100"/>
      <c r="U647" s="100"/>
      <c r="V647" s="100"/>
      <c r="W647" s="100"/>
      <c r="X647" s="100"/>
    </row>
    <row r="648" spans="1:24" ht="14.25" customHeight="1">
      <c r="A648" s="100"/>
      <c r="B648" s="100"/>
      <c r="C648" s="100"/>
      <c r="D648" s="100"/>
      <c r="E648" s="100"/>
      <c r="F648" s="100"/>
      <c r="G648" s="100"/>
      <c r="H648" s="100"/>
      <c r="I648" s="100"/>
      <c r="J648" s="100"/>
      <c r="K648" s="100"/>
      <c r="L648" s="100"/>
      <c r="M648" s="100"/>
      <c r="N648" s="100"/>
      <c r="O648" s="100"/>
      <c r="P648" s="100"/>
      <c r="Q648" s="100"/>
      <c r="R648" s="100"/>
      <c r="S648" s="100"/>
      <c r="T648" s="100"/>
      <c r="U648" s="100"/>
      <c r="V648" s="100"/>
      <c r="W648" s="100"/>
      <c r="X648" s="100"/>
    </row>
    <row r="649" spans="1:24" ht="14.25" customHeight="1">
      <c r="A649" s="100"/>
      <c r="B649" s="100"/>
      <c r="C649" s="100"/>
      <c r="D649" s="100"/>
      <c r="E649" s="100"/>
      <c r="F649" s="100"/>
      <c r="G649" s="100"/>
      <c r="H649" s="100"/>
      <c r="I649" s="100"/>
      <c r="J649" s="100"/>
      <c r="K649" s="100"/>
      <c r="L649" s="100"/>
      <c r="M649" s="100"/>
      <c r="N649" s="100"/>
      <c r="O649" s="100"/>
      <c r="P649" s="100"/>
      <c r="Q649" s="100"/>
      <c r="R649" s="100"/>
      <c r="S649" s="100"/>
      <c r="T649" s="100"/>
      <c r="U649" s="100"/>
      <c r="V649" s="100"/>
      <c r="W649" s="100"/>
      <c r="X649" s="100"/>
    </row>
    <row r="650" spans="1:24" ht="14.25" customHeight="1">
      <c r="A650" s="100"/>
      <c r="B650" s="100"/>
      <c r="C650" s="100"/>
      <c r="D650" s="100"/>
      <c r="E650" s="100"/>
      <c r="F650" s="100"/>
      <c r="G650" s="100"/>
      <c r="H650" s="100"/>
      <c r="I650" s="100"/>
      <c r="J650" s="100"/>
      <c r="K650" s="100"/>
      <c r="L650" s="100"/>
      <c r="M650" s="100"/>
      <c r="N650" s="100"/>
      <c r="O650" s="100"/>
      <c r="P650" s="100"/>
      <c r="Q650" s="100"/>
      <c r="R650" s="100"/>
      <c r="S650" s="100"/>
      <c r="T650" s="100"/>
      <c r="U650" s="100"/>
      <c r="V650" s="100"/>
      <c r="W650" s="100"/>
      <c r="X650" s="100"/>
    </row>
    <row r="651" spans="1:24" ht="14.25" customHeight="1">
      <c r="A651" s="100"/>
      <c r="B651" s="100"/>
      <c r="C651" s="100"/>
      <c r="D651" s="100"/>
      <c r="E651" s="100"/>
      <c r="F651" s="100"/>
      <c r="G651" s="100"/>
      <c r="H651" s="100"/>
      <c r="I651" s="100"/>
      <c r="J651" s="100"/>
      <c r="K651" s="100"/>
      <c r="L651" s="100"/>
      <c r="M651" s="100"/>
      <c r="N651" s="100"/>
      <c r="O651" s="100"/>
      <c r="P651" s="100"/>
      <c r="Q651" s="100"/>
      <c r="R651" s="100"/>
      <c r="S651" s="100"/>
      <c r="T651" s="100"/>
      <c r="U651" s="100"/>
      <c r="V651" s="100"/>
      <c r="W651" s="100"/>
      <c r="X651" s="100"/>
    </row>
    <row r="652" spans="1:24" ht="14.25" customHeight="1">
      <c r="A652" s="100"/>
      <c r="B652" s="100"/>
      <c r="C652" s="100"/>
      <c r="D652" s="100"/>
      <c r="E652" s="100"/>
      <c r="F652" s="100"/>
      <c r="G652" s="100"/>
      <c r="H652" s="100"/>
      <c r="I652" s="100"/>
      <c r="J652" s="100"/>
      <c r="K652" s="100"/>
      <c r="L652" s="100"/>
      <c r="M652" s="100"/>
      <c r="N652" s="100"/>
      <c r="O652" s="100"/>
      <c r="P652" s="100"/>
      <c r="Q652" s="100"/>
      <c r="R652" s="100"/>
      <c r="S652" s="100"/>
      <c r="T652" s="100"/>
      <c r="U652" s="100"/>
      <c r="V652" s="100"/>
      <c r="W652" s="100"/>
      <c r="X652" s="100"/>
    </row>
    <row r="653" spans="1:24" ht="14.25" customHeight="1">
      <c r="A653" s="100"/>
      <c r="B653" s="100"/>
      <c r="C653" s="100"/>
      <c r="D653" s="100"/>
      <c r="E653" s="100"/>
      <c r="F653" s="100"/>
      <c r="G653" s="100"/>
      <c r="H653" s="100"/>
      <c r="I653" s="100"/>
      <c r="J653" s="100"/>
      <c r="K653" s="100"/>
      <c r="L653" s="100"/>
      <c r="M653" s="100"/>
      <c r="N653" s="100"/>
      <c r="O653" s="100"/>
      <c r="P653" s="100"/>
      <c r="Q653" s="100"/>
      <c r="R653" s="100"/>
      <c r="S653" s="100"/>
      <c r="T653" s="100"/>
      <c r="U653" s="100"/>
      <c r="V653" s="100"/>
      <c r="W653" s="100"/>
      <c r="X653" s="100"/>
    </row>
    <row r="654" spans="1:24" ht="14.25" customHeight="1">
      <c r="A654" s="100"/>
      <c r="B654" s="100"/>
      <c r="C654" s="100"/>
      <c r="D654" s="100"/>
      <c r="E654" s="100"/>
      <c r="F654" s="100"/>
      <c r="G654" s="100"/>
      <c r="H654" s="100"/>
      <c r="I654" s="100"/>
      <c r="J654" s="100"/>
      <c r="K654" s="100"/>
      <c r="L654" s="100"/>
      <c r="M654" s="100"/>
      <c r="N654" s="100"/>
      <c r="O654" s="100"/>
      <c r="P654" s="100"/>
      <c r="Q654" s="100"/>
      <c r="R654" s="100"/>
      <c r="S654" s="100"/>
      <c r="T654" s="100"/>
      <c r="U654" s="100"/>
      <c r="V654" s="100"/>
      <c r="W654" s="100"/>
      <c r="X654" s="100"/>
    </row>
    <row r="655" spans="1:24" ht="14.25" customHeight="1">
      <c r="A655" s="100"/>
      <c r="B655" s="100"/>
      <c r="C655" s="100"/>
      <c r="D655" s="100"/>
      <c r="E655" s="100"/>
      <c r="F655" s="100"/>
      <c r="G655" s="100"/>
      <c r="H655" s="100"/>
      <c r="I655" s="100"/>
      <c r="J655" s="100"/>
      <c r="K655" s="100"/>
      <c r="L655" s="100"/>
      <c r="M655" s="100"/>
      <c r="N655" s="100"/>
      <c r="O655" s="100"/>
      <c r="P655" s="100"/>
      <c r="Q655" s="100"/>
      <c r="R655" s="100"/>
      <c r="S655" s="100"/>
      <c r="T655" s="100"/>
      <c r="U655" s="100"/>
      <c r="V655" s="100"/>
      <c r="W655" s="100"/>
      <c r="X655" s="100"/>
    </row>
    <row r="656" spans="1:24" ht="14.25" customHeight="1">
      <c r="A656" s="100"/>
      <c r="B656" s="100"/>
      <c r="C656" s="100"/>
      <c r="D656" s="100"/>
      <c r="E656" s="100"/>
      <c r="F656" s="100"/>
      <c r="G656" s="100"/>
      <c r="H656" s="100"/>
      <c r="I656" s="100"/>
      <c r="J656" s="100"/>
      <c r="K656" s="100"/>
      <c r="L656" s="100"/>
      <c r="M656" s="100"/>
      <c r="N656" s="100"/>
      <c r="O656" s="100"/>
      <c r="P656" s="100"/>
      <c r="Q656" s="100"/>
      <c r="R656" s="100"/>
      <c r="S656" s="100"/>
      <c r="T656" s="100"/>
      <c r="U656" s="100"/>
      <c r="V656" s="100"/>
      <c r="W656" s="100"/>
      <c r="X656" s="100"/>
    </row>
    <row r="657" spans="1:24" ht="14.25" customHeight="1">
      <c r="A657" s="100"/>
      <c r="B657" s="100"/>
      <c r="C657" s="100"/>
      <c r="D657" s="100"/>
      <c r="E657" s="100"/>
      <c r="F657" s="100"/>
      <c r="G657" s="100"/>
      <c r="H657" s="100"/>
      <c r="I657" s="100"/>
      <c r="J657" s="100"/>
      <c r="K657" s="100"/>
      <c r="L657" s="100"/>
      <c r="M657" s="100"/>
      <c r="N657" s="100"/>
      <c r="O657" s="100"/>
      <c r="P657" s="100"/>
      <c r="Q657" s="100"/>
      <c r="R657" s="100"/>
      <c r="S657" s="100"/>
      <c r="T657" s="100"/>
      <c r="U657" s="100"/>
      <c r="V657" s="100"/>
      <c r="W657" s="100"/>
      <c r="X657" s="100"/>
    </row>
    <row r="658" spans="1:24" ht="14.25" customHeight="1">
      <c r="A658" s="100"/>
      <c r="B658" s="100"/>
      <c r="C658" s="100"/>
      <c r="D658" s="100"/>
      <c r="E658" s="100"/>
      <c r="F658" s="100"/>
      <c r="G658" s="100"/>
      <c r="H658" s="100"/>
      <c r="I658" s="100"/>
      <c r="J658" s="100"/>
      <c r="K658" s="100"/>
      <c r="L658" s="100"/>
      <c r="M658" s="100"/>
      <c r="N658" s="100"/>
      <c r="O658" s="100"/>
      <c r="P658" s="100"/>
      <c r="Q658" s="100"/>
      <c r="R658" s="100"/>
      <c r="S658" s="100"/>
      <c r="T658" s="100"/>
      <c r="U658" s="100"/>
      <c r="V658" s="100"/>
      <c r="W658" s="100"/>
      <c r="X658" s="100"/>
    </row>
    <row r="659" spans="1:24" ht="14.25" customHeight="1">
      <c r="A659" s="100"/>
      <c r="B659" s="100"/>
      <c r="C659" s="100"/>
      <c r="D659" s="100"/>
      <c r="E659" s="100"/>
      <c r="F659" s="100"/>
      <c r="G659" s="100"/>
      <c r="H659" s="100"/>
      <c r="I659" s="100"/>
      <c r="J659" s="100"/>
      <c r="K659" s="100"/>
      <c r="L659" s="100"/>
      <c r="M659" s="100"/>
      <c r="N659" s="100"/>
      <c r="O659" s="100"/>
      <c r="P659" s="100"/>
      <c r="Q659" s="100"/>
      <c r="R659" s="100"/>
      <c r="S659" s="100"/>
      <c r="T659" s="100"/>
      <c r="U659" s="100"/>
      <c r="V659" s="100"/>
      <c r="W659" s="100"/>
      <c r="X659" s="100"/>
    </row>
    <row r="660" spans="1:24" ht="14.25" customHeight="1">
      <c r="A660" s="100"/>
      <c r="B660" s="100"/>
      <c r="C660" s="100"/>
      <c r="D660" s="100"/>
      <c r="E660" s="100"/>
      <c r="F660" s="100"/>
      <c r="G660" s="100"/>
      <c r="H660" s="100"/>
      <c r="I660" s="100"/>
      <c r="J660" s="100"/>
      <c r="K660" s="100"/>
      <c r="L660" s="100"/>
      <c r="M660" s="100"/>
      <c r="N660" s="100"/>
      <c r="O660" s="100"/>
      <c r="P660" s="100"/>
      <c r="Q660" s="100"/>
      <c r="R660" s="100"/>
      <c r="S660" s="100"/>
      <c r="T660" s="100"/>
      <c r="U660" s="100"/>
      <c r="V660" s="100"/>
      <c r="W660" s="100"/>
      <c r="X660" s="100"/>
    </row>
    <row r="661" spans="1:24" ht="14.25" customHeight="1">
      <c r="A661" s="100"/>
      <c r="B661" s="100"/>
      <c r="C661" s="100"/>
      <c r="D661" s="100"/>
      <c r="E661" s="100"/>
      <c r="F661" s="100"/>
      <c r="G661" s="100"/>
      <c r="H661" s="100"/>
      <c r="I661" s="100"/>
      <c r="J661" s="100"/>
      <c r="K661" s="100"/>
      <c r="L661" s="100"/>
      <c r="M661" s="100"/>
      <c r="N661" s="100"/>
      <c r="O661" s="100"/>
      <c r="P661" s="100"/>
      <c r="Q661" s="100"/>
      <c r="R661" s="100"/>
      <c r="S661" s="100"/>
      <c r="T661" s="100"/>
      <c r="U661" s="100"/>
      <c r="V661" s="100"/>
      <c r="W661" s="100"/>
      <c r="X661" s="100"/>
    </row>
    <row r="662" spans="1:24" ht="14.25" customHeight="1">
      <c r="A662" s="100"/>
      <c r="B662" s="100"/>
      <c r="C662" s="100"/>
      <c r="D662" s="100"/>
      <c r="E662" s="100"/>
      <c r="F662" s="100"/>
      <c r="G662" s="100"/>
      <c r="H662" s="100"/>
      <c r="I662" s="100"/>
      <c r="J662" s="100"/>
      <c r="K662" s="100"/>
      <c r="L662" s="100"/>
      <c r="M662" s="100"/>
      <c r="N662" s="100"/>
      <c r="O662" s="100"/>
      <c r="P662" s="100"/>
      <c r="Q662" s="100"/>
      <c r="R662" s="100"/>
      <c r="S662" s="100"/>
      <c r="T662" s="100"/>
      <c r="U662" s="100"/>
      <c r="V662" s="100"/>
      <c r="W662" s="100"/>
      <c r="X662" s="100"/>
    </row>
    <row r="663" spans="1:24" ht="14.25" customHeight="1">
      <c r="A663" s="100"/>
      <c r="B663" s="100"/>
      <c r="C663" s="100"/>
      <c r="D663" s="100"/>
      <c r="E663" s="100"/>
      <c r="F663" s="100"/>
      <c r="G663" s="100"/>
      <c r="H663" s="100"/>
      <c r="I663" s="100"/>
      <c r="J663" s="100"/>
      <c r="K663" s="100"/>
      <c r="L663" s="100"/>
      <c r="M663" s="100"/>
      <c r="N663" s="100"/>
      <c r="O663" s="100"/>
      <c r="P663" s="100"/>
      <c r="Q663" s="100"/>
      <c r="R663" s="100"/>
      <c r="S663" s="100"/>
      <c r="T663" s="100"/>
      <c r="U663" s="100"/>
      <c r="V663" s="100"/>
      <c r="W663" s="100"/>
      <c r="X663" s="100"/>
    </row>
    <row r="664" spans="1:24" ht="14.25" customHeight="1">
      <c r="A664" s="100"/>
      <c r="B664" s="100"/>
      <c r="C664" s="100"/>
      <c r="D664" s="100"/>
      <c r="E664" s="100"/>
      <c r="F664" s="100"/>
      <c r="G664" s="100"/>
      <c r="H664" s="100"/>
      <c r="I664" s="100"/>
      <c r="J664" s="100"/>
      <c r="K664" s="100"/>
      <c r="L664" s="100"/>
      <c r="M664" s="100"/>
      <c r="N664" s="100"/>
      <c r="O664" s="100"/>
      <c r="P664" s="100"/>
      <c r="Q664" s="100"/>
      <c r="R664" s="100"/>
      <c r="S664" s="100"/>
      <c r="T664" s="100"/>
      <c r="U664" s="100"/>
      <c r="V664" s="100"/>
      <c r="W664" s="100"/>
      <c r="X664" s="100"/>
    </row>
    <row r="665" spans="1:24" ht="14.25" customHeight="1">
      <c r="A665" s="100"/>
      <c r="B665" s="100"/>
      <c r="C665" s="100"/>
      <c r="D665" s="100"/>
      <c r="E665" s="100"/>
      <c r="F665" s="100"/>
      <c r="G665" s="100"/>
      <c r="H665" s="100"/>
      <c r="I665" s="100"/>
      <c r="J665" s="100"/>
      <c r="K665" s="100"/>
      <c r="L665" s="100"/>
      <c r="M665" s="100"/>
      <c r="N665" s="100"/>
      <c r="O665" s="100"/>
      <c r="P665" s="100"/>
      <c r="Q665" s="100"/>
      <c r="R665" s="100"/>
      <c r="S665" s="100"/>
      <c r="T665" s="100"/>
      <c r="U665" s="100"/>
      <c r="V665" s="100"/>
      <c r="W665" s="100"/>
      <c r="X665" s="100"/>
    </row>
    <row r="666" spans="1:24" ht="14.25" customHeight="1">
      <c r="A666" s="100"/>
      <c r="B666" s="100"/>
      <c r="C666" s="100"/>
      <c r="D666" s="100"/>
      <c r="E666" s="100"/>
      <c r="F666" s="100"/>
      <c r="G666" s="100"/>
      <c r="H666" s="100"/>
      <c r="I666" s="100"/>
      <c r="J666" s="100"/>
      <c r="K666" s="100"/>
      <c r="L666" s="100"/>
      <c r="M666" s="100"/>
      <c r="N666" s="100"/>
      <c r="O666" s="100"/>
      <c r="P666" s="100"/>
      <c r="Q666" s="100"/>
      <c r="R666" s="100"/>
      <c r="S666" s="100"/>
      <c r="T666" s="100"/>
      <c r="U666" s="100"/>
      <c r="V666" s="100"/>
      <c r="W666" s="100"/>
      <c r="X666" s="100"/>
    </row>
    <row r="667" spans="1:24" ht="14.25" customHeight="1">
      <c r="A667" s="100"/>
      <c r="B667" s="100"/>
      <c r="C667" s="100"/>
      <c r="D667" s="100"/>
      <c r="E667" s="100"/>
      <c r="F667" s="100"/>
      <c r="G667" s="100"/>
      <c r="H667" s="100"/>
      <c r="I667" s="100"/>
      <c r="J667" s="100"/>
      <c r="K667" s="100"/>
      <c r="L667" s="100"/>
      <c r="M667" s="100"/>
      <c r="N667" s="100"/>
      <c r="O667" s="100"/>
      <c r="P667" s="100"/>
      <c r="Q667" s="100"/>
      <c r="R667" s="100"/>
      <c r="S667" s="100"/>
      <c r="T667" s="100"/>
      <c r="U667" s="100"/>
      <c r="V667" s="100"/>
      <c r="W667" s="100"/>
      <c r="X667" s="100"/>
    </row>
    <row r="668" spans="1:24" ht="14.25" customHeight="1">
      <c r="A668" s="100"/>
      <c r="B668" s="100"/>
      <c r="C668" s="100"/>
      <c r="D668" s="100"/>
      <c r="E668" s="100"/>
      <c r="F668" s="100"/>
      <c r="G668" s="100"/>
      <c r="H668" s="100"/>
      <c r="I668" s="100"/>
      <c r="J668" s="100"/>
      <c r="K668" s="100"/>
      <c r="L668" s="100"/>
      <c r="M668" s="100"/>
      <c r="N668" s="100"/>
      <c r="O668" s="100"/>
      <c r="P668" s="100"/>
      <c r="Q668" s="100"/>
      <c r="R668" s="100"/>
      <c r="S668" s="100"/>
      <c r="T668" s="100"/>
      <c r="U668" s="100"/>
      <c r="V668" s="100"/>
      <c r="W668" s="100"/>
      <c r="X668" s="100"/>
    </row>
    <row r="669" spans="1:24" ht="14.25" customHeight="1">
      <c r="A669" s="100"/>
      <c r="B669" s="100"/>
      <c r="C669" s="100"/>
      <c r="D669" s="100"/>
      <c r="E669" s="100"/>
      <c r="F669" s="100"/>
      <c r="G669" s="100"/>
      <c r="H669" s="100"/>
      <c r="I669" s="100"/>
      <c r="J669" s="100"/>
      <c r="K669" s="100"/>
      <c r="L669" s="100"/>
      <c r="M669" s="100"/>
      <c r="N669" s="100"/>
      <c r="O669" s="100"/>
      <c r="P669" s="100"/>
      <c r="Q669" s="100"/>
      <c r="R669" s="100"/>
      <c r="S669" s="100"/>
      <c r="T669" s="100"/>
      <c r="U669" s="100"/>
      <c r="V669" s="100"/>
      <c r="W669" s="100"/>
      <c r="X669" s="100"/>
    </row>
    <row r="670" spans="1:24" ht="14.25" customHeight="1">
      <c r="A670" s="100"/>
      <c r="B670" s="100"/>
      <c r="C670" s="100"/>
      <c r="D670" s="100"/>
      <c r="E670" s="100"/>
      <c r="F670" s="100"/>
      <c r="G670" s="100"/>
      <c r="H670" s="100"/>
      <c r="I670" s="100"/>
      <c r="J670" s="100"/>
      <c r="K670" s="100"/>
      <c r="L670" s="100"/>
      <c r="M670" s="100"/>
      <c r="N670" s="100"/>
      <c r="O670" s="100"/>
      <c r="P670" s="100"/>
      <c r="Q670" s="100"/>
      <c r="R670" s="100"/>
      <c r="S670" s="100"/>
      <c r="T670" s="100"/>
      <c r="U670" s="100"/>
      <c r="V670" s="100"/>
      <c r="W670" s="100"/>
      <c r="X670" s="100"/>
    </row>
    <row r="671" spans="1:24" ht="14.25" customHeight="1">
      <c r="A671" s="100"/>
      <c r="B671" s="100"/>
      <c r="C671" s="100"/>
      <c r="D671" s="100"/>
      <c r="E671" s="100"/>
      <c r="F671" s="100"/>
      <c r="G671" s="100"/>
      <c r="H671" s="100"/>
      <c r="I671" s="100"/>
      <c r="J671" s="100"/>
      <c r="K671" s="100"/>
      <c r="L671" s="100"/>
      <c r="M671" s="100"/>
      <c r="N671" s="100"/>
      <c r="O671" s="100"/>
      <c r="P671" s="100"/>
      <c r="Q671" s="100"/>
      <c r="R671" s="100"/>
      <c r="S671" s="100"/>
      <c r="T671" s="100"/>
      <c r="U671" s="100"/>
      <c r="V671" s="100"/>
      <c r="W671" s="100"/>
      <c r="X671" s="100"/>
    </row>
    <row r="672" spans="1:24" ht="14.25" customHeight="1">
      <c r="A672" s="100"/>
      <c r="B672" s="100"/>
      <c r="C672" s="100"/>
      <c r="D672" s="100"/>
      <c r="E672" s="100"/>
      <c r="F672" s="100"/>
      <c r="G672" s="100"/>
      <c r="H672" s="100"/>
      <c r="I672" s="100"/>
      <c r="J672" s="100"/>
      <c r="K672" s="100"/>
      <c r="L672" s="100"/>
      <c r="M672" s="100"/>
      <c r="N672" s="100"/>
      <c r="O672" s="100"/>
      <c r="P672" s="100"/>
      <c r="Q672" s="100"/>
      <c r="R672" s="100"/>
      <c r="S672" s="100"/>
      <c r="T672" s="100"/>
      <c r="U672" s="100"/>
      <c r="V672" s="100"/>
      <c r="W672" s="100"/>
      <c r="X672" s="100"/>
    </row>
    <row r="673" spans="1:24" ht="14.25" customHeight="1">
      <c r="A673" s="100"/>
      <c r="B673" s="100"/>
      <c r="C673" s="100"/>
      <c r="D673" s="100"/>
      <c r="E673" s="100"/>
      <c r="F673" s="100"/>
      <c r="G673" s="100"/>
      <c r="H673" s="100"/>
      <c r="I673" s="100"/>
      <c r="J673" s="100"/>
      <c r="K673" s="100"/>
      <c r="L673" s="100"/>
      <c r="M673" s="100"/>
      <c r="N673" s="100"/>
      <c r="O673" s="100"/>
      <c r="P673" s="100"/>
      <c r="Q673" s="100"/>
      <c r="R673" s="100"/>
      <c r="S673" s="100"/>
      <c r="T673" s="100"/>
      <c r="U673" s="100"/>
      <c r="V673" s="100"/>
      <c r="W673" s="100"/>
      <c r="X673" s="100"/>
    </row>
    <row r="674" spans="1:24" ht="14.25" customHeight="1">
      <c r="A674" s="100"/>
      <c r="B674" s="100"/>
      <c r="C674" s="100"/>
      <c r="D674" s="100"/>
      <c r="E674" s="100"/>
      <c r="F674" s="100"/>
      <c r="G674" s="100"/>
      <c r="H674" s="100"/>
      <c r="I674" s="100"/>
      <c r="J674" s="100"/>
      <c r="K674" s="100"/>
      <c r="L674" s="100"/>
      <c r="M674" s="100"/>
      <c r="N674" s="100"/>
      <c r="O674" s="100"/>
      <c r="P674" s="100"/>
      <c r="Q674" s="100"/>
      <c r="R674" s="100"/>
      <c r="S674" s="100"/>
      <c r="T674" s="100"/>
      <c r="U674" s="100"/>
      <c r="V674" s="100"/>
      <c r="W674" s="100"/>
      <c r="X674" s="100"/>
    </row>
    <row r="675" spans="1:24" ht="14.25" customHeight="1">
      <c r="A675" s="100"/>
      <c r="B675" s="100"/>
      <c r="C675" s="100"/>
      <c r="D675" s="100"/>
      <c r="E675" s="100"/>
      <c r="F675" s="100"/>
      <c r="G675" s="100"/>
      <c r="H675" s="100"/>
      <c r="I675" s="100"/>
      <c r="J675" s="100"/>
      <c r="K675" s="100"/>
      <c r="L675" s="100"/>
      <c r="M675" s="100"/>
      <c r="N675" s="100"/>
      <c r="O675" s="100"/>
      <c r="P675" s="100"/>
      <c r="Q675" s="100"/>
      <c r="R675" s="100"/>
      <c r="S675" s="100"/>
      <c r="T675" s="100"/>
      <c r="U675" s="100"/>
      <c r="V675" s="100"/>
      <c r="W675" s="100"/>
      <c r="X675" s="100"/>
    </row>
    <row r="676" spans="1:24" ht="14.25" customHeight="1">
      <c r="A676" s="100"/>
      <c r="B676" s="100"/>
      <c r="C676" s="100"/>
      <c r="D676" s="100"/>
      <c r="E676" s="100"/>
      <c r="F676" s="100"/>
      <c r="G676" s="100"/>
      <c r="H676" s="100"/>
      <c r="I676" s="100"/>
      <c r="J676" s="100"/>
      <c r="K676" s="100"/>
      <c r="L676" s="100"/>
      <c r="M676" s="100"/>
      <c r="N676" s="100"/>
      <c r="O676" s="100"/>
      <c r="P676" s="100"/>
      <c r="Q676" s="100"/>
      <c r="R676" s="100"/>
      <c r="S676" s="100"/>
      <c r="T676" s="100"/>
      <c r="U676" s="100"/>
      <c r="V676" s="100"/>
      <c r="W676" s="100"/>
      <c r="X676" s="100"/>
    </row>
    <row r="677" spans="1:24" ht="14.25" customHeight="1">
      <c r="A677" s="100"/>
      <c r="B677" s="100"/>
      <c r="C677" s="100"/>
      <c r="D677" s="100"/>
      <c r="E677" s="100"/>
      <c r="F677" s="100"/>
      <c r="G677" s="100"/>
      <c r="H677" s="100"/>
      <c r="I677" s="100"/>
      <c r="J677" s="100"/>
      <c r="K677" s="100"/>
      <c r="L677" s="100"/>
      <c r="M677" s="100"/>
      <c r="N677" s="100"/>
      <c r="O677" s="100"/>
      <c r="P677" s="100"/>
      <c r="Q677" s="100"/>
      <c r="R677" s="100"/>
      <c r="S677" s="100"/>
      <c r="T677" s="100"/>
      <c r="U677" s="100"/>
      <c r="V677" s="100"/>
      <c r="W677" s="100"/>
      <c r="X677" s="100"/>
    </row>
    <row r="678" spans="1:24" ht="14.25" customHeight="1">
      <c r="A678" s="100"/>
      <c r="B678" s="100"/>
      <c r="C678" s="100"/>
      <c r="D678" s="100"/>
      <c r="E678" s="100"/>
      <c r="F678" s="100"/>
      <c r="G678" s="100"/>
      <c r="H678" s="100"/>
      <c r="I678" s="100"/>
      <c r="J678" s="100"/>
      <c r="K678" s="100"/>
      <c r="L678" s="100"/>
      <c r="M678" s="100"/>
      <c r="N678" s="100"/>
      <c r="O678" s="100"/>
      <c r="P678" s="100"/>
      <c r="Q678" s="100"/>
      <c r="R678" s="100"/>
      <c r="S678" s="100"/>
      <c r="T678" s="100"/>
      <c r="U678" s="100"/>
      <c r="V678" s="100"/>
      <c r="W678" s="100"/>
      <c r="X678" s="100"/>
    </row>
    <row r="679" spans="1:24" ht="14.25" customHeight="1">
      <c r="A679" s="100"/>
      <c r="B679" s="100"/>
      <c r="C679" s="100"/>
      <c r="D679" s="100"/>
      <c r="E679" s="100"/>
      <c r="F679" s="100"/>
      <c r="G679" s="100"/>
      <c r="H679" s="100"/>
      <c r="I679" s="100"/>
      <c r="J679" s="100"/>
      <c r="K679" s="100"/>
      <c r="L679" s="100"/>
      <c r="M679" s="100"/>
      <c r="N679" s="100"/>
      <c r="O679" s="100"/>
      <c r="P679" s="100"/>
      <c r="Q679" s="100"/>
      <c r="R679" s="100"/>
      <c r="S679" s="100"/>
      <c r="T679" s="100"/>
      <c r="U679" s="100"/>
      <c r="V679" s="100"/>
      <c r="W679" s="100"/>
      <c r="X679" s="100"/>
    </row>
    <row r="680" spans="1:24" ht="14.25" customHeight="1">
      <c r="A680" s="100"/>
      <c r="B680" s="100"/>
      <c r="C680" s="100"/>
      <c r="D680" s="100"/>
      <c r="E680" s="100"/>
      <c r="F680" s="100"/>
      <c r="G680" s="100"/>
      <c r="H680" s="100"/>
      <c r="I680" s="100"/>
      <c r="J680" s="100"/>
      <c r="K680" s="100"/>
      <c r="L680" s="100"/>
      <c r="M680" s="100"/>
      <c r="N680" s="100"/>
      <c r="O680" s="100"/>
      <c r="P680" s="100"/>
      <c r="Q680" s="100"/>
      <c r="R680" s="100"/>
      <c r="S680" s="100"/>
      <c r="T680" s="100"/>
      <c r="U680" s="100"/>
      <c r="V680" s="100"/>
      <c r="W680" s="100"/>
      <c r="X680" s="100"/>
    </row>
    <row r="681" spans="1:24" ht="14.25" customHeight="1">
      <c r="A681" s="100"/>
      <c r="B681" s="100"/>
      <c r="C681" s="100"/>
      <c r="D681" s="100"/>
      <c r="E681" s="100"/>
      <c r="F681" s="100"/>
      <c r="G681" s="100"/>
      <c r="H681" s="100"/>
      <c r="I681" s="100"/>
      <c r="J681" s="100"/>
      <c r="K681" s="100"/>
      <c r="L681" s="100"/>
      <c r="M681" s="100"/>
      <c r="N681" s="100"/>
      <c r="O681" s="100"/>
      <c r="P681" s="100"/>
      <c r="Q681" s="100"/>
      <c r="R681" s="100"/>
      <c r="S681" s="100"/>
      <c r="T681" s="100"/>
      <c r="U681" s="100"/>
      <c r="V681" s="100"/>
      <c r="W681" s="100"/>
      <c r="X681" s="100"/>
    </row>
    <row r="682" spans="1:24" ht="14.25" customHeight="1">
      <c r="A682" s="100"/>
      <c r="B682" s="100"/>
      <c r="C682" s="100"/>
      <c r="D682" s="100"/>
      <c r="E682" s="100"/>
      <c r="F682" s="100"/>
      <c r="G682" s="100"/>
      <c r="H682" s="100"/>
      <c r="I682" s="100"/>
      <c r="J682" s="100"/>
      <c r="K682" s="100"/>
      <c r="L682" s="100"/>
      <c r="M682" s="100"/>
      <c r="N682" s="100"/>
      <c r="O682" s="100"/>
      <c r="P682" s="100"/>
      <c r="Q682" s="100"/>
      <c r="R682" s="100"/>
      <c r="S682" s="100"/>
      <c r="T682" s="100"/>
      <c r="U682" s="100"/>
      <c r="V682" s="100"/>
      <c r="W682" s="100"/>
      <c r="X682" s="100"/>
    </row>
    <row r="683" spans="1:24" ht="14.25" customHeight="1">
      <c r="A683" s="100"/>
      <c r="B683" s="100"/>
      <c r="C683" s="100"/>
      <c r="D683" s="100"/>
      <c r="E683" s="100"/>
      <c r="F683" s="100"/>
      <c r="G683" s="100"/>
      <c r="H683" s="100"/>
      <c r="I683" s="100"/>
      <c r="J683" s="100"/>
      <c r="K683" s="100"/>
      <c r="L683" s="100"/>
      <c r="M683" s="100"/>
      <c r="N683" s="100"/>
      <c r="O683" s="100"/>
      <c r="P683" s="100"/>
      <c r="Q683" s="100"/>
      <c r="R683" s="100"/>
      <c r="S683" s="100"/>
      <c r="T683" s="100"/>
      <c r="U683" s="100"/>
      <c r="V683" s="100"/>
      <c r="W683" s="100"/>
      <c r="X683" s="100"/>
    </row>
    <row r="684" spans="1:24" ht="14.25" customHeight="1">
      <c r="A684" s="100"/>
      <c r="B684" s="100"/>
      <c r="C684" s="100"/>
      <c r="D684" s="100"/>
      <c r="E684" s="100"/>
      <c r="F684" s="100"/>
      <c r="G684" s="100"/>
      <c r="H684" s="100"/>
      <c r="I684" s="100"/>
      <c r="J684" s="100"/>
      <c r="K684" s="100"/>
      <c r="L684" s="100"/>
      <c r="M684" s="100"/>
      <c r="N684" s="100"/>
      <c r="O684" s="100"/>
      <c r="P684" s="100"/>
      <c r="Q684" s="100"/>
      <c r="R684" s="100"/>
      <c r="S684" s="100"/>
      <c r="T684" s="100"/>
      <c r="U684" s="100"/>
      <c r="V684" s="100"/>
      <c r="W684" s="100"/>
      <c r="X684" s="100"/>
    </row>
    <row r="685" spans="1:24" ht="14.25" customHeight="1">
      <c r="A685" s="100"/>
      <c r="B685" s="100"/>
      <c r="C685" s="100"/>
      <c r="D685" s="100"/>
      <c r="E685" s="100"/>
      <c r="F685" s="100"/>
      <c r="G685" s="100"/>
      <c r="H685" s="100"/>
      <c r="I685" s="100"/>
      <c r="J685" s="100"/>
      <c r="K685" s="100"/>
      <c r="L685" s="100"/>
      <c r="M685" s="100"/>
      <c r="N685" s="100"/>
      <c r="O685" s="100"/>
      <c r="P685" s="100"/>
      <c r="Q685" s="100"/>
      <c r="R685" s="100"/>
      <c r="S685" s="100"/>
      <c r="T685" s="100"/>
      <c r="U685" s="100"/>
      <c r="V685" s="100"/>
      <c r="W685" s="100"/>
      <c r="X685" s="100"/>
    </row>
    <row r="686" spans="1:24" ht="14.25" customHeight="1">
      <c r="A686" s="100"/>
      <c r="B686" s="100"/>
      <c r="C686" s="100"/>
      <c r="D686" s="100"/>
      <c r="E686" s="100"/>
      <c r="F686" s="100"/>
      <c r="G686" s="100"/>
      <c r="H686" s="100"/>
      <c r="I686" s="100"/>
      <c r="J686" s="100"/>
      <c r="K686" s="100"/>
      <c r="L686" s="100"/>
      <c r="M686" s="100"/>
      <c r="N686" s="100"/>
      <c r="O686" s="100"/>
      <c r="P686" s="100"/>
      <c r="Q686" s="100"/>
      <c r="R686" s="100"/>
      <c r="S686" s="100"/>
      <c r="T686" s="100"/>
      <c r="U686" s="100"/>
      <c r="V686" s="100"/>
      <c r="W686" s="100"/>
      <c r="X686" s="100"/>
    </row>
    <row r="687" spans="1:24" ht="14.25" customHeight="1">
      <c r="A687" s="100"/>
      <c r="B687" s="100"/>
      <c r="C687" s="100"/>
      <c r="D687" s="100"/>
      <c r="E687" s="100"/>
      <c r="F687" s="100"/>
      <c r="G687" s="100"/>
      <c r="H687" s="100"/>
      <c r="I687" s="100"/>
      <c r="J687" s="100"/>
      <c r="K687" s="100"/>
      <c r="L687" s="100"/>
      <c r="M687" s="100"/>
      <c r="N687" s="100"/>
      <c r="O687" s="100"/>
      <c r="P687" s="100"/>
      <c r="Q687" s="100"/>
      <c r="R687" s="100"/>
      <c r="S687" s="100"/>
      <c r="T687" s="100"/>
      <c r="U687" s="100"/>
      <c r="V687" s="100"/>
      <c r="W687" s="100"/>
      <c r="X687" s="100"/>
    </row>
    <row r="688" spans="1:24" ht="14.25" customHeight="1">
      <c r="A688" s="100"/>
      <c r="B688" s="100"/>
      <c r="C688" s="100"/>
      <c r="D688" s="100"/>
      <c r="E688" s="100"/>
      <c r="F688" s="100"/>
      <c r="G688" s="100"/>
      <c r="H688" s="100"/>
      <c r="I688" s="100"/>
      <c r="J688" s="100"/>
      <c r="K688" s="100"/>
      <c r="L688" s="100"/>
      <c r="M688" s="100"/>
      <c r="N688" s="100"/>
      <c r="O688" s="100"/>
      <c r="P688" s="100"/>
      <c r="Q688" s="100"/>
      <c r="R688" s="100"/>
      <c r="S688" s="100"/>
      <c r="T688" s="100"/>
      <c r="U688" s="100"/>
      <c r="V688" s="100"/>
      <c r="W688" s="100"/>
      <c r="X688" s="100"/>
    </row>
    <row r="689" spans="1:24" ht="14.25" customHeight="1">
      <c r="A689" s="100"/>
      <c r="B689" s="100"/>
      <c r="C689" s="100"/>
      <c r="D689" s="100"/>
      <c r="E689" s="100"/>
      <c r="F689" s="100"/>
      <c r="G689" s="100"/>
      <c r="H689" s="100"/>
      <c r="I689" s="100"/>
      <c r="J689" s="100"/>
      <c r="K689" s="100"/>
      <c r="L689" s="100"/>
      <c r="M689" s="100"/>
      <c r="N689" s="100"/>
      <c r="O689" s="100"/>
      <c r="P689" s="100"/>
      <c r="Q689" s="100"/>
      <c r="R689" s="100"/>
      <c r="S689" s="100"/>
      <c r="T689" s="100"/>
      <c r="U689" s="100"/>
      <c r="V689" s="100"/>
      <c r="W689" s="100"/>
      <c r="X689" s="100"/>
    </row>
    <row r="690" spans="1:24" ht="14.25" customHeight="1">
      <c r="A690" s="100"/>
      <c r="B690" s="100"/>
      <c r="C690" s="100"/>
      <c r="D690" s="100"/>
      <c r="E690" s="100"/>
      <c r="F690" s="100"/>
      <c r="G690" s="100"/>
      <c r="H690" s="100"/>
      <c r="I690" s="100"/>
      <c r="J690" s="100"/>
      <c r="K690" s="100"/>
      <c r="L690" s="100"/>
      <c r="M690" s="100"/>
      <c r="N690" s="100"/>
      <c r="O690" s="100"/>
      <c r="P690" s="100"/>
      <c r="Q690" s="100"/>
      <c r="R690" s="100"/>
      <c r="S690" s="100"/>
      <c r="T690" s="100"/>
      <c r="U690" s="100"/>
      <c r="V690" s="100"/>
      <c r="W690" s="100"/>
      <c r="X690" s="100"/>
    </row>
    <row r="691" spans="1:24" ht="14.25" customHeight="1">
      <c r="A691" s="100"/>
      <c r="B691" s="100"/>
      <c r="C691" s="100"/>
      <c r="D691" s="100"/>
      <c r="E691" s="100"/>
      <c r="F691" s="100"/>
      <c r="G691" s="100"/>
      <c r="H691" s="100"/>
      <c r="I691" s="100"/>
      <c r="J691" s="100"/>
      <c r="K691" s="100"/>
      <c r="L691" s="100"/>
      <c r="M691" s="100"/>
      <c r="N691" s="100"/>
      <c r="O691" s="100"/>
      <c r="P691" s="100"/>
      <c r="Q691" s="100"/>
      <c r="R691" s="100"/>
      <c r="S691" s="100"/>
      <c r="T691" s="100"/>
      <c r="U691" s="100"/>
      <c r="V691" s="100"/>
      <c r="W691" s="100"/>
      <c r="X691" s="100"/>
    </row>
    <row r="692" spans="1:24" ht="14.25" customHeight="1">
      <c r="A692" s="100"/>
      <c r="B692" s="100"/>
      <c r="C692" s="100"/>
      <c r="D692" s="100"/>
      <c r="E692" s="100"/>
      <c r="F692" s="100"/>
      <c r="G692" s="100"/>
      <c r="H692" s="100"/>
      <c r="I692" s="100"/>
      <c r="J692" s="100"/>
      <c r="K692" s="100"/>
      <c r="L692" s="100"/>
      <c r="M692" s="100"/>
      <c r="N692" s="100"/>
      <c r="O692" s="100"/>
      <c r="P692" s="100"/>
      <c r="Q692" s="100"/>
      <c r="R692" s="100"/>
      <c r="S692" s="100"/>
      <c r="T692" s="100"/>
      <c r="U692" s="100"/>
      <c r="V692" s="100"/>
      <c r="W692" s="100"/>
      <c r="X692" s="100"/>
    </row>
    <row r="693" spans="1:24" ht="14.25" customHeight="1">
      <c r="A693" s="100"/>
      <c r="B693" s="100"/>
      <c r="C693" s="100"/>
      <c r="D693" s="100"/>
      <c r="E693" s="100"/>
      <c r="F693" s="100"/>
      <c r="G693" s="100"/>
      <c r="H693" s="100"/>
      <c r="I693" s="100"/>
      <c r="J693" s="100"/>
      <c r="K693" s="100"/>
      <c r="L693" s="100"/>
      <c r="M693" s="100"/>
      <c r="N693" s="100"/>
      <c r="O693" s="100"/>
      <c r="P693" s="100"/>
      <c r="Q693" s="100"/>
      <c r="R693" s="100"/>
      <c r="S693" s="100"/>
      <c r="T693" s="100"/>
      <c r="U693" s="100"/>
      <c r="V693" s="100"/>
      <c r="W693" s="100"/>
      <c r="X693" s="100"/>
    </row>
    <row r="694" spans="1:24" ht="14.25" customHeight="1">
      <c r="A694" s="100"/>
      <c r="B694" s="100"/>
      <c r="C694" s="100"/>
      <c r="D694" s="100"/>
      <c r="E694" s="100"/>
      <c r="F694" s="100"/>
      <c r="G694" s="100"/>
      <c r="H694" s="100"/>
      <c r="I694" s="100"/>
      <c r="J694" s="100"/>
      <c r="K694" s="100"/>
      <c r="L694" s="100"/>
      <c r="M694" s="100"/>
      <c r="N694" s="100"/>
      <c r="O694" s="100"/>
      <c r="P694" s="100"/>
      <c r="Q694" s="100"/>
      <c r="R694" s="100"/>
      <c r="S694" s="100"/>
      <c r="T694" s="100"/>
      <c r="U694" s="100"/>
      <c r="V694" s="100"/>
      <c r="W694" s="100"/>
      <c r="X694" s="100"/>
    </row>
    <row r="695" spans="1:24" ht="14.25" customHeight="1">
      <c r="A695" s="100"/>
      <c r="B695" s="100"/>
      <c r="C695" s="100"/>
      <c r="D695" s="100"/>
      <c r="E695" s="100"/>
      <c r="F695" s="100"/>
      <c r="G695" s="100"/>
      <c r="H695" s="100"/>
      <c r="I695" s="100"/>
      <c r="J695" s="100"/>
      <c r="K695" s="100"/>
      <c r="L695" s="100"/>
      <c r="M695" s="100"/>
      <c r="N695" s="100"/>
      <c r="O695" s="100"/>
      <c r="P695" s="100"/>
      <c r="Q695" s="100"/>
      <c r="R695" s="100"/>
      <c r="S695" s="100"/>
      <c r="T695" s="100"/>
      <c r="U695" s="100"/>
      <c r="V695" s="100"/>
      <c r="W695" s="100"/>
      <c r="X695" s="100"/>
    </row>
    <row r="696" spans="1:24" ht="14.25" customHeight="1">
      <c r="A696" s="100"/>
      <c r="B696" s="100"/>
      <c r="C696" s="100"/>
      <c r="D696" s="100"/>
      <c r="E696" s="100"/>
      <c r="F696" s="100"/>
      <c r="G696" s="100"/>
      <c r="H696" s="100"/>
      <c r="I696" s="100"/>
      <c r="J696" s="100"/>
      <c r="K696" s="100"/>
      <c r="L696" s="100"/>
      <c r="M696" s="100"/>
      <c r="N696" s="100"/>
      <c r="O696" s="100"/>
      <c r="P696" s="100"/>
      <c r="Q696" s="100"/>
      <c r="R696" s="100"/>
      <c r="S696" s="100"/>
      <c r="T696" s="100"/>
      <c r="U696" s="100"/>
      <c r="V696" s="100"/>
      <c r="W696" s="100"/>
      <c r="X696" s="100"/>
    </row>
    <row r="697" spans="1:24" ht="14.25" customHeight="1">
      <c r="A697" s="100"/>
      <c r="B697" s="100"/>
      <c r="C697" s="100"/>
      <c r="D697" s="100"/>
      <c r="E697" s="100"/>
      <c r="F697" s="100"/>
      <c r="G697" s="100"/>
      <c r="H697" s="100"/>
      <c r="I697" s="100"/>
      <c r="J697" s="100"/>
      <c r="K697" s="100"/>
      <c r="L697" s="100"/>
      <c r="M697" s="100"/>
      <c r="N697" s="100"/>
      <c r="O697" s="100"/>
      <c r="P697" s="100"/>
      <c r="Q697" s="100"/>
      <c r="R697" s="100"/>
      <c r="S697" s="100"/>
      <c r="T697" s="100"/>
      <c r="U697" s="100"/>
      <c r="V697" s="100"/>
      <c r="W697" s="100"/>
      <c r="X697" s="100"/>
    </row>
    <row r="698" spans="1:24" ht="14.25" customHeight="1">
      <c r="A698" s="100"/>
      <c r="B698" s="100"/>
      <c r="C698" s="100"/>
      <c r="D698" s="100"/>
      <c r="E698" s="100"/>
      <c r="F698" s="100"/>
      <c r="G698" s="100"/>
      <c r="H698" s="100"/>
      <c r="I698" s="100"/>
      <c r="J698" s="100"/>
      <c r="K698" s="100"/>
      <c r="L698" s="100"/>
      <c r="M698" s="100"/>
      <c r="N698" s="100"/>
      <c r="O698" s="100"/>
      <c r="P698" s="100"/>
      <c r="Q698" s="100"/>
      <c r="R698" s="100"/>
      <c r="S698" s="100"/>
      <c r="T698" s="100"/>
      <c r="U698" s="100"/>
      <c r="V698" s="100"/>
      <c r="W698" s="100"/>
      <c r="X698" s="100"/>
    </row>
    <row r="699" spans="1:24" ht="14.25" customHeight="1">
      <c r="A699" s="100"/>
      <c r="B699" s="100"/>
      <c r="C699" s="100"/>
      <c r="D699" s="100"/>
      <c r="E699" s="100"/>
      <c r="F699" s="100"/>
      <c r="G699" s="100"/>
      <c r="H699" s="100"/>
      <c r="I699" s="100"/>
      <c r="J699" s="100"/>
      <c r="K699" s="100"/>
      <c r="L699" s="100"/>
      <c r="M699" s="100"/>
      <c r="N699" s="100"/>
      <c r="O699" s="100"/>
      <c r="P699" s="100"/>
      <c r="Q699" s="100"/>
      <c r="R699" s="100"/>
      <c r="S699" s="100"/>
      <c r="T699" s="100"/>
      <c r="U699" s="100"/>
      <c r="V699" s="100"/>
      <c r="W699" s="100"/>
      <c r="X699" s="100"/>
    </row>
    <row r="700" spans="1:24" ht="14.25" customHeight="1">
      <c r="A700" s="100"/>
      <c r="B700" s="100"/>
      <c r="C700" s="100"/>
      <c r="D700" s="100"/>
      <c r="E700" s="100"/>
      <c r="F700" s="100"/>
      <c r="G700" s="100"/>
      <c r="H700" s="100"/>
      <c r="I700" s="100"/>
      <c r="J700" s="100"/>
      <c r="K700" s="100"/>
      <c r="L700" s="100"/>
      <c r="M700" s="100"/>
      <c r="N700" s="100"/>
      <c r="O700" s="100"/>
      <c r="P700" s="100"/>
      <c r="Q700" s="100"/>
      <c r="R700" s="100"/>
      <c r="S700" s="100"/>
      <c r="T700" s="100"/>
      <c r="U700" s="100"/>
      <c r="V700" s="100"/>
      <c r="W700" s="100"/>
      <c r="X700" s="100"/>
    </row>
    <row r="701" spans="1:24" ht="14.25" customHeight="1">
      <c r="A701" s="100"/>
      <c r="B701" s="100"/>
      <c r="C701" s="100"/>
      <c r="D701" s="100"/>
      <c r="E701" s="100"/>
      <c r="F701" s="100"/>
      <c r="G701" s="100"/>
      <c r="H701" s="100"/>
      <c r="I701" s="100"/>
      <c r="J701" s="100"/>
      <c r="K701" s="100"/>
      <c r="L701" s="100"/>
      <c r="M701" s="100"/>
      <c r="N701" s="100"/>
      <c r="O701" s="100"/>
      <c r="P701" s="100"/>
      <c r="Q701" s="100"/>
      <c r="R701" s="100"/>
      <c r="S701" s="100"/>
      <c r="T701" s="100"/>
      <c r="U701" s="100"/>
      <c r="V701" s="100"/>
      <c r="W701" s="100"/>
      <c r="X701" s="100"/>
    </row>
    <row r="702" spans="1:24" ht="14.25" customHeight="1">
      <c r="A702" s="100"/>
      <c r="B702" s="100"/>
      <c r="C702" s="100"/>
      <c r="D702" s="100"/>
      <c r="E702" s="100"/>
      <c r="F702" s="100"/>
      <c r="G702" s="100"/>
      <c r="H702" s="100"/>
      <c r="I702" s="100"/>
      <c r="J702" s="100"/>
      <c r="K702" s="100"/>
      <c r="L702" s="100"/>
      <c r="M702" s="100"/>
      <c r="N702" s="100"/>
      <c r="O702" s="100"/>
      <c r="P702" s="100"/>
      <c r="Q702" s="100"/>
      <c r="R702" s="100"/>
      <c r="S702" s="100"/>
      <c r="T702" s="100"/>
      <c r="U702" s="100"/>
      <c r="V702" s="100"/>
      <c r="W702" s="100"/>
      <c r="X702" s="100"/>
    </row>
    <row r="703" spans="1:24" ht="14.25" customHeight="1">
      <c r="A703" s="100"/>
      <c r="B703" s="100"/>
      <c r="C703" s="100"/>
      <c r="D703" s="100"/>
      <c r="E703" s="100"/>
      <c r="F703" s="100"/>
      <c r="G703" s="100"/>
      <c r="H703" s="100"/>
      <c r="I703" s="100"/>
      <c r="J703" s="100"/>
      <c r="K703" s="100"/>
      <c r="L703" s="100"/>
      <c r="M703" s="100"/>
      <c r="N703" s="100"/>
      <c r="O703" s="100"/>
      <c r="P703" s="100"/>
      <c r="Q703" s="100"/>
      <c r="R703" s="100"/>
      <c r="S703" s="100"/>
      <c r="T703" s="100"/>
      <c r="U703" s="100"/>
      <c r="V703" s="100"/>
      <c r="W703" s="100"/>
      <c r="X703" s="100"/>
    </row>
    <row r="704" spans="1:24" ht="14.25" customHeight="1">
      <c r="A704" s="100"/>
      <c r="B704" s="100"/>
      <c r="C704" s="100"/>
      <c r="D704" s="100"/>
      <c r="E704" s="100"/>
      <c r="F704" s="100"/>
      <c r="G704" s="100"/>
      <c r="H704" s="100"/>
      <c r="I704" s="100"/>
      <c r="J704" s="100"/>
      <c r="K704" s="100"/>
      <c r="L704" s="100"/>
      <c r="M704" s="100"/>
      <c r="N704" s="100"/>
      <c r="O704" s="100"/>
      <c r="P704" s="100"/>
      <c r="Q704" s="100"/>
      <c r="R704" s="100"/>
      <c r="S704" s="100"/>
      <c r="T704" s="100"/>
      <c r="U704" s="100"/>
      <c r="V704" s="100"/>
      <c r="W704" s="100"/>
      <c r="X704" s="100"/>
    </row>
    <row r="705" spans="1:24" ht="14.25" customHeight="1">
      <c r="A705" s="100"/>
      <c r="B705" s="100"/>
      <c r="C705" s="100"/>
      <c r="D705" s="100"/>
      <c r="E705" s="100"/>
      <c r="F705" s="100"/>
      <c r="G705" s="100"/>
      <c r="H705" s="100"/>
      <c r="I705" s="100"/>
      <c r="J705" s="100"/>
      <c r="K705" s="100"/>
      <c r="L705" s="100"/>
      <c r="M705" s="100"/>
      <c r="N705" s="100"/>
      <c r="O705" s="100"/>
      <c r="P705" s="100"/>
      <c r="Q705" s="100"/>
      <c r="R705" s="100"/>
      <c r="S705" s="100"/>
      <c r="T705" s="100"/>
      <c r="U705" s="100"/>
      <c r="V705" s="100"/>
      <c r="W705" s="100"/>
      <c r="X705" s="100"/>
    </row>
    <row r="706" spans="1:24" ht="14.25" customHeight="1">
      <c r="A706" s="100"/>
      <c r="B706" s="100"/>
      <c r="C706" s="100"/>
      <c r="D706" s="100"/>
      <c r="E706" s="100"/>
      <c r="F706" s="100"/>
      <c r="G706" s="100"/>
      <c r="H706" s="100"/>
      <c r="I706" s="100"/>
      <c r="J706" s="100"/>
      <c r="K706" s="100"/>
      <c r="L706" s="100"/>
      <c r="M706" s="100"/>
      <c r="N706" s="100"/>
      <c r="O706" s="100"/>
      <c r="P706" s="100"/>
      <c r="Q706" s="100"/>
      <c r="R706" s="100"/>
      <c r="S706" s="100"/>
      <c r="T706" s="100"/>
      <c r="U706" s="100"/>
      <c r="V706" s="100"/>
      <c r="W706" s="100"/>
      <c r="X706" s="100"/>
    </row>
    <row r="707" spans="1:24" ht="14.25" customHeight="1">
      <c r="A707" s="100"/>
      <c r="B707" s="100"/>
      <c r="C707" s="100"/>
      <c r="D707" s="100"/>
      <c r="E707" s="100"/>
      <c r="F707" s="100"/>
      <c r="G707" s="100"/>
      <c r="H707" s="100"/>
      <c r="I707" s="100"/>
      <c r="J707" s="100"/>
      <c r="K707" s="100"/>
      <c r="L707" s="100"/>
      <c r="M707" s="100"/>
      <c r="N707" s="100"/>
      <c r="O707" s="100"/>
      <c r="P707" s="100"/>
      <c r="Q707" s="100"/>
      <c r="R707" s="100"/>
      <c r="S707" s="100"/>
      <c r="T707" s="100"/>
      <c r="U707" s="100"/>
      <c r="V707" s="100"/>
      <c r="W707" s="100"/>
      <c r="X707" s="100"/>
    </row>
    <row r="708" spans="1:24" ht="14.25" customHeight="1">
      <c r="A708" s="100"/>
      <c r="B708" s="100"/>
      <c r="C708" s="100"/>
      <c r="D708" s="100"/>
      <c r="E708" s="100"/>
      <c r="F708" s="100"/>
      <c r="G708" s="100"/>
      <c r="H708" s="100"/>
      <c r="I708" s="100"/>
      <c r="J708" s="100"/>
      <c r="K708" s="100"/>
      <c r="L708" s="100"/>
      <c r="M708" s="100"/>
      <c r="N708" s="100"/>
      <c r="O708" s="100"/>
      <c r="P708" s="100"/>
      <c r="Q708" s="100"/>
      <c r="R708" s="100"/>
      <c r="S708" s="100"/>
      <c r="T708" s="100"/>
      <c r="U708" s="100"/>
      <c r="V708" s="100"/>
      <c r="W708" s="100"/>
      <c r="X708" s="100"/>
    </row>
    <row r="709" spans="1:24" ht="14.25" customHeight="1">
      <c r="A709" s="100"/>
      <c r="B709" s="100"/>
      <c r="C709" s="100"/>
      <c r="D709" s="100"/>
      <c r="E709" s="100"/>
      <c r="F709" s="100"/>
      <c r="G709" s="100"/>
      <c r="H709" s="100"/>
      <c r="I709" s="100"/>
      <c r="J709" s="100"/>
      <c r="K709" s="100"/>
      <c r="L709" s="100"/>
      <c r="M709" s="100"/>
      <c r="N709" s="100"/>
      <c r="O709" s="100"/>
      <c r="P709" s="100"/>
      <c r="Q709" s="100"/>
      <c r="R709" s="100"/>
      <c r="S709" s="100"/>
      <c r="T709" s="100"/>
      <c r="U709" s="100"/>
      <c r="V709" s="100"/>
      <c r="W709" s="100"/>
      <c r="X709" s="100"/>
    </row>
    <row r="710" spans="1:24" ht="14.25" customHeight="1">
      <c r="A710" s="100"/>
      <c r="B710" s="100"/>
      <c r="C710" s="100"/>
      <c r="D710" s="100"/>
      <c r="E710" s="100"/>
      <c r="F710" s="100"/>
      <c r="G710" s="100"/>
      <c r="H710" s="100"/>
      <c r="I710" s="100"/>
      <c r="J710" s="100"/>
      <c r="K710" s="100"/>
      <c r="L710" s="100"/>
      <c r="M710" s="100"/>
      <c r="N710" s="100"/>
      <c r="O710" s="100"/>
      <c r="P710" s="100"/>
      <c r="Q710" s="100"/>
      <c r="R710" s="100"/>
      <c r="S710" s="100"/>
      <c r="T710" s="100"/>
      <c r="U710" s="100"/>
      <c r="V710" s="100"/>
      <c r="W710" s="100"/>
      <c r="X710" s="100"/>
    </row>
    <row r="711" spans="1:24" ht="14.25" customHeight="1">
      <c r="A711" s="100"/>
      <c r="B711" s="100"/>
      <c r="C711" s="100"/>
      <c r="D711" s="100"/>
      <c r="E711" s="100"/>
      <c r="F711" s="100"/>
      <c r="G711" s="100"/>
      <c r="H711" s="100"/>
      <c r="I711" s="100"/>
      <c r="J711" s="100"/>
      <c r="K711" s="100"/>
      <c r="L711" s="100"/>
      <c r="M711" s="100"/>
      <c r="N711" s="100"/>
      <c r="O711" s="100"/>
      <c r="P711" s="100"/>
      <c r="Q711" s="100"/>
      <c r="R711" s="100"/>
      <c r="S711" s="100"/>
      <c r="T711" s="100"/>
      <c r="U711" s="100"/>
      <c r="V711" s="100"/>
      <c r="W711" s="100"/>
      <c r="X711" s="100"/>
    </row>
    <row r="712" spans="1:24" ht="14.25" customHeight="1">
      <c r="A712" s="100"/>
      <c r="B712" s="100"/>
      <c r="C712" s="100"/>
      <c r="D712" s="100"/>
      <c r="E712" s="100"/>
      <c r="F712" s="100"/>
      <c r="G712" s="100"/>
      <c r="H712" s="100"/>
      <c r="I712" s="100"/>
      <c r="J712" s="100"/>
      <c r="K712" s="100"/>
      <c r="L712" s="100"/>
      <c r="M712" s="100"/>
      <c r="N712" s="100"/>
      <c r="O712" s="100"/>
      <c r="P712" s="100"/>
      <c r="Q712" s="100"/>
      <c r="R712" s="100"/>
      <c r="S712" s="100"/>
      <c r="T712" s="100"/>
      <c r="U712" s="100"/>
      <c r="V712" s="100"/>
      <c r="W712" s="100"/>
      <c r="X712" s="100"/>
    </row>
    <row r="713" spans="1:24" ht="14.25" customHeight="1">
      <c r="A713" s="100"/>
      <c r="B713" s="100"/>
      <c r="C713" s="100"/>
      <c r="D713" s="100"/>
      <c r="E713" s="100"/>
      <c r="F713" s="100"/>
      <c r="G713" s="100"/>
      <c r="H713" s="100"/>
      <c r="I713" s="100"/>
      <c r="J713" s="100"/>
      <c r="K713" s="100"/>
      <c r="L713" s="100"/>
      <c r="M713" s="100"/>
      <c r="N713" s="100"/>
      <c r="O713" s="100"/>
      <c r="P713" s="100"/>
      <c r="Q713" s="100"/>
      <c r="R713" s="100"/>
      <c r="S713" s="100"/>
      <c r="T713" s="100"/>
      <c r="U713" s="100"/>
      <c r="V713" s="100"/>
      <c r="W713" s="100"/>
      <c r="X713" s="100"/>
    </row>
    <row r="714" spans="1:24" ht="14.25" customHeight="1">
      <c r="A714" s="100"/>
      <c r="B714" s="100"/>
      <c r="C714" s="100"/>
      <c r="D714" s="100"/>
      <c r="E714" s="100"/>
      <c r="F714" s="100"/>
      <c r="G714" s="100"/>
      <c r="H714" s="100"/>
      <c r="I714" s="100"/>
      <c r="J714" s="100"/>
      <c r="K714" s="100"/>
      <c r="L714" s="100"/>
      <c r="M714" s="100"/>
      <c r="N714" s="100"/>
      <c r="O714" s="100"/>
      <c r="P714" s="100"/>
      <c r="Q714" s="100"/>
      <c r="R714" s="100"/>
      <c r="S714" s="100"/>
      <c r="T714" s="100"/>
      <c r="U714" s="100"/>
      <c r="V714" s="100"/>
      <c r="W714" s="100"/>
      <c r="X714" s="100"/>
    </row>
    <row r="715" spans="1:24" ht="14.25" customHeight="1">
      <c r="A715" s="100"/>
      <c r="B715" s="100"/>
      <c r="C715" s="100"/>
      <c r="D715" s="100"/>
      <c r="E715" s="100"/>
      <c r="F715" s="100"/>
      <c r="G715" s="100"/>
      <c r="H715" s="100"/>
      <c r="I715" s="100"/>
      <c r="J715" s="100"/>
      <c r="K715" s="100"/>
      <c r="L715" s="100"/>
      <c r="M715" s="100"/>
      <c r="N715" s="100"/>
      <c r="O715" s="100"/>
      <c r="P715" s="100"/>
      <c r="Q715" s="100"/>
      <c r="R715" s="100"/>
      <c r="S715" s="100"/>
      <c r="T715" s="100"/>
      <c r="U715" s="100"/>
      <c r="V715" s="100"/>
      <c r="W715" s="100"/>
      <c r="X715" s="100"/>
    </row>
    <row r="716" spans="1:24" ht="14.25" customHeight="1">
      <c r="A716" s="100"/>
      <c r="B716" s="100"/>
      <c r="C716" s="100"/>
      <c r="D716" s="100"/>
      <c r="E716" s="100"/>
      <c r="F716" s="100"/>
      <c r="G716" s="100"/>
      <c r="H716" s="100"/>
      <c r="I716" s="100"/>
      <c r="J716" s="100"/>
      <c r="K716" s="100"/>
      <c r="L716" s="100"/>
      <c r="M716" s="100"/>
      <c r="N716" s="100"/>
      <c r="O716" s="100"/>
      <c r="P716" s="100"/>
      <c r="Q716" s="100"/>
      <c r="R716" s="100"/>
      <c r="S716" s="100"/>
      <c r="T716" s="100"/>
      <c r="U716" s="100"/>
      <c r="V716" s="100"/>
      <c r="W716" s="100"/>
      <c r="X716" s="100"/>
    </row>
    <row r="717" spans="1:24" ht="14.25" customHeight="1">
      <c r="A717" s="100"/>
      <c r="B717" s="100"/>
      <c r="C717" s="100"/>
      <c r="D717" s="100"/>
      <c r="E717" s="100"/>
      <c r="F717" s="100"/>
      <c r="G717" s="100"/>
      <c r="H717" s="100"/>
      <c r="I717" s="100"/>
      <c r="J717" s="100"/>
      <c r="K717" s="100"/>
      <c r="L717" s="100"/>
      <c r="M717" s="100"/>
      <c r="N717" s="100"/>
      <c r="O717" s="100"/>
      <c r="P717" s="100"/>
      <c r="Q717" s="100"/>
      <c r="R717" s="100"/>
      <c r="S717" s="100"/>
      <c r="T717" s="100"/>
      <c r="U717" s="100"/>
      <c r="V717" s="100"/>
      <c r="W717" s="100"/>
      <c r="X717" s="100"/>
    </row>
    <row r="718" spans="1:24" ht="14.25" customHeight="1">
      <c r="A718" s="100"/>
      <c r="B718" s="100"/>
      <c r="C718" s="100"/>
      <c r="D718" s="100"/>
      <c r="E718" s="100"/>
      <c r="F718" s="100"/>
      <c r="G718" s="100"/>
      <c r="H718" s="100"/>
      <c r="I718" s="100"/>
      <c r="J718" s="100"/>
      <c r="K718" s="100"/>
      <c r="L718" s="100"/>
      <c r="M718" s="100"/>
      <c r="N718" s="100"/>
      <c r="O718" s="100"/>
      <c r="P718" s="100"/>
      <c r="Q718" s="100"/>
      <c r="R718" s="100"/>
      <c r="S718" s="100"/>
      <c r="T718" s="100"/>
      <c r="U718" s="100"/>
      <c r="V718" s="100"/>
      <c r="W718" s="100"/>
      <c r="X718" s="100"/>
    </row>
    <row r="719" spans="1:24" ht="14.25" customHeight="1">
      <c r="A719" s="100"/>
      <c r="B719" s="100"/>
      <c r="C719" s="100"/>
      <c r="D719" s="100"/>
      <c r="E719" s="100"/>
      <c r="F719" s="100"/>
      <c r="G719" s="100"/>
      <c r="H719" s="100"/>
      <c r="I719" s="100"/>
      <c r="J719" s="100"/>
      <c r="K719" s="100"/>
      <c r="L719" s="100"/>
      <c r="M719" s="100"/>
      <c r="N719" s="100"/>
      <c r="O719" s="100"/>
      <c r="P719" s="100"/>
      <c r="Q719" s="100"/>
      <c r="R719" s="100"/>
      <c r="S719" s="100"/>
      <c r="T719" s="100"/>
      <c r="U719" s="100"/>
      <c r="V719" s="100"/>
      <c r="W719" s="100"/>
      <c r="X719" s="100"/>
    </row>
    <row r="720" spans="1:24" ht="14.25" customHeight="1">
      <c r="A720" s="100"/>
      <c r="B720" s="100"/>
      <c r="C720" s="100"/>
      <c r="D720" s="100"/>
      <c r="E720" s="100"/>
      <c r="F720" s="100"/>
      <c r="G720" s="100"/>
      <c r="H720" s="100"/>
      <c r="I720" s="100"/>
      <c r="J720" s="100"/>
      <c r="K720" s="100"/>
      <c r="L720" s="100"/>
      <c r="M720" s="100"/>
      <c r="N720" s="100"/>
      <c r="O720" s="100"/>
      <c r="P720" s="100"/>
      <c r="Q720" s="100"/>
      <c r="R720" s="100"/>
      <c r="S720" s="100"/>
      <c r="T720" s="100"/>
      <c r="U720" s="100"/>
      <c r="V720" s="100"/>
      <c r="W720" s="100"/>
      <c r="X720" s="100"/>
    </row>
    <row r="721" spans="1:24" ht="14.25" customHeight="1">
      <c r="A721" s="100"/>
      <c r="B721" s="100"/>
      <c r="C721" s="100"/>
      <c r="D721" s="100"/>
      <c r="E721" s="100"/>
      <c r="F721" s="100"/>
      <c r="G721" s="100"/>
      <c r="H721" s="100"/>
      <c r="I721" s="100"/>
      <c r="J721" s="100"/>
      <c r="K721" s="100"/>
      <c r="L721" s="100"/>
      <c r="M721" s="100"/>
      <c r="N721" s="100"/>
      <c r="O721" s="100"/>
      <c r="P721" s="100"/>
      <c r="Q721" s="100"/>
      <c r="R721" s="100"/>
      <c r="S721" s="100"/>
      <c r="T721" s="100"/>
      <c r="U721" s="100"/>
      <c r="V721" s="100"/>
      <c r="W721" s="100"/>
      <c r="X721" s="100"/>
    </row>
    <row r="722" spans="1:24" ht="14.25" customHeight="1">
      <c r="A722" s="100"/>
      <c r="B722" s="100"/>
      <c r="C722" s="100"/>
      <c r="D722" s="100"/>
      <c r="E722" s="100"/>
      <c r="F722" s="100"/>
      <c r="G722" s="100"/>
      <c r="H722" s="100"/>
      <c r="I722" s="100"/>
      <c r="J722" s="100"/>
      <c r="K722" s="100"/>
      <c r="L722" s="100"/>
      <c r="M722" s="100"/>
      <c r="N722" s="100"/>
      <c r="O722" s="100"/>
      <c r="P722" s="100"/>
      <c r="Q722" s="100"/>
      <c r="R722" s="100"/>
      <c r="S722" s="100"/>
      <c r="T722" s="100"/>
      <c r="U722" s="100"/>
      <c r="V722" s="100"/>
      <c r="W722" s="100"/>
      <c r="X722" s="100"/>
    </row>
    <row r="723" spans="1:24" ht="14.25" customHeight="1">
      <c r="A723" s="100"/>
      <c r="B723" s="100"/>
      <c r="C723" s="100"/>
      <c r="D723" s="100"/>
      <c r="E723" s="100"/>
      <c r="F723" s="100"/>
      <c r="G723" s="100"/>
      <c r="H723" s="100"/>
      <c r="I723" s="100"/>
      <c r="J723" s="100"/>
      <c r="K723" s="100"/>
      <c r="L723" s="100"/>
      <c r="M723" s="100"/>
      <c r="N723" s="100"/>
      <c r="O723" s="100"/>
      <c r="P723" s="100"/>
      <c r="Q723" s="100"/>
      <c r="R723" s="100"/>
      <c r="S723" s="100"/>
      <c r="T723" s="100"/>
      <c r="U723" s="100"/>
      <c r="V723" s="100"/>
      <c r="W723" s="100"/>
      <c r="X723" s="100"/>
    </row>
    <row r="724" spans="1:24" ht="14.25" customHeight="1">
      <c r="A724" s="100"/>
      <c r="B724" s="100"/>
      <c r="C724" s="100"/>
      <c r="D724" s="100"/>
      <c r="E724" s="100"/>
      <c r="F724" s="100"/>
      <c r="G724" s="100"/>
      <c r="H724" s="100"/>
      <c r="I724" s="100"/>
      <c r="J724" s="100"/>
      <c r="K724" s="100"/>
      <c r="L724" s="100"/>
      <c r="M724" s="100"/>
      <c r="N724" s="100"/>
      <c r="O724" s="100"/>
      <c r="P724" s="100"/>
      <c r="Q724" s="100"/>
      <c r="R724" s="100"/>
      <c r="S724" s="100"/>
      <c r="T724" s="100"/>
      <c r="U724" s="100"/>
      <c r="V724" s="100"/>
      <c r="W724" s="100"/>
      <c r="X724" s="100"/>
    </row>
    <row r="725" spans="1:24" ht="14.25" customHeight="1">
      <c r="A725" s="100"/>
      <c r="B725" s="100"/>
      <c r="C725" s="100"/>
      <c r="D725" s="100"/>
      <c r="E725" s="100"/>
      <c r="F725" s="100"/>
      <c r="G725" s="100"/>
      <c r="H725" s="100"/>
      <c r="I725" s="100"/>
      <c r="J725" s="100"/>
      <c r="K725" s="100"/>
      <c r="L725" s="100"/>
      <c r="M725" s="100"/>
      <c r="N725" s="100"/>
      <c r="O725" s="100"/>
      <c r="P725" s="100"/>
      <c r="Q725" s="100"/>
      <c r="R725" s="100"/>
      <c r="S725" s="100"/>
      <c r="T725" s="100"/>
      <c r="U725" s="100"/>
      <c r="V725" s="100"/>
      <c r="W725" s="100"/>
      <c r="X725" s="100"/>
    </row>
    <row r="726" spans="1:24" ht="14.25" customHeight="1">
      <c r="A726" s="100"/>
      <c r="B726" s="100"/>
      <c r="C726" s="100"/>
      <c r="D726" s="100"/>
      <c r="E726" s="100"/>
      <c r="F726" s="100"/>
      <c r="G726" s="100"/>
      <c r="H726" s="100"/>
      <c r="I726" s="100"/>
      <c r="J726" s="100"/>
      <c r="K726" s="100"/>
      <c r="L726" s="100"/>
      <c r="M726" s="100"/>
      <c r="N726" s="100"/>
      <c r="O726" s="100"/>
      <c r="P726" s="100"/>
      <c r="Q726" s="100"/>
      <c r="R726" s="100"/>
      <c r="S726" s="100"/>
      <c r="T726" s="100"/>
      <c r="U726" s="100"/>
      <c r="V726" s="100"/>
      <c r="W726" s="100"/>
      <c r="X726" s="100"/>
    </row>
    <row r="727" spans="1:24" ht="14.25" customHeight="1">
      <c r="A727" s="100"/>
      <c r="B727" s="100"/>
      <c r="C727" s="100"/>
      <c r="D727" s="100"/>
      <c r="E727" s="100"/>
      <c r="F727" s="100"/>
      <c r="G727" s="100"/>
      <c r="H727" s="100"/>
      <c r="I727" s="100"/>
      <c r="J727" s="100"/>
      <c r="K727" s="100"/>
      <c r="L727" s="100"/>
      <c r="M727" s="100"/>
      <c r="N727" s="100"/>
      <c r="O727" s="100"/>
      <c r="P727" s="100"/>
      <c r="Q727" s="100"/>
      <c r="R727" s="100"/>
      <c r="S727" s="100"/>
      <c r="T727" s="100"/>
      <c r="U727" s="100"/>
      <c r="V727" s="100"/>
      <c r="W727" s="100"/>
      <c r="X727" s="100"/>
    </row>
    <row r="728" spans="1:24" ht="14.25" customHeight="1">
      <c r="A728" s="100"/>
      <c r="B728" s="100"/>
      <c r="C728" s="100"/>
      <c r="D728" s="100"/>
      <c r="E728" s="100"/>
      <c r="F728" s="100"/>
      <c r="G728" s="100"/>
      <c r="H728" s="100"/>
      <c r="I728" s="100"/>
      <c r="J728" s="100"/>
      <c r="K728" s="100"/>
      <c r="L728" s="100"/>
      <c r="M728" s="100"/>
      <c r="N728" s="100"/>
      <c r="O728" s="100"/>
      <c r="P728" s="100"/>
      <c r="Q728" s="100"/>
      <c r="R728" s="100"/>
      <c r="S728" s="100"/>
      <c r="T728" s="100"/>
      <c r="U728" s="100"/>
      <c r="V728" s="100"/>
      <c r="W728" s="100"/>
      <c r="X728" s="100"/>
    </row>
    <row r="729" spans="1:24" ht="14.25" customHeight="1">
      <c r="A729" s="100"/>
      <c r="B729" s="100"/>
      <c r="C729" s="100"/>
      <c r="D729" s="100"/>
      <c r="E729" s="100"/>
      <c r="F729" s="100"/>
      <c r="G729" s="100"/>
      <c r="H729" s="100"/>
      <c r="I729" s="100"/>
      <c r="J729" s="100"/>
      <c r="K729" s="100"/>
      <c r="L729" s="100"/>
      <c r="M729" s="100"/>
      <c r="N729" s="100"/>
      <c r="O729" s="100"/>
      <c r="P729" s="100"/>
      <c r="Q729" s="100"/>
      <c r="R729" s="100"/>
      <c r="S729" s="100"/>
      <c r="T729" s="100"/>
      <c r="U729" s="100"/>
      <c r="V729" s="100"/>
      <c r="W729" s="100"/>
      <c r="X729" s="100"/>
    </row>
    <row r="730" spans="1:24" ht="14.25" customHeight="1">
      <c r="A730" s="100"/>
      <c r="B730" s="100"/>
      <c r="C730" s="100"/>
      <c r="D730" s="100"/>
      <c r="E730" s="100"/>
      <c r="F730" s="100"/>
      <c r="G730" s="100"/>
      <c r="H730" s="100"/>
      <c r="I730" s="100"/>
      <c r="J730" s="100"/>
      <c r="K730" s="100"/>
      <c r="L730" s="100"/>
      <c r="M730" s="100"/>
      <c r="N730" s="100"/>
      <c r="O730" s="100"/>
      <c r="P730" s="100"/>
      <c r="Q730" s="100"/>
      <c r="R730" s="100"/>
      <c r="S730" s="100"/>
      <c r="T730" s="100"/>
      <c r="U730" s="100"/>
      <c r="V730" s="100"/>
      <c r="W730" s="100"/>
      <c r="X730" s="100"/>
    </row>
    <row r="731" spans="1:24" ht="14.25" customHeight="1">
      <c r="A731" s="100"/>
      <c r="B731" s="100"/>
      <c r="C731" s="100"/>
      <c r="D731" s="100"/>
      <c r="E731" s="100"/>
      <c r="F731" s="100"/>
      <c r="G731" s="100"/>
      <c r="H731" s="100"/>
      <c r="I731" s="100"/>
      <c r="J731" s="100"/>
      <c r="K731" s="100"/>
      <c r="L731" s="100"/>
      <c r="M731" s="100"/>
      <c r="N731" s="100"/>
      <c r="O731" s="100"/>
      <c r="P731" s="100"/>
      <c r="Q731" s="100"/>
      <c r="R731" s="100"/>
      <c r="S731" s="100"/>
      <c r="T731" s="100"/>
      <c r="U731" s="100"/>
      <c r="V731" s="100"/>
      <c r="W731" s="100"/>
      <c r="X731" s="100"/>
    </row>
    <row r="732" spans="1:24" ht="14.25" customHeight="1">
      <c r="A732" s="100"/>
      <c r="B732" s="100"/>
      <c r="C732" s="100"/>
      <c r="D732" s="100"/>
      <c r="E732" s="100"/>
      <c r="F732" s="100"/>
      <c r="G732" s="100"/>
      <c r="H732" s="100"/>
      <c r="I732" s="100"/>
      <c r="J732" s="100"/>
      <c r="K732" s="100"/>
      <c r="L732" s="100"/>
      <c r="M732" s="100"/>
      <c r="N732" s="100"/>
      <c r="O732" s="100"/>
      <c r="P732" s="100"/>
      <c r="Q732" s="100"/>
      <c r="R732" s="100"/>
      <c r="S732" s="100"/>
      <c r="T732" s="100"/>
      <c r="U732" s="100"/>
      <c r="V732" s="100"/>
      <c r="W732" s="100"/>
      <c r="X732" s="100"/>
    </row>
    <row r="733" spans="1:24" ht="14.25" customHeight="1">
      <c r="A733" s="100"/>
      <c r="B733" s="100"/>
      <c r="C733" s="100"/>
      <c r="D733" s="100"/>
      <c r="E733" s="100"/>
      <c r="F733" s="100"/>
      <c r="G733" s="100"/>
      <c r="H733" s="100"/>
      <c r="I733" s="100"/>
      <c r="J733" s="100"/>
      <c r="K733" s="100"/>
      <c r="L733" s="100"/>
      <c r="M733" s="100"/>
      <c r="N733" s="100"/>
      <c r="O733" s="100"/>
      <c r="P733" s="100"/>
      <c r="Q733" s="100"/>
      <c r="R733" s="100"/>
      <c r="S733" s="100"/>
      <c r="T733" s="100"/>
      <c r="U733" s="100"/>
      <c r="V733" s="100"/>
      <c r="W733" s="100"/>
      <c r="X733" s="100"/>
    </row>
    <row r="734" spans="1:24" ht="14.25" customHeight="1">
      <c r="A734" s="100"/>
      <c r="B734" s="100"/>
      <c r="C734" s="100"/>
      <c r="D734" s="100"/>
      <c r="E734" s="100"/>
      <c r="F734" s="100"/>
      <c r="G734" s="100"/>
      <c r="H734" s="100"/>
      <c r="I734" s="100"/>
      <c r="J734" s="100"/>
      <c r="K734" s="100"/>
      <c r="L734" s="100"/>
      <c r="M734" s="100"/>
      <c r="N734" s="100"/>
      <c r="O734" s="100"/>
      <c r="P734" s="100"/>
      <c r="Q734" s="100"/>
      <c r="R734" s="100"/>
      <c r="S734" s="100"/>
      <c r="T734" s="100"/>
      <c r="U734" s="100"/>
      <c r="V734" s="100"/>
      <c r="W734" s="100"/>
      <c r="X734" s="100"/>
    </row>
    <row r="735" spans="1:24" ht="14.25" customHeight="1">
      <c r="A735" s="100"/>
      <c r="B735" s="100"/>
      <c r="C735" s="100"/>
      <c r="D735" s="100"/>
      <c r="E735" s="100"/>
      <c r="F735" s="100"/>
      <c r="G735" s="100"/>
      <c r="H735" s="100"/>
      <c r="I735" s="100"/>
      <c r="J735" s="100"/>
      <c r="K735" s="100"/>
      <c r="L735" s="100"/>
      <c r="M735" s="100"/>
      <c r="N735" s="100"/>
      <c r="O735" s="100"/>
      <c r="P735" s="100"/>
      <c r="Q735" s="100"/>
      <c r="R735" s="100"/>
      <c r="S735" s="100"/>
      <c r="T735" s="100"/>
      <c r="U735" s="100"/>
      <c r="V735" s="100"/>
      <c r="W735" s="100"/>
      <c r="X735" s="100"/>
    </row>
    <row r="736" spans="1:24" ht="14.25" customHeight="1">
      <c r="A736" s="100"/>
      <c r="B736" s="100"/>
      <c r="C736" s="100"/>
      <c r="D736" s="100"/>
      <c r="E736" s="100"/>
      <c r="F736" s="100"/>
      <c r="G736" s="100"/>
      <c r="H736" s="100"/>
      <c r="I736" s="100"/>
      <c r="J736" s="100"/>
      <c r="K736" s="100"/>
      <c r="L736" s="100"/>
      <c r="M736" s="100"/>
      <c r="N736" s="100"/>
      <c r="O736" s="100"/>
      <c r="P736" s="100"/>
      <c r="Q736" s="100"/>
      <c r="R736" s="100"/>
      <c r="S736" s="100"/>
      <c r="T736" s="100"/>
      <c r="U736" s="100"/>
      <c r="V736" s="100"/>
      <c r="W736" s="100"/>
      <c r="X736" s="100"/>
    </row>
    <row r="737" spans="1:24" ht="14.25" customHeight="1">
      <c r="A737" s="100"/>
      <c r="B737" s="100"/>
      <c r="C737" s="100"/>
      <c r="D737" s="100"/>
      <c r="E737" s="100"/>
      <c r="F737" s="100"/>
      <c r="G737" s="100"/>
      <c r="H737" s="100"/>
      <c r="I737" s="100"/>
      <c r="J737" s="100"/>
      <c r="K737" s="100"/>
      <c r="L737" s="100"/>
      <c r="M737" s="100"/>
      <c r="N737" s="100"/>
      <c r="O737" s="100"/>
      <c r="P737" s="100"/>
      <c r="Q737" s="100"/>
      <c r="R737" s="100"/>
      <c r="S737" s="100"/>
      <c r="T737" s="100"/>
      <c r="U737" s="100"/>
      <c r="V737" s="100"/>
      <c r="W737" s="100"/>
      <c r="X737" s="100"/>
    </row>
    <row r="738" spans="1:24" ht="14.25" customHeight="1">
      <c r="A738" s="100"/>
      <c r="B738" s="100"/>
      <c r="C738" s="100"/>
      <c r="D738" s="100"/>
      <c r="E738" s="100"/>
      <c r="F738" s="100"/>
      <c r="G738" s="100"/>
      <c r="H738" s="100"/>
      <c r="I738" s="100"/>
      <c r="J738" s="100"/>
      <c r="K738" s="100"/>
      <c r="L738" s="100"/>
      <c r="M738" s="100"/>
      <c r="N738" s="100"/>
      <c r="O738" s="100"/>
      <c r="P738" s="100"/>
      <c r="Q738" s="100"/>
      <c r="R738" s="100"/>
      <c r="S738" s="100"/>
      <c r="T738" s="100"/>
      <c r="U738" s="100"/>
      <c r="V738" s="100"/>
      <c r="W738" s="100"/>
      <c r="X738" s="100"/>
    </row>
    <row r="739" spans="1:24" ht="14.25" customHeight="1">
      <c r="A739" s="100"/>
      <c r="B739" s="100"/>
      <c r="C739" s="100"/>
      <c r="D739" s="100"/>
      <c r="E739" s="100"/>
      <c r="F739" s="100"/>
      <c r="G739" s="100"/>
      <c r="H739" s="100"/>
      <c r="I739" s="100"/>
      <c r="J739" s="100"/>
      <c r="K739" s="100"/>
      <c r="L739" s="100"/>
      <c r="M739" s="100"/>
      <c r="N739" s="100"/>
      <c r="O739" s="100"/>
      <c r="P739" s="100"/>
      <c r="Q739" s="100"/>
      <c r="R739" s="100"/>
      <c r="S739" s="100"/>
      <c r="T739" s="100"/>
      <c r="U739" s="100"/>
      <c r="V739" s="100"/>
      <c r="W739" s="100"/>
      <c r="X739" s="100"/>
    </row>
    <row r="740" spans="1:24" ht="14.25" customHeight="1">
      <c r="A740" s="100"/>
      <c r="B740" s="100"/>
      <c r="C740" s="100"/>
      <c r="D740" s="100"/>
      <c r="E740" s="100"/>
      <c r="F740" s="100"/>
      <c r="G740" s="100"/>
      <c r="H740" s="100"/>
      <c r="I740" s="100"/>
      <c r="J740" s="100"/>
      <c r="K740" s="100"/>
      <c r="L740" s="100"/>
      <c r="M740" s="100"/>
      <c r="N740" s="100"/>
      <c r="O740" s="100"/>
      <c r="P740" s="100"/>
      <c r="Q740" s="100"/>
      <c r="R740" s="100"/>
      <c r="S740" s="100"/>
      <c r="T740" s="100"/>
      <c r="U740" s="100"/>
      <c r="V740" s="100"/>
      <c r="W740" s="100"/>
      <c r="X740" s="100"/>
    </row>
    <row r="741" spans="1:24" ht="14.25" customHeight="1">
      <c r="A741" s="100"/>
      <c r="B741" s="100"/>
      <c r="C741" s="100"/>
      <c r="D741" s="100"/>
      <c r="E741" s="100"/>
      <c r="F741" s="100"/>
      <c r="G741" s="100"/>
      <c r="H741" s="100"/>
      <c r="I741" s="100"/>
      <c r="J741" s="100"/>
      <c r="K741" s="100"/>
      <c r="L741" s="100"/>
      <c r="M741" s="100"/>
      <c r="N741" s="100"/>
      <c r="O741" s="100"/>
      <c r="P741" s="100"/>
      <c r="Q741" s="100"/>
      <c r="R741" s="100"/>
      <c r="S741" s="100"/>
      <c r="T741" s="100"/>
      <c r="U741" s="100"/>
      <c r="V741" s="100"/>
      <c r="W741" s="100"/>
      <c r="X741" s="100"/>
    </row>
    <row r="742" spans="1:24" ht="14.25" customHeight="1">
      <c r="A742" s="100"/>
      <c r="B742" s="100"/>
      <c r="C742" s="100"/>
      <c r="D742" s="100"/>
      <c r="E742" s="100"/>
      <c r="F742" s="100"/>
      <c r="G742" s="100"/>
      <c r="H742" s="100"/>
      <c r="I742" s="100"/>
      <c r="J742" s="100"/>
      <c r="K742" s="100"/>
      <c r="L742" s="100"/>
      <c r="M742" s="100"/>
      <c r="N742" s="100"/>
      <c r="O742" s="100"/>
      <c r="P742" s="100"/>
      <c r="Q742" s="100"/>
      <c r="R742" s="100"/>
      <c r="S742" s="100"/>
      <c r="T742" s="100"/>
      <c r="U742" s="100"/>
      <c r="V742" s="100"/>
      <c r="W742" s="100"/>
      <c r="X742" s="100"/>
    </row>
    <row r="743" spans="1:24" ht="14.25" customHeight="1">
      <c r="A743" s="100"/>
      <c r="B743" s="100"/>
      <c r="C743" s="100"/>
      <c r="D743" s="100"/>
      <c r="E743" s="100"/>
      <c r="F743" s="100"/>
      <c r="G743" s="100"/>
      <c r="H743" s="100"/>
      <c r="I743" s="100"/>
      <c r="J743" s="100"/>
      <c r="K743" s="100"/>
      <c r="L743" s="100"/>
      <c r="M743" s="100"/>
      <c r="N743" s="100"/>
      <c r="O743" s="100"/>
      <c r="P743" s="100"/>
      <c r="Q743" s="100"/>
      <c r="R743" s="100"/>
      <c r="S743" s="100"/>
      <c r="T743" s="100"/>
      <c r="U743" s="100"/>
      <c r="V743" s="100"/>
      <c r="W743" s="100"/>
      <c r="X743" s="100"/>
    </row>
    <row r="744" spans="1:24" ht="14.25" customHeight="1">
      <c r="A744" s="100"/>
      <c r="B744" s="100"/>
      <c r="C744" s="100"/>
      <c r="D744" s="100"/>
      <c r="E744" s="100"/>
      <c r="F744" s="100"/>
      <c r="G744" s="100"/>
      <c r="H744" s="100"/>
      <c r="I744" s="100"/>
      <c r="J744" s="100"/>
      <c r="K744" s="100"/>
      <c r="L744" s="100"/>
      <c r="M744" s="100"/>
      <c r="N744" s="100"/>
      <c r="O744" s="100"/>
      <c r="P744" s="100"/>
      <c r="Q744" s="100"/>
      <c r="R744" s="100"/>
      <c r="S744" s="100"/>
      <c r="T744" s="100"/>
      <c r="U744" s="100"/>
      <c r="V744" s="100"/>
      <c r="W744" s="100"/>
      <c r="X744" s="100"/>
    </row>
    <row r="745" spans="1:24" ht="14.25" customHeight="1">
      <c r="A745" s="100"/>
      <c r="B745" s="100"/>
      <c r="C745" s="100"/>
      <c r="D745" s="100"/>
      <c r="E745" s="100"/>
      <c r="F745" s="100"/>
      <c r="G745" s="100"/>
      <c r="H745" s="100"/>
      <c r="I745" s="100"/>
      <c r="J745" s="100"/>
      <c r="K745" s="100"/>
      <c r="L745" s="100"/>
      <c r="M745" s="100"/>
      <c r="N745" s="100"/>
      <c r="O745" s="100"/>
      <c r="P745" s="100"/>
      <c r="Q745" s="100"/>
      <c r="R745" s="100"/>
      <c r="S745" s="100"/>
      <c r="T745" s="100"/>
      <c r="U745" s="100"/>
      <c r="V745" s="100"/>
      <c r="W745" s="100"/>
      <c r="X745" s="100"/>
    </row>
    <row r="746" spans="1:24" ht="14.25" customHeight="1">
      <c r="A746" s="100"/>
      <c r="B746" s="100"/>
      <c r="C746" s="100"/>
      <c r="D746" s="100"/>
      <c r="E746" s="100"/>
      <c r="F746" s="100"/>
      <c r="G746" s="100"/>
      <c r="H746" s="100"/>
      <c r="I746" s="100"/>
      <c r="J746" s="100"/>
      <c r="K746" s="100"/>
      <c r="L746" s="100"/>
      <c r="M746" s="100"/>
      <c r="N746" s="100"/>
      <c r="O746" s="100"/>
      <c r="P746" s="100"/>
      <c r="Q746" s="100"/>
      <c r="R746" s="100"/>
      <c r="S746" s="100"/>
      <c r="T746" s="100"/>
      <c r="U746" s="100"/>
      <c r="V746" s="100"/>
      <c r="W746" s="100"/>
      <c r="X746" s="100"/>
    </row>
    <row r="747" spans="1:24" ht="14.25" customHeight="1">
      <c r="A747" s="100"/>
      <c r="B747" s="100"/>
      <c r="C747" s="100"/>
      <c r="D747" s="100"/>
      <c r="E747" s="100"/>
      <c r="F747" s="100"/>
      <c r="G747" s="100"/>
      <c r="H747" s="100"/>
      <c r="I747" s="100"/>
      <c r="J747" s="100"/>
      <c r="K747" s="100"/>
      <c r="L747" s="100"/>
      <c r="M747" s="100"/>
      <c r="N747" s="100"/>
      <c r="O747" s="100"/>
      <c r="P747" s="100"/>
      <c r="Q747" s="100"/>
      <c r="R747" s="100"/>
      <c r="S747" s="100"/>
      <c r="T747" s="100"/>
      <c r="U747" s="100"/>
      <c r="V747" s="100"/>
      <c r="W747" s="100"/>
      <c r="X747" s="100"/>
    </row>
    <row r="748" spans="1:24" ht="14.25" customHeight="1">
      <c r="A748" s="100"/>
      <c r="B748" s="100"/>
      <c r="C748" s="100"/>
      <c r="D748" s="100"/>
      <c r="E748" s="100"/>
      <c r="F748" s="100"/>
      <c r="G748" s="100"/>
      <c r="H748" s="100"/>
      <c r="I748" s="100"/>
      <c r="J748" s="100"/>
      <c r="K748" s="100"/>
      <c r="L748" s="100"/>
      <c r="M748" s="100"/>
      <c r="N748" s="100"/>
      <c r="O748" s="100"/>
      <c r="P748" s="100"/>
      <c r="Q748" s="100"/>
      <c r="R748" s="100"/>
      <c r="S748" s="100"/>
      <c r="T748" s="100"/>
      <c r="U748" s="100"/>
      <c r="V748" s="100"/>
      <c r="W748" s="100"/>
      <c r="X748" s="100"/>
    </row>
    <row r="749" spans="1:24" ht="14.25" customHeight="1">
      <c r="A749" s="100"/>
      <c r="B749" s="100"/>
      <c r="C749" s="100"/>
      <c r="D749" s="100"/>
      <c r="E749" s="100"/>
      <c r="F749" s="100"/>
      <c r="G749" s="100"/>
      <c r="H749" s="100"/>
      <c r="I749" s="100"/>
      <c r="J749" s="100"/>
      <c r="K749" s="100"/>
      <c r="L749" s="100"/>
      <c r="M749" s="100"/>
      <c r="N749" s="100"/>
      <c r="O749" s="100"/>
      <c r="P749" s="100"/>
      <c r="Q749" s="100"/>
      <c r="R749" s="100"/>
      <c r="S749" s="100"/>
      <c r="T749" s="100"/>
      <c r="U749" s="100"/>
      <c r="V749" s="100"/>
      <c r="W749" s="100"/>
      <c r="X749" s="100"/>
    </row>
    <row r="750" spans="1:24" ht="14.25" customHeight="1">
      <c r="A750" s="100"/>
      <c r="B750" s="100"/>
      <c r="C750" s="100"/>
      <c r="D750" s="100"/>
      <c r="E750" s="100"/>
      <c r="F750" s="100"/>
      <c r="G750" s="100"/>
      <c r="H750" s="100"/>
      <c r="I750" s="100"/>
      <c r="J750" s="100"/>
      <c r="K750" s="100"/>
      <c r="L750" s="100"/>
      <c r="M750" s="100"/>
      <c r="N750" s="100"/>
      <c r="O750" s="100"/>
      <c r="P750" s="100"/>
      <c r="Q750" s="100"/>
      <c r="R750" s="100"/>
      <c r="S750" s="100"/>
      <c r="T750" s="100"/>
      <c r="U750" s="100"/>
      <c r="V750" s="100"/>
      <c r="W750" s="100"/>
      <c r="X750" s="100"/>
    </row>
    <row r="751" spans="1:24" ht="14.25" customHeight="1">
      <c r="A751" s="100"/>
      <c r="B751" s="100"/>
      <c r="C751" s="100"/>
      <c r="D751" s="100"/>
      <c r="E751" s="100"/>
      <c r="F751" s="100"/>
      <c r="G751" s="100"/>
      <c r="H751" s="100"/>
      <c r="I751" s="100"/>
      <c r="J751" s="100"/>
      <c r="K751" s="100"/>
      <c r="L751" s="100"/>
      <c r="M751" s="100"/>
      <c r="N751" s="100"/>
      <c r="O751" s="100"/>
      <c r="P751" s="100"/>
      <c r="Q751" s="100"/>
      <c r="R751" s="100"/>
      <c r="S751" s="100"/>
      <c r="T751" s="100"/>
      <c r="U751" s="100"/>
      <c r="V751" s="100"/>
      <c r="W751" s="100"/>
      <c r="X751" s="100"/>
    </row>
    <row r="752" spans="1:24" ht="14.25" customHeight="1">
      <c r="A752" s="100"/>
      <c r="B752" s="100"/>
      <c r="C752" s="100"/>
      <c r="D752" s="100"/>
      <c r="E752" s="100"/>
      <c r="F752" s="100"/>
      <c r="G752" s="100"/>
      <c r="H752" s="100"/>
      <c r="I752" s="100"/>
      <c r="J752" s="100"/>
      <c r="K752" s="100"/>
      <c r="L752" s="100"/>
      <c r="M752" s="100"/>
      <c r="N752" s="100"/>
      <c r="O752" s="100"/>
      <c r="P752" s="100"/>
      <c r="Q752" s="100"/>
      <c r="R752" s="100"/>
      <c r="S752" s="100"/>
      <c r="T752" s="100"/>
      <c r="U752" s="100"/>
      <c r="V752" s="100"/>
      <c r="W752" s="100"/>
      <c r="X752" s="100"/>
    </row>
    <row r="753" spans="1:24" ht="14.25" customHeight="1">
      <c r="A753" s="100"/>
      <c r="B753" s="100"/>
      <c r="C753" s="100"/>
      <c r="D753" s="100"/>
      <c r="E753" s="100"/>
      <c r="F753" s="100"/>
      <c r="G753" s="100"/>
      <c r="H753" s="100"/>
      <c r="I753" s="100"/>
      <c r="J753" s="100"/>
      <c r="K753" s="100"/>
      <c r="L753" s="100"/>
      <c r="M753" s="100"/>
      <c r="N753" s="100"/>
      <c r="O753" s="100"/>
      <c r="P753" s="100"/>
      <c r="Q753" s="100"/>
      <c r="R753" s="100"/>
      <c r="S753" s="100"/>
      <c r="T753" s="100"/>
      <c r="U753" s="100"/>
      <c r="V753" s="100"/>
      <c r="W753" s="100"/>
      <c r="X753" s="100"/>
    </row>
    <row r="754" spans="1:24" ht="14.25" customHeight="1">
      <c r="A754" s="100"/>
      <c r="B754" s="100"/>
      <c r="C754" s="100"/>
      <c r="D754" s="100"/>
      <c r="E754" s="100"/>
      <c r="F754" s="100"/>
      <c r="G754" s="100"/>
      <c r="H754" s="100"/>
      <c r="I754" s="100"/>
      <c r="J754" s="100"/>
      <c r="K754" s="100"/>
      <c r="L754" s="100"/>
      <c r="M754" s="100"/>
      <c r="N754" s="100"/>
      <c r="O754" s="100"/>
      <c r="P754" s="100"/>
      <c r="Q754" s="100"/>
      <c r="R754" s="100"/>
      <c r="S754" s="100"/>
      <c r="T754" s="100"/>
      <c r="U754" s="100"/>
      <c r="V754" s="100"/>
      <c r="W754" s="100"/>
      <c r="X754" s="100"/>
    </row>
    <row r="755" spans="1:24" ht="14.25" customHeight="1">
      <c r="A755" s="100"/>
      <c r="B755" s="100"/>
      <c r="C755" s="100"/>
      <c r="D755" s="100"/>
      <c r="E755" s="100"/>
      <c r="F755" s="100"/>
      <c r="G755" s="100"/>
      <c r="H755" s="100"/>
      <c r="I755" s="100"/>
      <c r="J755" s="100"/>
      <c r="K755" s="100"/>
      <c r="L755" s="100"/>
      <c r="M755" s="100"/>
      <c r="N755" s="100"/>
      <c r="O755" s="100"/>
      <c r="P755" s="100"/>
      <c r="Q755" s="100"/>
      <c r="R755" s="100"/>
      <c r="S755" s="100"/>
      <c r="T755" s="100"/>
      <c r="U755" s="100"/>
      <c r="V755" s="100"/>
      <c r="W755" s="100"/>
      <c r="X755" s="100"/>
    </row>
    <row r="756" spans="1:24" ht="14.25" customHeight="1">
      <c r="A756" s="100"/>
      <c r="B756" s="100"/>
      <c r="C756" s="100"/>
      <c r="D756" s="100"/>
      <c r="E756" s="100"/>
      <c r="F756" s="100"/>
      <c r="G756" s="100"/>
      <c r="H756" s="100"/>
      <c r="I756" s="100"/>
      <c r="J756" s="100"/>
      <c r="K756" s="100"/>
      <c r="L756" s="100"/>
      <c r="M756" s="100"/>
      <c r="N756" s="100"/>
      <c r="O756" s="100"/>
      <c r="P756" s="100"/>
      <c r="Q756" s="100"/>
      <c r="R756" s="100"/>
      <c r="S756" s="100"/>
      <c r="T756" s="100"/>
      <c r="U756" s="100"/>
      <c r="V756" s="100"/>
      <c r="W756" s="100"/>
      <c r="X756" s="100"/>
    </row>
    <row r="757" spans="1:24" ht="14.25" customHeight="1">
      <c r="A757" s="100"/>
      <c r="B757" s="100"/>
      <c r="C757" s="100"/>
      <c r="D757" s="100"/>
      <c r="E757" s="100"/>
      <c r="F757" s="100"/>
      <c r="G757" s="100"/>
      <c r="H757" s="100"/>
      <c r="I757" s="100"/>
      <c r="J757" s="100"/>
      <c r="K757" s="100"/>
      <c r="L757" s="100"/>
      <c r="M757" s="100"/>
      <c r="N757" s="100"/>
      <c r="O757" s="100"/>
      <c r="P757" s="100"/>
      <c r="Q757" s="100"/>
      <c r="R757" s="100"/>
      <c r="S757" s="100"/>
      <c r="T757" s="100"/>
      <c r="U757" s="100"/>
      <c r="V757" s="100"/>
      <c r="W757" s="100"/>
      <c r="X757" s="100"/>
    </row>
    <row r="758" spans="1:24" ht="14.25" customHeight="1">
      <c r="A758" s="100"/>
      <c r="B758" s="100"/>
      <c r="C758" s="100"/>
      <c r="D758" s="100"/>
      <c r="E758" s="100"/>
      <c r="F758" s="100"/>
      <c r="G758" s="100"/>
      <c r="H758" s="100"/>
      <c r="I758" s="100"/>
      <c r="J758" s="100"/>
      <c r="K758" s="100"/>
      <c r="L758" s="100"/>
      <c r="M758" s="100"/>
      <c r="N758" s="100"/>
      <c r="O758" s="100"/>
      <c r="P758" s="100"/>
      <c r="Q758" s="100"/>
      <c r="R758" s="100"/>
      <c r="S758" s="100"/>
      <c r="T758" s="100"/>
      <c r="U758" s="100"/>
      <c r="V758" s="100"/>
      <c r="W758" s="100"/>
      <c r="X758" s="100"/>
    </row>
    <row r="759" spans="1:24" ht="14.25" customHeight="1">
      <c r="A759" s="100"/>
      <c r="B759" s="100"/>
      <c r="C759" s="100"/>
      <c r="D759" s="100"/>
      <c r="E759" s="100"/>
      <c r="F759" s="100"/>
      <c r="G759" s="100"/>
      <c r="H759" s="100"/>
      <c r="I759" s="100"/>
      <c r="J759" s="100"/>
      <c r="K759" s="100"/>
      <c r="L759" s="100"/>
      <c r="M759" s="100"/>
      <c r="N759" s="100"/>
      <c r="O759" s="100"/>
      <c r="P759" s="100"/>
      <c r="Q759" s="100"/>
      <c r="R759" s="100"/>
      <c r="S759" s="100"/>
      <c r="T759" s="100"/>
      <c r="U759" s="100"/>
      <c r="V759" s="100"/>
      <c r="W759" s="100"/>
      <c r="X759" s="100"/>
    </row>
    <row r="760" spans="1:24" ht="14.25" customHeight="1">
      <c r="A760" s="100"/>
      <c r="B760" s="100"/>
      <c r="C760" s="100"/>
      <c r="D760" s="100"/>
      <c r="E760" s="100"/>
      <c r="F760" s="100"/>
      <c r="G760" s="100"/>
      <c r="H760" s="100"/>
      <c r="I760" s="100"/>
      <c r="J760" s="100"/>
      <c r="K760" s="100"/>
      <c r="L760" s="100"/>
      <c r="M760" s="100"/>
      <c r="N760" s="100"/>
      <c r="O760" s="100"/>
      <c r="P760" s="100"/>
      <c r="Q760" s="100"/>
      <c r="R760" s="100"/>
      <c r="S760" s="100"/>
      <c r="T760" s="100"/>
      <c r="U760" s="100"/>
      <c r="V760" s="100"/>
      <c r="W760" s="100"/>
      <c r="X760" s="100"/>
    </row>
    <row r="761" spans="1:24" ht="14.25" customHeight="1">
      <c r="A761" s="100"/>
      <c r="B761" s="100"/>
      <c r="C761" s="100"/>
      <c r="D761" s="100"/>
      <c r="E761" s="100"/>
      <c r="F761" s="100"/>
      <c r="G761" s="100"/>
      <c r="H761" s="100"/>
      <c r="I761" s="100"/>
      <c r="J761" s="100"/>
      <c r="K761" s="100"/>
      <c r="L761" s="100"/>
      <c r="M761" s="100"/>
      <c r="N761" s="100"/>
      <c r="O761" s="100"/>
      <c r="P761" s="100"/>
      <c r="Q761" s="100"/>
      <c r="R761" s="100"/>
      <c r="S761" s="100"/>
      <c r="T761" s="100"/>
      <c r="U761" s="100"/>
      <c r="V761" s="100"/>
      <c r="W761" s="100"/>
      <c r="X761" s="100"/>
    </row>
    <row r="762" spans="1:24" ht="14.25" customHeight="1">
      <c r="A762" s="100"/>
      <c r="B762" s="100"/>
      <c r="C762" s="100"/>
      <c r="D762" s="100"/>
      <c r="E762" s="100"/>
      <c r="F762" s="100"/>
      <c r="G762" s="100"/>
      <c r="H762" s="100"/>
      <c r="I762" s="100"/>
      <c r="J762" s="100"/>
      <c r="K762" s="100"/>
      <c r="L762" s="100"/>
      <c r="M762" s="100"/>
      <c r="N762" s="100"/>
      <c r="O762" s="100"/>
      <c r="P762" s="100"/>
      <c r="Q762" s="100"/>
      <c r="R762" s="100"/>
      <c r="S762" s="100"/>
      <c r="T762" s="100"/>
      <c r="U762" s="100"/>
      <c r="V762" s="100"/>
      <c r="W762" s="100"/>
      <c r="X762" s="100"/>
    </row>
    <row r="763" spans="1:24" ht="14.25" customHeight="1">
      <c r="A763" s="100"/>
      <c r="B763" s="100"/>
      <c r="C763" s="100"/>
      <c r="D763" s="100"/>
      <c r="E763" s="100"/>
      <c r="F763" s="100"/>
      <c r="G763" s="100"/>
      <c r="H763" s="100"/>
      <c r="I763" s="100"/>
      <c r="J763" s="100"/>
      <c r="K763" s="100"/>
      <c r="L763" s="100"/>
      <c r="M763" s="100"/>
      <c r="N763" s="100"/>
      <c r="O763" s="100"/>
      <c r="P763" s="100"/>
      <c r="Q763" s="100"/>
      <c r="R763" s="100"/>
      <c r="S763" s="100"/>
      <c r="T763" s="100"/>
      <c r="U763" s="100"/>
      <c r="V763" s="100"/>
      <c r="W763" s="100"/>
      <c r="X763" s="100"/>
    </row>
    <row r="764" spans="1:24" ht="14.25" customHeight="1">
      <c r="A764" s="100"/>
      <c r="B764" s="100"/>
      <c r="C764" s="100"/>
      <c r="D764" s="100"/>
      <c r="E764" s="100"/>
      <c r="F764" s="100"/>
      <c r="G764" s="100"/>
      <c r="H764" s="100"/>
      <c r="I764" s="100"/>
      <c r="J764" s="100"/>
      <c r="K764" s="100"/>
      <c r="L764" s="100"/>
      <c r="M764" s="100"/>
      <c r="N764" s="100"/>
      <c r="O764" s="100"/>
      <c r="P764" s="100"/>
      <c r="Q764" s="100"/>
      <c r="R764" s="100"/>
      <c r="S764" s="100"/>
      <c r="T764" s="100"/>
      <c r="U764" s="100"/>
      <c r="V764" s="100"/>
      <c r="W764" s="100"/>
      <c r="X764" s="100"/>
    </row>
    <row r="765" spans="1:24" ht="14.25" customHeight="1">
      <c r="A765" s="100"/>
      <c r="B765" s="100"/>
      <c r="C765" s="100"/>
      <c r="D765" s="100"/>
      <c r="E765" s="100"/>
      <c r="F765" s="100"/>
      <c r="G765" s="100"/>
      <c r="H765" s="100"/>
      <c r="I765" s="100"/>
      <c r="J765" s="100"/>
      <c r="K765" s="100"/>
      <c r="L765" s="100"/>
      <c r="M765" s="100"/>
      <c r="N765" s="100"/>
      <c r="O765" s="100"/>
      <c r="P765" s="100"/>
      <c r="Q765" s="100"/>
      <c r="R765" s="100"/>
      <c r="S765" s="100"/>
      <c r="T765" s="100"/>
      <c r="U765" s="100"/>
      <c r="V765" s="100"/>
      <c r="W765" s="100"/>
      <c r="X765" s="100"/>
    </row>
    <row r="766" spans="1:24" ht="14.25" customHeight="1">
      <c r="A766" s="100"/>
      <c r="B766" s="100"/>
      <c r="C766" s="100"/>
      <c r="D766" s="100"/>
      <c r="E766" s="100"/>
      <c r="F766" s="100"/>
      <c r="G766" s="100"/>
      <c r="H766" s="100"/>
      <c r="I766" s="100"/>
      <c r="J766" s="100"/>
      <c r="K766" s="100"/>
      <c r="L766" s="100"/>
      <c r="M766" s="100"/>
      <c r="N766" s="100"/>
      <c r="O766" s="100"/>
      <c r="P766" s="100"/>
      <c r="Q766" s="100"/>
      <c r="R766" s="100"/>
      <c r="S766" s="100"/>
      <c r="T766" s="100"/>
      <c r="U766" s="100"/>
      <c r="V766" s="100"/>
      <c r="W766" s="100"/>
      <c r="X766" s="100"/>
    </row>
    <row r="767" spans="1:24" ht="14.25" customHeight="1">
      <c r="A767" s="100"/>
      <c r="B767" s="100"/>
      <c r="C767" s="100"/>
      <c r="D767" s="100"/>
      <c r="E767" s="100"/>
      <c r="F767" s="100"/>
      <c r="G767" s="100"/>
      <c r="H767" s="100"/>
      <c r="I767" s="100"/>
      <c r="J767" s="100"/>
      <c r="K767" s="100"/>
      <c r="L767" s="100"/>
      <c r="M767" s="100"/>
      <c r="N767" s="100"/>
      <c r="O767" s="100"/>
      <c r="P767" s="100"/>
      <c r="Q767" s="100"/>
      <c r="R767" s="100"/>
      <c r="S767" s="100"/>
      <c r="T767" s="100"/>
      <c r="U767" s="100"/>
      <c r="V767" s="100"/>
      <c r="W767" s="100"/>
      <c r="X767" s="100"/>
    </row>
    <row r="768" spans="1:24" ht="14.25" customHeight="1">
      <c r="A768" s="100"/>
      <c r="B768" s="100"/>
      <c r="C768" s="100"/>
      <c r="D768" s="100"/>
      <c r="E768" s="100"/>
      <c r="F768" s="100"/>
      <c r="G768" s="100"/>
      <c r="H768" s="100"/>
      <c r="I768" s="100"/>
      <c r="J768" s="100"/>
      <c r="K768" s="100"/>
      <c r="L768" s="100"/>
      <c r="M768" s="100"/>
      <c r="N768" s="100"/>
      <c r="O768" s="100"/>
      <c r="P768" s="100"/>
      <c r="Q768" s="100"/>
      <c r="R768" s="100"/>
      <c r="S768" s="100"/>
      <c r="T768" s="100"/>
      <c r="U768" s="100"/>
      <c r="V768" s="100"/>
      <c r="W768" s="100"/>
      <c r="X768" s="100"/>
    </row>
    <row r="769" spans="1:24" ht="14.25" customHeight="1">
      <c r="A769" s="100"/>
      <c r="B769" s="100"/>
      <c r="C769" s="100"/>
      <c r="D769" s="100"/>
      <c r="E769" s="100"/>
      <c r="F769" s="100"/>
      <c r="G769" s="100"/>
      <c r="H769" s="100"/>
      <c r="I769" s="100"/>
      <c r="J769" s="100"/>
      <c r="K769" s="100"/>
      <c r="L769" s="100"/>
      <c r="M769" s="100"/>
      <c r="N769" s="100"/>
      <c r="O769" s="100"/>
      <c r="P769" s="100"/>
      <c r="Q769" s="100"/>
      <c r="R769" s="100"/>
      <c r="S769" s="100"/>
      <c r="T769" s="100"/>
      <c r="U769" s="100"/>
      <c r="V769" s="100"/>
      <c r="W769" s="100"/>
      <c r="X769" s="100"/>
    </row>
    <row r="770" spans="1:24" ht="14.25" customHeight="1">
      <c r="A770" s="100"/>
      <c r="B770" s="100"/>
      <c r="C770" s="100"/>
      <c r="D770" s="100"/>
      <c r="E770" s="100"/>
      <c r="F770" s="100"/>
      <c r="G770" s="100"/>
      <c r="H770" s="100"/>
      <c r="I770" s="100"/>
      <c r="J770" s="100"/>
      <c r="K770" s="100"/>
      <c r="L770" s="100"/>
      <c r="M770" s="100"/>
      <c r="N770" s="100"/>
      <c r="O770" s="100"/>
      <c r="P770" s="100"/>
      <c r="Q770" s="100"/>
      <c r="R770" s="100"/>
      <c r="S770" s="100"/>
      <c r="T770" s="100"/>
      <c r="U770" s="100"/>
      <c r="V770" s="100"/>
      <c r="W770" s="100"/>
      <c r="X770" s="100"/>
    </row>
    <row r="771" spans="1:24" ht="14.25" customHeight="1">
      <c r="A771" s="100"/>
      <c r="B771" s="100"/>
      <c r="C771" s="100"/>
      <c r="D771" s="100"/>
      <c r="E771" s="100"/>
      <c r="F771" s="100"/>
      <c r="G771" s="100"/>
      <c r="H771" s="100"/>
      <c r="I771" s="100"/>
      <c r="J771" s="100"/>
      <c r="K771" s="100"/>
      <c r="L771" s="100"/>
      <c r="M771" s="100"/>
      <c r="N771" s="100"/>
      <c r="O771" s="100"/>
      <c r="P771" s="100"/>
      <c r="Q771" s="100"/>
      <c r="R771" s="100"/>
      <c r="S771" s="100"/>
      <c r="T771" s="100"/>
      <c r="U771" s="100"/>
      <c r="V771" s="100"/>
      <c r="W771" s="100"/>
      <c r="X771" s="100"/>
    </row>
    <row r="772" spans="1:24" ht="14.25" customHeight="1">
      <c r="A772" s="100"/>
      <c r="B772" s="100"/>
      <c r="C772" s="100"/>
      <c r="D772" s="100"/>
      <c r="E772" s="100"/>
      <c r="F772" s="100"/>
      <c r="G772" s="100"/>
      <c r="H772" s="100"/>
      <c r="I772" s="100"/>
      <c r="J772" s="100"/>
      <c r="K772" s="100"/>
      <c r="L772" s="100"/>
      <c r="M772" s="100"/>
      <c r="N772" s="100"/>
      <c r="O772" s="100"/>
      <c r="P772" s="100"/>
      <c r="Q772" s="100"/>
      <c r="R772" s="100"/>
      <c r="S772" s="100"/>
      <c r="T772" s="100"/>
      <c r="U772" s="100"/>
      <c r="V772" s="100"/>
      <c r="W772" s="100"/>
      <c r="X772" s="100"/>
    </row>
    <row r="773" spans="1:24" ht="14.25" customHeight="1">
      <c r="A773" s="100"/>
      <c r="B773" s="100"/>
      <c r="C773" s="100"/>
      <c r="D773" s="100"/>
      <c r="E773" s="100"/>
      <c r="F773" s="100"/>
      <c r="G773" s="100"/>
      <c r="H773" s="100"/>
      <c r="I773" s="100"/>
      <c r="J773" s="100"/>
      <c r="K773" s="100"/>
      <c r="L773" s="100"/>
      <c r="M773" s="100"/>
      <c r="N773" s="100"/>
      <c r="O773" s="100"/>
      <c r="P773" s="100"/>
      <c r="Q773" s="100"/>
      <c r="R773" s="100"/>
      <c r="S773" s="100"/>
      <c r="T773" s="100"/>
      <c r="U773" s="100"/>
      <c r="V773" s="100"/>
      <c r="W773" s="100"/>
      <c r="X773" s="100"/>
    </row>
    <row r="774" spans="1:24" ht="14.25" customHeight="1">
      <c r="A774" s="100"/>
      <c r="B774" s="100"/>
      <c r="C774" s="100"/>
      <c r="D774" s="100"/>
      <c r="E774" s="100"/>
      <c r="F774" s="100"/>
      <c r="G774" s="100"/>
      <c r="H774" s="100"/>
      <c r="I774" s="100"/>
      <c r="J774" s="100"/>
      <c r="K774" s="100"/>
      <c r="L774" s="100"/>
      <c r="M774" s="100"/>
      <c r="N774" s="100"/>
      <c r="O774" s="100"/>
      <c r="P774" s="100"/>
      <c r="Q774" s="100"/>
      <c r="R774" s="100"/>
      <c r="S774" s="100"/>
      <c r="T774" s="100"/>
      <c r="U774" s="100"/>
      <c r="V774" s="100"/>
      <c r="W774" s="100"/>
      <c r="X774" s="100"/>
    </row>
    <row r="775" spans="1:24" ht="14.25" customHeight="1">
      <c r="A775" s="100"/>
      <c r="B775" s="100"/>
      <c r="C775" s="100"/>
      <c r="D775" s="100"/>
      <c r="E775" s="100"/>
      <c r="F775" s="100"/>
      <c r="G775" s="100"/>
      <c r="H775" s="100"/>
      <c r="I775" s="100"/>
      <c r="J775" s="100"/>
      <c r="K775" s="100"/>
      <c r="L775" s="100"/>
      <c r="M775" s="100"/>
      <c r="N775" s="100"/>
      <c r="O775" s="100"/>
      <c r="P775" s="100"/>
      <c r="Q775" s="100"/>
      <c r="R775" s="100"/>
      <c r="S775" s="100"/>
      <c r="T775" s="100"/>
      <c r="U775" s="100"/>
      <c r="V775" s="100"/>
      <c r="W775" s="100"/>
      <c r="X775" s="100"/>
    </row>
    <row r="776" spans="1:24" ht="14.25" customHeight="1">
      <c r="A776" s="100"/>
      <c r="B776" s="100"/>
      <c r="C776" s="100"/>
      <c r="D776" s="100"/>
      <c r="E776" s="100"/>
      <c r="F776" s="100"/>
      <c r="G776" s="100"/>
      <c r="H776" s="100"/>
      <c r="I776" s="100"/>
      <c r="J776" s="100"/>
      <c r="K776" s="100"/>
      <c r="L776" s="100"/>
      <c r="M776" s="100"/>
      <c r="N776" s="100"/>
      <c r="O776" s="100"/>
      <c r="P776" s="100"/>
      <c r="Q776" s="100"/>
      <c r="R776" s="100"/>
      <c r="S776" s="100"/>
      <c r="T776" s="100"/>
      <c r="U776" s="100"/>
      <c r="V776" s="100"/>
      <c r="W776" s="100"/>
      <c r="X776" s="100"/>
    </row>
    <row r="777" spans="1:24" ht="14.25" customHeight="1">
      <c r="A777" s="100"/>
      <c r="B777" s="100"/>
      <c r="C777" s="100"/>
      <c r="D777" s="100"/>
      <c r="E777" s="100"/>
      <c r="F777" s="100"/>
      <c r="G777" s="100"/>
      <c r="H777" s="100"/>
      <c r="I777" s="100"/>
      <c r="J777" s="100"/>
      <c r="K777" s="100"/>
      <c r="L777" s="100"/>
      <c r="M777" s="100"/>
      <c r="N777" s="100"/>
      <c r="O777" s="100"/>
      <c r="P777" s="100"/>
      <c r="Q777" s="100"/>
      <c r="R777" s="100"/>
      <c r="S777" s="100"/>
      <c r="T777" s="100"/>
      <c r="U777" s="100"/>
      <c r="V777" s="100"/>
      <c r="W777" s="100"/>
      <c r="X777" s="100"/>
    </row>
    <row r="778" spans="1:24" ht="14.25" customHeight="1">
      <c r="A778" s="100"/>
      <c r="B778" s="100"/>
      <c r="C778" s="100"/>
      <c r="D778" s="100"/>
      <c r="E778" s="100"/>
      <c r="F778" s="100"/>
      <c r="G778" s="100"/>
      <c r="H778" s="100"/>
      <c r="I778" s="100"/>
      <c r="J778" s="100"/>
      <c r="K778" s="100"/>
      <c r="L778" s="100"/>
      <c r="M778" s="100"/>
      <c r="N778" s="100"/>
      <c r="O778" s="100"/>
      <c r="P778" s="100"/>
      <c r="Q778" s="100"/>
      <c r="R778" s="100"/>
      <c r="S778" s="100"/>
      <c r="T778" s="100"/>
      <c r="U778" s="100"/>
      <c r="V778" s="100"/>
      <c r="W778" s="100"/>
      <c r="X778" s="100"/>
    </row>
    <row r="779" spans="1:24" ht="14.25" customHeight="1">
      <c r="A779" s="100"/>
      <c r="B779" s="100"/>
      <c r="C779" s="100"/>
      <c r="D779" s="100"/>
      <c r="E779" s="100"/>
      <c r="F779" s="100"/>
      <c r="G779" s="100"/>
      <c r="H779" s="100"/>
      <c r="I779" s="100"/>
      <c r="J779" s="100"/>
      <c r="K779" s="100"/>
      <c r="L779" s="100"/>
      <c r="M779" s="100"/>
      <c r="N779" s="100"/>
      <c r="O779" s="100"/>
      <c r="P779" s="100"/>
      <c r="Q779" s="100"/>
      <c r="R779" s="100"/>
      <c r="S779" s="100"/>
      <c r="T779" s="100"/>
      <c r="U779" s="100"/>
      <c r="V779" s="100"/>
      <c r="W779" s="100"/>
      <c r="X779" s="100"/>
    </row>
    <row r="780" spans="1:24" ht="14.25" customHeight="1">
      <c r="A780" s="100"/>
      <c r="B780" s="100"/>
      <c r="C780" s="100"/>
      <c r="D780" s="100"/>
      <c r="E780" s="100"/>
      <c r="F780" s="100"/>
      <c r="G780" s="100"/>
      <c r="H780" s="100"/>
      <c r="I780" s="100"/>
      <c r="J780" s="100"/>
      <c r="K780" s="100"/>
      <c r="L780" s="100"/>
      <c r="M780" s="100"/>
      <c r="N780" s="100"/>
      <c r="O780" s="100"/>
      <c r="P780" s="100"/>
      <c r="Q780" s="100"/>
      <c r="R780" s="100"/>
      <c r="S780" s="100"/>
      <c r="T780" s="100"/>
      <c r="U780" s="100"/>
      <c r="V780" s="100"/>
      <c r="W780" s="100"/>
      <c r="X780" s="100"/>
    </row>
    <row r="781" spans="1:24" ht="14.25" customHeight="1">
      <c r="A781" s="100"/>
      <c r="B781" s="100"/>
      <c r="C781" s="100"/>
      <c r="D781" s="100"/>
      <c r="E781" s="100"/>
      <c r="F781" s="100"/>
      <c r="G781" s="100"/>
      <c r="H781" s="100"/>
      <c r="I781" s="100"/>
      <c r="J781" s="100"/>
      <c r="K781" s="100"/>
      <c r="L781" s="100"/>
      <c r="M781" s="100"/>
      <c r="N781" s="100"/>
      <c r="O781" s="100"/>
      <c r="P781" s="100"/>
      <c r="Q781" s="100"/>
      <c r="R781" s="100"/>
      <c r="S781" s="100"/>
      <c r="T781" s="100"/>
      <c r="U781" s="100"/>
      <c r="V781" s="100"/>
      <c r="W781" s="100"/>
      <c r="X781" s="100"/>
    </row>
    <row r="782" spans="1:24" ht="14.25" customHeight="1">
      <c r="A782" s="100"/>
      <c r="B782" s="100"/>
      <c r="C782" s="100"/>
      <c r="D782" s="100"/>
      <c r="E782" s="100"/>
      <c r="F782" s="100"/>
      <c r="G782" s="100"/>
      <c r="H782" s="100"/>
      <c r="I782" s="100"/>
      <c r="J782" s="100"/>
      <c r="K782" s="100"/>
      <c r="L782" s="100"/>
      <c r="M782" s="100"/>
      <c r="N782" s="100"/>
      <c r="O782" s="100"/>
      <c r="P782" s="100"/>
      <c r="Q782" s="100"/>
      <c r="R782" s="100"/>
      <c r="S782" s="100"/>
      <c r="T782" s="100"/>
      <c r="U782" s="100"/>
      <c r="V782" s="100"/>
      <c r="W782" s="100"/>
      <c r="X782" s="100"/>
    </row>
    <row r="783" spans="1:24" ht="14.25" customHeight="1">
      <c r="A783" s="100"/>
      <c r="B783" s="100"/>
      <c r="C783" s="100"/>
      <c r="D783" s="100"/>
      <c r="E783" s="100"/>
      <c r="F783" s="100"/>
      <c r="G783" s="100"/>
      <c r="H783" s="100"/>
      <c r="I783" s="100"/>
      <c r="J783" s="100"/>
      <c r="K783" s="100"/>
      <c r="L783" s="100"/>
      <c r="M783" s="100"/>
      <c r="N783" s="100"/>
      <c r="O783" s="100"/>
      <c r="P783" s="100"/>
      <c r="Q783" s="100"/>
      <c r="R783" s="100"/>
      <c r="S783" s="100"/>
      <c r="T783" s="100"/>
      <c r="U783" s="100"/>
      <c r="V783" s="100"/>
      <c r="W783" s="100"/>
      <c r="X783" s="100"/>
    </row>
    <row r="784" spans="1:24" ht="14.25" customHeight="1">
      <c r="A784" s="100"/>
      <c r="B784" s="100"/>
      <c r="C784" s="100"/>
      <c r="D784" s="100"/>
      <c r="E784" s="100"/>
      <c r="F784" s="100"/>
      <c r="G784" s="100"/>
      <c r="H784" s="100"/>
      <c r="I784" s="100"/>
      <c r="J784" s="100"/>
      <c r="K784" s="100"/>
      <c r="L784" s="100"/>
      <c r="M784" s="100"/>
      <c r="N784" s="100"/>
      <c r="O784" s="100"/>
      <c r="P784" s="100"/>
      <c r="Q784" s="100"/>
      <c r="R784" s="100"/>
      <c r="S784" s="100"/>
      <c r="T784" s="100"/>
      <c r="U784" s="100"/>
      <c r="V784" s="100"/>
      <c r="W784" s="100"/>
      <c r="X784" s="100"/>
    </row>
    <row r="785" spans="1:24" ht="14.25" customHeight="1">
      <c r="A785" s="100"/>
      <c r="B785" s="100"/>
      <c r="C785" s="100"/>
      <c r="D785" s="100"/>
      <c r="E785" s="100"/>
      <c r="F785" s="100"/>
      <c r="G785" s="100"/>
      <c r="H785" s="100"/>
      <c r="I785" s="100"/>
      <c r="J785" s="100"/>
      <c r="K785" s="100"/>
      <c r="L785" s="100"/>
      <c r="M785" s="100"/>
      <c r="N785" s="100"/>
      <c r="O785" s="100"/>
      <c r="P785" s="100"/>
      <c r="Q785" s="100"/>
      <c r="R785" s="100"/>
      <c r="S785" s="100"/>
      <c r="T785" s="100"/>
      <c r="U785" s="100"/>
      <c r="V785" s="100"/>
      <c r="W785" s="100"/>
      <c r="X785" s="100"/>
    </row>
    <row r="786" spans="1:24" ht="14.25" customHeight="1">
      <c r="A786" s="100"/>
      <c r="B786" s="100"/>
      <c r="C786" s="100"/>
      <c r="D786" s="100"/>
      <c r="E786" s="100"/>
      <c r="F786" s="100"/>
      <c r="G786" s="100"/>
      <c r="H786" s="100"/>
      <c r="I786" s="100"/>
      <c r="J786" s="100"/>
      <c r="K786" s="100"/>
      <c r="L786" s="100"/>
      <c r="M786" s="100"/>
      <c r="N786" s="100"/>
      <c r="O786" s="100"/>
      <c r="P786" s="100"/>
      <c r="Q786" s="100"/>
      <c r="R786" s="100"/>
      <c r="S786" s="100"/>
      <c r="T786" s="100"/>
      <c r="U786" s="100"/>
      <c r="V786" s="100"/>
      <c r="W786" s="100"/>
      <c r="X786" s="100"/>
    </row>
    <row r="787" spans="1:24" ht="14.25" customHeight="1">
      <c r="A787" s="100"/>
      <c r="B787" s="100"/>
      <c r="C787" s="100"/>
      <c r="D787" s="100"/>
      <c r="E787" s="100"/>
      <c r="F787" s="100"/>
      <c r="G787" s="100"/>
      <c r="H787" s="100"/>
      <c r="I787" s="100"/>
      <c r="J787" s="100"/>
      <c r="K787" s="100"/>
      <c r="L787" s="100"/>
      <c r="M787" s="100"/>
      <c r="N787" s="100"/>
      <c r="O787" s="100"/>
      <c r="P787" s="100"/>
      <c r="Q787" s="100"/>
      <c r="R787" s="100"/>
      <c r="S787" s="100"/>
      <c r="T787" s="100"/>
      <c r="U787" s="100"/>
      <c r="V787" s="100"/>
      <c r="W787" s="100"/>
      <c r="X787" s="100"/>
    </row>
    <row r="788" spans="1:24" ht="14.25" customHeight="1">
      <c r="A788" s="100"/>
      <c r="B788" s="100"/>
      <c r="C788" s="100"/>
      <c r="D788" s="100"/>
      <c r="E788" s="100"/>
      <c r="F788" s="100"/>
      <c r="G788" s="100"/>
      <c r="H788" s="100"/>
      <c r="I788" s="100"/>
      <c r="J788" s="100"/>
      <c r="K788" s="100"/>
      <c r="L788" s="100"/>
      <c r="M788" s="100"/>
      <c r="N788" s="100"/>
      <c r="O788" s="100"/>
      <c r="P788" s="100"/>
      <c r="Q788" s="100"/>
      <c r="R788" s="100"/>
      <c r="S788" s="100"/>
      <c r="T788" s="100"/>
      <c r="U788" s="100"/>
      <c r="V788" s="100"/>
      <c r="W788" s="100"/>
      <c r="X788" s="100"/>
    </row>
    <row r="789" spans="1:24" ht="14.25" customHeight="1">
      <c r="A789" s="100"/>
      <c r="B789" s="100"/>
      <c r="C789" s="100"/>
      <c r="D789" s="100"/>
      <c r="E789" s="100"/>
      <c r="F789" s="100"/>
      <c r="G789" s="100"/>
      <c r="H789" s="100"/>
      <c r="I789" s="100"/>
      <c r="J789" s="100"/>
      <c r="K789" s="100"/>
      <c r="L789" s="100"/>
      <c r="M789" s="100"/>
      <c r="N789" s="100"/>
      <c r="O789" s="100"/>
      <c r="P789" s="100"/>
      <c r="Q789" s="100"/>
      <c r="R789" s="100"/>
      <c r="S789" s="100"/>
      <c r="T789" s="100"/>
      <c r="U789" s="100"/>
      <c r="V789" s="100"/>
      <c r="W789" s="100"/>
      <c r="X789" s="100"/>
    </row>
    <row r="790" spans="1:24" ht="14.25" customHeight="1">
      <c r="A790" s="100"/>
      <c r="B790" s="100"/>
      <c r="C790" s="100"/>
      <c r="D790" s="100"/>
      <c r="E790" s="100"/>
      <c r="F790" s="100"/>
      <c r="G790" s="100"/>
      <c r="H790" s="100"/>
      <c r="I790" s="100"/>
      <c r="J790" s="100"/>
      <c r="K790" s="100"/>
      <c r="L790" s="100"/>
      <c r="M790" s="100"/>
      <c r="N790" s="100"/>
      <c r="O790" s="100"/>
      <c r="P790" s="100"/>
      <c r="Q790" s="100"/>
      <c r="R790" s="100"/>
      <c r="S790" s="100"/>
      <c r="T790" s="100"/>
      <c r="U790" s="100"/>
      <c r="V790" s="100"/>
      <c r="W790" s="100"/>
      <c r="X790" s="100"/>
    </row>
    <row r="791" spans="1:24" ht="14.25" customHeight="1">
      <c r="A791" s="100"/>
      <c r="B791" s="100"/>
      <c r="C791" s="100"/>
      <c r="D791" s="100"/>
      <c r="E791" s="100"/>
      <c r="F791" s="100"/>
      <c r="G791" s="100"/>
      <c r="H791" s="100"/>
      <c r="I791" s="100"/>
      <c r="J791" s="100"/>
      <c r="K791" s="100"/>
      <c r="L791" s="100"/>
      <c r="M791" s="100"/>
      <c r="N791" s="100"/>
      <c r="O791" s="100"/>
      <c r="P791" s="100"/>
      <c r="Q791" s="100"/>
      <c r="R791" s="100"/>
      <c r="S791" s="100"/>
      <c r="T791" s="100"/>
      <c r="U791" s="100"/>
      <c r="V791" s="100"/>
      <c r="W791" s="100"/>
      <c r="X791" s="100"/>
    </row>
    <row r="792" spans="1:24" ht="14.25" customHeight="1">
      <c r="A792" s="100"/>
      <c r="B792" s="100"/>
      <c r="C792" s="100"/>
      <c r="D792" s="100"/>
      <c r="E792" s="100"/>
      <c r="F792" s="100"/>
      <c r="G792" s="100"/>
      <c r="H792" s="100"/>
      <c r="I792" s="100"/>
      <c r="J792" s="100"/>
      <c r="K792" s="100"/>
      <c r="L792" s="100"/>
      <c r="M792" s="100"/>
      <c r="N792" s="100"/>
      <c r="O792" s="100"/>
      <c r="P792" s="100"/>
      <c r="Q792" s="100"/>
      <c r="R792" s="100"/>
      <c r="S792" s="100"/>
      <c r="T792" s="100"/>
      <c r="U792" s="100"/>
      <c r="V792" s="100"/>
      <c r="W792" s="100"/>
      <c r="X792" s="100"/>
    </row>
    <row r="793" spans="1:24" ht="14.25" customHeight="1">
      <c r="A793" s="100"/>
      <c r="B793" s="100"/>
      <c r="C793" s="100"/>
      <c r="D793" s="100"/>
      <c r="E793" s="100"/>
      <c r="F793" s="100"/>
      <c r="G793" s="100"/>
      <c r="H793" s="100"/>
      <c r="I793" s="100"/>
      <c r="J793" s="100"/>
      <c r="K793" s="100"/>
      <c r="L793" s="100"/>
      <c r="M793" s="100"/>
      <c r="N793" s="100"/>
      <c r="O793" s="100"/>
      <c r="P793" s="100"/>
      <c r="Q793" s="100"/>
      <c r="R793" s="100"/>
      <c r="S793" s="100"/>
      <c r="T793" s="100"/>
      <c r="U793" s="100"/>
      <c r="V793" s="100"/>
      <c r="W793" s="100"/>
      <c r="X793" s="100"/>
    </row>
    <row r="794" spans="1:24" ht="14.25" customHeight="1">
      <c r="A794" s="100"/>
      <c r="B794" s="100"/>
      <c r="C794" s="100"/>
      <c r="D794" s="100"/>
      <c r="E794" s="100"/>
      <c r="F794" s="100"/>
      <c r="G794" s="100"/>
      <c r="H794" s="100"/>
      <c r="I794" s="100"/>
      <c r="J794" s="100"/>
      <c r="K794" s="100"/>
      <c r="L794" s="100"/>
      <c r="M794" s="100"/>
      <c r="N794" s="100"/>
      <c r="O794" s="100"/>
      <c r="P794" s="100"/>
      <c r="Q794" s="100"/>
      <c r="R794" s="100"/>
      <c r="S794" s="100"/>
      <c r="T794" s="100"/>
      <c r="U794" s="100"/>
      <c r="V794" s="100"/>
      <c r="W794" s="100"/>
      <c r="X794" s="100"/>
    </row>
    <row r="795" spans="1:24" ht="14.25" customHeight="1">
      <c r="A795" s="100"/>
      <c r="B795" s="100"/>
      <c r="C795" s="100"/>
      <c r="D795" s="100"/>
      <c r="E795" s="100"/>
      <c r="F795" s="100"/>
      <c r="G795" s="100"/>
      <c r="H795" s="100"/>
      <c r="I795" s="100"/>
      <c r="J795" s="100"/>
      <c r="K795" s="100"/>
      <c r="L795" s="100"/>
      <c r="M795" s="100"/>
      <c r="N795" s="100"/>
      <c r="O795" s="100"/>
      <c r="P795" s="100"/>
      <c r="Q795" s="100"/>
      <c r="R795" s="100"/>
      <c r="S795" s="100"/>
      <c r="T795" s="100"/>
      <c r="U795" s="100"/>
      <c r="V795" s="100"/>
      <c r="W795" s="100"/>
      <c r="X795" s="100"/>
    </row>
    <row r="796" spans="1:24" ht="14.25" customHeight="1">
      <c r="A796" s="100"/>
      <c r="B796" s="100"/>
      <c r="C796" s="100"/>
      <c r="D796" s="100"/>
      <c r="E796" s="100"/>
      <c r="F796" s="100"/>
      <c r="G796" s="100"/>
      <c r="H796" s="100"/>
      <c r="I796" s="100"/>
      <c r="J796" s="100"/>
      <c r="K796" s="100"/>
      <c r="L796" s="100"/>
      <c r="M796" s="100"/>
      <c r="N796" s="100"/>
      <c r="O796" s="100"/>
      <c r="P796" s="100"/>
      <c r="Q796" s="100"/>
      <c r="R796" s="100"/>
      <c r="S796" s="100"/>
      <c r="T796" s="100"/>
      <c r="U796" s="100"/>
      <c r="V796" s="100"/>
      <c r="W796" s="100"/>
      <c r="X796" s="100"/>
    </row>
    <row r="797" spans="1:24" ht="14.25" customHeight="1">
      <c r="A797" s="100"/>
      <c r="B797" s="100"/>
      <c r="C797" s="100"/>
      <c r="D797" s="100"/>
      <c r="E797" s="100"/>
      <c r="F797" s="100"/>
      <c r="G797" s="100"/>
      <c r="H797" s="100"/>
      <c r="I797" s="100"/>
      <c r="J797" s="100"/>
      <c r="K797" s="100"/>
      <c r="L797" s="100"/>
      <c r="M797" s="100"/>
      <c r="N797" s="100"/>
      <c r="O797" s="100"/>
      <c r="P797" s="100"/>
      <c r="Q797" s="100"/>
      <c r="R797" s="100"/>
      <c r="S797" s="100"/>
      <c r="T797" s="100"/>
      <c r="U797" s="100"/>
      <c r="V797" s="100"/>
      <c r="W797" s="100"/>
      <c r="X797" s="100"/>
    </row>
    <row r="798" spans="1:24" ht="14.25" customHeight="1">
      <c r="A798" s="100"/>
      <c r="B798" s="100"/>
      <c r="C798" s="100"/>
      <c r="D798" s="100"/>
      <c r="E798" s="100"/>
      <c r="F798" s="100"/>
      <c r="G798" s="100"/>
      <c r="H798" s="100"/>
      <c r="I798" s="100"/>
      <c r="J798" s="100"/>
      <c r="K798" s="100"/>
      <c r="L798" s="100"/>
      <c r="M798" s="100"/>
      <c r="N798" s="100"/>
      <c r="O798" s="100"/>
      <c r="P798" s="100"/>
      <c r="Q798" s="100"/>
      <c r="R798" s="100"/>
      <c r="S798" s="100"/>
      <c r="T798" s="100"/>
      <c r="U798" s="100"/>
      <c r="V798" s="100"/>
      <c r="W798" s="100"/>
      <c r="X798" s="100"/>
    </row>
    <row r="799" spans="1:24" ht="14.25" customHeight="1">
      <c r="A799" s="100"/>
      <c r="B799" s="100"/>
      <c r="C799" s="100"/>
      <c r="D799" s="100"/>
      <c r="E799" s="100"/>
      <c r="F799" s="100"/>
      <c r="G799" s="100"/>
      <c r="H799" s="100"/>
      <c r="I799" s="100"/>
      <c r="J799" s="100"/>
      <c r="K799" s="100"/>
      <c r="L799" s="100"/>
      <c r="M799" s="100"/>
      <c r="N799" s="100"/>
      <c r="O799" s="100"/>
      <c r="P799" s="100"/>
      <c r="Q799" s="100"/>
      <c r="R799" s="100"/>
      <c r="S799" s="100"/>
      <c r="T799" s="100"/>
      <c r="U799" s="100"/>
      <c r="V799" s="100"/>
      <c r="W799" s="100"/>
      <c r="X799" s="100"/>
    </row>
    <row r="800" spans="1:24" ht="14.25" customHeight="1">
      <c r="A800" s="100"/>
      <c r="B800" s="100"/>
      <c r="C800" s="100"/>
      <c r="D800" s="100"/>
      <c r="E800" s="100"/>
      <c r="F800" s="100"/>
      <c r="G800" s="100"/>
      <c r="H800" s="100"/>
      <c r="I800" s="100"/>
      <c r="J800" s="100"/>
      <c r="K800" s="100"/>
      <c r="L800" s="100"/>
      <c r="M800" s="100"/>
      <c r="N800" s="100"/>
      <c r="O800" s="100"/>
      <c r="P800" s="100"/>
      <c r="Q800" s="100"/>
      <c r="R800" s="100"/>
      <c r="S800" s="100"/>
      <c r="T800" s="100"/>
      <c r="U800" s="100"/>
      <c r="V800" s="100"/>
      <c r="W800" s="100"/>
      <c r="X800" s="100"/>
    </row>
    <row r="801" spans="1:24" ht="14.25" customHeight="1">
      <c r="A801" s="100"/>
      <c r="B801" s="100"/>
      <c r="C801" s="100"/>
      <c r="D801" s="100"/>
      <c r="E801" s="100"/>
      <c r="F801" s="100"/>
      <c r="G801" s="100"/>
      <c r="H801" s="100"/>
      <c r="I801" s="100"/>
      <c r="J801" s="100"/>
      <c r="K801" s="100"/>
      <c r="L801" s="100"/>
      <c r="M801" s="100"/>
      <c r="N801" s="100"/>
      <c r="O801" s="100"/>
      <c r="P801" s="100"/>
      <c r="Q801" s="100"/>
      <c r="R801" s="100"/>
      <c r="S801" s="100"/>
      <c r="T801" s="100"/>
      <c r="U801" s="100"/>
      <c r="V801" s="100"/>
      <c r="W801" s="100"/>
      <c r="X801" s="100"/>
    </row>
    <row r="802" spans="1:24" ht="14.25" customHeight="1">
      <c r="A802" s="100"/>
      <c r="B802" s="100"/>
      <c r="C802" s="100"/>
      <c r="D802" s="100"/>
      <c r="E802" s="100"/>
      <c r="F802" s="100"/>
      <c r="G802" s="100"/>
      <c r="H802" s="100"/>
      <c r="I802" s="100"/>
      <c r="J802" s="100"/>
      <c r="K802" s="100"/>
      <c r="L802" s="100"/>
      <c r="M802" s="100"/>
      <c r="N802" s="100"/>
      <c r="O802" s="100"/>
      <c r="P802" s="100"/>
      <c r="Q802" s="100"/>
      <c r="R802" s="100"/>
      <c r="S802" s="100"/>
      <c r="T802" s="100"/>
      <c r="U802" s="100"/>
      <c r="V802" s="100"/>
      <c r="W802" s="100"/>
      <c r="X802" s="100"/>
    </row>
    <row r="803" spans="1:24" ht="14.25" customHeight="1">
      <c r="A803" s="100"/>
      <c r="B803" s="100"/>
      <c r="C803" s="100"/>
      <c r="D803" s="100"/>
      <c r="E803" s="100"/>
      <c r="F803" s="100"/>
      <c r="G803" s="100"/>
      <c r="H803" s="100"/>
      <c r="I803" s="100"/>
      <c r="J803" s="100"/>
      <c r="K803" s="100"/>
      <c r="L803" s="100"/>
      <c r="M803" s="100"/>
      <c r="N803" s="100"/>
      <c r="O803" s="100"/>
      <c r="P803" s="100"/>
      <c r="Q803" s="100"/>
      <c r="R803" s="100"/>
      <c r="S803" s="100"/>
      <c r="T803" s="100"/>
      <c r="U803" s="100"/>
      <c r="V803" s="100"/>
      <c r="W803" s="100"/>
      <c r="X803" s="100"/>
    </row>
    <row r="804" spans="1:24" ht="14.25" customHeight="1">
      <c r="A804" s="100"/>
      <c r="B804" s="100"/>
      <c r="C804" s="100"/>
      <c r="D804" s="100"/>
      <c r="E804" s="100"/>
      <c r="F804" s="100"/>
      <c r="G804" s="100"/>
      <c r="H804" s="100"/>
      <c r="I804" s="100"/>
      <c r="J804" s="100"/>
      <c r="K804" s="100"/>
      <c r="L804" s="100"/>
      <c r="M804" s="100"/>
      <c r="N804" s="100"/>
      <c r="O804" s="100"/>
      <c r="P804" s="100"/>
      <c r="Q804" s="100"/>
      <c r="R804" s="100"/>
      <c r="S804" s="100"/>
      <c r="T804" s="100"/>
      <c r="U804" s="100"/>
      <c r="V804" s="100"/>
      <c r="W804" s="100"/>
      <c r="X804" s="100"/>
    </row>
    <row r="805" spans="1:24" ht="14.25" customHeight="1">
      <c r="A805" s="100"/>
      <c r="B805" s="100"/>
      <c r="C805" s="100"/>
      <c r="D805" s="100"/>
      <c r="E805" s="100"/>
      <c r="F805" s="100"/>
      <c r="G805" s="100"/>
      <c r="H805" s="100"/>
      <c r="I805" s="100"/>
      <c r="J805" s="100"/>
      <c r="K805" s="100"/>
      <c r="L805" s="100"/>
      <c r="M805" s="100"/>
      <c r="N805" s="100"/>
      <c r="O805" s="100"/>
      <c r="P805" s="100"/>
      <c r="Q805" s="100"/>
      <c r="R805" s="100"/>
      <c r="S805" s="100"/>
      <c r="T805" s="100"/>
      <c r="U805" s="100"/>
      <c r="V805" s="100"/>
      <c r="W805" s="100"/>
      <c r="X805" s="100"/>
    </row>
    <row r="806" spans="1:24" ht="14.25" customHeight="1">
      <c r="A806" s="100"/>
      <c r="B806" s="100"/>
      <c r="C806" s="100"/>
      <c r="D806" s="100"/>
      <c r="E806" s="100"/>
      <c r="F806" s="100"/>
      <c r="G806" s="100"/>
      <c r="H806" s="100"/>
      <c r="I806" s="100"/>
      <c r="J806" s="100"/>
      <c r="K806" s="100"/>
      <c r="L806" s="100"/>
      <c r="M806" s="100"/>
      <c r="N806" s="100"/>
      <c r="O806" s="100"/>
      <c r="P806" s="100"/>
      <c r="Q806" s="100"/>
      <c r="R806" s="100"/>
      <c r="S806" s="100"/>
      <c r="T806" s="100"/>
      <c r="U806" s="100"/>
      <c r="V806" s="100"/>
      <c r="W806" s="100"/>
      <c r="X806" s="100"/>
    </row>
    <row r="807" spans="1:24" ht="14.25" customHeight="1">
      <c r="A807" s="100"/>
      <c r="B807" s="100"/>
      <c r="C807" s="100"/>
      <c r="D807" s="100"/>
      <c r="E807" s="100"/>
      <c r="F807" s="100"/>
      <c r="G807" s="100"/>
      <c r="H807" s="100"/>
      <c r="I807" s="100"/>
      <c r="J807" s="100"/>
      <c r="K807" s="100"/>
      <c r="L807" s="100"/>
      <c r="M807" s="100"/>
      <c r="N807" s="100"/>
      <c r="O807" s="100"/>
      <c r="P807" s="100"/>
      <c r="Q807" s="100"/>
      <c r="R807" s="100"/>
      <c r="S807" s="100"/>
      <c r="T807" s="100"/>
      <c r="U807" s="100"/>
      <c r="V807" s="100"/>
      <c r="W807" s="100"/>
      <c r="X807" s="100"/>
    </row>
    <row r="808" spans="1:24" ht="14.25" customHeight="1">
      <c r="A808" s="100"/>
      <c r="B808" s="100"/>
      <c r="C808" s="100"/>
      <c r="D808" s="100"/>
      <c r="E808" s="100"/>
      <c r="F808" s="100"/>
      <c r="G808" s="100"/>
      <c r="H808" s="100"/>
      <c r="I808" s="100"/>
      <c r="J808" s="100"/>
      <c r="K808" s="100"/>
      <c r="L808" s="100"/>
      <c r="M808" s="100"/>
      <c r="N808" s="100"/>
      <c r="O808" s="100"/>
      <c r="P808" s="100"/>
      <c r="Q808" s="100"/>
      <c r="R808" s="100"/>
      <c r="S808" s="100"/>
      <c r="T808" s="100"/>
      <c r="U808" s="100"/>
      <c r="V808" s="100"/>
      <c r="W808" s="100"/>
      <c r="X808" s="100"/>
    </row>
    <row r="809" spans="1:24" ht="14.25" customHeight="1">
      <c r="A809" s="100"/>
      <c r="B809" s="100"/>
      <c r="C809" s="100"/>
      <c r="D809" s="100"/>
      <c r="E809" s="100"/>
      <c r="F809" s="100"/>
      <c r="G809" s="100"/>
      <c r="H809" s="100"/>
      <c r="I809" s="100"/>
      <c r="J809" s="100"/>
      <c r="K809" s="100"/>
      <c r="L809" s="100"/>
      <c r="M809" s="100"/>
      <c r="N809" s="100"/>
      <c r="O809" s="100"/>
      <c r="P809" s="100"/>
      <c r="Q809" s="100"/>
      <c r="R809" s="100"/>
      <c r="S809" s="100"/>
      <c r="T809" s="100"/>
      <c r="U809" s="100"/>
      <c r="V809" s="100"/>
      <c r="W809" s="100"/>
      <c r="X809" s="100"/>
    </row>
    <row r="810" spans="1:24" ht="14.25" customHeight="1">
      <c r="A810" s="100"/>
      <c r="B810" s="100"/>
      <c r="C810" s="100"/>
      <c r="D810" s="100"/>
      <c r="E810" s="100"/>
      <c r="F810" s="100"/>
      <c r="G810" s="100"/>
      <c r="H810" s="100"/>
      <c r="I810" s="100"/>
      <c r="J810" s="100"/>
      <c r="K810" s="100"/>
      <c r="L810" s="100"/>
      <c r="M810" s="100"/>
      <c r="N810" s="100"/>
      <c r="O810" s="100"/>
      <c r="P810" s="100"/>
      <c r="Q810" s="100"/>
      <c r="R810" s="100"/>
      <c r="S810" s="100"/>
      <c r="T810" s="100"/>
      <c r="U810" s="100"/>
      <c r="V810" s="100"/>
      <c r="W810" s="100"/>
      <c r="X810" s="100"/>
    </row>
    <row r="811" spans="1:24" ht="14.25" customHeight="1">
      <c r="A811" s="100"/>
      <c r="B811" s="100"/>
      <c r="C811" s="100"/>
      <c r="D811" s="100"/>
      <c r="E811" s="100"/>
      <c r="F811" s="100"/>
      <c r="G811" s="100"/>
      <c r="H811" s="100"/>
      <c r="I811" s="100"/>
      <c r="J811" s="100"/>
      <c r="K811" s="100"/>
      <c r="L811" s="100"/>
      <c r="M811" s="100"/>
      <c r="N811" s="100"/>
      <c r="O811" s="100"/>
      <c r="P811" s="100"/>
      <c r="Q811" s="100"/>
      <c r="R811" s="100"/>
      <c r="S811" s="100"/>
      <c r="T811" s="100"/>
      <c r="U811" s="100"/>
      <c r="V811" s="100"/>
      <c r="W811" s="100"/>
      <c r="X811" s="100"/>
    </row>
    <row r="812" spans="1:24" ht="14.25" customHeight="1">
      <c r="A812" s="100"/>
      <c r="B812" s="100"/>
      <c r="C812" s="100"/>
      <c r="D812" s="100"/>
      <c r="E812" s="100"/>
      <c r="F812" s="100"/>
      <c r="G812" s="100"/>
      <c r="H812" s="100"/>
      <c r="I812" s="100"/>
      <c r="J812" s="100"/>
      <c r="K812" s="100"/>
      <c r="L812" s="100"/>
      <c r="M812" s="100"/>
      <c r="N812" s="100"/>
      <c r="O812" s="100"/>
      <c r="P812" s="100"/>
      <c r="Q812" s="100"/>
      <c r="R812" s="100"/>
      <c r="S812" s="100"/>
      <c r="T812" s="100"/>
      <c r="U812" s="100"/>
      <c r="V812" s="100"/>
      <c r="W812" s="100"/>
      <c r="X812" s="100"/>
    </row>
    <row r="813" spans="1:24" ht="14.25" customHeight="1">
      <c r="A813" s="100"/>
      <c r="B813" s="100"/>
      <c r="C813" s="100"/>
      <c r="D813" s="100"/>
      <c r="E813" s="100"/>
      <c r="F813" s="100"/>
      <c r="G813" s="100"/>
      <c r="H813" s="100"/>
      <c r="I813" s="100"/>
      <c r="J813" s="100"/>
      <c r="K813" s="100"/>
      <c r="L813" s="100"/>
      <c r="M813" s="100"/>
      <c r="N813" s="100"/>
      <c r="O813" s="100"/>
      <c r="P813" s="100"/>
      <c r="Q813" s="100"/>
      <c r="R813" s="100"/>
      <c r="S813" s="100"/>
      <c r="T813" s="100"/>
      <c r="U813" s="100"/>
      <c r="V813" s="100"/>
      <c r="W813" s="100"/>
      <c r="X813" s="100"/>
    </row>
    <row r="814" spans="1:24" ht="14.25" customHeight="1">
      <c r="A814" s="100"/>
      <c r="B814" s="100"/>
      <c r="C814" s="100"/>
      <c r="D814" s="100"/>
      <c r="E814" s="100"/>
      <c r="F814" s="100"/>
      <c r="G814" s="100"/>
      <c r="H814" s="100"/>
      <c r="I814" s="100"/>
      <c r="J814" s="100"/>
      <c r="K814" s="100"/>
      <c r="L814" s="100"/>
      <c r="M814" s="100"/>
      <c r="N814" s="100"/>
      <c r="O814" s="100"/>
      <c r="P814" s="100"/>
      <c r="Q814" s="100"/>
      <c r="R814" s="100"/>
      <c r="S814" s="100"/>
      <c r="T814" s="100"/>
      <c r="U814" s="100"/>
      <c r="V814" s="100"/>
      <c r="W814" s="100"/>
      <c r="X814" s="100"/>
    </row>
    <row r="815" spans="1:24" ht="14.25" customHeight="1">
      <c r="A815" s="100"/>
      <c r="B815" s="100"/>
      <c r="C815" s="100"/>
      <c r="D815" s="100"/>
      <c r="E815" s="100"/>
      <c r="F815" s="100"/>
      <c r="G815" s="100"/>
      <c r="H815" s="100"/>
      <c r="I815" s="100"/>
      <c r="J815" s="100"/>
      <c r="K815" s="100"/>
      <c r="L815" s="100"/>
      <c r="M815" s="100"/>
      <c r="N815" s="100"/>
      <c r="O815" s="100"/>
      <c r="P815" s="100"/>
      <c r="Q815" s="100"/>
      <c r="R815" s="100"/>
      <c r="S815" s="100"/>
      <c r="T815" s="100"/>
      <c r="U815" s="100"/>
      <c r="V815" s="100"/>
      <c r="W815" s="100"/>
      <c r="X815" s="100"/>
    </row>
    <row r="816" spans="1:24" ht="14.25" customHeight="1">
      <c r="A816" s="100"/>
      <c r="B816" s="100"/>
      <c r="C816" s="100"/>
      <c r="D816" s="100"/>
      <c r="E816" s="100"/>
      <c r="F816" s="100"/>
      <c r="G816" s="100"/>
      <c r="H816" s="100"/>
      <c r="I816" s="100"/>
      <c r="J816" s="100"/>
      <c r="K816" s="100"/>
      <c r="L816" s="100"/>
      <c r="M816" s="100"/>
      <c r="N816" s="100"/>
      <c r="O816" s="100"/>
      <c r="P816" s="100"/>
      <c r="Q816" s="100"/>
      <c r="R816" s="100"/>
      <c r="S816" s="100"/>
      <c r="T816" s="100"/>
      <c r="U816" s="100"/>
      <c r="V816" s="100"/>
      <c r="W816" s="100"/>
      <c r="X816" s="100"/>
    </row>
    <row r="817" spans="1:24" ht="14.25" customHeight="1">
      <c r="A817" s="100"/>
      <c r="B817" s="100"/>
      <c r="C817" s="100"/>
      <c r="D817" s="100"/>
      <c r="E817" s="100"/>
      <c r="F817" s="100"/>
      <c r="G817" s="100"/>
      <c r="H817" s="100"/>
      <c r="I817" s="100"/>
      <c r="J817" s="100"/>
      <c r="K817" s="100"/>
      <c r="L817" s="100"/>
      <c r="M817" s="100"/>
      <c r="N817" s="100"/>
      <c r="O817" s="100"/>
      <c r="P817" s="100"/>
      <c r="Q817" s="100"/>
      <c r="R817" s="100"/>
      <c r="S817" s="100"/>
      <c r="T817" s="100"/>
      <c r="U817" s="100"/>
      <c r="V817" s="100"/>
      <c r="W817" s="100"/>
      <c r="X817" s="100"/>
    </row>
    <row r="818" spans="1:24" ht="14.25" customHeight="1">
      <c r="A818" s="100"/>
      <c r="B818" s="100"/>
      <c r="C818" s="100"/>
      <c r="D818" s="100"/>
      <c r="E818" s="100"/>
      <c r="F818" s="100"/>
      <c r="G818" s="100"/>
      <c r="H818" s="100"/>
      <c r="I818" s="100"/>
      <c r="J818" s="100"/>
      <c r="K818" s="100"/>
      <c r="L818" s="100"/>
      <c r="M818" s="100"/>
      <c r="N818" s="100"/>
      <c r="O818" s="100"/>
      <c r="P818" s="100"/>
      <c r="Q818" s="100"/>
      <c r="R818" s="100"/>
      <c r="S818" s="100"/>
      <c r="T818" s="100"/>
      <c r="U818" s="100"/>
      <c r="V818" s="100"/>
      <c r="W818" s="100"/>
      <c r="X818" s="100"/>
    </row>
    <row r="819" spans="1:24" ht="14.25" customHeight="1">
      <c r="A819" s="100"/>
      <c r="B819" s="100"/>
      <c r="C819" s="100"/>
      <c r="D819" s="100"/>
      <c r="E819" s="100"/>
      <c r="F819" s="100"/>
      <c r="G819" s="100"/>
      <c r="H819" s="100"/>
      <c r="I819" s="100"/>
      <c r="J819" s="100"/>
      <c r="K819" s="100"/>
      <c r="L819" s="100"/>
      <c r="M819" s="100"/>
      <c r="N819" s="100"/>
      <c r="O819" s="100"/>
      <c r="P819" s="100"/>
      <c r="Q819" s="100"/>
      <c r="R819" s="100"/>
      <c r="S819" s="100"/>
      <c r="T819" s="100"/>
      <c r="U819" s="100"/>
      <c r="V819" s="100"/>
      <c r="W819" s="100"/>
      <c r="X819" s="100"/>
    </row>
    <row r="820" spans="1:24" ht="14.25" customHeight="1">
      <c r="A820" s="100"/>
      <c r="B820" s="100"/>
      <c r="C820" s="100"/>
      <c r="D820" s="100"/>
      <c r="E820" s="100"/>
      <c r="F820" s="100"/>
      <c r="G820" s="100"/>
      <c r="H820" s="100"/>
      <c r="I820" s="100"/>
      <c r="J820" s="100"/>
      <c r="K820" s="100"/>
      <c r="L820" s="100"/>
      <c r="M820" s="100"/>
      <c r="N820" s="100"/>
      <c r="O820" s="100"/>
      <c r="P820" s="100"/>
      <c r="Q820" s="100"/>
      <c r="R820" s="100"/>
      <c r="S820" s="100"/>
      <c r="T820" s="100"/>
      <c r="U820" s="100"/>
      <c r="V820" s="100"/>
      <c r="W820" s="100"/>
      <c r="X820" s="100"/>
    </row>
    <row r="821" spans="1:24" ht="14.25" customHeight="1">
      <c r="A821" s="100"/>
      <c r="B821" s="100"/>
      <c r="C821" s="100"/>
      <c r="D821" s="100"/>
      <c r="E821" s="100"/>
      <c r="F821" s="100"/>
      <c r="G821" s="100"/>
      <c r="H821" s="100"/>
      <c r="I821" s="100"/>
      <c r="J821" s="100"/>
      <c r="K821" s="100"/>
      <c r="L821" s="100"/>
      <c r="M821" s="100"/>
      <c r="N821" s="100"/>
      <c r="O821" s="100"/>
      <c r="P821" s="100"/>
      <c r="Q821" s="100"/>
      <c r="R821" s="100"/>
      <c r="S821" s="100"/>
      <c r="T821" s="100"/>
      <c r="U821" s="100"/>
      <c r="V821" s="100"/>
      <c r="W821" s="100"/>
      <c r="X821" s="100"/>
    </row>
    <row r="822" spans="1:24" ht="14.25" customHeight="1">
      <c r="A822" s="100"/>
      <c r="B822" s="100"/>
      <c r="C822" s="100"/>
      <c r="D822" s="100"/>
      <c r="E822" s="100"/>
      <c r="F822" s="100"/>
      <c r="G822" s="100"/>
      <c r="H822" s="100"/>
      <c r="I822" s="100"/>
      <c r="J822" s="100"/>
      <c r="K822" s="100"/>
      <c r="L822" s="100"/>
      <c r="M822" s="100"/>
      <c r="N822" s="100"/>
      <c r="O822" s="100"/>
      <c r="P822" s="100"/>
      <c r="Q822" s="100"/>
      <c r="R822" s="100"/>
      <c r="S822" s="100"/>
      <c r="T822" s="100"/>
      <c r="U822" s="100"/>
      <c r="V822" s="100"/>
      <c r="W822" s="100"/>
      <c r="X822" s="100"/>
    </row>
    <row r="823" spans="1:24" ht="14.25" customHeight="1">
      <c r="A823" s="100"/>
      <c r="B823" s="100"/>
      <c r="C823" s="100"/>
      <c r="D823" s="100"/>
      <c r="E823" s="100"/>
      <c r="F823" s="100"/>
      <c r="G823" s="100"/>
      <c r="H823" s="100"/>
      <c r="I823" s="100"/>
      <c r="J823" s="100"/>
      <c r="K823" s="100"/>
      <c r="L823" s="100"/>
      <c r="M823" s="100"/>
      <c r="N823" s="100"/>
      <c r="O823" s="100"/>
      <c r="P823" s="100"/>
      <c r="Q823" s="100"/>
      <c r="R823" s="100"/>
      <c r="S823" s="100"/>
      <c r="T823" s="100"/>
      <c r="U823" s="100"/>
      <c r="V823" s="100"/>
      <c r="W823" s="100"/>
      <c r="X823" s="100"/>
    </row>
    <row r="824" spans="1:24" ht="14.25" customHeight="1">
      <c r="A824" s="100"/>
      <c r="B824" s="100"/>
      <c r="C824" s="100"/>
      <c r="D824" s="100"/>
      <c r="E824" s="100"/>
      <c r="F824" s="100"/>
      <c r="G824" s="100"/>
      <c r="H824" s="100"/>
      <c r="I824" s="100"/>
      <c r="J824" s="100"/>
      <c r="K824" s="100"/>
      <c r="L824" s="100"/>
      <c r="M824" s="100"/>
      <c r="N824" s="100"/>
      <c r="O824" s="100"/>
      <c r="P824" s="100"/>
      <c r="Q824" s="100"/>
      <c r="R824" s="100"/>
      <c r="S824" s="100"/>
      <c r="T824" s="100"/>
      <c r="U824" s="100"/>
      <c r="V824" s="100"/>
      <c r="W824" s="100"/>
      <c r="X824" s="100"/>
    </row>
    <row r="825" spans="1:24" ht="14.25" customHeight="1">
      <c r="A825" s="100"/>
      <c r="B825" s="100"/>
      <c r="C825" s="100"/>
      <c r="D825" s="100"/>
      <c r="E825" s="100"/>
      <c r="F825" s="100"/>
      <c r="G825" s="100"/>
      <c r="H825" s="100"/>
      <c r="I825" s="100"/>
      <c r="J825" s="100"/>
      <c r="K825" s="100"/>
      <c r="L825" s="100"/>
      <c r="M825" s="100"/>
      <c r="N825" s="100"/>
      <c r="O825" s="100"/>
      <c r="P825" s="100"/>
      <c r="Q825" s="100"/>
      <c r="R825" s="100"/>
      <c r="S825" s="100"/>
      <c r="T825" s="100"/>
      <c r="U825" s="100"/>
      <c r="V825" s="100"/>
      <c r="W825" s="100"/>
      <c r="X825" s="100"/>
    </row>
    <row r="826" spans="1:24" ht="14.25" customHeight="1">
      <c r="A826" s="100"/>
      <c r="B826" s="100"/>
      <c r="C826" s="100"/>
      <c r="D826" s="100"/>
      <c r="E826" s="100"/>
      <c r="F826" s="100"/>
      <c r="G826" s="100"/>
      <c r="H826" s="100"/>
      <c r="I826" s="100"/>
      <c r="J826" s="100"/>
      <c r="K826" s="100"/>
      <c r="L826" s="100"/>
      <c r="M826" s="100"/>
      <c r="N826" s="100"/>
      <c r="O826" s="100"/>
      <c r="P826" s="100"/>
      <c r="Q826" s="100"/>
      <c r="R826" s="100"/>
      <c r="S826" s="100"/>
      <c r="T826" s="100"/>
      <c r="U826" s="100"/>
      <c r="V826" s="100"/>
      <c r="W826" s="100"/>
      <c r="X826" s="100"/>
    </row>
    <row r="827" spans="1:24" ht="14.25" customHeight="1">
      <c r="A827" s="100"/>
      <c r="B827" s="100"/>
      <c r="C827" s="100"/>
      <c r="D827" s="100"/>
      <c r="E827" s="100"/>
      <c r="F827" s="100"/>
      <c r="G827" s="100"/>
      <c r="H827" s="100"/>
      <c r="I827" s="100"/>
      <c r="J827" s="100"/>
      <c r="K827" s="100"/>
      <c r="L827" s="100"/>
      <c r="M827" s="100"/>
      <c r="N827" s="100"/>
      <c r="O827" s="100"/>
      <c r="P827" s="100"/>
      <c r="Q827" s="100"/>
      <c r="R827" s="100"/>
      <c r="S827" s="100"/>
      <c r="T827" s="100"/>
      <c r="U827" s="100"/>
      <c r="V827" s="100"/>
      <c r="W827" s="100"/>
      <c r="X827" s="100"/>
    </row>
    <row r="828" spans="1:24" ht="14.25" customHeight="1">
      <c r="A828" s="100"/>
      <c r="B828" s="100"/>
      <c r="C828" s="100"/>
      <c r="D828" s="100"/>
      <c r="E828" s="100"/>
      <c r="F828" s="100"/>
      <c r="G828" s="100"/>
      <c r="H828" s="100"/>
      <c r="I828" s="100"/>
      <c r="J828" s="100"/>
      <c r="K828" s="100"/>
      <c r="L828" s="100"/>
      <c r="M828" s="100"/>
      <c r="N828" s="100"/>
      <c r="O828" s="100"/>
      <c r="P828" s="100"/>
      <c r="Q828" s="100"/>
      <c r="R828" s="100"/>
      <c r="S828" s="100"/>
      <c r="T828" s="100"/>
      <c r="U828" s="100"/>
      <c r="V828" s="100"/>
      <c r="W828" s="100"/>
      <c r="X828" s="100"/>
    </row>
    <row r="829" spans="1:24" ht="14.25" customHeight="1">
      <c r="A829" s="100"/>
      <c r="B829" s="100"/>
      <c r="C829" s="100"/>
      <c r="D829" s="100"/>
      <c r="E829" s="100"/>
      <c r="F829" s="100"/>
      <c r="G829" s="100"/>
      <c r="H829" s="100"/>
      <c r="I829" s="100"/>
      <c r="J829" s="100"/>
      <c r="K829" s="100"/>
      <c r="L829" s="100"/>
      <c r="M829" s="100"/>
      <c r="N829" s="100"/>
      <c r="O829" s="100"/>
      <c r="P829" s="100"/>
      <c r="Q829" s="100"/>
      <c r="R829" s="100"/>
      <c r="S829" s="100"/>
      <c r="T829" s="100"/>
      <c r="U829" s="100"/>
      <c r="V829" s="100"/>
      <c r="W829" s="100"/>
      <c r="X829" s="100"/>
    </row>
    <row r="830" spans="1:24" ht="14.25" customHeight="1">
      <c r="A830" s="100"/>
      <c r="B830" s="100"/>
      <c r="C830" s="100"/>
      <c r="D830" s="100"/>
      <c r="E830" s="100"/>
      <c r="F830" s="100"/>
      <c r="G830" s="100"/>
      <c r="H830" s="100"/>
      <c r="I830" s="100"/>
      <c r="J830" s="100"/>
      <c r="K830" s="100"/>
      <c r="L830" s="100"/>
      <c r="M830" s="100"/>
      <c r="N830" s="100"/>
      <c r="O830" s="100"/>
      <c r="P830" s="100"/>
      <c r="Q830" s="100"/>
      <c r="R830" s="100"/>
      <c r="S830" s="100"/>
      <c r="T830" s="100"/>
      <c r="U830" s="100"/>
      <c r="V830" s="100"/>
      <c r="W830" s="100"/>
      <c r="X830" s="100"/>
    </row>
    <row r="831" spans="1:24" ht="14.25" customHeight="1">
      <c r="A831" s="100"/>
      <c r="B831" s="100"/>
      <c r="C831" s="100"/>
      <c r="D831" s="100"/>
      <c r="E831" s="100"/>
      <c r="F831" s="100"/>
      <c r="G831" s="100"/>
      <c r="H831" s="100"/>
      <c r="I831" s="100"/>
      <c r="J831" s="100"/>
      <c r="K831" s="100"/>
      <c r="L831" s="100"/>
      <c r="M831" s="100"/>
      <c r="N831" s="100"/>
      <c r="O831" s="100"/>
      <c r="P831" s="100"/>
      <c r="Q831" s="100"/>
      <c r="R831" s="100"/>
      <c r="S831" s="100"/>
      <c r="T831" s="100"/>
      <c r="U831" s="100"/>
      <c r="V831" s="100"/>
      <c r="W831" s="100"/>
      <c r="X831" s="100"/>
    </row>
    <row r="832" spans="1:24" ht="14.25" customHeight="1">
      <c r="A832" s="100"/>
      <c r="B832" s="100"/>
      <c r="C832" s="100"/>
      <c r="D832" s="100"/>
      <c r="E832" s="100"/>
      <c r="F832" s="100"/>
      <c r="G832" s="100"/>
      <c r="H832" s="100"/>
      <c r="I832" s="100"/>
      <c r="J832" s="100"/>
      <c r="K832" s="100"/>
      <c r="L832" s="100"/>
      <c r="M832" s="100"/>
      <c r="N832" s="100"/>
      <c r="O832" s="100"/>
      <c r="P832" s="100"/>
      <c r="Q832" s="100"/>
      <c r="R832" s="100"/>
      <c r="S832" s="100"/>
      <c r="T832" s="100"/>
      <c r="U832" s="100"/>
      <c r="V832" s="100"/>
      <c r="W832" s="100"/>
      <c r="X832" s="100"/>
    </row>
    <row r="833" spans="1:24" ht="14.25" customHeight="1">
      <c r="A833" s="100"/>
      <c r="B833" s="100"/>
      <c r="C833" s="100"/>
      <c r="D833" s="100"/>
      <c r="E833" s="100"/>
      <c r="F833" s="100"/>
      <c r="G833" s="100"/>
      <c r="H833" s="100"/>
      <c r="I833" s="100"/>
      <c r="J833" s="100"/>
      <c r="K833" s="100"/>
      <c r="L833" s="100"/>
      <c r="M833" s="100"/>
      <c r="N833" s="100"/>
      <c r="O833" s="100"/>
      <c r="P833" s="100"/>
      <c r="Q833" s="100"/>
      <c r="R833" s="100"/>
      <c r="S833" s="100"/>
      <c r="T833" s="100"/>
      <c r="U833" s="100"/>
      <c r="V833" s="100"/>
      <c r="W833" s="100"/>
      <c r="X833" s="100"/>
    </row>
    <row r="834" spans="1:24" ht="14.25" customHeight="1">
      <c r="A834" s="100"/>
      <c r="B834" s="100"/>
      <c r="C834" s="100"/>
      <c r="D834" s="100"/>
      <c r="E834" s="100"/>
      <c r="F834" s="100"/>
      <c r="G834" s="100"/>
      <c r="H834" s="100"/>
      <c r="I834" s="100"/>
      <c r="J834" s="100"/>
      <c r="K834" s="100"/>
      <c r="L834" s="100"/>
      <c r="M834" s="100"/>
      <c r="N834" s="100"/>
      <c r="O834" s="100"/>
      <c r="P834" s="100"/>
      <c r="Q834" s="100"/>
      <c r="R834" s="100"/>
      <c r="S834" s="100"/>
      <c r="T834" s="100"/>
      <c r="U834" s="100"/>
      <c r="V834" s="100"/>
      <c r="W834" s="100"/>
      <c r="X834" s="100"/>
    </row>
    <row r="835" spans="1:24" ht="14.25" customHeight="1">
      <c r="A835" s="100"/>
      <c r="B835" s="100"/>
      <c r="C835" s="100"/>
      <c r="D835" s="100"/>
      <c r="E835" s="100"/>
      <c r="F835" s="100"/>
      <c r="G835" s="100"/>
      <c r="H835" s="100"/>
      <c r="I835" s="100"/>
      <c r="J835" s="100"/>
      <c r="K835" s="100"/>
      <c r="L835" s="100"/>
      <c r="M835" s="100"/>
      <c r="N835" s="100"/>
      <c r="O835" s="100"/>
      <c r="P835" s="100"/>
      <c r="Q835" s="100"/>
      <c r="R835" s="100"/>
      <c r="S835" s="100"/>
      <c r="T835" s="100"/>
      <c r="U835" s="100"/>
      <c r="V835" s="100"/>
      <c r="W835" s="100"/>
      <c r="X835" s="100"/>
    </row>
    <row r="836" spans="1:24" ht="14.25" customHeight="1">
      <c r="A836" s="100"/>
      <c r="B836" s="100"/>
      <c r="C836" s="100"/>
      <c r="D836" s="100"/>
      <c r="E836" s="100"/>
      <c r="F836" s="100"/>
      <c r="G836" s="100"/>
      <c r="H836" s="100"/>
      <c r="I836" s="100"/>
      <c r="J836" s="100"/>
      <c r="K836" s="100"/>
      <c r="L836" s="100"/>
      <c r="M836" s="100"/>
      <c r="N836" s="100"/>
      <c r="O836" s="100"/>
      <c r="P836" s="100"/>
      <c r="Q836" s="100"/>
      <c r="R836" s="100"/>
      <c r="S836" s="100"/>
      <c r="T836" s="100"/>
      <c r="U836" s="100"/>
      <c r="V836" s="100"/>
      <c r="W836" s="100"/>
      <c r="X836" s="100"/>
    </row>
    <row r="837" spans="1:24" ht="14.25" customHeight="1">
      <c r="A837" s="100"/>
      <c r="B837" s="100"/>
      <c r="C837" s="100"/>
      <c r="D837" s="100"/>
      <c r="E837" s="100"/>
      <c r="F837" s="100"/>
      <c r="G837" s="100"/>
      <c r="H837" s="100"/>
      <c r="I837" s="100"/>
      <c r="J837" s="100"/>
      <c r="K837" s="100"/>
      <c r="L837" s="100"/>
      <c r="M837" s="100"/>
      <c r="N837" s="100"/>
      <c r="O837" s="100"/>
      <c r="P837" s="100"/>
      <c r="Q837" s="100"/>
      <c r="R837" s="100"/>
      <c r="S837" s="100"/>
      <c r="T837" s="100"/>
      <c r="U837" s="100"/>
      <c r="V837" s="100"/>
      <c r="W837" s="100"/>
      <c r="X837" s="100"/>
    </row>
    <row r="838" spans="1:24" ht="14.25" customHeight="1">
      <c r="A838" s="100"/>
      <c r="B838" s="100"/>
      <c r="C838" s="100"/>
      <c r="D838" s="100"/>
      <c r="E838" s="100"/>
      <c r="F838" s="100"/>
      <c r="G838" s="100"/>
      <c r="H838" s="100"/>
      <c r="I838" s="100"/>
      <c r="J838" s="100"/>
      <c r="K838" s="100"/>
      <c r="L838" s="100"/>
      <c r="M838" s="100"/>
      <c r="N838" s="100"/>
      <c r="O838" s="100"/>
      <c r="P838" s="100"/>
      <c r="Q838" s="100"/>
      <c r="R838" s="100"/>
      <c r="S838" s="100"/>
      <c r="T838" s="100"/>
      <c r="U838" s="100"/>
      <c r="V838" s="100"/>
      <c r="W838" s="100"/>
      <c r="X838" s="100"/>
    </row>
    <row r="839" spans="1:24" ht="14.25" customHeight="1">
      <c r="A839" s="100"/>
      <c r="B839" s="100"/>
      <c r="C839" s="100"/>
      <c r="D839" s="100"/>
      <c r="E839" s="100"/>
      <c r="F839" s="100"/>
      <c r="G839" s="100"/>
      <c r="H839" s="100"/>
      <c r="I839" s="100"/>
      <c r="J839" s="100"/>
      <c r="K839" s="100"/>
      <c r="L839" s="100"/>
      <c r="M839" s="100"/>
      <c r="N839" s="100"/>
      <c r="O839" s="100"/>
      <c r="P839" s="100"/>
      <c r="Q839" s="100"/>
      <c r="R839" s="100"/>
      <c r="S839" s="100"/>
      <c r="T839" s="100"/>
      <c r="U839" s="100"/>
      <c r="V839" s="100"/>
      <c r="W839" s="100"/>
      <c r="X839" s="100"/>
    </row>
    <row r="840" spans="1:24" ht="14.25" customHeight="1">
      <c r="A840" s="100"/>
      <c r="B840" s="100"/>
      <c r="C840" s="100"/>
      <c r="D840" s="100"/>
      <c r="E840" s="100"/>
      <c r="F840" s="100"/>
      <c r="G840" s="100"/>
      <c r="H840" s="100"/>
      <c r="I840" s="100"/>
      <c r="J840" s="100"/>
      <c r="K840" s="100"/>
      <c r="L840" s="100"/>
      <c r="M840" s="100"/>
      <c r="N840" s="100"/>
      <c r="O840" s="100"/>
      <c r="P840" s="100"/>
      <c r="Q840" s="100"/>
      <c r="R840" s="100"/>
      <c r="S840" s="100"/>
      <c r="T840" s="100"/>
      <c r="U840" s="100"/>
      <c r="V840" s="100"/>
      <c r="W840" s="100"/>
      <c r="X840" s="100"/>
    </row>
    <row r="841" spans="1:24" ht="14.25" customHeight="1">
      <c r="A841" s="100"/>
      <c r="B841" s="100"/>
      <c r="C841" s="100"/>
      <c r="D841" s="100"/>
      <c r="E841" s="100"/>
      <c r="F841" s="100"/>
      <c r="G841" s="100"/>
      <c r="H841" s="100"/>
      <c r="I841" s="100"/>
      <c r="J841" s="100"/>
      <c r="K841" s="100"/>
      <c r="L841" s="100"/>
      <c r="M841" s="100"/>
      <c r="N841" s="100"/>
      <c r="O841" s="100"/>
      <c r="P841" s="100"/>
      <c r="Q841" s="100"/>
      <c r="R841" s="100"/>
      <c r="S841" s="100"/>
      <c r="T841" s="100"/>
      <c r="U841" s="100"/>
      <c r="V841" s="100"/>
      <c r="W841" s="100"/>
      <c r="X841" s="100"/>
    </row>
    <row r="842" spans="1:24" ht="14.25" customHeight="1">
      <c r="A842" s="100"/>
      <c r="B842" s="100"/>
      <c r="C842" s="100"/>
      <c r="D842" s="100"/>
      <c r="E842" s="100"/>
      <c r="F842" s="100"/>
      <c r="G842" s="100"/>
      <c r="H842" s="100"/>
      <c r="I842" s="100"/>
      <c r="J842" s="100"/>
      <c r="K842" s="100"/>
      <c r="L842" s="100"/>
      <c r="M842" s="100"/>
      <c r="N842" s="100"/>
      <c r="O842" s="100"/>
      <c r="P842" s="100"/>
      <c r="Q842" s="100"/>
      <c r="R842" s="100"/>
      <c r="S842" s="100"/>
      <c r="T842" s="100"/>
      <c r="U842" s="100"/>
      <c r="V842" s="100"/>
      <c r="W842" s="100"/>
      <c r="X842" s="100"/>
    </row>
    <row r="843" spans="1:24" ht="14.25" customHeight="1">
      <c r="A843" s="100"/>
      <c r="B843" s="100"/>
      <c r="C843" s="100"/>
      <c r="D843" s="100"/>
      <c r="E843" s="100"/>
      <c r="F843" s="100"/>
      <c r="G843" s="100"/>
      <c r="H843" s="100"/>
      <c r="I843" s="100"/>
      <c r="J843" s="100"/>
      <c r="K843" s="100"/>
      <c r="L843" s="100"/>
      <c r="M843" s="100"/>
      <c r="N843" s="100"/>
      <c r="O843" s="100"/>
      <c r="P843" s="100"/>
      <c r="Q843" s="100"/>
      <c r="R843" s="100"/>
      <c r="S843" s="100"/>
      <c r="T843" s="100"/>
      <c r="U843" s="100"/>
      <c r="V843" s="100"/>
      <c r="W843" s="100"/>
      <c r="X843" s="100"/>
    </row>
    <row r="844" spans="1:24" ht="14.25" customHeight="1">
      <c r="A844" s="100"/>
      <c r="B844" s="100"/>
      <c r="C844" s="100"/>
      <c r="D844" s="100"/>
      <c r="E844" s="100"/>
      <c r="F844" s="100"/>
      <c r="G844" s="100"/>
      <c r="H844" s="100"/>
      <c r="I844" s="100"/>
      <c r="J844" s="100"/>
      <c r="K844" s="100"/>
      <c r="L844" s="100"/>
      <c r="M844" s="100"/>
      <c r="N844" s="100"/>
      <c r="O844" s="100"/>
      <c r="P844" s="100"/>
      <c r="Q844" s="100"/>
      <c r="R844" s="100"/>
      <c r="S844" s="100"/>
      <c r="T844" s="100"/>
      <c r="U844" s="100"/>
      <c r="V844" s="100"/>
      <c r="W844" s="100"/>
      <c r="X844" s="100"/>
    </row>
    <row r="845" spans="1:24" ht="14.25" customHeight="1">
      <c r="A845" s="100"/>
      <c r="B845" s="100"/>
      <c r="C845" s="100"/>
      <c r="D845" s="100"/>
      <c r="E845" s="100"/>
      <c r="F845" s="100"/>
      <c r="G845" s="100"/>
      <c r="H845" s="100"/>
      <c r="I845" s="100"/>
      <c r="J845" s="100"/>
      <c r="K845" s="100"/>
      <c r="L845" s="100"/>
      <c r="M845" s="100"/>
      <c r="N845" s="100"/>
      <c r="O845" s="100"/>
      <c r="P845" s="100"/>
      <c r="Q845" s="100"/>
      <c r="R845" s="100"/>
      <c r="S845" s="100"/>
      <c r="T845" s="100"/>
      <c r="U845" s="100"/>
      <c r="V845" s="100"/>
      <c r="W845" s="100"/>
      <c r="X845" s="100"/>
    </row>
    <row r="846" spans="1:24" ht="14.25" customHeight="1">
      <c r="A846" s="100"/>
      <c r="B846" s="100"/>
      <c r="C846" s="100"/>
      <c r="D846" s="100"/>
      <c r="E846" s="100"/>
      <c r="F846" s="100"/>
      <c r="G846" s="100"/>
      <c r="H846" s="100"/>
      <c r="I846" s="100"/>
      <c r="J846" s="100"/>
      <c r="K846" s="100"/>
      <c r="L846" s="100"/>
      <c r="M846" s="100"/>
      <c r="N846" s="100"/>
      <c r="O846" s="100"/>
      <c r="P846" s="100"/>
      <c r="Q846" s="100"/>
      <c r="R846" s="100"/>
      <c r="S846" s="100"/>
      <c r="T846" s="100"/>
      <c r="U846" s="100"/>
      <c r="V846" s="100"/>
      <c r="W846" s="100"/>
      <c r="X846" s="100"/>
    </row>
    <row r="847" spans="1:24" ht="14.25" customHeight="1">
      <c r="A847" s="100"/>
      <c r="B847" s="100"/>
      <c r="C847" s="100"/>
      <c r="D847" s="100"/>
      <c r="E847" s="100"/>
      <c r="F847" s="100"/>
      <c r="G847" s="100"/>
      <c r="H847" s="100"/>
      <c r="I847" s="100"/>
      <c r="J847" s="100"/>
      <c r="K847" s="100"/>
      <c r="L847" s="100"/>
      <c r="M847" s="100"/>
      <c r="N847" s="100"/>
      <c r="O847" s="100"/>
      <c r="P847" s="100"/>
      <c r="Q847" s="100"/>
      <c r="R847" s="100"/>
      <c r="S847" s="100"/>
      <c r="T847" s="100"/>
      <c r="U847" s="100"/>
      <c r="V847" s="100"/>
      <c r="W847" s="100"/>
      <c r="X847" s="100"/>
    </row>
    <row r="848" spans="1:24" ht="14.25" customHeight="1">
      <c r="A848" s="100"/>
      <c r="B848" s="100"/>
      <c r="C848" s="100"/>
      <c r="D848" s="100"/>
      <c r="E848" s="100"/>
      <c r="F848" s="100"/>
      <c r="G848" s="100"/>
      <c r="H848" s="100"/>
      <c r="I848" s="100"/>
      <c r="J848" s="100"/>
      <c r="K848" s="100"/>
      <c r="L848" s="100"/>
      <c r="M848" s="100"/>
      <c r="N848" s="100"/>
      <c r="O848" s="100"/>
      <c r="P848" s="100"/>
      <c r="Q848" s="100"/>
      <c r="R848" s="100"/>
      <c r="S848" s="100"/>
      <c r="T848" s="100"/>
      <c r="U848" s="100"/>
      <c r="V848" s="100"/>
      <c r="W848" s="100"/>
      <c r="X848" s="100"/>
    </row>
    <row r="849" spans="1:24" ht="14.25" customHeight="1">
      <c r="A849" s="100"/>
      <c r="B849" s="100"/>
      <c r="C849" s="100"/>
      <c r="D849" s="100"/>
      <c r="E849" s="100"/>
      <c r="F849" s="100"/>
      <c r="G849" s="100"/>
      <c r="H849" s="100"/>
      <c r="I849" s="100"/>
      <c r="J849" s="100"/>
      <c r="K849" s="100"/>
      <c r="L849" s="100"/>
      <c r="M849" s="100"/>
      <c r="N849" s="100"/>
      <c r="O849" s="100"/>
      <c r="P849" s="100"/>
      <c r="Q849" s="100"/>
      <c r="R849" s="100"/>
      <c r="S849" s="100"/>
      <c r="T849" s="100"/>
      <c r="U849" s="100"/>
      <c r="V849" s="100"/>
      <c r="W849" s="100"/>
      <c r="X849" s="100"/>
    </row>
    <row r="850" spans="1:24" ht="14.25" customHeight="1">
      <c r="A850" s="100"/>
      <c r="B850" s="100"/>
      <c r="C850" s="100"/>
      <c r="D850" s="100"/>
      <c r="E850" s="100"/>
      <c r="F850" s="100"/>
      <c r="G850" s="100"/>
      <c r="H850" s="100"/>
      <c r="I850" s="100"/>
      <c r="J850" s="100"/>
      <c r="K850" s="100"/>
      <c r="L850" s="100"/>
      <c r="M850" s="100"/>
      <c r="N850" s="100"/>
      <c r="O850" s="100"/>
      <c r="P850" s="100"/>
      <c r="Q850" s="100"/>
      <c r="R850" s="100"/>
      <c r="S850" s="100"/>
      <c r="T850" s="100"/>
      <c r="U850" s="100"/>
      <c r="V850" s="100"/>
      <c r="W850" s="100"/>
      <c r="X850" s="100"/>
    </row>
    <row r="851" spans="1:24" ht="14.25" customHeight="1">
      <c r="A851" s="100"/>
      <c r="B851" s="100"/>
      <c r="C851" s="100"/>
      <c r="D851" s="100"/>
      <c r="E851" s="100"/>
      <c r="F851" s="100"/>
      <c r="G851" s="100"/>
      <c r="H851" s="100"/>
      <c r="I851" s="100"/>
      <c r="J851" s="100"/>
      <c r="K851" s="100"/>
      <c r="L851" s="100"/>
      <c r="M851" s="100"/>
      <c r="N851" s="100"/>
      <c r="O851" s="100"/>
      <c r="P851" s="100"/>
      <c r="Q851" s="100"/>
      <c r="R851" s="100"/>
      <c r="S851" s="100"/>
      <c r="T851" s="100"/>
      <c r="U851" s="100"/>
      <c r="V851" s="100"/>
      <c r="W851" s="100"/>
      <c r="X851" s="100"/>
    </row>
    <row r="852" spans="1:24" ht="14.25" customHeight="1">
      <c r="A852" s="100"/>
      <c r="B852" s="100"/>
      <c r="C852" s="100"/>
      <c r="D852" s="100"/>
      <c r="E852" s="100"/>
      <c r="F852" s="100"/>
      <c r="G852" s="100"/>
      <c r="H852" s="100"/>
      <c r="I852" s="100"/>
      <c r="J852" s="100"/>
      <c r="K852" s="100"/>
      <c r="L852" s="100"/>
      <c r="M852" s="100"/>
      <c r="N852" s="100"/>
      <c r="O852" s="100"/>
      <c r="P852" s="100"/>
      <c r="Q852" s="100"/>
      <c r="R852" s="100"/>
      <c r="S852" s="100"/>
      <c r="T852" s="100"/>
      <c r="U852" s="100"/>
      <c r="V852" s="100"/>
      <c r="W852" s="100"/>
      <c r="X852" s="100"/>
    </row>
    <row r="853" spans="1:24" ht="14.25" customHeight="1">
      <c r="A853" s="100"/>
      <c r="B853" s="100"/>
      <c r="C853" s="100"/>
      <c r="D853" s="100"/>
      <c r="E853" s="100"/>
      <c r="F853" s="100"/>
      <c r="G853" s="100"/>
      <c r="H853" s="100"/>
      <c r="I853" s="100"/>
      <c r="J853" s="100"/>
      <c r="K853" s="100"/>
      <c r="L853" s="100"/>
      <c r="M853" s="100"/>
      <c r="N853" s="100"/>
      <c r="O853" s="100"/>
      <c r="P853" s="100"/>
      <c r="Q853" s="100"/>
      <c r="R853" s="100"/>
      <c r="S853" s="100"/>
      <c r="T853" s="100"/>
      <c r="U853" s="100"/>
      <c r="V853" s="100"/>
      <c r="W853" s="100"/>
      <c r="X853" s="100"/>
    </row>
    <row r="854" spans="1:24" ht="14.25" customHeight="1">
      <c r="A854" s="100"/>
      <c r="B854" s="100"/>
      <c r="C854" s="100"/>
      <c r="D854" s="100"/>
      <c r="E854" s="100"/>
      <c r="F854" s="100"/>
      <c r="G854" s="100"/>
      <c r="H854" s="100"/>
      <c r="I854" s="100"/>
      <c r="J854" s="100"/>
      <c r="K854" s="100"/>
      <c r="L854" s="100"/>
      <c r="M854" s="100"/>
      <c r="N854" s="100"/>
      <c r="O854" s="100"/>
      <c r="P854" s="100"/>
      <c r="Q854" s="100"/>
      <c r="R854" s="100"/>
      <c r="S854" s="100"/>
      <c r="T854" s="100"/>
      <c r="U854" s="100"/>
      <c r="V854" s="100"/>
      <c r="W854" s="100"/>
      <c r="X854" s="100"/>
    </row>
    <row r="855" spans="1:24" ht="14.25" customHeight="1">
      <c r="A855" s="100"/>
      <c r="B855" s="100"/>
      <c r="C855" s="100"/>
      <c r="D855" s="100"/>
      <c r="E855" s="100"/>
      <c r="F855" s="100"/>
      <c r="G855" s="100"/>
      <c r="H855" s="100"/>
      <c r="I855" s="100"/>
      <c r="J855" s="100"/>
      <c r="K855" s="100"/>
      <c r="L855" s="100"/>
      <c r="M855" s="100"/>
      <c r="N855" s="100"/>
      <c r="O855" s="100"/>
      <c r="P855" s="100"/>
      <c r="Q855" s="100"/>
      <c r="R855" s="100"/>
      <c r="S855" s="100"/>
      <c r="T855" s="100"/>
      <c r="U855" s="100"/>
      <c r="V855" s="100"/>
      <c r="W855" s="100"/>
      <c r="X855" s="100"/>
    </row>
    <row r="856" spans="1:24" ht="14.25" customHeight="1">
      <c r="A856" s="100"/>
      <c r="B856" s="100"/>
      <c r="C856" s="100"/>
      <c r="D856" s="100"/>
      <c r="E856" s="100"/>
      <c r="F856" s="100"/>
      <c r="G856" s="100"/>
      <c r="H856" s="100"/>
      <c r="I856" s="100"/>
      <c r="J856" s="100"/>
      <c r="K856" s="100"/>
      <c r="L856" s="100"/>
      <c r="M856" s="100"/>
      <c r="N856" s="100"/>
      <c r="O856" s="100"/>
      <c r="P856" s="100"/>
      <c r="Q856" s="100"/>
      <c r="R856" s="100"/>
      <c r="S856" s="100"/>
      <c r="T856" s="100"/>
      <c r="U856" s="100"/>
      <c r="V856" s="100"/>
      <c r="W856" s="100"/>
      <c r="X856" s="100"/>
    </row>
    <row r="857" spans="1:24" ht="14.25" customHeight="1">
      <c r="A857" s="100"/>
      <c r="B857" s="100"/>
      <c r="C857" s="100"/>
      <c r="D857" s="100"/>
      <c r="E857" s="100"/>
      <c r="F857" s="100"/>
      <c r="G857" s="100"/>
      <c r="H857" s="100"/>
      <c r="I857" s="100"/>
      <c r="J857" s="100"/>
      <c r="K857" s="100"/>
      <c r="L857" s="100"/>
      <c r="M857" s="100"/>
      <c r="N857" s="100"/>
      <c r="O857" s="100"/>
      <c r="P857" s="100"/>
      <c r="Q857" s="100"/>
      <c r="R857" s="100"/>
      <c r="S857" s="100"/>
      <c r="T857" s="100"/>
      <c r="U857" s="100"/>
      <c r="V857" s="100"/>
      <c r="W857" s="100"/>
      <c r="X857" s="100"/>
    </row>
    <row r="858" spans="1:24" ht="14.25" customHeight="1">
      <c r="A858" s="100"/>
      <c r="B858" s="100"/>
      <c r="C858" s="100"/>
      <c r="D858" s="100"/>
      <c r="E858" s="100"/>
      <c r="F858" s="100"/>
      <c r="G858" s="100"/>
      <c r="H858" s="100"/>
      <c r="I858" s="100"/>
      <c r="J858" s="100"/>
      <c r="K858" s="100"/>
      <c r="L858" s="100"/>
      <c r="M858" s="100"/>
      <c r="N858" s="100"/>
      <c r="O858" s="100"/>
      <c r="P858" s="100"/>
      <c r="Q858" s="100"/>
      <c r="R858" s="100"/>
      <c r="S858" s="100"/>
      <c r="T858" s="100"/>
      <c r="U858" s="100"/>
      <c r="V858" s="100"/>
      <c r="W858" s="100"/>
      <c r="X858" s="100"/>
    </row>
    <row r="859" spans="1:24" ht="14.25" customHeight="1">
      <c r="A859" s="100"/>
      <c r="B859" s="100"/>
      <c r="C859" s="100"/>
      <c r="D859" s="100"/>
      <c r="E859" s="100"/>
      <c r="F859" s="100"/>
      <c r="G859" s="100"/>
      <c r="H859" s="100"/>
      <c r="I859" s="100"/>
      <c r="J859" s="100"/>
      <c r="K859" s="100"/>
      <c r="L859" s="100"/>
      <c r="M859" s="100"/>
      <c r="N859" s="100"/>
      <c r="O859" s="100"/>
      <c r="P859" s="100"/>
      <c r="Q859" s="100"/>
      <c r="R859" s="100"/>
      <c r="S859" s="100"/>
      <c r="T859" s="100"/>
      <c r="U859" s="100"/>
      <c r="V859" s="100"/>
      <c r="W859" s="100"/>
      <c r="X859" s="100"/>
    </row>
    <row r="860" spans="1:24" ht="14.25" customHeight="1">
      <c r="A860" s="100"/>
      <c r="B860" s="100"/>
      <c r="C860" s="100"/>
      <c r="D860" s="100"/>
      <c r="E860" s="100"/>
      <c r="F860" s="100"/>
      <c r="G860" s="100"/>
      <c r="H860" s="100"/>
      <c r="I860" s="100"/>
      <c r="J860" s="100"/>
      <c r="K860" s="100"/>
      <c r="L860" s="100"/>
      <c r="M860" s="100"/>
      <c r="N860" s="100"/>
      <c r="O860" s="100"/>
      <c r="P860" s="100"/>
      <c r="Q860" s="100"/>
      <c r="R860" s="100"/>
      <c r="S860" s="100"/>
      <c r="T860" s="100"/>
      <c r="U860" s="100"/>
      <c r="V860" s="100"/>
      <c r="W860" s="100"/>
      <c r="X860" s="100"/>
    </row>
    <row r="861" spans="1:24" ht="14.25" customHeight="1">
      <c r="A861" s="100"/>
      <c r="B861" s="100"/>
      <c r="C861" s="100"/>
      <c r="D861" s="100"/>
      <c r="E861" s="100"/>
      <c r="F861" s="100"/>
      <c r="G861" s="100"/>
      <c r="H861" s="100"/>
      <c r="I861" s="100"/>
      <c r="J861" s="100"/>
      <c r="K861" s="100"/>
      <c r="L861" s="100"/>
      <c r="M861" s="100"/>
      <c r="N861" s="100"/>
      <c r="O861" s="100"/>
      <c r="P861" s="100"/>
      <c r="Q861" s="100"/>
      <c r="R861" s="100"/>
      <c r="S861" s="100"/>
      <c r="T861" s="100"/>
      <c r="U861" s="100"/>
      <c r="V861" s="100"/>
      <c r="W861" s="100"/>
      <c r="X861" s="100"/>
    </row>
    <row r="862" spans="1:24" ht="14.25" customHeight="1">
      <c r="A862" s="100"/>
      <c r="B862" s="100"/>
      <c r="C862" s="100"/>
      <c r="D862" s="100"/>
      <c r="E862" s="100"/>
      <c r="F862" s="100"/>
      <c r="G862" s="100"/>
      <c r="H862" s="100"/>
      <c r="I862" s="100"/>
      <c r="J862" s="100"/>
      <c r="K862" s="100"/>
      <c r="L862" s="100"/>
      <c r="M862" s="100"/>
      <c r="N862" s="100"/>
      <c r="O862" s="100"/>
      <c r="P862" s="100"/>
      <c r="Q862" s="100"/>
      <c r="R862" s="100"/>
      <c r="S862" s="100"/>
      <c r="T862" s="100"/>
      <c r="U862" s="100"/>
      <c r="V862" s="100"/>
      <c r="W862" s="100"/>
      <c r="X862" s="100"/>
    </row>
    <row r="863" spans="1:24" ht="14.25" customHeight="1">
      <c r="A863" s="100"/>
      <c r="B863" s="100"/>
      <c r="C863" s="100"/>
      <c r="D863" s="100"/>
      <c r="E863" s="100"/>
      <c r="F863" s="100"/>
      <c r="G863" s="100"/>
      <c r="H863" s="100"/>
      <c r="I863" s="100"/>
      <c r="J863" s="100"/>
      <c r="K863" s="100"/>
      <c r="L863" s="100"/>
      <c r="M863" s="100"/>
      <c r="N863" s="100"/>
      <c r="O863" s="100"/>
      <c r="P863" s="100"/>
      <c r="Q863" s="100"/>
      <c r="R863" s="100"/>
      <c r="S863" s="100"/>
      <c r="T863" s="100"/>
      <c r="U863" s="100"/>
      <c r="V863" s="100"/>
      <c r="W863" s="100"/>
      <c r="X863" s="100"/>
    </row>
    <row r="864" spans="1:24" ht="14.25" customHeight="1">
      <c r="A864" s="100"/>
      <c r="B864" s="100"/>
      <c r="C864" s="100"/>
      <c r="D864" s="100"/>
      <c r="E864" s="100"/>
      <c r="F864" s="100"/>
      <c r="G864" s="100"/>
      <c r="H864" s="100"/>
      <c r="I864" s="100"/>
      <c r="J864" s="100"/>
      <c r="K864" s="100"/>
      <c r="L864" s="100"/>
      <c r="M864" s="100"/>
      <c r="N864" s="100"/>
      <c r="O864" s="100"/>
      <c r="P864" s="100"/>
      <c r="Q864" s="100"/>
      <c r="R864" s="100"/>
      <c r="S864" s="100"/>
      <c r="T864" s="100"/>
      <c r="U864" s="100"/>
      <c r="V864" s="100"/>
      <c r="W864" s="100"/>
      <c r="X864" s="100"/>
    </row>
    <row r="865" spans="1:24" ht="14.25" customHeight="1">
      <c r="A865" s="100"/>
      <c r="B865" s="100"/>
      <c r="C865" s="100"/>
      <c r="D865" s="100"/>
      <c r="E865" s="100"/>
      <c r="F865" s="100"/>
      <c r="G865" s="100"/>
      <c r="H865" s="100"/>
      <c r="I865" s="100"/>
      <c r="J865" s="100"/>
      <c r="K865" s="100"/>
      <c r="L865" s="100"/>
      <c r="M865" s="100"/>
      <c r="N865" s="100"/>
      <c r="O865" s="100"/>
      <c r="P865" s="100"/>
      <c r="Q865" s="100"/>
      <c r="R865" s="100"/>
      <c r="S865" s="100"/>
      <c r="T865" s="100"/>
      <c r="U865" s="100"/>
      <c r="V865" s="100"/>
      <c r="W865" s="100"/>
      <c r="X865" s="100"/>
    </row>
    <row r="866" spans="1:24" ht="14.25" customHeight="1">
      <c r="A866" s="100"/>
      <c r="B866" s="100"/>
      <c r="C866" s="100"/>
      <c r="D866" s="100"/>
      <c r="E866" s="100"/>
      <c r="F866" s="100"/>
      <c r="G866" s="100"/>
      <c r="H866" s="100"/>
      <c r="I866" s="100"/>
      <c r="J866" s="100"/>
      <c r="K866" s="100"/>
      <c r="L866" s="100"/>
      <c r="M866" s="100"/>
      <c r="N866" s="100"/>
      <c r="O866" s="100"/>
      <c r="P866" s="100"/>
      <c r="Q866" s="100"/>
      <c r="R866" s="100"/>
      <c r="S866" s="100"/>
      <c r="T866" s="100"/>
      <c r="U866" s="100"/>
      <c r="V866" s="100"/>
      <c r="W866" s="100"/>
      <c r="X866" s="100"/>
    </row>
    <row r="867" spans="1:24" ht="14.25" customHeight="1">
      <c r="A867" s="100"/>
      <c r="B867" s="100"/>
      <c r="C867" s="100"/>
      <c r="D867" s="100"/>
      <c r="E867" s="100"/>
      <c r="F867" s="100"/>
      <c r="G867" s="100"/>
      <c r="H867" s="100"/>
      <c r="I867" s="100"/>
      <c r="J867" s="100"/>
      <c r="K867" s="100"/>
      <c r="L867" s="100"/>
      <c r="M867" s="100"/>
      <c r="N867" s="100"/>
      <c r="O867" s="100"/>
      <c r="P867" s="100"/>
      <c r="Q867" s="100"/>
      <c r="R867" s="100"/>
      <c r="S867" s="100"/>
      <c r="T867" s="100"/>
      <c r="U867" s="100"/>
      <c r="V867" s="100"/>
      <c r="W867" s="100"/>
      <c r="X867" s="100"/>
    </row>
    <row r="868" spans="1:24" ht="14.25" customHeight="1">
      <c r="A868" s="100"/>
      <c r="B868" s="100"/>
      <c r="C868" s="100"/>
      <c r="D868" s="100"/>
      <c r="E868" s="100"/>
      <c r="F868" s="100"/>
      <c r="G868" s="100"/>
      <c r="H868" s="100"/>
      <c r="I868" s="100"/>
      <c r="J868" s="100"/>
      <c r="K868" s="100"/>
      <c r="L868" s="100"/>
      <c r="M868" s="100"/>
      <c r="N868" s="100"/>
      <c r="O868" s="100"/>
      <c r="P868" s="100"/>
      <c r="Q868" s="100"/>
      <c r="R868" s="100"/>
      <c r="S868" s="100"/>
      <c r="T868" s="100"/>
      <c r="U868" s="100"/>
      <c r="V868" s="100"/>
      <c r="W868" s="100"/>
      <c r="X868" s="100"/>
    </row>
    <row r="869" spans="1:24" ht="14.25" customHeight="1">
      <c r="A869" s="100"/>
      <c r="B869" s="100"/>
      <c r="C869" s="100"/>
      <c r="D869" s="100"/>
      <c r="E869" s="100"/>
      <c r="F869" s="100"/>
      <c r="G869" s="100"/>
      <c r="H869" s="100"/>
      <c r="I869" s="100"/>
      <c r="J869" s="100"/>
      <c r="K869" s="100"/>
      <c r="L869" s="100"/>
      <c r="M869" s="100"/>
      <c r="N869" s="100"/>
      <c r="O869" s="100"/>
      <c r="P869" s="100"/>
      <c r="Q869" s="100"/>
      <c r="R869" s="100"/>
      <c r="S869" s="100"/>
      <c r="T869" s="100"/>
      <c r="U869" s="100"/>
      <c r="V869" s="100"/>
      <c r="W869" s="100"/>
      <c r="X869" s="100"/>
    </row>
    <row r="870" spans="1:24" ht="14.25" customHeight="1">
      <c r="A870" s="100"/>
      <c r="B870" s="100"/>
      <c r="C870" s="100"/>
      <c r="D870" s="100"/>
      <c r="E870" s="100"/>
      <c r="F870" s="100"/>
      <c r="G870" s="100"/>
      <c r="H870" s="100"/>
      <c r="I870" s="100"/>
      <c r="J870" s="100"/>
      <c r="K870" s="100"/>
      <c r="L870" s="100"/>
      <c r="M870" s="100"/>
      <c r="N870" s="100"/>
      <c r="O870" s="100"/>
      <c r="P870" s="100"/>
      <c r="Q870" s="100"/>
      <c r="R870" s="100"/>
      <c r="S870" s="100"/>
      <c r="T870" s="100"/>
      <c r="U870" s="100"/>
      <c r="V870" s="100"/>
      <c r="W870" s="100"/>
      <c r="X870" s="100"/>
    </row>
    <row r="871" spans="1:24" ht="14.25" customHeight="1">
      <c r="A871" s="100"/>
      <c r="B871" s="100"/>
      <c r="C871" s="100"/>
      <c r="D871" s="100"/>
      <c r="E871" s="100"/>
      <c r="F871" s="100"/>
      <c r="G871" s="100"/>
      <c r="H871" s="100"/>
      <c r="I871" s="100"/>
      <c r="J871" s="100"/>
      <c r="K871" s="100"/>
      <c r="L871" s="100"/>
      <c r="M871" s="100"/>
      <c r="N871" s="100"/>
      <c r="O871" s="100"/>
      <c r="P871" s="100"/>
      <c r="Q871" s="100"/>
      <c r="R871" s="100"/>
      <c r="S871" s="100"/>
      <c r="T871" s="100"/>
      <c r="U871" s="100"/>
      <c r="V871" s="100"/>
      <c r="W871" s="100"/>
      <c r="X871" s="100"/>
    </row>
    <row r="872" spans="1:24" ht="14.25" customHeight="1">
      <c r="A872" s="100"/>
      <c r="B872" s="100"/>
      <c r="C872" s="100"/>
      <c r="D872" s="100"/>
      <c r="E872" s="100"/>
      <c r="F872" s="100"/>
      <c r="G872" s="100"/>
      <c r="H872" s="100"/>
      <c r="I872" s="100"/>
      <c r="J872" s="100"/>
      <c r="K872" s="100"/>
      <c r="L872" s="100"/>
      <c r="M872" s="100"/>
      <c r="N872" s="100"/>
      <c r="O872" s="100"/>
      <c r="P872" s="100"/>
      <c r="Q872" s="100"/>
      <c r="R872" s="100"/>
      <c r="S872" s="100"/>
      <c r="T872" s="100"/>
      <c r="U872" s="100"/>
      <c r="V872" s="100"/>
      <c r="W872" s="100"/>
      <c r="X872" s="100"/>
    </row>
    <row r="873" spans="1:24" ht="14.25" customHeight="1">
      <c r="A873" s="100"/>
      <c r="B873" s="100"/>
      <c r="C873" s="100"/>
      <c r="D873" s="100"/>
      <c r="E873" s="100"/>
      <c r="F873" s="100"/>
      <c r="G873" s="100"/>
      <c r="H873" s="100"/>
      <c r="I873" s="100"/>
      <c r="J873" s="100"/>
      <c r="K873" s="100"/>
      <c r="L873" s="100"/>
      <c r="M873" s="100"/>
      <c r="N873" s="100"/>
      <c r="O873" s="100"/>
      <c r="P873" s="100"/>
      <c r="Q873" s="100"/>
      <c r="R873" s="100"/>
      <c r="S873" s="100"/>
      <c r="T873" s="100"/>
      <c r="U873" s="100"/>
      <c r="V873" s="100"/>
      <c r="W873" s="100"/>
      <c r="X873" s="100"/>
    </row>
    <row r="874" spans="1:24" ht="14.25" customHeight="1">
      <c r="A874" s="100"/>
      <c r="B874" s="100"/>
      <c r="C874" s="100"/>
      <c r="D874" s="100"/>
      <c r="E874" s="100"/>
      <c r="F874" s="100"/>
      <c r="G874" s="100"/>
      <c r="H874" s="100"/>
      <c r="I874" s="100"/>
      <c r="J874" s="100"/>
      <c r="K874" s="100"/>
      <c r="L874" s="100"/>
      <c r="M874" s="100"/>
      <c r="N874" s="100"/>
      <c r="O874" s="100"/>
      <c r="P874" s="100"/>
      <c r="Q874" s="100"/>
      <c r="R874" s="100"/>
      <c r="S874" s="100"/>
      <c r="T874" s="100"/>
      <c r="U874" s="100"/>
      <c r="V874" s="100"/>
      <c r="W874" s="100"/>
      <c r="X874" s="100"/>
    </row>
    <row r="875" spans="1:24" ht="14.25" customHeight="1">
      <c r="A875" s="100"/>
      <c r="B875" s="100"/>
      <c r="C875" s="100"/>
      <c r="D875" s="100"/>
      <c r="E875" s="100"/>
      <c r="F875" s="100"/>
      <c r="G875" s="100"/>
      <c r="H875" s="100"/>
      <c r="I875" s="100"/>
      <c r="J875" s="100"/>
      <c r="K875" s="100"/>
      <c r="L875" s="100"/>
      <c r="M875" s="100"/>
      <c r="N875" s="100"/>
      <c r="O875" s="100"/>
      <c r="P875" s="100"/>
      <c r="Q875" s="100"/>
      <c r="R875" s="100"/>
      <c r="S875" s="100"/>
      <c r="T875" s="100"/>
      <c r="U875" s="100"/>
      <c r="V875" s="100"/>
      <c r="W875" s="100"/>
      <c r="X875" s="100"/>
    </row>
    <row r="876" spans="1:24" ht="14.25" customHeight="1">
      <c r="A876" s="100"/>
      <c r="B876" s="100"/>
      <c r="C876" s="100"/>
      <c r="D876" s="100"/>
      <c r="E876" s="100"/>
      <c r="F876" s="100"/>
      <c r="G876" s="100"/>
      <c r="H876" s="100"/>
      <c r="I876" s="100"/>
      <c r="J876" s="100"/>
      <c r="K876" s="100"/>
      <c r="L876" s="100"/>
      <c r="M876" s="100"/>
      <c r="N876" s="100"/>
      <c r="O876" s="100"/>
      <c r="P876" s="100"/>
      <c r="Q876" s="100"/>
      <c r="R876" s="100"/>
      <c r="S876" s="100"/>
      <c r="T876" s="100"/>
      <c r="U876" s="100"/>
      <c r="V876" s="100"/>
      <c r="W876" s="100"/>
      <c r="X876" s="100"/>
    </row>
    <row r="877" spans="1:24" ht="14.25" customHeight="1">
      <c r="A877" s="100"/>
      <c r="B877" s="100"/>
      <c r="C877" s="100"/>
      <c r="D877" s="100"/>
      <c r="E877" s="100"/>
      <c r="F877" s="100"/>
      <c r="G877" s="100"/>
      <c r="H877" s="100"/>
      <c r="I877" s="100"/>
      <c r="J877" s="100"/>
      <c r="K877" s="100"/>
      <c r="L877" s="100"/>
      <c r="M877" s="100"/>
      <c r="N877" s="100"/>
      <c r="O877" s="100"/>
      <c r="P877" s="100"/>
      <c r="Q877" s="100"/>
      <c r="R877" s="100"/>
      <c r="S877" s="100"/>
      <c r="T877" s="100"/>
      <c r="U877" s="100"/>
      <c r="V877" s="100"/>
      <c r="W877" s="100"/>
      <c r="X877" s="100"/>
    </row>
    <row r="878" spans="1:24" ht="14.25" customHeight="1">
      <c r="A878" s="100"/>
      <c r="B878" s="100"/>
      <c r="C878" s="100"/>
      <c r="D878" s="100"/>
      <c r="E878" s="100"/>
      <c r="F878" s="100"/>
      <c r="G878" s="100"/>
      <c r="H878" s="100"/>
      <c r="I878" s="100"/>
      <c r="J878" s="100"/>
      <c r="K878" s="100"/>
      <c r="L878" s="100"/>
      <c r="M878" s="100"/>
      <c r="N878" s="100"/>
      <c r="O878" s="100"/>
      <c r="P878" s="100"/>
      <c r="Q878" s="100"/>
      <c r="R878" s="100"/>
      <c r="S878" s="100"/>
      <c r="T878" s="100"/>
      <c r="U878" s="100"/>
      <c r="V878" s="100"/>
      <c r="W878" s="100"/>
      <c r="X878" s="100"/>
    </row>
    <row r="879" spans="1:24" ht="14.25" customHeight="1">
      <c r="A879" s="100"/>
      <c r="B879" s="100"/>
      <c r="C879" s="100"/>
      <c r="D879" s="100"/>
      <c r="E879" s="100"/>
      <c r="F879" s="100"/>
      <c r="G879" s="100"/>
      <c r="H879" s="100"/>
      <c r="I879" s="100"/>
      <c r="J879" s="100"/>
      <c r="K879" s="100"/>
      <c r="L879" s="100"/>
      <c r="M879" s="100"/>
      <c r="N879" s="100"/>
      <c r="O879" s="100"/>
      <c r="P879" s="100"/>
      <c r="Q879" s="100"/>
      <c r="R879" s="100"/>
      <c r="S879" s="100"/>
      <c r="T879" s="100"/>
      <c r="U879" s="100"/>
      <c r="V879" s="100"/>
      <c r="W879" s="100"/>
      <c r="X879" s="100"/>
    </row>
    <row r="880" spans="1:24" ht="14.25" customHeight="1">
      <c r="A880" s="100"/>
      <c r="B880" s="100"/>
      <c r="C880" s="100"/>
      <c r="D880" s="100"/>
      <c r="E880" s="100"/>
      <c r="F880" s="100"/>
      <c r="G880" s="100"/>
      <c r="H880" s="100"/>
      <c r="I880" s="100"/>
      <c r="J880" s="100"/>
      <c r="K880" s="100"/>
      <c r="L880" s="100"/>
      <c r="M880" s="100"/>
      <c r="N880" s="100"/>
      <c r="O880" s="100"/>
      <c r="P880" s="100"/>
      <c r="Q880" s="100"/>
      <c r="R880" s="100"/>
      <c r="S880" s="100"/>
      <c r="T880" s="100"/>
      <c r="U880" s="100"/>
      <c r="V880" s="100"/>
      <c r="W880" s="100"/>
      <c r="X880" s="100"/>
    </row>
    <row r="881" spans="1:24" ht="14.25" customHeight="1">
      <c r="A881" s="100"/>
      <c r="B881" s="100"/>
      <c r="C881" s="100"/>
      <c r="D881" s="100"/>
      <c r="E881" s="100"/>
      <c r="F881" s="100"/>
      <c r="G881" s="100"/>
      <c r="H881" s="100"/>
      <c r="I881" s="100"/>
      <c r="J881" s="100"/>
      <c r="K881" s="100"/>
      <c r="L881" s="100"/>
      <c r="M881" s="100"/>
      <c r="N881" s="100"/>
      <c r="O881" s="100"/>
      <c r="P881" s="100"/>
      <c r="Q881" s="100"/>
      <c r="R881" s="100"/>
      <c r="S881" s="100"/>
      <c r="T881" s="100"/>
      <c r="U881" s="100"/>
      <c r="V881" s="100"/>
      <c r="W881" s="100"/>
      <c r="X881" s="100"/>
    </row>
    <row r="882" spans="1:24" ht="14.25" customHeight="1">
      <c r="A882" s="100"/>
      <c r="B882" s="100"/>
      <c r="C882" s="100"/>
      <c r="D882" s="100"/>
      <c r="E882" s="100"/>
      <c r="F882" s="100"/>
      <c r="G882" s="100"/>
      <c r="H882" s="100"/>
      <c r="I882" s="100"/>
      <c r="J882" s="100"/>
      <c r="K882" s="100"/>
      <c r="L882" s="100"/>
      <c r="M882" s="100"/>
      <c r="N882" s="100"/>
      <c r="O882" s="100"/>
      <c r="P882" s="100"/>
      <c r="Q882" s="100"/>
      <c r="R882" s="100"/>
      <c r="S882" s="100"/>
      <c r="T882" s="100"/>
      <c r="U882" s="100"/>
      <c r="V882" s="100"/>
      <c r="W882" s="100"/>
      <c r="X882" s="100"/>
    </row>
    <row r="883" spans="1:24" ht="14.25" customHeight="1">
      <c r="A883" s="100"/>
      <c r="B883" s="100"/>
      <c r="C883" s="100"/>
      <c r="D883" s="100"/>
      <c r="E883" s="100"/>
      <c r="F883" s="100"/>
      <c r="G883" s="100"/>
      <c r="H883" s="100"/>
      <c r="I883" s="100"/>
      <c r="J883" s="100"/>
      <c r="K883" s="100"/>
      <c r="L883" s="100"/>
      <c r="M883" s="100"/>
      <c r="N883" s="100"/>
      <c r="O883" s="100"/>
      <c r="P883" s="100"/>
      <c r="Q883" s="100"/>
      <c r="R883" s="100"/>
      <c r="S883" s="100"/>
      <c r="T883" s="100"/>
      <c r="U883" s="100"/>
      <c r="V883" s="100"/>
      <c r="W883" s="100"/>
      <c r="X883" s="100"/>
    </row>
    <row r="884" spans="1:24" ht="14.25" customHeight="1">
      <c r="A884" s="100"/>
      <c r="B884" s="100"/>
      <c r="C884" s="100"/>
      <c r="D884" s="100"/>
      <c r="E884" s="100"/>
      <c r="F884" s="100"/>
      <c r="G884" s="100"/>
      <c r="H884" s="100"/>
      <c r="I884" s="100"/>
      <c r="J884" s="100"/>
      <c r="K884" s="100"/>
      <c r="L884" s="100"/>
      <c r="M884" s="100"/>
      <c r="N884" s="100"/>
      <c r="O884" s="100"/>
      <c r="P884" s="100"/>
      <c r="Q884" s="100"/>
      <c r="R884" s="100"/>
      <c r="S884" s="100"/>
      <c r="T884" s="100"/>
      <c r="U884" s="100"/>
      <c r="V884" s="100"/>
      <c r="W884" s="100"/>
      <c r="X884" s="100"/>
    </row>
    <row r="885" spans="1:24" ht="14.25" customHeight="1">
      <c r="A885" s="100"/>
      <c r="B885" s="100"/>
      <c r="C885" s="100"/>
      <c r="D885" s="100"/>
      <c r="E885" s="100"/>
      <c r="F885" s="100"/>
      <c r="G885" s="100"/>
      <c r="H885" s="100"/>
      <c r="I885" s="100"/>
      <c r="J885" s="100"/>
      <c r="K885" s="100"/>
      <c r="L885" s="100"/>
      <c r="M885" s="100"/>
      <c r="N885" s="100"/>
      <c r="O885" s="100"/>
      <c r="P885" s="100"/>
      <c r="Q885" s="100"/>
      <c r="R885" s="100"/>
      <c r="S885" s="100"/>
      <c r="T885" s="100"/>
      <c r="U885" s="100"/>
      <c r="V885" s="100"/>
      <c r="W885" s="100"/>
      <c r="X885" s="100"/>
    </row>
    <row r="886" spans="1:24" ht="14.25" customHeight="1">
      <c r="A886" s="100"/>
      <c r="B886" s="100"/>
      <c r="C886" s="100"/>
      <c r="D886" s="100"/>
      <c r="E886" s="100"/>
      <c r="F886" s="100"/>
      <c r="G886" s="100"/>
      <c r="H886" s="100"/>
      <c r="I886" s="100"/>
      <c r="J886" s="100"/>
      <c r="K886" s="100"/>
      <c r="L886" s="100"/>
      <c r="M886" s="100"/>
      <c r="N886" s="100"/>
      <c r="O886" s="100"/>
      <c r="P886" s="100"/>
      <c r="Q886" s="100"/>
      <c r="R886" s="100"/>
      <c r="S886" s="100"/>
      <c r="T886" s="100"/>
      <c r="U886" s="100"/>
      <c r="V886" s="100"/>
      <c r="W886" s="100"/>
      <c r="X886" s="100"/>
    </row>
    <row r="887" spans="1:24" ht="14.25" customHeight="1">
      <c r="A887" s="100"/>
      <c r="B887" s="100"/>
      <c r="C887" s="100"/>
      <c r="D887" s="100"/>
      <c r="E887" s="100"/>
      <c r="F887" s="100"/>
      <c r="G887" s="100"/>
      <c r="H887" s="100"/>
      <c r="I887" s="100"/>
      <c r="J887" s="100"/>
      <c r="K887" s="100"/>
      <c r="L887" s="100"/>
      <c r="M887" s="100"/>
      <c r="N887" s="100"/>
      <c r="O887" s="100"/>
      <c r="P887" s="100"/>
      <c r="Q887" s="100"/>
      <c r="R887" s="100"/>
      <c r="S887" s="100"/>
      <c r="T887" s="100"/>
      <c r="U887" s="100"/>
      <c r="V887" s="100"/>
      <c r="W887" s="100"/>
      <c r="X887" s="100"/>
    </row>
    <row r="888" spans="1:24" ht="14.25" customHeight="1">
      <c r="A888" s="100"/>
      <c r="B888" s="100"/>
      <c r="C888" s="100"/>
      <c r="D888" s="100"/>
      <c r="E888" s="100"/>
      <c r="F888" s="100"/>
      <c r="G888" s="100"/>
      <c r="H888" s="100"/>
      <c r="I888" s="100"/>
      <c r="J888" s="100"/>
      <c r="K888" s="100"/>
      <c r="L888" s="100"/>
      <c r="M888" s="100"/>
      <c r="N888" s="100"/>
      <c r="O888" s="100"/>
      <c r="P888" s="100"/>
      <c r="Q888" s="100"/>
      <c r="R888" s="100"/>
      <c r="S888" s="100"/>
      <c r="T888" s="100"/>
      <c r="U888" s="100"/>
      <c r="V888" s="100"/>
      <c r="W888" s="100"/>
      <c r="X888" s="100"/>
    </row>
    <row r="889" spans="1:24" ht="14.25" customHeight="1">
      <c r="A889" s="100"/>
      <c r="B889" s="100"/>
      <c r="C889" s="100"/>
      <c r="D889" s="100"/>
      <c r="E889" s="100"/>
      <c r="F889" s="100"/>
      <c r="G889" s="100"/>
      <c r="H889" s="100"/>
      <c r="I889" s="100"/>
      <c r="J889" s="100"/>
      <c r="K889" s="100"/>
      <c r="L889" s="100"/>
      <c r="M889" s="100"/>
      <c r="N889" s="100"/>
      <c r="O889" s="100"/>
      <c r="P889" s="100"/>
      <c r="Q889" s="100"/>
      <c r="R889" s="100"/>
      <c r="S889" s="100"/>
      <c r="T889" s="100"/>
      <c r="U889" s="100"/>
      <c r="V889" s="100"/>
      <c r="W889" s="100"/>
      <c r="X889" s="100"/>
    </row>
    <row r="890" spans="1:24" ht="14.25" customHeight="1">
      <c r="A890" s="100"/>
      <c r="B890" s="100"/>
      <c r="C890" s="100"/>
      <c r="D890" s="100"/>
      <c r="E890" s="100"/>
      <c r="F890" s="100"/>
      <c r="G890" s="100"/>
      <c r="H890" s="100"/>
      <c r="I890" s="100"/>
      <c r="J890" s="100"/>
      <c r="K890" s="100"/>
      <c r="L890" s="100"/>
      <c r="M890" s="100"/>
      <c r="N890" s="100"/>
      <c r="O890" s="100"/>
      <c r="P890" s="100"/>
      <c r="Q890" s="100"/>
      <c r="R890" s="100"/>
      <c r="S890" s="100"/>
      <c r="T890" s="100"/>
      <c r="U890" s="100"/>
      <c r="V890" s="100"/>
      <c r="W890" s="100"/>
      <c r="X890" s="100"/>
    </row>
    <row r="891" spans="1:24" ht="14.25" customHeight="1">
      <c r="A891" s="100"/>
      <c r="B891" s="100"/>
      <c r="C891" s="100"/>
      <c r="D891" s="100"/>
      <c r="E891" s="100"/>
      <c r="F891" s="100"/>
      <c r="G891" s="100"/>
      <c r="H891" s="100"/>
      <c r="I891" s="100"/>
      <c r="J891" s="100"/>
      <c r="K891" s="100"/>
      <c r="L891" s="100"/>
      <c r="M891" s="100"/>
      <c r="N891" s="100"/>
      <c r="O891" s="100"/>
      <c r="P891" s="100"/>
      <c r="Q891" s="100"/>
      <c r="R891" s="100"/>
      <c r="S891" s="100"/>
      <c r="T891" s="100"/>
      <c r="U891" s="100"/>
      <c r="V891" s="100"/>
      <c r="W891" s="100"/>
      <c r="X891" s="100"/>
    </row>
    <row r="892" spans="1:24" ht="14.25" customHeight="1">
      <c r="A892" s="100"/>
      <c r="B892" s="100"/>
      <c r="C892" s="100"/>
      <c r="D892" s="100"/>
      <c r="E892" s="100"/>
      <c r="F892" s="100"/>
      <c r="G892" s="100"/>
      <c r="H892" s="100"/>
      <c r="I892" s="100"/>
      <c r="J892" s="100"/>
      <c r="K892" s="100"/>
      <c r="L892" s="100"/>
      <c r="M892" s="100"/>
      <c r="N892" s="100"/>
      <c r="O892" s="100"/>
      <c r="P892" s="100"/>
      <c r="Q892" s="100"/>
      <c r="R892" s="100"/>
      <c r="S892" s="100"/>
      <c r="T892" s="100"/>
      <c r="U892" s="100"/>
      <c r="V892" s="100"/>
      <c r="W892" s="100"/>
      <c r="X892" s="100"/>
    </row>
    <row r="893" spans="1:24" ht="14.25" customHeight="1">
      <c r="A893" s="100"/>
      <c r="B893" s="100"/>
      <c r="C893" s="100"/>
      <c r="D893" s="100"/>
      <c r="E893" s="100"/>
      <c r="F893" s="100"/>
      <c r="G893" s="100"/>
      <c r="H893" s="100"/>
      <c r="I893" s="100"/>
      <c r="J893" s="100"/>
      <c r="K893" s="100"/>
      <c r="L893" s="100"/>
      <c r="M893" s="100"/>
      <c r="N893" s="100"/>
      <c r="O893" s="100"/>
      <c r="P893" s="100"/>
      <c r="Q893" s="100"/>
      <c r="R893" s="100"/>
      <c r="S893" s="100"/>
      <c r="T893" s="100"/>
      <c r="U893" s="100"/>
      <c r="V893" s="100"/>
      <c r="W893" s="100"/>
      <c r="X893" s="100"/>
    </row>
    <row r="894" spans="1:24" ht="14.25" customHeight="1">
      <c r="A894" s="100"/>
      <c r="B894" s="100"/>
      <c r="C894" s="100"/>
      <c r="D894" s="100"/>
      <c r="E894" s="100"/>
      <c r="F894" s="100"/>
      <c r="G894" s="100"/>
      <c r="H894" s="100"/>
      <c r="I894" s="100"/>
      <c r="J894" s="100"/>
      <c r="K894" s="100"/>
      <c r="L894" s="100"/>
      <c r="M894" s="100"/>
      <c r="N894" s="100"/>
      <c r="O894" s="100"/>
      <c r="P894" s="100"/>
      <c r="Q894" s="100"/>
      <c r="R894" s="100"/>
      <c r="S894" s="100"/>
      <c r="T894" s="100"/>
      <c r="U894" s="100"/>
      <c r="V894" s="100"/>
      <c r="W894" s="100"/>
      <c r="X894" s="100"/>
    </row>
    <row r="895" spans="1:24" ht="14.25" customHeight="1">
      <c r="A895" s="100"/>
      <c r="B895" s="100"/>
      <c r="C895" s="100"/>
      <c r="D895" s="100"/>
      <c r="E895" s="100"/>
      <c r="F895" s="100"/>
      <c r="G895" s="100"/>
      <c r="H895" s="100"/>
      <c r="I895" s="100"/>
      <c r="J895" s="100"/>
      <c r="K895" s="100"/>
      <c r="L895" s="100"/>
      <c r="M895" s="100"/>
      <c r="N895" s="100"/>
      <c r="O895" s="100"/>
      <c r="P895" s="100"/>
      <c r="Q895" s="100"/>
      <c r="R895" s="100"/>
      <c r="S895" s="100"/>
      <c r="T895" s="100"/>
      <c r="U895" s="100"/>
      <c r="V895" s="100"/>
      <c r="W895" s="100"/>
      <c r="X895" s="100"/>
    </row>
    <row r="896" spans="1:24" ht="14.25" customHeight="1">
      <c r="A896" s="100"/>
      <c r="B896" s="100"/>
      <c r="C896" s="100"/>
      <c r="D896" s="100"/>
      <c r="E896" s="100"/>
      <c r="F896" s="100"/>
      <c r="G896" s="100"/>
      <c r="H896" s="100"/>
      <c r="I896" s="100"/>
      <c r="J896" s="100"/>
      <c r="K896" s="100"/>
      <c r="L896" s="100"/>
      <c r="M896" s="100"/>
      <c r="N896" s="100"/>
      <c r="O896" s="100"/>
      <c r="P896" s="100"/>
      <c r="Q896" s="100"/>
      <c r="R896" s="100"/>
      <c r="S896" s="100"/>
      <c r="T896" s="100"/>
      <c r="U896" s="100"/>
      <c r="V896" s="100"/>
      <c r="W896" s="100"/>
      <c r="X896" s="100"/>
    </row>
    <row r="897" spans="1:24" ht="14.25" customHeight="1">
      <c r="A897" s="100"/>
      <c r="B897" s="100"/>
      <c r="C897" s="100"/>
      <c r="D897" s="100"/>
      <c r="E897" s="100"/>
      <c r="F897" s="100"/>
      <c r="G897" s="100"/>
      <c r="H897" s="100"/>
      <c r="I897" s="100"/>
      <c r="J897" s="100"/>
      <c r="K897" s="100"/>
      <c r="L897" s="100"/>
      <c r="M897" s="100"/>
      <c r="N897" s="100"/>
      <c r="O897" s="100"/>
      <c r="P897" s="100"/>
      <c r="Q897" s="100"/>
      <c r="R897" s="100"/>
      <c r="S897" s="100"/>
      <c r="T897" s="100"/>
      <c r="U897" s="100"/>
      <c r="V897" s="100"/>
      <c r="W897" s="100"/>
      <c r="X897" s="100"/>
    </row>
    <row r="898" spans="1:24" ht="14.25" customHeight="1">
      <c r="A898" s="100"/>
      <c r="B898" s="100"/>
      <c r="C898" s="100"/>
      <c r="D898" s="100"/>
      <c r="E898" s="100"/>
      <c r="F898" s="100"/>
      <c r="G898" s="100"/>
      <c r="H898" s="100"/>
      <c r="I898" s="100"/>
      <c r="J898" s="100"/>
      <c r="K898" s="100"/>
      <c r="L898" s="100"/>
      <c r="M898" s="100"/>
      <c r="N898" s="100"/>
      <c r="O898" s="100"/>
      <c r="P898" s="100"/>
      <c r="Q898" s="100"/>
      <c r="R898" s="100"/>
      <c r="S898" s="100"/>
      <c r="T898" s="100"/>
      <c r="U898" s="100"/>
      <c r="V898" s="100"/>
      <c r="W898" s="100"/>
      <c r="X898" s="100"/>
    </row>
    <row r="899" spans="1:24" ht="14.25" customHeight="1">
      <c r="A899" s="100"/>
      <c r="B899" s="100"/>
      <c r="C899" s="100"/>
      <c r="D899" s="100"/>
      <c r="E899" s="100"/>
      <c r="F899" s="100"/>
      <c r="G899" s="100"/>
      <c r="H899" s="100"/>
      <c r="I899" s="100"/>
      <c r="J899" s="100"/>
      <c r="K899" s="100"/>
      <c r="L899" s="100"/>
      <c r="M899" s="100"/>
      <c r="N899" s="100"/>
      <c r="O899" s="100"/>
      <c r="P899" s="100"/>
      <c r="Q899" s="100"/>
      <c r="R899" s="100"/>
      <c r="S899" s="100"/>
      <c r="T899" s="100"/>
      <c r="U899" s="100"/>
      <c r="V899" s="100"/>
      <c r="W899" s="100"/>
      <c r="X899" s="100"/>
    </row>
    <row r="900" spans="1:24" ht="14.25" customHeight="1">
      <c r="A900" s="100"/>
      <c r="B900" s="100"/>
      <c r="C900" s="100"/>
      <c r="D900" s="100"/>
      <c r="E900" s="100"/>
      <c r="F900" s="100"/>
      <c r="G900" s="100"/>
      <c r="H900" s="100"/>
      <c r="I900" s="100"/>
      <c r="J900" s="100"/>
      <c r="K900" s="100"/>
      <c r="L900" s="100"/>
      <c r="M900" s="100"/>
      <c r="N900" s="100"/>
      <c r="O900" s="100"/>
      <c r="P900" s="100"/>
      <c r="Q900" s="100"/>
      <c r="R900" s="100"/>
      <c r="S900" s="100"/>
      <c r="T900" s="100"/>
      <c r="U900" s="100"/>
      <c r="V900" s="100"/>
      <c r="W900" s="100"/>
      <c r="X900" s="100"/>
    </row>
    <row r="901" spans="1:24" ht="14.25" customHeight="1">
      <c r="A901" s="100"/>
      <c r="B901" s="100"/>
      <c r="C901" s="100"/>
      <c r="D901" s="100"/>
      <c r="E901" s="100"/>
      <c r="F901" s="100"/>
      <c r="G901" s="100"/>
      <c r="H901" s="100"/>
      <c r="I901" s="100"/>
      <c r="J901" s="100"/>
      <c r="K901" s="100"/>
      <c r="L901" s="100"/>
      <c r="M901" s="100"/>
      <c r="N901" s="100"/>
      <c r="O901" s="100"/>
      <c r="P901" s="100"/>
      <c r="Q901" s="100"/>
      <c r="R901" s="100"/>
      <c r="S901" s="100"/>
      <c r="T901" s="100"/>
      <c r="U901" s="100"/>
      <c r="V901" s="100"/>
      <c r="W901" s="100"/>
      <c r="X901" s="100"/>
    </row>
    <row r="902" spans="1:24" ht="14.25" customHeight="1">
      <c r="A902" s="100"/>
      <c r="B902" s="100"/>
      <c r="C902" s="100"/>
      <c r="D902" s="100"/>
      <c r="E902" s="100"/>
      <c r="F902" s="100"/>
      <c r="G902" s="100"/>
      <c r="H902" s="100"/>
      <c r="I902" s="100"/>
      <c r="J902" s="100"/>
      <c r="K902" s="100"/>
      <c r="L902" s="100"/>
      <c r="M902" s="100"/>
      <c r="N902" s="100"/>
      <c r="O902" s="100"/>
      <c r="P902" s="100"/>
      <c r="Q902" s="100"/>
      <c r="R902" s="100"/>
      <c r="S902" s="100"/>
      <c r="T902" s="100"/>
      <c r="U902" s="100"/>
      <c r="V902" s="100"/>
      <c r="W902" s="100"/>
      <c r="X902" s="100"/>
    </row>
    <row r="903" spans="1:24" ht="14.25" customHeight="1">
      <c r="A903" s="100"/>
      <c r="B903" s="100"/>
      <c r="C903" s="100"/>
      <c r="D903" s="100"/>
      <c r="E903" s="100"/>
      <c r="F903" s="100"/>
      <c r="G903" s="100"/>
      <c r="H903" s="100"/>
      <c r="I903" s="100"/>
      <c r="J903" s="100"/>
      <c r="K903" s="100"/>
      <c r="L903" s="100"/>
      <c r="M903" s="100"/>
      <c r="N903" s="100"/>
      <c r="O903" s="100"/>
      <c r="P903" s="100"/>
      <c r="Q903" s="100"/>
      <c r="R903" s="100"/>
      <c r="S903" s="100"/>
      <c r="T903" s="100"/>
      <c r="U903" s="100"/>
      <c r="V903" s="100"/>
      <c r="W903" s="100"/>
      <c r="X903" s="100"/>
    </row>
    <row r="904" spans="1:24" ht="14.25" customHeight="1">
      <c r="A904" s="100"/>
      <c r="B904" s="100"/>
      <c r="C904" s="100"/>
      <c r="D904" s="100"/>
      <c r="E904" s="100"/>
      <c r="F904" s="100"/>
      <c r="G904" s="100"/>
      <c r="H904" s="100"/>
      <c r="I904" s="100"/>
      <c r="J904" s="100"/>
      <c r="K904" s="100"/>
      <c r="L904" s="100"/>
      <c r="M904" s="100"/>
      <c r="N904" s="100"/>
      <c r="O904" s="100"/>
      <c r="P904" s="100"/>
      <c r="Q904" s="100"/>
      <c r="R904" s="100"/>
      <c r="S904" s="100"/>
      <c r="T904" s="100"/>
      <c r="U904" s="100"/>
      <c r="V904" s="100"/>
      <c r="W904" s="100"/>
      <c r="X904" s="100"/>
    </row>
    <row r="905" spans="1:24" ht="14.25" customHeight="1">
      <c r="A905" s="100"/>
      <c r="B905" s="100"/>
      <c r="C905" s="100"/>
      <c r="D905" s="100"/>
      <c r="E905" s="100"/>
      <c r="F905" s="100"/>
      <c r="G905" s="100"/>
      <c r="H905" s="100"/>
      <c r="I905" s="100"/>
      <c r="J905" s="100"/>
      <c r="K905" s="100"/>
      <c r="L905" s="100"/>
      <c r="M905" s="100"/>
      <c r="N905" s="100"/>
      <c r="O905" s="100"/>
      <c r="P905" s="100"/>
      <c r="Q905" s="100"/>
      <c r="R905" s="100"/>
      <c r="S905" s="100"/>
      <c r="T905" s="100"/>
      <c r="U905" s="100"/>
      <c r="V905" s="100"/>
      <c r="W905" s="100"/>
      <c r="X905" s="100"/>
    </row>
    <row r="906" spans="1:24" ht="14.25" customHeight="1">
      <c r="A906" s="100"/>
      <c r="B906" s="100"/>
      <c r="C906" s="100"/>
      <c r="D906" s="100"/>
      <c r="E906" s="100"/>
      <c r="F906" s="100"/>
      <c r="G906" s="100"/>
      <c r="H906" s="100"/>
      <c r="I906" s="100"/>
      <c r="J906" s="100"/>
      <c r="K906" s="100"/>
      <c r="L906" s="100"/>
      <c r="M906" s="100"/>
      <c r="N906" s="100"/>
      <c r="O906" s="100"/>
      <c r="P906" s="100"/>
      <c r="Q906" s="100"/>
      <c r="R906" s="100"/>
      <c r="S906" s="100"/>
      <c r="T906" s="100"/>
      <c r="U906" s="100"/>
      <c r="V906" s="100"/>
      <c r="W906" s="100"/>
      <c r="X906" s="100"/>
    </row>
    <row r="907" spans="1:24" ht="14.25" customHeight="1">
      <c r="A907" s="100"/>
      <c r="B907" s="100"/>
      <c r="C907" s="100"/>
      <c r="D907" s="100"/>
      <c r="E907" s="100"/>
      <c r="F907" s="100"/>
      <c r="G907" s="100"/>
      <c r="H907" s="100"/>
      <c r="I907" s="100"/>
      <c r="J907" s="100"/>
      <c r="K907" s="100"/>
      <c r="L907" s="100"/>
      <c r="M907" s="100"/>
      <c r="N907" s="100"/>
      <c r="O907" s="100"/>
      <c r="P907" s="100"/>
      <c r="Q907" s="100"/>
      <c r="R907" s="100"/>
      <c r="S907" s="100"/>
      <c r="T907" s="100"/>
      <c r="U907" s="100"/>
      <c r="V907" s="100"/>
      <c r="W907" s="100"/>
      <c r="X907" s="100"/>
    </row>
    <row r="908" spans="1:24" ht="14.25" customHeight="1">
      <c r="A908" s="100"/>
      <c r="B908" s="100"/>
      <c r="C908" s="100"/>
      <c r="D908" s="100"/>
      <c r="E908" s="100"/>
      <c r="F908" s="100"/>
      <c r="G908" s="100"/>
      <c r="H908" s="100"/>
      <c r="I908" s="100"/>
      <c r="J908" s="100"/>
      <c r="K908" s="100"/>
      <c r="L908" s="100"/>
      <c r="M908" s="100"/>
      <c r="N908" s="100"/>
      <c r="O908" s="100"/>
      <c r="P908" s="100"/>
      <c r="Q908" s="100"/>
      <c r="R908" s="100"/>
      <c r="S908" s="100"/>
      <c r="T908" s="100"/>
      <c r="U908" s="100"/>
      <c r="V908" s="100"/>
      <c r="W908" s="100"/>
      <c r="X908" s="100"/>
    </row>
    <row r="909" spans="1:24" ht="14.25" customHeight="1">
      <c r="A909" s="100"/>
      <c r="B909" s="100"/>
      <c r="C909" s="100"/>
      <c r="D909" s="100"/>
      <c r="E909" s="100"/>
      <c r="F909" s="100"/>
      <c r="G909" s="100"/>
      <c r="H909" s="100"/>
      <c r="I909" s="100"/>
      <c r="J909" s="100"/>
      <c r="K909" s="100"/>
      <c r="L909" s="100"/>
      <c r="M909" s="100"/>
      <c r="N909" s="100"/>
      <c r="O909" s="100"/>
      <c r="P909" s="100"/>
      <c r="Q909" s="100"/>
      <c r="R909" s="100"/>
      <c r="S909" s="100"/>
      <c r="T909" s="100"/>
      <c r="U909" s="100"/>
      <c r="V909" s="100"/>
      <c r="W909" s="100"/>
      <c r="X909" s="100"/>
    </row>
    <row r="910" spans="1:24" ht="14.25" customHeight="1">
      <c r="A910" s="100"/>
      <c r="B910" s="100"/>
      <c r="C910" s="100"/>
      <c r="D910" s="100"/>
      <c r="E910" s="100"/>
      <c r="F910" s="100"/>
      <c r="G910" s="100"/>
      <c r="H910" s="100"/>
      <c r="I910" s="100"/>
      <c r="J910" s="100"/>
      <c r="K910" s="100"/>
      <c r="L910" s="100"/>
      <c r="M910" s="100"/>
      <c r="N910" s="100"/>
      <c r="O910" s="100"/>
      <c r="P910" s="100"/>
      <c r="Q910" s="100"/>
      <c r="R910" s="100"/>
      <c r="S910" s="100"/>
      <c r="T910" s="100"/>
      <c r="U910" s="100"/>
      <c r="V910" s="100"/>
      <c r="W910" s="100"/>
      <c r="X910" s="100"/>
    </row>
    <row r="911" spans="1:24" ht="14.25" customHeight="1">
      <c r="A911" s="100"/>
      <c r="B911" s="100"/>
      <c r="C911" s="100"/>
      <c r="D911" s="100"/>
      <c r="E911" s="100"/>
      <c r="F911" s="100"/>
      <c r="G911" s="100"/>
      <c r="H911" s="100"/>
      <c r="I911" s="100"/>
      <c r="J911" s="100"/>
      <c r="K911" s="100"/>
      <c r="L911" s="100"/>
      <c r="M911" s="100"/>
      <c r="N911" s="100"/>
      <c r="O911" s="100"/>
      <c r="P911" s="100"/>
      <c r="Q911" s="100"/>
      <c r="R911" s="100"/>
      <c r="S911" s="100"/>
      <c r="T911" s="100"/>
      <c r="U911" s="100"/>
      <c r="V911" s="100"/>
      <c r="W911" s="100"/>
      <c r="X911" s="100"/>
    </row>
    <row r="912" spans="1:24" ht="14.25" customHeight="1">
      <c r="A912" s="100"/>
      <c r="B912" s="100"/>
      <c r="C912" s="100"/>
      <c r="D912" s="100"/>
      <c r="E912" s="100"/>
      <c r="F912" s="100"/>
      <c r="G912" s="100"/>
      <c r="H912" s="100"/>
      <c r="I912" s="100"/>
      <c r="J912" s="100"/>
      <c r="K912" s="100"/>
      <c r="L912" s="100"/>
      <c r="M912" s="100"/>
      <c r="N912" s="100"/>
      <c r="O912" s="100"/>
      <c r="P912" s="100"/>
      <c r="Q912" s="100"/>
      <c r="R912" s="100"/>
      <c r="S912" s="100"/>
      <c r="T912" s="100"/>
      <c r="U912" s="100"/>
      <c r="V912" s="100"/>
      <c r="W912" s="100"/>
      <c r="X912" s="100"/>
    </row>
    <row r="913" spans="1:24" ht="14.25" customHeight="1">
      <c r="A913" s="100"/>
      <c r="B913" s="100"/>
      <c r="C913" s="100"/>
      <c r="D913" s="100"/>
      <c r="E913" s="100"/>
      <c r="F913" s="100"/>
      <c r="G913" s="100"/>
      <c r="H913" s="100"/>
      <c r="I913" s="100"/>
      <c r="J913" s="100"/>
      <c r="K913" s="100"/>
      <c r="L913" s="100"/>
      <c r="M913" s="100"/>
      <c r="N913" s="100"/>
      <c r="O913" s="100"/>
      <c r="P913" s="100"/>
      <c r="Q913" s="100"/>
      <c r="R913" s="100"/>
      <c r="S913" s="100"/>
      <c r="T913" s="100"/>
      <c r="U913" s="100"/>
      <c r="V913" s="100"/>
      <c r="W913" s="100"/>
      <c r="X913" s="100"/>
    </row>
    <row r="914" spans="1:24" ht="14.25" customHeight="1">
      <c r="A914" s="100"/>
      <c r="B914" s="100"/>
      <c r="C914" s="100"/>
      <c r="D914" s="100"/>
      <c r="E914" s="100"/>
      <c r="F914" s="100"/>
      <c r="G914" s="100"/>
      <c r="H914" s="100"/>
      <c r="I914" s="100"/>
      <c r="J914" s="100"/>
      <c r="K914" s="100"/>
      <c r="L914" s="100"/>
      <c r="M914" s="100"/>
      <c r="N914" s="100"/>
      <c r="O914" s="100"/>
      <c r="P914" s="100"/>
      <c r="Q914" s="100"/>
      <c r="R914" s="100"/>
      <c r="S914" s="100"/>
      <c r="T914" s="100"/>
      <c r="U914" s="100"/>
      <c r="V914" s="100"/>
      <c r="W914" s="100"/>
      <c r="X914" s="100"/>
    </row>
    <row r="915" spans="1:24" ht="14.25" customHeight="1">
      <c r="A915" s="100"/>
      <c r="B915" s="100"/>
      <c r="C915" s="100"/>
      <c r="D915" s="100"/>
      <c r="E915" s="100"/>
      <c r="F915" s="100"/>
      <c r="G915" s="100"/>
      <c r="H915" s="100"/>
      <c r="I915" s="100"/>
      <c r="J915" s="100"/>
      <c r="K915" s="100"/>
      <c r="L915" s="100"/>
      <c r="M915" s="100"/>
      <c r="N915" s="100"/>
      <c r="O915" s="100"/>
      <c r="P915" s="100"/>
      <c r="Q915" s="100"/>
      <c r="R915" s="100"/>
      <c r="S915" s="100"/>
      <c r="T915" s="100"/>
      <c r="U915" s="100"/>
      <c r="V915" s="100"/>
      <c r="W915" s="100"/>
      <c r="X915" s="100"/>
    </row>
    <row r="916" spans="1:24" ht="14.25" customHeight="1">
      <c r="A916" s="100"/>
      <c r="B916" s="100"/>
      <c r="C916" s="100"/>
      <c r="D916" s="100"/>
      <c r="E916" s="100"/>
      <c r="F916" s="100"/>
      <c r="G916" s="100"/>
      <c r="H916" s="100"/>
      <c r="I916" s="100"/>
      <c r="J916" s="100"/>
      <c r="K916" s="100"/>
      <c r="L916" s="100"/>
      <c r="M916" s="100"/>
      <c r="N916" s="100"/>
      <c r="O916" s="100"/>
      <c r="P916" s="100"/>
      <c r="Q916" s="100"/>
      <c r="R916" s="100"/>
      <c r="S916" s="100"/>
      <c r="T916" s="100"/>
      <c r="U916" s="100"/>
      <c r="V916" s="100"/>
      <c r="W916" s="100"/>
      <c r="X916" s="100"/>
    </row>
    <row r="917" spans="1:24" ht="14.25" customHeight="1">
      <c r="A917" s="100"/>
      <c r="B917" s="100"/>
      <c r="C917" s="100"/>
      <c r="D917" s="100"/>
      <c r="E917" s="100"/>
      <c r="F917" s="100"/>
      <c r="G917" s="100"/>
      <c r="H917" s="100"/>
      <c r="I917" s="100"/>
      <c r="J917" s="100"/>
      <c r="K917" s="100"/>
      <c r="L917" s="100"/>
      <c r="M917" s="100"/>
      <c r="N917" s="100"/>
      <c r="O917" s="100"/>
      <c r="P917" s="100"/>
      <c r="Q917" s="100"/>
      <c r="R917" s="100"/>
      <c r="S917" s="100"/>
      <c r="T917" s="100"/>
      <c r="U917" s="100"/>
      <c r="V917" s="100"/>
      <c r="W917" s="100"/>
      <c r="X917" s="100"/>
    </row>
    <row r="918" spans="1:24" ht="14.25" customHeight="1">
      <c r="A918" s="100"/>
      <c r="B918" s="100"/>
      <c r="C918" s="100"/>
      <c r="D918" s="100"/>
      <c r="E918" s="100"/>
      <c r="F918" s="100"/>
      <c r="G918" s="100"/>
      <c r="H918" s="100"/>
      <c r="I918" s="100"/>
      <c r="J918" s="100"/>
      <c r="K918" s="100"/>
      <c r="L918" s="100"/>
      <c r="M918" s="100"/>
      <c r="N918" s="100"/>
      <c r="O918" s="100"/>
      <c r="P918" s="100"/>
      <c r="Q918" s="100"/>
      <c r="R918" s="100"/>
      <c r="S918" s="100"/>
      <c r="T918" s="100"/>
      <c r="U918" s="100"/>
      <c r="V918" s="100"/>
      <c r="W918" s="100"/>
      <c r="X918" s="100"/>
    </row>
    <row r="919" spans="1:24" ht="14.25" customHeight="1">
      <c r="A919" s="100"/>
      <c r="B919" s="100"/>
      <c r="C919" s="100"/>
      <c r="D919" s="100"/>
      <c r="E919" s="100"/>
      <c r="F919" s="100"/>
      <c r="G919" s="100"/>
      <c r="H919" s="100"/>
      <c r="I919" s="100"/>
      <c r="J919" s="100"/>
      <c r="K919" s="100"/>
      <c r="L919" s="100"/>
      <c r="M919" s="100"/>
      <c r="N919" s="100"/>
      <c r="O919" s="100"/>
      <c r="P919" s="100"/>
      <c r="Q919" s="100"/>
      <c r="R919" s="100"/>
      <c r="S919" s="100"/>
      <c r="T919" s="100"/>
      <c r="U919" s="100"/>
      <c r="V919" s="100"/>
      <c r="W919" s="100"/>
      <c r="X919" s="100"/>
    </row>
    <row r="920" spans="1:24" ht="14.25" customHeight="1">
      <c r="A920" s="100"/>
      <c r="B920" s="100"/>
      <c r="C920" s="100"/>
      <c r="D920" s="100"/>
      <c r="E920" s="100"/>
      <c r="F920" s="100"/>
      <c r="G920" s="100"/>
      <c r="H920" s="100"/>
      <c r="I920" s="100"/>
      <c r="J920" s="100"/>
      <c r="K920" s="100"/>
      <c r="L920" s="100"/>
      <c r="M920" s="100"/>
      <c r="N920" s="100"/>
      <c r="O920" s="100"/>
      <c r="P920" s="100"/>
      <c r="Q920" s="100"/>
      <c r="R920" s="100"/>
      <c r="S920" s="100"/>
      <c r="T920" s="100"/>
      <c r="U920" s="100"/>
      <c r="V920" s="100"/>
      <c r="W920" s="100"/>
      <c r="X920" s="100"/>
    </row>
    <row r="921" spans="1:24" ht="14.25" customHeight="1">
      <c r="A921" s="100"/>
      <c r="B921" s="100"/>
      <c r="C921" s="100"/>
      <c r="D921" s="100"/>
      <c r="E921" s="100"/>
      <c r="F921" s="100"/>
      <c r="G921" s="100"/>
      <c r="H921" s="100"/>
      <c r="I921" s="100"/>
      <c r="J921" s="100"/>
      <c r="K921" s="100"/>
      <c r="L921" s="100"/>
      <c r="M921" s="100"/>
      <c r="N921" s="100"/>
      <c r="O921" s="100"/>
      <c r="P921" s="100"/>
      <c r="Q921" s="100"/>
      <c r="R921" s="100"/>
      <c r="S921" s="100"/>
      <c r="T921" s="100"/>
      <c r="U921" s="100"/>
      <c r="V921" s="100"/>
      <c r="W921" s="100"/>
      <c r="X921" s="100"/>
    </row>
    <row r="922" spans="1:24" ht="14.25" customHeight="1">
      <c r="A922" s="100"/>
      <c r="B922" s="100"/>
      <c r="C922" s="100"/>
      <c r="D922" s="100"/>
      <c r="E922" s="100"/>
      <c r="F922" s="100"/>
      <c r="G922" s="100"/>
      <c r="H922" s="100"/>
      <c r="I922" s="100"/>
      <c r="J922" s="100"/>
      <c r="K922" s="100"/>
      <c r="L922" s="100"/>
      <c r="M922" s="100"/>
      <c r="N922" s="100"/>
      <c r="O922" s="100"/>
      <c r="P922" s="100"/>
      <c r="Q922" s="100"/>
      <c r="R922" s="100"/>
      <c r="S922" s="100"/>
      <c r="T922" s="100"/>
      <c r="U922" s="100"/>
      <c r="V922" s="100"/>
      <c r="W922" s="100"/>
      <c r="X922" s="100"/>
    </row>
    <row r="923" spans="1:24" ht="14.25" customHeight="1">
      <c r="A923" s="100"/>
      <c r="B923" s="100"/>
      <c r="C923" s="100"/>
      <c r="D923" s="100"/>
      <c r="E923" s="100"/>
      <c r="F923" s="100"/>
      <c r="G923" s="100"/>
      <c r="H923" s="100"/>
      <c r="I923" s="100"/>
      <c r="J923" s="100"/>
      <c r="K923" s="100"/>
      <c r="L923" s="100"/>
      <c r="M923" s="100"/>
      <c r="N923" s="100"/>
      <c r="O923" s="100"/>
      <c r="P923" s="100"/>
      <c r="Q923" s="100"/>
      <c r="R923" s="100"/>
      <c r="S923" s="100"/>
      <c r="T923" s="100"/>
      <c r="U923" s="100"/>
      <c r="V923" s="100"/>
      <c r="W923" s="100"/>
      <c r="X923" s="100"/>
    </row>
    <row r="924" spans="1:24" ht="14.25" customHeight="1">
      <c r="A924" s="100"/>
      <c r="B924" s="100"/>
      <c r="C924" s="100"/>
      <c r="D924" s="100"/>
      <c r="E924" s="100"/>
      <c r="F924" s="100"/>
      <c r="G924" s="100"/>
      <c r="H924" s="100"/>
      <c r="I924" s="100"/>
      <c r="J924" s="100"/>
      <c r="K924" s="100"/>
      <c r="L924" s="100"/>
      <c r="M924" s="100"/>
      <c r="N924" s="100"/>
      <c r="O924" s="100"/>
      <c r="P924" s="100"/>
      <c r="Q924" s="100"/>
      <c r="R924" s="100"/>
      <c r="S924" s="100"/>
      <c r="T924" s="100"/>
      <c r="U924" s="100"/>
      <c r="V924" s="100"/>
      <c r="W924" s="100"/>
      <c r="X924" s="100"/>
    </row>
    <row r="925" spans="1:24" ht="14.25" customHeight="1">
      <c r="A925" s="100"/>
      <c r="B925" s="100"/>
      <c r="C925" s="100"/>
      <c r="D925" s="100"/>
      <c r="E925" s="100"/>
      <c r="F925" s="100"/>
      <c r="G925" s="100"/>
      <c r="H925" s="100"/>
      <c r="I925" s="100"/>
      <c r="J925" s="100"/>
      <c r="K925" s="100"/>
      <c r="L925" s="100"/>
      <c r="M925" s="100"/>
      <c r="N925" s="100"/>
      <c r="O925" s="100"/>
      <c r="P925" s="100"/>
      <c r="Q925" s="100"/>
      <c r="R925" s="100"/>
      <c r="S925" s="100"/>
      <c r="T925" s="100"/>
      <c r="U925" s="100"/>
      <c r="V925" s="100"/>
      <c r="W925" s="100"/>
      <c r="X925" s="100"/>
    </row>
    <row r="926" spans="1:24" ht="14.25" customHeight="1">
      <c r="A926" s="100"/>
      <c r="B926" s="100"/>
      <c r="C926" s="100"/>
      <c r="D926" s="100"/>
      <c r="E926" s="100"/>
      <c r="F926" s="100"/>
      <c r="G926" s="100"/>
      <c r="H926" s="100"/>
      <c r="I926" s="100"/>
      <c r="J926" s="100"/>
      <c r="K926" s="100"/>
      <c r="L926" s="100"/>
      <c r="M926" s="100"/>
      <c r="N926" s="100"/>
      <c r="O926" s="100"/>
      <c r="P926" s="100"/>
      <c r="Q926" s="100"/>
      <c r="R926" s="100"/>
      <c r="S926" s="100"/>
      <c r="T926" s="100"/>
      <c r="U926" s="100"/>
      <c r="V926" s="100"/>
      <c r="W926" s="100"/>
      <c r="X926" s="100"/>
    </row>
    <row r="927" spans="1:24" ht="14.25" customHeight="1">
      <c r="A927" s="100"/>
      <c r="B927" s="100"/>
      <c r="C927" s="100"/>
      <c r="D927" s="100"/>
      <c r="E927" s="100"/>
      <c r="F927" s="100"/>
      <c r="G927" s="100"/>
      <c r="H927" s="100"/>
      <c r="I927" s="100"/>
      <c r="J927" s="100"/>
      <c r="K927" s="100"/>
      <c r="L927" s="100"/>
      <c r="M927" s="100"/>
      <c r="N927" s="100"/>
      <c r="O927" s="100"/>
      <c r="P927" s="100"/>
      <c r="Q927" s="100"/>
      <c r="R927" s="100"/>
      <c r="S927" s="100"/>
      <c r="T927" s="100"/>
      <c r="U927" s="100"/>
      <c r="V927" s="100"/>
      <c r="W927" s="100"/>
      <c r="X927" s="100"/>
    </row>
    <row r="928" spans="1:24" ht="14.25" customHeight="1">
      <c r="A928" s="100"/>
      <c r="B928" s="100"/>
      <c r="C928" s="100"/>
      <c r="D928" s="100"/>
      <c r="E928" s="100"/>
      <c r="F928" s="100"/>
      <c r="G928" s="100"/>
      <c r="H928" s="100"/>
      <c r="I928" s="100"/>
      <c r="J928" s="100"/>
      <c r="K928" s="100"/>
      <c r="L928" s="100"/>
      <c r="M928" s="100"/>
      <c r="N928" s="100"/>
      <c r="O928" s="100"/>
      <c r="P928" s="100"/>
      <c r="Q928" s="100"/>
      <c r="R928" s="100"/>
      <c r="S928" s="100"/>
      <c r="T928" s="100"/>
      <c r="U928" s="100"/>
      <c r="V928" s="100"/>
      <c r="W928" s="100"/>
      <c r="X928" s="100"/>
    </row>
    <row r="929" spans="1:24" ht="14.25" customHeight="1">
      <c r="A929" s="100"/>
      <c r="B929" s="100"/>
      <c r="C929" s="100"/>
      <c r="D929" s="100"/>
      <c r="E929" s="100"/>
      <c r="F929" s="100"/>
      <c r="G929" s="100"/>
      <c r="H929" s="100"/>
      <c r="I929" s="100"/>
      <c r="J929" s="100"/>
      <c r="K929" s="100"/>
      <c r="L929" s="100"/>
      <c r="M929" s="100"/>
      <c r="N929" s="100"/>
      <c r="O929" s="100"/>
      <c r="P929" s="100"/>
      <c r="Q929" s="100"/>
      <c r="R929" s="100"/>
      <c r="S929" s="100"/>
      <c r="T929" s="100"/>
      <c r="U929" s="100"/>
      <c r="V929" s="100"/>
      <c r="W929" s="100"/>
      <c r="X929" s="100"/>
    </row>
    <row r="930" spans="1:24" ht="14.25" customHeight="1">
      <c r="A930" s="100"/>
      <c r="B930" s="100"/>
      <c r="C930" s="100"/>
      <c r="D930" s="100"/>
      <c r="E930" s="100"/>
      <c r="F930" s="100"/>
      <c r="G930" s="100"/>
      <c r="H930" s="100"/>
      <c r="I930" s="100"/>
      <c r="J930" s="100"/>
      <c r="K930" s="100"/>
      <c r="L930" s="100"/>
      <c r="M930" s="100"/>
      <c r="N930" s="100"/>
      <c r="O930" s="100"/>
      <c r="P930" s="100"/>
      <c r="Q930" s="100"/>
      <c r="R930" s="100"/>
      <c r="S930" s="100"/>
      <c r="T930" s="100"/>
      <c r="U930" s="100"/>
      <c r="V930" s="100"/>
      <c r="W930" s="100"/>
      <c r="X930" s="100"/>
    </row>
    <row r="931" spans="1:24" ht="14.25" customHeight="1">
      <c r="A931" s="100"/>
      <c r="B931" s="100"/>
      <c r="C931" s="100"/>
      <c r="D931" s="100"/>
      <c r="E931" s="100"/>
      <c r="F931" s="100"/>
      <c r="G931" s="100"/>
      <c r="H931" s="100"/>
      <c r="I931" s="100"/>
      <c r="J931" s="100"/>
      <c r="K931" s="100"/>
      <c r="L931" s="100"/>
      <c r="M931" s="100"/>
      <c r="N931" s="100"/>
      <c r="O931" s="100"/>
      <c r="P931" s="100"/>
      <c r="Q931" s="100"/>
      <c r="R931" s="100"/>
      <c r="S931" s="100"/>
      <c r="T931" s="100"/>
      <c r="U931" s="100"/>
      <c r="V931" s="100"/>
      <c r="W931" s="100"/>
      <c r="X931" s="100"/>
    </row>
    <row r="932" spans="1:24" ht="14.25" customHeight="1">
      <c r="A932" s="100"/>
      <c r="B932" s="100"/>
      <c r="C932" s="100"/>
      <c r="D932" s="100"/>
      <c r="E932" s="100"/>
      <c r="F932" s="100"/>
      <c r="G932" s="100"/>
      <c r="H932" s="100"/>
      <c r="I932" s="100"/>
      <c r="J932" s="100"/>
      <c r="K932" s="100"/>
      <c r="L932" s="100"/>
      <c r="M932" s="100"/>
      <c r="N932" s="100"/>
      <c r="O932" s="100"/>
      <c r="P932" s="100"/>
      <c r="Q932" s="100"/>
      <c r="R932" s="100"/>
      <c r="S932" s="100"/>
      <c r="T932" s="100"/>
      <c r="U932" s="100"/>
      <c r="V932" s="100"/>
      <c r="W932" s="100"/>
      <c r="X932" s="100"/>
    </row>
    <row r="933" spans="1:24" ht="14.25" customHeight="1">
      <c r="A933" s="100"/>
      <c r="B933" s="100"/>
      <c r="C933" s="100"/>
      <c r="D933" s="100"/>
      <c r="E933" s="100"/>
      <c r="F933" s="100"/>
      <c r="G933" s="100"/>
      <c r="H933" s="100"/>
      <c r="I933" s="100"/>
      <c r="J933" s="100"/>
      <c r="K933" s="100"/>
      <c r="L933" s="100"/>
      <c r="M933" s="100"/>
      <c r="N933" s="100"/>
      <c r="O933" s="100"/>
      <c r="P933" s="100"/>
      <c r="Q933" s="100"/>
      <c r="R933" s="100"/>
      <c r="S933" s="100"/>
      <c r="T933" s="100"/>
      <c r="U933" s="100"/>
      <c r="V933" s="100"/>
      <c r="W933" s="100"/>
      <c r="X933" s="100"/>
    </row>
    <row r="934" spans="1:24" ht="14.25" customHeight="1">
      <c r="A934" s="100"/>
      <c r="B934" s="100"/>
      <c r="C934" s="100"/>
      <c r="D934" s="100"/>
      <c r="E934" s="100"/>
      <c r="F934" s="100"/>
      <c r="G934" s="100"/>
      <c r="H934" s="100"/>
      <c r="I934" s="100"/>
      <c r="J934" s="100"/>
      <c r="K934" s="100"/>
      <c r="L934" s="100"/>
      <c r="M934" s="100"/>
      <c r="N934" s="100"/>
      <c r="O934" s="100"/>
      <c r="P934" s="100"/>
      <c r="Q934" s="100"/>
      <c r="R934" s="100"/>
      <c r="S934" s="100"/>
      <c r="T934" s="100"/>
      <c r="U934" s="100"/>
      <c r="V934" s="100"/>
      <c r="W934" s="100"/>
      <c r="X934" s="100"/>
    </row>
    <row r="935" spans="1:24" ht="14.25" customHeight="1">
      <c r="A935" s="100"/>
      <c r="B935" s="100"/>
      <c r="C935" s="100"/>
      <c r="D935" s="100"/>
      <c r="E935" s="100"/>
      <c r="F935" s="100"/>
      <c r="G935" s="100"/>
      <c r="H935" s="100"/>
      <c r="I935" s="100"/>
      <c r="J935" s="100"/>
      <c r="K935" s="100"/>
      <c r="L935" s="100"/>
      <c r="M935" s="100"/>
      <c r="N935" s="100"/>
      <c r="O935" s="100"/>
      <c r="P935" s="100"/>
      <c r="Q935" s="100"/>
      <c r="R935" s="100"/>
      <c r="S935" s="100"/>
      <c r="T935" s="100"/>
      <c r="U935" s="100"/>
      <c r="V935" s="100"/>
      <c r="W935" s="100"/>
      <c r="X935" s="100"/>
    </row>
    <row r="936" spans="1:24" ht="14.25" customHeight="1">
      <c r="A936" s="100"/>
      <c r="B936" s="100"/>
      <c r="C936" s="100"/>
      <c r="D936" s="100"/>
      <c r="E936" s="100"/>
      <c r="F936" s="100"/>
      <c r="G936" s="100"/>
      <c r="H936" s="100"/>
      <c r="I936" s="100"/>
      <c r="J936" s="100"/>
      <c r="K936" s="100"/>
      <c r="L936" s="100"/>
      <c r="M936" s="100"/>
      <c r="N936" s="100"/>
      <c r="O936" s="100"/>
      <c r="P936" s="100"/>
      <c r="Q936" s="100"/>
      <c r="R936" s="100"/>
      <c r="S936" s="100"/>
      <c r="T936" s="100"/>
      <c r="U936" s="100"/>
      <c r="V936" s="100"/>
      <c r="W936" s="100"/>
      <c r="X936" s="100"/>
    </row>
    <row r="937" spans="1:24" ht="14.25" customHeight="1">
      <c r="A937" s="100"/>
      <c r="B937" s="100"/>
      <c r="C937" s="100"/>
      <c r="D937" s="100"/>
      <c r="E937" s="100"/>
      <c r="F937" s="100"/>
      <c r="G937" s="100"/>
      <c r="H937" s="100"/>
      <c r="I937" s="100"/>
      <c r="J937" s="100"/>
      <c r="K937" s="100"/>
      <c r="L937" s="100"/>
      <c r="M937" s="100"/>
      <c r="N937" s="100"/>
      <c r="O937" s="100"/>
      <c r="P937" s="100"/>
      <c r="Q937" s="100"/>
      <c r="R937" s="100"/>
      <c r="S937" s="100"/>
      <c r="T937" s="100"/>
      <c r="U937" s="100"/>
      <c r="V937" s="100"/>
      <c r="W937" s="100"/>
      <c r="X937" s="100"/>
    </row>
    <row r="938" spans="1:24" ht="14.25" customHeight="1">
      <c r="A938" s="100"/>
      <c r="B938" s="100"/>
      <c r="C938" s="100"/>
      <c r="D938" s="100"/>
      <c r="E938" s="100"/>
      <c r="F938" s="100"/>
      <c r="G938" s="100"/>
      <c r="H938" s="100"/>
      <c r="I938" s="100"/>
      <c r="J938" s="100"/>
      <c r="K938" s="100"/>
      <c r="L938" s="100"/>
      <c r="M938" s="100"/>
      <c r="N938" s="100"/>
      <c r="O938" s="100"/>
      <c r="P938" s="100"/>
      <c r="Q938" s="100"/>
      <c r="R938" s="100"/>
      <c r="S938" s="100"/>
      <c r="T938" s="100"/>
      <c r="U938" s="100"/>
      <c r="V938" s="100"/>
      <c r="W938" s="100"/>
      <c r="X938" s="100"/>
    </row>
    <row r="939" spans="1:24" ht="14.25" customHeight="1">
      <c r="A939" s="100"/>
      <c r="B939" s="100"/>
      <c r="C939" s="100"/>
      <c r="D939" s="100"/>
      <c r="E939" s="100"/>
      <c r="F939" s="100"/>
      <c r="G939" s="100"/>
      <c r="H939" s="100"/>
      <c r="I939" s="100"/>
      <c r="J939" s="100"/>
      <c r="K939" s="100"/>
      <c r="L939" s="100"/>
      <c r="M939" s="100"/>
      <c r="N939" s="100"/>
      <c r="O939" s="100"/>
      <c r="P939" s="100"/>
      <c r="Q939" s="100"/>
      <c r="R939" s="100"/>
      <c r="S939" s="100"/>
      <c r="T939" s="100"/>
      <c r="U939" s="100"/>
      <c r="V939" s="100"/>
      <c r="W939" s="100"/>
      <c r="X939" s="100"/>
    </row>
    <row r="940" spans="1:24" ht="14.25" customHeight="1">
      <c r="A940" s="100"/>
      <c r="B940" s="100"/>
      <c r="C940" s="100"/>
      <c r="D940" s="100"/>
      <c r="E940" s="100"/>
      <c r="F940" s="100"/>
      <c r="G940" s="100"/>
      <c r="H940" s="100"/>
      <c r="I940" s="100"/>
      <c r="J940" s="100"/>
      <c r="K940" s="100"/>
      <c r="L940" s="100"/>
      <c r="M940" s="100"/>
      <c r="N940" s="100"/>
      <c r="O940" s="100"/>
      <c r="P940" s="100"/>
      <c r="Q940" s="100"/>
      <c r="R940" s="100"/>
      <c r="S940" s="100"/>
      <c r="T940" s="100"/>
      <c r="U940" s="100"/>
      <c r="V940" s="100"/>
      <c r="W940" s="100"/>
      <c r="X940" s="100"/>
    </row>
    <row r="941" spans="1:24" ht="14.25" customHeight="1">
      <c r="A941" s="100"/>
      <c r="B941" s="100"/>
      <c r="C941" s="100"/>
      <c r="D941" s="100"/>
      <c r="E941" s="100"/>
      <c r="F941" s="100"/>
      <c r="G941" s="100"/>
      <c r="H941" s="100"/>
      <c r="I941" s="100"/>
      <c r="J941" s="100"/>
      <c r="K941" s="100"/>
      <c r="L941" s="100"/>
      <c r="M941" s="100"/>
      <c r="N941" s="100"/>
      <c r="O941" s="100"/>
      <c r="P941" s="100"/>
      <c r="Q941" s="100"/>
      <c r="R941" s="100"/>
      <c r="S941" s="100"/>
      <c r="T941" s="100"/>
      <c r="U941" s="100"/>
      <c r="V941" s="100"/>
      <c r="W941" s="100"/>
      <c r="X941" s="100"/>
    </row>
    <row r="942" spans="1:24" ht="14.25" customHeight="1">
      <c r="A942" s="100"/>
      <c r="B942" s="100"/>
      <c r="C942" s="100"/>
      <c r="D942" s="100"/>
      <c r="E942" s="100"/>
      <c r="F942" s="100"/>
      <c r="G942" s="100"/>
      <c r="H942" s="100"/>
      <c r="I942" s="100"/>
      <c r="J942" s="100"/>
      <c r="K942" s="100"/>
      <c r="L942" s="100"/>
      <c r="M942" s="100"/>
      <c r="N942" s="100"/>
      <c r="O942" s="100"/>
      <c r="P942" s="100"/>
      <c r="Q942" s="100"/>
      <c r="R942" s="100"/>
      <c r="S942" s="100"/>
      <c r="T942" s="100"/>
      <c r="U942" s="100"/>
      <c r="V942" s="100"/>
      <c r="W942" s="100"/>
      <c r="X942" s="100"/>
    </row>
    <row r="943" spans="1:24" ht="14.25" customHeight="1">
      <c r="A943" s="100"/>
      <c r="B943" s="100"/>
      <c r="C943" s="100"/>
      <c r="D943" s="100"/>
      <c r="E943" s="100"/>
      <c r="F943" s="100"/>
      <c r="G943" s="100"/>
      <c r="H943" s="100"/>
      <c r="I943" s="100"/>
      <c r="J943" s="100"/>
      <c r="K943" s="100"/>
      <c r="L943" s="100"/>
      <c r="M943" s="100"/>
      <c r="N943" s="100"/>
      <c r="O943" s="100"/>
      <c r="P943" s="100"/>
      <c r="Q943" s="100"/>
      <c r="R943" s="100"/>
      <c r="S943" s="100"/>
      <c r="T943" s="100"/>
      <c r="U943" s="100"/>
      <c r="V943" s="100"/>
      <c r="W943" s="100"/>
      <c r="X943" s="100"/>
    </row>
    <row r="944" spans="1:24" ht="14.25" customHeight="1">
      <c r="A944" s="100"/>
      <c r="B944" s="100"/>
      <c r="C944" s="100"/>
      <c r="D944" s="100"/>
      <c r="E944" s="100"/>
      <c r="F944" s="100"/>
      <c r="G944" s="100"/>
      <c r="H944" s="100"/>
      <c r="I944" s="100"/>
      <c r="J944" s="100"/>
      <c r="K944" s="100"/>
      <c r="L944" s="100"/>
      <c r="M944" s="100"/>
      <c r="N944" s="100"/>
      <c r="O944" s="100"/>
      <c r="P944" s="100"/>
      <c r="Q944" s="100"/>
      <c r="R944" s="100"/>
      <c r="S944" s="100"/>
      <c r="T944" s="100"/>
      <c r="U944" s="100"/>
      <c r="V944" s="100"/>
      <c r="W944" s="100"/>
      <c r="X944" s="100"/>
    </row>
    <row r="945" spans="1:24" ht="14.25" customHeight="1">
      <c r="A945" s="100"/>
      <c r="B945" s="100"/>
      <c r="C945" s="100"/>
      <c r="D945" s="100"/>
      <c r="E945" s="100"/>
      <c r="F945" s="100"/>
      <c r="G945" s="100"/>
      <c r="H945" s="100"/>
      <c r="I945" s="100"/>
      <c r="J945" s="100"/>
      <c r="K945" s="100"/>
      <c r="L945" s="100"/>
      <c r="M945" s="100"/>
      <c r="N945" s="100"/>
      <c r="O945" s="100"/>
      <c r="P945" s="100"/>
      <c r="Q945" s="100"/>
      <c r="R945" s="100"/>
      <c r="S945" s="100"/>
      <c r="T945" s="100"/>
      <c r="U945" s="100"/>
      <c r="V945" s="100"/>
      <c r="W945" s="100"/>
      <c r="X945" s="100"/>
    </row>
    <row r="946" spans="1:24" ht="14.25" customHeight="1">
      <c r="A946" s="100"/>
      <c r="B946" s="100"/>
      <c r="C946" s="100"/>
      <c r="D946" s="100"/>
      <c r="E946" s="100"/>
      <c r="F946" s="100"/>
      <c r="G946" s="100"/>
      <c r="H946" s="100"/>
      <c r="I946" s="100"/>
      <c r="J946" s="100"/>
      <c r="K946" s="100"/>
      <c r="L946" s="100"/>
      <c r="M946" s="100"/>
      <c r="N946" s="100"/>
      <c r="O946" s="100"/>
      <c r="P946" s="100"/>
      <c r="Q946" s="100"/>
      <c r="R946" s="100"/>
      <c r="S946" s="100"/>
      <c r="T946" s="100"/>
      <c r="U946" s="100"/>
      <c r="V946" s="100"/>
      <c r="W946" s="100"/>
      <c r="X946" s="100"/>
    </row>
    <row r="947" spans="1:24" ht="14.25" customHeight="1">
      <c r="A947" s="100"/>
      <c r="B947" s="100"/>
      <c r="C947" s="100"/>
      <c r="D947" s="100"/>
      <c r="E947" s="100"/>
      <c r="F947" s="100"/>
      <c r="G947" s="100"/>
      <c r="H947" s="100"/>
      <c r="I947" s="100"/>
      <c r="J947" s="100"/>
      <c r="K947" s="100"/>
      <c r="L947" s="100"/>
      <c r="M947" s="100"/>
      <c r="N947" s="100"/>
      <c r="O947" s="100"/>
      <c r="P947" s="100"/>
      <c r="Q947" s="100"/>
      <c r="R947" s="100"/>
      <c r="S947" s="100"/>
      <c r="T947" s="100"/>
      <c r="U947" s="100"/>
      <c r="V947" s="100"/>
      <c r="W947" s="100"/>
      <c r="X947" s="100"/>
    </row>
    <row r="948" spans="1:24" ht="14.25" customHeight="1">
      <c r="A948" s="100"/>
      <c r="B948" s="100"/>
      <c r="C948" s="100"/>
      <c r="D948" s="100"/>
      <c r="E948" s="100"/>
      <c r="F948" s="100"/>
      <c r="G948" s="100"/>
      <c r="H948" s="100"/>
      <c r="I948" s="100"/>
      <c r="J948" s="100"/>
      <c r="K948" s="100"/>
      <c r="L948" s="100"/>
      <c r="M948" s="100"/>
      <c r="N948" s="100"/>
      <c r="O948" s="100"/>
      <c r="P948" s="100"/>
      <c r="Q948" s="100"/>
      <c r="R948" s="100"/>
      <c r="S948" s="100"/>
      <c r="T948" s="100"/>
      <c r="U948" s="100"/>
      <c r="V948" s="100"/>
      <c r="W948" s="100"/>
      <c r="X948" s="100"/>
    </row>
    <row r="949" spans="1:24" ht="14.25" customHeight="1">
      <c r="A949" s="100"/>
      <c r="B949" s="100"/>
      <c r="C949" s="100"/>
      <c r="D949" s="100"/>
      <c r="E949" s="100"/>
      <c r="F949" s="100"/>
      <c r="G949" s="100"/>
      <c r="H949" s="100"/>
      <c r="I949" s="100"/>
      <c r="J949" s="100"/>
      <c r="K949" s="100"/>
      <c r="L949" s="100"/>
      <c r="M949" s="100"/>
      <c r="N949" s="100"/>
      <c r="O949" s="100"/>
      <c r="P949" s="100"/>
      <c r="Q949" s="100"/>
      <c r="R949" s="100"/>
      <c r="S949" s="100"/>
      <c r="T949" s="100"/>
      <c r="U949" s="100"/>
      <c r="V949" s="100"/>
      <c r="W949" s="100"/>
      <c r="X949" s="100"/>
    </row>
    <row r="950" spans="1:24" ht="14.25" customHeight="1">
      <c r="A950" s="100"/>
      <c r="B950" s="100"/>
      <c r="C950" s="100"/>
      <c r="D950" s="100"/>
      <c r="E950" s="100"/>
      <c r="F950" s="100"/>
      <c r="G950" s="100"/>
      <c r="H950" s="100"/>
      <c r="I950" s="100"/>
      <c r="J950" s="100"/>
      <c r="K950" s="100"/>
      <c r="L950" s="100"/>
      <c r="M950" s="100"/>
      <c r="N950" s="100"/>
      <c r="O950" s="100"/>
      <c r="P950" s="100"/>
      <c r="Q950" s="100"/>
      <c r="R950" s="100"/>
      <c r="S950" s="100"/>
      <c r="T950" s="100"/>
      <c r="U950" s="100"/>
      <c r="V950" s="100"/>
      <c r="W950" s="100"/>
      <c r="X950" s="100"/>
    </row>
    <row r="951" spans="1:24" ht="14.25" customHeight="1">
      <c r="A951" s="100"/>
      <c r="B951" s="100"/>
      <c r="C951" s="100"/>
      <c r="D951" s="100"/>
      <c r="E951" s="100"/>
      <c r="F951" s="100"/>
      <c r="G951" s="100"/>
      <c r="H951" s="100"/>
      <c r="I951" s="100"/>
      <c r="J951" s="100"/>
      <c r="K951" s="100"/>
      <c r="L951" s="100"/>
      <c r="M951" s="100"/>
      <c r="N951" s="100"/>
      <c r="O951" s="100"/>
      <c r="P951" s="100"/>
      <c r="Q951" s="100"/>
      <c r="R951" s="100"/>
      <c r="S951" s="100"/>
      <c r="T951" s="100"/>
      <c r="U951" s="100"/>
      <c r="V951" s="100"/>
      <c r="W951" s="100"/>
      <c r="X951" s="100"/>
    </row>
    <row r="952" spans="1:24" ht="14.25" customHeight="1">
      <c r="A952" s="100"/>
      <c r="B952" s="100"/>
      <c r="C952" s="100"/>
      <c r="D952" s="100"/>
      <c r="E952" s="100"/>
      <c r="F952" s="100"/>
      <c r="G952" s="100"/>
      <c r="H952" s="100"/>
      <c r="I952" s="100"/>
      <c r="J952" s="100"/>
      <c r="K952" s="100"/>
      <c r="L952" s="100"/>
      <c r="M952" s="100"/>
      <c r="N952" s="100"/>
      <c r="O952" s="100"/>
      <c r="P952" s="100"/>
      <c r="Q952" s="100"/>
      <c r="R952" s="100"/>
      <c r="S952" s="100"/>
      <c r="T952" s="100"/>
      <c r="U952" s="100"/>
      <c r="V952" s="100"/>
      <c r="W952" s="100"/>
      <c r="X952" s="100"/>
    </row>
    <row r="953" spans="1:24" ht="14.25" customHeight="1">
      <c r="A953" s="100"/>
      <c r="B953" s="100"/>
      <c r="C953" s="100"/>
      <c r="D953" s="100"/>
      <c r="E953" s="100"/>
      <c r="F953" s="100"/>
      <c r="G953" s="100"/>
      <c r="H953" s="100"/>
      <c r="I953" s="100"/>
      <c r="J953" s="100"/>
      <c r="K953" s="100"/>
      <c r="L953" s="100"/>
      <c r="M953" s="100"/>
      <c r="N953" s="100"/>
      <c r="O953" s="100"/>
      <c r="P953" s="100"/>
      <c r="Q953" s="100"/>
      <c r="R953" s="100"/>
      <c r="S953" s="100"/>
      <c r="T953" s="100"/>
      <c r="U953" s="100"/>
      <c r="V953" s="100"/>
      <c r="W953" s="100"/>
      <c r="X953" s="100"/>
    </row>
    <row r="954" spans="1:24" ht="14.25" customHeight="1">
      <c r="A954" s="100"/>
      <c r="B954" s="100"/>
      <c r="C954" s="100"/>
      <c r="D954" s="100"/>
      <c r="E954" s="100"/>
      <c r="F954" s="100"/>
      <c r="G954" s="100"/>
      <c r="H954" s="100"/>
      <c r="I954" s="100"/>
      <c r="J954" s="100"/>
      <c r="K954" s="100"/>
      <c r="L954" s="100"/>
      <c r="M954" s="100"/>
      <c r="N954" s="100"/>
      <c r="O954" s="100"/>
      <c r="P954" s="100"/>
      <c r="Q954" s="100"/>
      <c r="R954" s="100"/>
      <c r="S954" s="100"/>
      <c r="T954" s="100"/>
      <c r="U954" s="100"/>
      <c r="V954" s="100"/>
      <c r="W954" s="100"/>
      <c r="X954" s="100"/>
    </row>
    <row r="955" spans="1:24" ht="14.25" customHeight="1">
      <c r="A955" s="100"/>
      <c r="B955" s="100"/>
      <c r="C955" s="100"/>
      <c r="D955" s="100"/>
      <c r="E955" s="100"/>
      <c r="F955" s="100"/>
      <c r="G955" s="100"/>
      <c r="H955" s="100"/>
      <c r="I955" s="100"/>
      <c r="J955" s="100"/>
      <c r="K955" s="100"/>
      <c r="L955" s="100"/>
      <c r="M955" s="100"/>
      <c r="N955" s="100"/>
      <c r="O955" s="100"/>
      <c r="P955" s="100"/>
      <c r="Q955" s="100"/>
      <c r="R955" s="100"/>
      <c r="S955" s="100"/>
      <c r="T955" s="100"/>
      <c r="U955" s="100"/>
      <c r="V955" s="100"/>
      <c r="W955" s="100"/>
      <c r="X955" s="100"/>
    </row>
    <row r="956" spans="1:24" ht="14.25" customHeight="1">
      <c r="A956" s="100"/>
      <c r="B956" s="100"/>
      <c r="C956" s="100"/>
      <c r="D956" s="100"/>
      <c r="E956" s="100"/>
      <c r="F956" s="100"/>
      <c r="G956" s="100"/>
      <c r="H956" s="100"/>
      <c r="I956" s="100"/>
      <c r="J956" s="100"/>
      <c r="K956" s="100"/>
      <c r="L956" s="100"/>
      <c r="M956" s="100"/>
      <c r="N956" s="100"/>
      <c r="O956" s="100"/>
      <c r="P956" s="100"/>
      <c r="Q956" s="100"/>
      <c r="R956" s="100"/>
      <c r="S956" s="100"/>
      <c r="T956" s="100"/>
      <c r="U956" s="100"/>
      <c r="V956" s="100"/>
      <c r="W956" s="100"/>
      <c r="X956" s="100"/>
    </row>
    <row r="957" spans="1:24" ht="14.25" customHeight="1">
      <c r="A957" s="100"/>
      <c r="B957" s="100"/>
      <c r="C957" s="100"/>
      <c r="D957" s="100"/>
      <c r="E957" s="100"/>
      <c r="F957" s="100"/>
      <c r="G957" s="100"/>
      <c r="H957" s="100"/>
      <c r="I957" s="100"/>
      <c r="J957" s="100"/>
      <c r="K957" s="100"/>
      <c r="L957" s="100"/>
      <c r="M957" s="100"/>
      <c r="N957" s="100"/>
      <c r="O957" s="100"/>
      <c r="P957" s="100"/>
      <c r="Q957" s="100"/>
      <c r="R957" s="100"/>
      <c r="S957" s="100"/>
      <c r="T957" s="100"/>
      <c r="U957" s="100"/>
      <c r="V957" s="100"/>
      <c r="W957" s="100"/>
      <c r="X957" s="100"/>
    </row>
    <row r="958" spans="1:24" ht="14.25" customHeight="1">
      <c r="A958" s="100"/>
      <c r="B958" s="100"/>
      <c r="C958" s="100"/>
      <c r="D958" s="100"/>
      <c r="E958" s="100"/>
      <c r="F958" s="100"/>
      <c r="G958" s="100"/>
      <c r="H958" s="100"/>
      <c r="I958" s="100"/>
      <c r="J958" s="100"/>
      <c r="K958" s="100"/>
      <c r="L958" s="100"/>
      <c r="M958" s="100"/>
      <c r="N958" s="100"/>
      <c r="O958" s="100"/>
      <c r="P958" s="100"/>
      <c r="Q958" s="100"/>
      <c r="R958" s="100"/>
      <c r="S958" s="100"/>
      <c r="T958" s="100"/>
      <c r="U958" s="100"/>
      <c r="V958" s="100"/>
      <c r="W958" s="100"/>
      <c r="X958" s="100"/>
    </row>
    <row r="959" spans="1:24" ht="14.25" customHeight="1">
      <c r="A959" s="100"/>
      <c r="B959" s="100"/>
      <c r="C959" s="100"/>
      <c r="D959" s="100"/>
      <c r="E959" s="100"/>
      <c r="F959" s="100"/>
      <c r="G959" s="100"/>
      <c r="H959" s="100"/>
      <c r="I959" s="100"/>
      <c r="J959" s="100"/>
      <c r="K959" s="100"/>
      <c r="L959" s="100"/>
      <c r="M959" s="100"/>
      <c r="N959" s="100"/>
      <c r="O959" s="100"/>
      <c r="P959" s="100"/>
      <c r="Q959" s="100"/>
      <c r="R959" s="100"/>
      <c r="S959" s="100"/>
      <c r="T959" s="100"/>
      <c r="U959" s="100"/>
      <c r="V959" s="100"/>
      <c r="W959" s="100"/>
      <c r="X959" s="100"/>
    </row>
    <row r="960" spans="1:24" ht="14.25" customHeight="1">
      <c r="A960" s="100"/>
      <c r="B960" s="100"/>
      <c r="C960" s="100"/>
      <c r="D960" s="100"/>
      <c r="E960" s="100"/>
      <c r="F960" s="100"/>
      <c r="G960" s="100"/>
      <c r="H960" s="100"/>
      <c r="I960" s="100"/>
      <c r="J960" s="100"/>
      <c r="K960" s="100"/>
      <c r="L960" s="100"/>
      <c r="M960" s="100"/>
      <c r="N960" s="100"/>
      <c r="O960" s="100"/>
      <c r="P960" s="100"/>
      <c r="Q960" s="100"/>
      <c r="R960" s="100"/>
      <c r="S960" s="100"/>
      <c r="T960" s="100"/>
      <c r="U960" s="100"/>
      <c r="V960" s="100"/>
      <c r="W960" s="100"/>
      <c r="X960" s="100"/>
    </row>
    <row r="961" spans="1:24" ht="14.25" customHeight="1">
      <c r="A961" s="100"/>
      <c r="B961" s="100"/>
      <c r="C961" s="100"/>
      <c r="D961" s="100"/>
      <c r="E961" s="100"/>
      <c r="F961" s="100"/>
      <c r="G961" s="100"/>
      <c r="H961" s="100"/>
      <c r="I961" s="100"/>
      <c r="J961" s="100"/>
      <c r="K961" s="100"/>
      <c r="L961" s="100"/>
      <c r="M961" s="100"/>
      <c r="N961" s="100"/>
      <c r="O961" s="100"/>
      <c r="P961" s="100"/>
      <c r="Q961" s="100"/>
      <c r="R961" s="100"/>
      <c r="S961" s="100"/>
      <c r="T961" s="100"/>
      <c r="U961" s="100"/>
      <c r="V961" s="100"/>
      <c r="W961" s="100"/>
      <c r="X961" s="100"/>
    </row>
    <row r="962" spans="1:24" ht="14.25" customHeight="1">
      <c r="A962" s="100"/>
      <c r="B962" s="100"/>
      <c r="C962" s="100"/>
      <c r="D962" s="100"/>
      <c r="E962" s="100"/>
      <c r="F962" s="100"/>
      <c r="G962" s="100"/>
      <c r="H962" s="100"/>
      <c r="I962" s="100"/>
      <c r="J962" s="100"/>
      <c r="K962" s="100"/>
      <c r="L962" s="100"/>
      <c r="M962" s="100"/>
      <c r="N962" s="100"/>
      <c r="O962" s="100"/>
      <c r="P962" s="100"/>
      <c r="Q962" s="100"/>
      <c r="R962" s="100"/>
      <c r="S962" s="100"/>
      <c r="T962" s="100"/>
      <c r="U962" s="100"/>
      <c r="V962" s="100"/>
      <c r="W962" s="100"/>
      <c r="X962" s="100"/>
    </row>
    <row r="963" spans="1:24" ht="14.25" customHeight="1">
      <c r="A963" s="100"/>
      <c r="B963" s="100"/>
      <c r="C963" s="100"/>
      <c r="D963" s="100"/>
      <c r="E963" s="100"/>
      <c r="F963" s="100"/>
      <c r="G963" s="100"/>
      <c r="H963" s="100"/>
      <c r="I963" s="100"/>
      <c r="J963" s="100"/>
      <c r="K963" s="100"/>
      <c r="L963" s="100"/>
      <c r="M963" s="100"/>
      <c r="N963" s="100"/>
      <c r="O963" s="100"/>
      <c r="P963" s="100"/>
      <c r="Q963" s="100"/>
      <c r="R963" s="100"/>
      <c r="S963" s="100"/>
      <c r="T963" s="100"/>
      <c r="U963" s="100"/>
      <c r="V963" s="100"/>
      <c r="W963" s="100"/>
      <c r="X963" s="100"/>
    </row>
    <row r="964" spans="1:24" ht="14.25" customHeight="1">
      <c r="A964" s="100"/>
      <c r="B964" s="100"/>
      <c r="C964" s="100"/>
      <c r="D964" s="100"/>
      <c r="E964" s="100"/>
      <c r="F964" s="100"/>
      <c r="G964" s="100"/>
      <c r="H964" s="100"/>
      <c r="I964" s="100"/>
      <c r="J964" s="100"/>
      <c r="K964" s="100"/>
      <c r="L964" s="100"/>
      <c r="M964" s="100"/>
      <c r="N964" s="100"/>
      <c r="O964" s="100"/>
      <c r="P964" s="100"/>
      <c r="Q964" s="100"/>
      <c r="R964" s="100"/>
      <c r="S964" s="100"/>
      <c r="T964" s="100"/>
      <c r="U964" s="100"/>
      <c r="V964" s="100"/>
      <c r="W964" s="100"/>
      <c r="X964" s="100"/>
    </row>
    <row r="965" spans="1:24" ht="14.25" customHeight="1">
      <c r="A965" s="100"/>
      <c r="B965" s="100"/>
      <c r="C965" s="100"/>
      <c r="D965" s="100"/>
      <c r="E965" s="100"/>
      <c r="F965" s="100"/>
      <c r="G965" s="100"/>
      <c r="H965" s="100"/>
      <c r="I965" s="100"/>
      <c r="J965" s="100"/>
      <c r="K965" s="100"/>
      <c r="L965" s="100"/>
      <c r="M965" s="100"/>
      <c r="N965" s="100"/>
      <c r="O965" s="100"/>
      <c r="P965" s="100"/>
      <c r="Q965" s="100"/>
      <c r="R965" s="100"/>
      <c r="S965" s="100"/>
      <c r="T965" s="100"/>
      <c r="U965" s="100"/>
      <c r="V965" s="100"/>
      <c r="W965" s="100"/>
      <c r="X965" s="100"/>
    </row>
    <row r="966" spans="1:24" ht="14.25" customHeight="1">
      <c r="A966" s="100"/>
      <c r="B966" s="100"/>
      <c r="C966" s="100"/>
      <c r="D966" s="100"/>
      <c r="E966" s="100"/>
      <c r="F966" s="100"/>
      <c r="G966" s="100"/>
      <c r="H966" s="100"/>
      <c r="I966" s="100"/>
      <c r="J966" s="100"/>
      <c r="K966" s="100"/>
      <c r="L966" s="100"/>
      <c r="M966" s="100"/>
      <c r="N966" s="100"/>
      <c r="O966" s="100"/>
      <c r="P966" s="100"/>
      <c r="Q966" s="100"/>
      <c r="R966" s="100"/>
      <c r="S966" s="100"/>
      <c r="T966" s="100"/>
      <c r="U966" s="100"/>
      <c r="V966" s="100"/>
      <c r="W966" s="100"/>
      <c r="X966" s="100"/>
    </row>
    <row r="967" spans="1:24" ht="14.25" customHeight="1">
      <c r="A967" s="100"/>
      <c r="B967" s="100"/>
      <c r="C967" s="100"/>
      <c r="D967" s="100"/>
      <c r="E967" s="100"/>
      <c r="F967" s="100"/>
      <c r="G967" s="100"/>
      <c r="H967" s="100"/>
      <c r="I967" s="100"/>
      <c r="J967" s="100"/>
      <c r="K967" s="100"/>
      <c r="L967" s="100"/>
      <c r="M967" s="100"/>
      <c r="N967" s="100"/>
      <c r="O967" s="100"/>
      <c r="P967" s="100"/>
      <c r="Q967" s="100"/>
      <c r="R967" s="100"/>
      <c r="S967" s="100"/>
      <c r="T967" s="100"/>
      <c r="U967" s="100"/>
      <c r="V967" s="100"/>
      <c r="W967" s="100"/>
      <c r="X967" s="100"/>
    </row>
    <row r="968" spans="1:24" ht="14.25" customHeight="1">
      <c r="A968" s="100"/>
      <c r="B968" s="100"/>
      <c r="C968" s="100"/>
      <c r="D968" s="100"/>
      <c r="E968" s="100"/>
      <c r="F968" s="100"/>
      <c r="G968" s="100"/>
      <c r="H968" s="100"/>
      <c r="I968" s="100"/>
      <c r="J968" s="100"/>
      <c r="K968" s="100"/>
      <c r="L968" s="100"/>
      <c r="M968" s="100"/>
      <c r="N968" s="100"/>
      <c r="O968" s="100"/>
      <c r="P968" s="100"/>
      <c r="Q968" s="100"/>
      <c r="R968" s="100"/>
      <c r="S968" s="100"/>
      <c r="T968" s="100"/>
      <c r="U968" s="100"/>
      <c r="V968" s="100"/>
      <c r="W968" s="100"/>
      <c r="X968" s="100"/>
    </row>
    <row r="969" spans="1:24" ht="14.25" customHeight="1">
      <c r="A969" s="100"/>
      <c r="B969" s="100"/>
      <c r="C969" s="100"/>
      <c r="D969" s="100"/>
      <c r="E969" s="100"/>
      <c r="F969" s="100"/>
      <c r="G969" s="100"/>
      <c r="H969" s="100"/>
      <c r="I969" s="100"/>
      <c r="J969" s="100"/>
      <c r="K969" s="100"/>
      <c r="L969" s="100"/>
      <c r="M969" s="100"/>
      <c r="N969" s="100"/>
      <c r="O969" s="100"/>
      <c r="P969" s="100"/>
      <c r="Q969" s="100"/>
      <c r="R969" s="100"/>
      <c r="S969" s="100"/>
      <c r="T969" s="100"/>
      <c r="U969" s="100"/>
      <c r="V969" s="100"/>
      <c r="W969" s="100"/>
      <c r="X969" s="100"/>
    </row>
    <row r="970" spans="1:24" ht="14.25" customHeight="1">
      <c r="A970" s="100"/>
      <c r="B970" s="100"/>
      <c r="C970" s="100"/>
      <c r="D970" s="100"/>
      <c r="E970" s="100"/>
      <c r="F970" s="100"/>
      <c r="G970" s="100"/>
      <c r="H970" s="100"/>
      <c r="I970" s="100"/>
      <c r="J970" s="100"/>
      <c r="K970" s="100"/>
      <c r="L970" s="100"/>
      <c r="M970" s="100"/>
      <c r="N970" s="100"/>
      <c r="O970" s="100"/>
      <c r="P970" s="100"/>
      <c r="Q970" s="100"/>
      <c r="R970" s="100"/>
      <c r="S970" s="100"/>
      <c r="T970" s="100"/>
      <c r="U970" s="100"/>
      <c r="V970" s="100"/>
      <c r="W970" s="100"/>
      <c r="X970" s="100"/>
    </row>
    <row r="971" spans="1:24" ht="14.25" customHeight="1">
      <c r="A971" s="100"/>
      <c r="B971" s="100"/>
      <c r="C971" s="100"/>
      <c r="D971" s="100"/>
      <c r="E971" s="100"/>
      <c r="F971" s="100"/>
      <c r="G971" s="100"/>
      <c r="H971" s="100"/>
      <c r="I971" s="100"/>
      <c r="J971" s="100"/>
      <c r="K971" s="100"/>
      <c r="L971" s="100"/>
      <c r="M971" s="100"/>
      <c r="N971" s="100"/>
      <c r="O971" s="100"/>
      <c r="P971" s="100"/>
      <c r="Q971" s="100"/>
      <c r="R971" s="100"/>
      <c r="S971" s="100"/>
      <c r="T971" s="100"/>
      <c r="U971" s="100"/>
      <c r="V971" s="100"/>
      <c r="W971" s="100"/>
      <c r="X971" s="100"/>
    </row>
    <row r="972" spans="1:24" ht="14.25" customHeight="1">
      <c r="A972" s="100"/>
      <c r="B972" s="100"/>
      <c r="C972" s="100"/>
      <c r="D972" s="100"/>
      <c r="E972" s="100"/>
      <c r="F972" s="100"/>
      <c r="G972" s="100"/>
      <c r="H972" s="100"/>
      <c r="I972" s="100"/>
      <c r="J972" s="100"/>
      <c r="K972" s="100"/>
      <c r="L972" s="100"/>
      <c r="M972" s="100"/>
      <c r="N972" s="100"/>
      <c r="O972" s="100"/>
      <c r="P972" s="100"/>
      <c r="Q972" s="100"/>
      <c r="R972" s="100"/>
      <c r="S972" s="100"/>
      <c r="T972" s="100"/>
      <c r="U972" s="100"/>
      <c r="V972" s="100"/>
      <c r="W972" s="100"/>
      <c r="X972" s="100"/>
    </row>
    <row r="973" spans="1:24" ht="14.25" customHeight="1">
      <c r="A973" s="100"/>
      <c r="B973" s="100"/>
      <c r="C973" s="100"/>
      <c r="D973" s="100"/>
      <c r="E973" s="100"/>
      <c r="F973" s="100"/>
      <c r="G973" s="100"/>
      <c r="H973" s="100"/>
      <c r="I973" s="100"/>
      <c r="J973" s="100"/>
      <c r="K973" s="100"/>
      <c r="L973" s="100"/>
      <c r="M973" s="100"/>
      <c r="N973" s="100"/>
      <c r="O973" s="100"/>
      <c r="P973" s="100"/>
      <c r="Q973" s="100"/>
      <c r="R973" s="100"/>
      <c r="S973" s="100"/>
      <c r="T973" s="100"/>
      <c r="U973" s="100"/>
      <c r="V973" s="100"/>
      <c r="W973" s="100"/>
      <c r="X973" s="100"/>
    </row>
    <row r="974" spans="1:24" ht="14.25" customHeight="1">
      <c r="A974" s="100"/>
      <c r="B974" s="100"/>
      <c r="C974" s="100"/>
      <c r="D974" s="100"/>
      <c r="E974" s="100"/>
      <c r="F974" s="100"/>
      <c r="G974" s="100"/>
      <c r="H974" s="100"/>
      <c r="I974" s="100"/>
      <c r="J974" s="100"/>
      <c r="K974" s="100"/>
      <c r="L974" s="100"/>
      <c r="M974" s="100"/>
      <c r="N974" s="100"/>
      <c r="O974" s="100"/>
      <c r="P974" s="100"/>
      <c r="Q974" s="100"/>
      <c r="R974" s="100"/>
      <c r="S974" s="100"/>
      <c r="T974" s="100"/>
      <c r="U974" s="100"/>
      <c r="V974" s="100"/>
      <c r="W974" s="100"/>
      <c r="X974" s="100"/>
    </row>
    <row r="975" spans="1:24" ht="14.25" customHeight="1">
      <c r="A975" s="100"/>
      <c r="B975" s="100"/>
      <c r="C975" s="100"/>
      <c r="D975" s="100"/>
      <c r="E975" s="100"/>
      <c r="F975" s="100"/>
      <c r="G975" s="100"/>
      <c r="H975" s="100"/>
      <c r="I975" s="100"/>
      <c r="J975" s="100"/>
      <c r="K975" s="100"/>
      <c r="L975" s="100"/>
      <c r="M975" s="100"/>
      <c r="N975" s="100"/>
      <c r="O975" s="100"/>
      <c r="P975" s="100"/>
      <c r="Q975" s="100"/>
      <c r="R975" s="100"/>
      <c r="S975" s="100"/>
      <c r="T975" s="100"/>
      <c r="U975" s="100"/>
      <c r="V975" s="100"/>
      <c r="W975" s="100"/>
      <c r="X975" s="100"/>
    </row>
    <row r="976" spans="1:24" ht="14.25" customHeight="1">
      <c r="A976" s="100"/>
      <c r="B976" s="100"/>
      <c r="C976" s="100"/>
      <c r="D976" s="100"/>
      <c r="E976" s="100"/>
      <c r="F976" s="100"/>
      <c r="G976" s="100"/>
      <c r="H976" s="100"/>
      <c r="I976" s="100"/>
      <c r="J976" s="100"/>
      <c r="K976" s="100"/>
      <c r="L976" s="100"/>
      <c r="M976" s="100"/>
      <c r="N976" s="100"/>
      <c r="O976" s="100"/>
      <c r="P976" s="100"/>
      <c r="Q976" s="100"/>
      <c r="R976" s="100"/>
      <c r="S976" s="100"/>
      <c r="T976" s="100"/>
      <c r="U976" s="100"/>
      <c r="V976" s="100"/>
      <c r="W976" s="100"/>
      <c r="X976" s="100"/>
    </row>
    <row r="977" spans="1:24" ht="14.25" customHeight="1">
      <c r="A977" s="100"/>
      <c r="B977" s="100"/>
      <c r="C977" s="100"/>
      <c r="D977" s="100"/>
      <c r="E977" s="100"/>
      <c r="F977" s="100"/>
      <c r="G977" s="100"/>
      <c r="H977" s="100"/>
      <c r="I977" s="100"/>
      <c r="J977" s="100"/>
      <c r="K977" s="100"/>
      <c r="L977" s="100"/>
      <c r="M977" s="100"/>
      <c r="N977" s="100"/>
      <c r="O977" s="100"/>
      <c r="P977" s="100"/>
      <c r="Q977" s="100"/>
      <c r="R977" s="100"/>
      <c r="S977" s="100"/>
      <c r="T977" s="100"/>
      <c r="U977" s="100"/>
      <c r="V977" s="100"/>
      <c r="W977" s="100"/>
      <c r="X977" s="100"/>
    </row>
    <row r="978" spans="1:24" ht="14.25" customHeight="1">
      <c r="A978" s="100"/>
      <c r="B978" s="100"/>
      <c r="C978" s="100"/>
      <c r="D978" s="100"/>
      <c r="E978" s="100"/>
      <c r="F978" s="100"/>
      <c r="G978" s="100"/>
      <c r="H978" s="100"/>
      <c r="I978" s="100"/>
      <c r="J978" s="100"/>
      <c r="K978" s="100"/>
      <c r="L978" s="100"/>
      <c r="M978" s="100"/>
      <c r="N978" s="100"/>
      <c r="O978" s="100"/>
      <c r="P978" s="100"/>
      <c r="Q978" s="100"/>
      <c r="R978" s="100"/>
      <c r="S978" s="100"/>
      <c r="T978" s="100"/>
      <c r="U978" s="100"/>
      <c r="V978" s="100"/>
      <c r="W978" s="100"/>
      <c r="X978" s="100"/>
    </row>
    <row r="979" spans="1:24" ht="14.25" customHeight="1">
      <c r="A979" s="100"/>
      <c r="B979" s="100"/>
      <c r="C979" s="100"/>
      <c r="D979" s="100"/>
      <c r="E979" s="100"/>
      <c r="F979" s="100"/>
      <c r="G979" s="100"/>
      <c r="H979" s="100"/>
      <c r="I979" s="100"/>
      <c r="J979" s="100"/>
      <c r="K979" s="100"/>
      <c r="L979" s="100"/>
      <c r="M979" s="100"/>
      <c r="N979" s="100"/>
      <c r="O979" s="100"/>
      <c r="P979" s="100"/>
      <c r="Q979" s="100"/>
      <c r="R979" s="100"/>
      <c r="S979" s="100"/>
      <c r="T979" s="100"/>
      <c r="U979" s="100"/>
      <c r="V979" s="100"/>
      <c r="W979" s="100"/>
      <c r="X979" s="100"/>
    </row>
    <row r="980" spans="1:24" ht="14.25" customHeight="1">
      <c r="A980" s="100"/>
      <c r="B980" s="100"/>
      <c r="C980" s="100"/>
      <c r="D980" s="100"/>
      <c r="E980" s="100"/>
      <c r="F980" s="100"/>
      <c r="G980" s="100"/>
      <c r="H980" s="100"/>
      <c r="I980" s="100"/>
      <c r="J980" s="100"/>
      <c r="K980" s="100"/>
      <c r="L980" s="100"/>
      <c r="M980" s="100"/>
      <c r="N980" s="100"/>
      <c r="O980" s="100"/>
      <c r="P980" s="100"/>
      <c r="Q980" s="100"/>
      <c r="R980" s="100"/>
      <c r="S980" s="100"/>
      <c r="T980" s="100"/>
      <c r="U980" s="100"/>
      <c r="V980" s="100"/>
      <c r="W980" s="100"/>
      <c r="X980" s="100"/>
    </row>
    <row r="981" spans="1:24" ht="14.25" customHeight="1">
      <c r="A981" s="100"/>
      <c r="B981" s="100"/>
      <c r="C981" s="100"/>
      <c r="D981" s="100"/>
      <c r="E981" s="100"/>
      <c r="F981" s="100"/>
      <c r="G981" s="100"/>
      <c r="H981" s="100"/>
      <c r="I981" s="100"/>
      <c r="J981" s="100"/>
      <c r="K981" s="100"/>
      <c r="L981" s="100"/>
      <c r="M981" s="100"/>
      <c r="N981" s="100"/>
      <c r="O981" s="100"/>
      <c r="P981" s="100"/>
      <c r="Q981" s="100"/>
      <c r="R981" s="100"/>
      <c r="S981" s="100"/>
      <c r="T981" s="100"/>
      <c r="U981" s="100"/>
      <c r="V981" s="100"/>
      <c r="W981" s="100"/>
      <c r="X981" s="100"/>
    </row>
    <row r="982" spans="1:24" ht="14.25" customHeight="1">
      <c r="A982" s="100"/>
      <c r="B982" s="100"/>
      <c r="C982" s="100"/>
      <c r="D982" s="100"/>
      <c r="E982" s="100"/>
      <c r="F982" s="100"/>
      <c r="G982" s="100"/>
      <c r="H982" s="100"/>
      <c r="I982" s="100"/>
      <c r="J982" s="100"/>
      <c r="K982" s="100"/>
      <c r="L982" s="100"/>
      <c r="M982" s="100"/>
      <c r="N982" s="100"/>
      <c r="O982" s="100"/>
      <c r="P982" s="100"/>
      <c r="Q982" s="100"/>
      <c r="R982" s="100"/>
      <c r="S982" s="100"/>
      <c r="T982" s="100"/>
      <c r="U982" s="100"/>
      <c r="V982" s="100"/>
      <c r="W982" s="100"/>
      <c r="X982" s="100"/>
    </row>
    <row r="983" spans="1:24" ht="14.25" customHeight="1">
      <c r="A983" s="100"/>
      <c r="B983" s="100"/>
      <c r="C983" s="100"/>
      <c r="D983" s="100"/>
      <c r="E983" s="100"/>
      <c r="F983" s="100"/>
      <c r="G983" s="100"/>
      <c r="H983" s="100"/>
      <c r="I983" s="100"/>
      <c r="J983" s="100"/>
      <c r="K983" s="100"/>
      <c r="L983" s="100"/>
      <c r="M983" s="100"/>
      <c r="N983" s="100"/>
      <c r="O983" s="100"/>
      <c r="P983" s="100"/>
      <c r="Q983" s="100"/>
      <c r="R983" s="100"/>
      <c r="S983" s="100"/>
      <c r="T983" s="100"/>
      <c r="U983" s="100"/>
      <c r="V983" s="100"/>
      <c r="W983" s="100"/>
      <c r="X983" s="100"/>
    </row>
    <row r="984" spans="1:24" ht="14.25" customHeight="1">
      <c r="A984" s="100"/>
      <c r="B984" s="100"/>
      <c r="C984" s="100"/>
      <c r="D984" s="100"/>
      <c r="E984" s="100"/>
      <c r="F984" s="100"/>
      <c r="G984" s="100"/>
      <c r="H984" s="100"/>
      <c r="I984" s="100"/>
      <c r="J984" s="100"/>
      <c r="K984" s="100"/>
      <c r="L984" s="100"/>
      <c r="M984" s="100"/>
      <c r="N984" s="100"/>
      <c r="O984" s="100"/>
      <c r="P984" s="100"/>
      <c r="Q984" s="100"/>
      <c r="R984" s="100"/>
      <c r="S984" s="100"/>
      <c r="T984" s="100"/>
      <c r="U984" s="100"/>
      <c r="V984" s="100"/>
      <c r="W984" s="100"/>
      <c r="X984" s="100"/>
    </row>
    <row r="985" spans="1:24" ht="14.25" customHeight="1">
      <c r="A985" s="100"/>
      <c r="B985" s="100"/>
      <c r="C985" s="100"/>
      <c r="D985" s="100"/>
      <c r="E985" s="100"/>
      <c r="F985" s="100"/>
      <c r="G985" s="100"/>
      <c r="H985" s="100"/>
      <c r="I985" s="100"/>
      <c r="J985" s="100"/>
      <c r="K985" s="100"/>
      <c r="L985" s="100"/>
      <c r="M985" s="100"/>
      <c r="N985" s="100"/>
      <c r="O985" s="100"/>
      <c r="P985" s="100"/>
      <c r="Q985" s="100"/>
      <c r="R985" s="100"/>
      <c r="S985" s="100"/>
      <c r="T985" s="100"/>
      <c r="U985" s="100"/>
      <c r="V985" s="100"/>
      <c r="W985" s="100"/>
      <c r="X985" s="100"/>
    </row>
    <row r="986" spans="1:24" ht="14.25" customHeight="1">
      <c r="A986" s="100"/>
      <c r="B986" s="100"/>
      <c r="C986" s="100"/>
      <c r="D986" s="100"/>
      <c r="E986" s="100"/>
      <c r="F986" s="100"/>
      <c r="G986" s="100"/>
      <c r="H986" s="100"/>
      <c r="I986" s="100"/>
      <c r="J986" s="100"/>
      <c r="K986" s="100"/>
      <c r="L986" s="100"/>
      <c r="M986" s="100"/>
      <c r="N986" s="100"/>
      <c r="O986" s="100"/>
      <c r="P986" s="100"/>
      <c r="Q986" s="100"/>
      <c r="R986" s="100"/>
      <c r="S986" s="100"/>
      <c r="T986" s="100"/>
      <c r="U986" s="100"/>
      <c r="V986" s="100"/>
      <c r="W986" s="100"/>
      <c r="X986" s="100"/>
    </row>
    <row r="987" spans="1:24" ht="14.25" customHeight="1">
      <c r="A987" s="100"/>
      <c r="B987" s="100"/>
      <c r="C987" s="100"/>
      <c r="D987" s="100"/>
      <c r="E987" s="100"/>
      <c r="F987" s="100"/>
      <c r="G987" s="100"/>
      <c r="H987" s="100"/>
      <c r="I987" s="100"/>
      <c r="J987" s="100"/>
      <c r="K987" s="100"/>
      <c r="L987" s="100"/>
      <c r="M987" s="100"/>
      <c r="N987" s="100"/>
      <c r="O987" s="100"/>
      <c r="P987" s="100"/>
      <c r="Q987" s="100"/>
      <c r="R987" s="100"/>
      <c r="S987" s="100"/>
      <c r="T987" s="100"/>
      <c r="U987" s="100"/>
      <c r="V987" s="100"/>
      <c r="W987" s="100"/>
      <c r="X987" s="100"/>
    </row>
    <row r="988" spans="1:24" ht="14.25" customHeight="1">
      <c r="A988" s="100"/>
      <c r="B988" s="100"/>
      <c r="C988" s="100"/>
      <c r="D988" s="100"/>
      <c r="E988" s="100"/>
      <c r="F988" s="100"/>
      <c r="G988" s="100"/>
      <c r="H988" s="100"/>
      <c r="I988" s="100"/>
      <c r="J988" s="100"/>
      <c r="K988" s="100"/>
      <c r="L988" s="100"/>
      <c r="M988" s="100"/>
      <c r="N988" s="100"/>
      <c r="O988" s="100"/>
      <c r="P988" s="100"/>
      <c r="Q988" s="100"/>
      <c r="R988" s="100"/>
      <c r="S988" s="100"/>
      <c r="T988" s="100"/>
      <c r="U988" s="100"/>
      <c r="V988" s="100"/>
      <c r="W988" s="100"/>
      <c r="X988" s="100"/>
    </row>
    <row r="989" spans="1:24" ht="14.25" customHeight="1">
      <c r="A989" s="100"/>
      <c r="B989" s="100"/>
      <c r="C989" s="100"/>
      <c r="D989" s="100"/>
      <c r="E989" s="100"/>
      <c r="F989" s="100"/>
      <c r="G989" s="100"/>
      <c r="H989" s="100"/>
      <c r="I989" s="100"/>
      <c r="J989" s="100"/>
      <c r="K989" s="100"/>
      <c r="L989" s="100"/>
      <c r="M989" s="100"/>
      <c r="N989" s="100"/>
      <c r="O989" s="100"/>
      <c r="P989" s="100"/>
      <c r="Q989" s="100"/>
      <c r="R989" s="100"/>
      <c r="S989" s="100"/>
      <c r="T989" s="100"/>
      <c r="U989" s="100"/>
      <c r="V989" s="100"/>
      <c r="W989" s="100"/>
      <c r="X989" s="100"/>
    </row>
    <row r="990" spans="1:24" ht="14.25" customHeight="1">
      <c r="A990" s="100"/>
      <c r="B990" s="100"/>
      <c r="C990" s="100"/>
      <c r="D990" s="100"/>
      <c r="E990" s="100"/>
      <c r="F990" s="100"/>
      <c r="G990" s="100"/>
      <c r="H990" s="100"/>
      <c r="I990" s="100"/>
      <c r="J990" s="100"/>
      <c r="K990" s="100"/>
      <c r="L990" s="100"/>
      <c r="M990" s="100"/>
      <c r="N990" s="100"/>
      <c r="O990" s="100"/>
      <c r="P990" s="100"/>
      <c r="Q990" s="100"/>
      <c r="R990" s="100"/>
      <c r="S990" s="100"/>
      <c r="T990" s="100"/>
      <c r="U990" s="100"/>
      <c r="V990" s="100"/>
      <c r="W990" s="100"/>
      <c r="X990" s="100"/>
    </row>
    <row r="991" spans="1:24" ht="14.25" customHeight="1">
      <c r="A991" s="100"/>
      <c r="B991" s="100"/>
      <c r="C991" s="100"/>
      <c r="D991" s="100"/>
      <c r="E991" s="100"/>
      <c r="F991" s="100"/>
      <c r="G991" s="100"/>
      <c r="H991" s="100"/>
      <c r="I991" s="100"/>
      <c r="J991" s="100"/>
      <c r="K991" s="100"/>
      <c r="L991" s="100"/>
      <c r="M991" s="100"/>
      <c r="N991" s="100"/>
      <c r="O991" s="100"/>
      <c r="P991" s="100"/>
      <c r="Q991" s="100"/>
      <c r="R991" s="100"/>
      <c r="S991" s="100"/>
      <c r="T991" s="100"/>
      <c r="U991" s="100"/>
      <c r="V991" s="100"/>
      <c r="W991" s="100"/>
      <c r="X991" s="100"/>
    </row>
    <row r="992" spans="1:24" ht="14.25" customHeight="1">
      <c r="A992" s="100"/>
      <c r="B992" s="100"/>
      <c r="C992" s="100"/>
      <c r="D992" s="100"/>
      <c r="E992" s="100"/>
      <c r="F992" s="100"/>
      <c r="G992" s="100"/>
      <c r="H992" s="100"/>
      <c r="I992" s="100"/>
      <c r="J992" s="100"/>
      <c r="K992" s="100"/>
      <c r="L992" s="100"/>
      <c r="M992" s="100"/>
      <c r="N992" s="100"/>
      <c r="O992" s="100"/>
      <c r="P992" s="100"/>
      <c r="Q992" s="100"/>
      <c r="R992" s="100"/>
      <c r="S992" s="100"/>
      <c r="T992" s="100"/>
      <c r="U992" s="100"/>
      <c r="V992" s="100"/>
      <c r="W992" s="100"/>
      <c r="X992" s="100"/>
    </row>
    <row r="993" spans="1:24" ht="14.25" customHeight="1">
      <c r="A993" s="100"/>
      <c r="B993" s="100"/>
      <c r="C993" s="100"/>
      <c r="D993" s="100"/>
      <c r="E993" s="100"/>
      <c r="F993" s="100"/>
      <c r="G993" s="100"/>
      <c r="H993" s="100"/>
      <c r="I993" s="100"/>
      <c r="J993" s="100"/>
      <c r="K993" s="100"/>
      <c r="L993" s="100"/>
      <c r="M993" s="100"/>
      <c r="N993" s="100"/>
      <c r="O993" s="100"/>
      <c r="P993" s="100"/>
      <c r="Q993" s="100"/>
      <c r="R993" s="100"/>
      <c r="S993" s="100"/>
      <c r="T993" s="100"/>
      <c r="U993" s="100"/>
      <c r="V993" s="100"/>
      <c r="W993" s="100"/>
      <c r="X993" s="100"/>
    </row>
    <row r="994" spans="1:24" ht="14.25" customHeight="1">
      <c r="A994" s="100"/>
      <c r="B994" s="100"/>
      <c r="C994" s="100"/>
      <c r="D994" s="100"/>
      <c r="E994" s="100"/>
      <c r="F994" s="100"/>
      <c r="G994" s="100"/>
      <c r="H994" s="100"/>
      <c r="I994" s="100"/>
      <c r="J994" s="100"/>
      <c r="K994" s="100"/>
      <c r="L994" s="100"/>
      <c r="M994" s="100"/>
      <c r="N994" s="100"/>
      <c r="O994" s="100"/>
      <c r="P994" s="100"/>
      <c r="Q994" s="100"/>
      <c r="R994" s="100"/>
      <c r="S994" s="100"/>
      <c r="T994" s="100"/>
      <c r="U994" s="100"/>
      <c r="V994" s="100"/>
      <c r="W994" s="100"/>
      <c r="X994" s="100"/>
    </row>
    <row r="995" spans="1:24" ht="14.25" customHeight="1">
      <c r="A995" s="100"/>
      <c r="B995" s="100"/>
      <c r="C995" s="100"/>
      <c r="D995" s="100"/>
      <c r="E995" s="100"/>
      <c r="F995" s="100"/>
      <c r="G995" s="100"/>
      <c r="H995" s="100"/>
      <c r="I995" s="100"/>
      <c r="J995" s="100"/>
      <c r="K995" s="100"/>
      <c r="L995" s="100"/>
      <c r="M995" s="100"/>
      <c r="N995" s="100"/>
      <c r="O995" s="100"/>
      <c r="P995" s="100"/>
      <c r="Q995" s="100"/>
      <c r="R995" s="100"/>
      <c r="S995" s="100"/>
      <c r="T995" s="100"/>
      <c r="U995" s="100"/>
      <c r="V995" s="100"/>
      <c r="W995" s="100"/>
      <c r="X995" s="100"/>
    </row>
    <row r="996" spans="1:24" ht="14.25" customHeight="1">
      <c r="A996" s="100"/>
      <c r="B996" s="100"/>
      <c r="C996" s="100"/>
      <c r="D996" s="100"/>
      <c r="E996" s="100"/>
      <c r="F996" s="100"/>
      <c r="G996" s="100"/>
      <c r="H996" s="100"/>
      <c r="I996" s="100"/>
      <c r="J996" s="100"/>
      <c r="K996" s="100"/>
      <c r="L996" s="100"/>
      <c r="M996" s="100"/>
      <c r="N996" s="100"/>
      <c r="O996" s="100"/>
      <c r="P996" s="100"/>
      <c r="Q996" s="100"/>
      <c r="R996" s="100"/>
      <c r="S996" s="100"/>
      <c r="T996" s="100"/>
      <c r="U996" s="100"/>
      <c r="V996" s="100"/>
      <c r="W996" s="100"/>
      <c r="X996" s="100"/>
    </row>
    <row r="997" spans="1:24" ht="14.25" customHeight="1">
      <c r="A997" s="100"/>
      <c r="B997" s="100"/>
      <c r="C997" s="100"/>
      <c r="D997" s="100"/>
      <c r="E997" s="100"/>
      <c r="F997" s="100"/>
      <c r="G997" s="100"/>
      <c r="H997" s="100"/>
      <c r="I997" s="100"/>
      <c r="J997" s="100"/>
      <c r="K997" s="100"/>
      <c r="L997" s="100"/>
      <c r="M997" s="100"/>
      <c r="N997" s="100"/>
      <c r="O997" s="100"/>
      <c r="P997" s="100"/>
      <c r="Q997" s="100"/>
      <c r="R997" s="100"/>
      <c r="S997" s="100"/>
      <c r="T997" s="100"/>
      <c r="U997" s="100"/>
      <c r="V997" s="100"/>
      <c r="W997" s="100"/>
      <c r="X997" s="100"/>
    </row>
    <row r="998" spans="1:24" ht="14.25" customHeight="1">
      <c r="A998" s="100"/>
      <c r="B998" s="100"/>
      <c r="C998" s="100"/>
      <c r="D998" s="100"/>
      <c r="E998" s="100"/>
      <c r="F998" s="100"/>
      <c r="G998" s="100"/>
      <c r="H998" s="100"/>
      <c r="I998" s="100"/>
      <c r="J998" s="100"/>
      <c r="K998" s="100"/>
      <c r="L998" s="100"/>
      <c r="M998" s="100"/>
      <c r="N998" s="100"/>
      <c r="O998" s="100"/>
      <c r="P998" s="100"/>
      <c r="Q998" s="100"/>
      <c r="R998" s="100"/>
      <c r="S998" s="100"/>
      <c r="T998" s="100"/>
      <c r="U998" s="100"/>
      <c r="V998" s="100"/>
      <c r="W998" s="100"/>
      <c r="X998" s="100"/>
    </row>
    <row r="999" spans="1:24" ht="14.25" customHeight="1">
      <c r="A999" s="100"/>
      <c r="B999" s="100"/>
      <c r="C999" s="100"/>
      <c r="D999" s="100"/>
      <c r="E999" s="100"/>
      <c r="F999" s="100"/>
      <c r="G999" s="100"/>
      <c r="H999" s="100"/>
      <c r="I999" s="100"/>
      <c r="J999" s="100"/>
      <c r="K999" s="100"/>
      <c r="L999" s="100"/>
      <c r="M999" s="100"/>
      <c r="N999" s="100"/>
      <c r="O999" s="100"/>
      <c r="P999" s="100"/>
      <c r="Q999" s="100"/>
      <c r="R999" s="100"/>
      <c r="S999" s="100"/>
      <c r="T999" s="100"/>
      <c r="U999" s="100"/>
      <c r="V999" s="100"/>
      <c r="W999" s="100"/>
      <c r="X999" s="100"/>
    </row>
    <row r="1000" spans="1:24" ht="14.25" customHeight="1">
      <c r="A1000" s="100"/>
      <c r="B1000" s="100"/>
      <c r="C1000" s="100"/>
      <c r="D1000" s="100"/>
      <c r="E1000" s="100"/>
      <c r="F1000" s="100"/>
      <c r="G1000" s="100"/>
      <c r="H1000" s="100"/>
      <c r="I1000" s="100"/>
      <c r="J1000" s="100"/>
      <c r="K1000" s="100"/>
      <c r="L1000" s="100"/>
      <c r="M1000" s="100"/>
      <c r="N1000" s="100"/>
      <c r="O1000" s="100"/>
      <c r="P1000" s="100"/>
      <c r="Q1000" s="100"/>
      <c r="R1000" s="100"/>
      <c r="S1000" s="100"/>
      <c r="T1000" s="100"/>
      <c r="U1000" s="100"/>
      <c r="V1000" s="100"/>
      <c r="W1000" s="100"/>
      <c r="X1000" s="100"/>
    </row>
    <row r="1001" spans="1:24" ht="14.25" customHeight="1">
      <c r="A1001" s="100"/>
      <c r="B1001" s="100"/>
      <c r="C1001" s="100"/>
      <c r="D1001" s="100"/>
      <c r="E1001" s="100"/>
      <c r="F1001" s="100"/>
      <c r="G1001" s="100"/>
      <c r="H1001" s="100"/>
      <c r="I1001" s="100"/>
      <c r="J1001" s="100"/>
      <c r="K1001" s="100"/>
      <c r="L1001" s="100"/>
      <c r="M1001" s="100"/>
      <c r="N1001" s="100"/>
      <c r="O1001" s="100"/>
      <c r="P1001" s="100"/>
      <c r="Q1001" s="100"/>
      <c r="R1001" s="100"/>
      <c r="S1001" s="100"/>
      <c r="T1001" s="100"/>
      <c r="U1001" s="100"/>
      <c r="V1001" s="100"/>
      <c r="W1001" s="100"/>
      <c r="X1001" s="100"/>
    </row>
    <row r="1002" spans="1:24" ht="14.25" customHeight="1">
      <c r="A1002" s="100"/>
      <c r="B1002" s="100"/>
      <c r="C1002" s="100"/>
      <c r="D1002" s="100"/>
      <c r="E1002" s="100"/>
      <c r="F1002" s="100"/>
      <c r="G1002" s="100"/>
      <c r="H1002" s="100"/>
      <c r="I1002" s="100"/>
      <c r="J1002" s="100"/>
      <c r="K1002" s="100"/>
      <c r="L1002" s="100"/>
      <c r="M1002" s="100"/>
      <c r="N1002" s="100"/>
      <c r="O1002" s="100"/>
      <c r="P1002" s="100"/>
      <c r="Q1002" s="100"/>
      <c r="R1002" s="100"/>
      <c r="S1002" s="100"/>
      <c r="T1002" s="100"/>
      <c r="U1002" s="100"/>
      <c r="V1002" s="100"/>
      <c r="W1002" s="100"/>
      <c r="X1002" s="100"/>
    </row>
    <row r="1003" spans="1:24" ht="14.25" customHeight="1">
      <c r="A1003" s="100"/>
      <c r="B1003" s="100"/>
      <c r="C1003" s="100"/>
      <c r="D1003" s="100"/>
      <c r="E1003" s="100"/>
      <c r="F1003" s="100"/>
      <c r="G1003" s="100"/>
      <c r="H1003" s="100"/>
      <c r="I1003" s="100"/>
      <c r="J1003" s="100"/>
      <c r="K1003" s="100"/>
      <c r="L1003" s="100"/>
      <c r="M1003" s="100"/>
      <c r="N1003" s="100"/>
      <c r="O1003" s="100"/>
      <c r="P1003" s="100"/>
      <c r="Q1003" s="100"/>
      <c r="R1003" s="100"/>
      <c r="S1003" s="100"/>
      <c r="T1003" s="100"/>
      <c r="U1003" s="100"/>
      <c r="V1003" s="100"/>
      <c r="W1003" s="100"/>
      <c r="X1003" s="100"/>
    </row>
    <row r="1004" spans="1:24" ht="14.25" customHeight="1">
      <c r="A1004" s="100"/>
      <c r="B1004" s="100"/>
      <c r="C1004" s="100"/>
      <c r="D1004" s="100"/>
      <c r="E1004" s="100"/>
      <c r="F1004" s="100"/>
      <c r="G1004" s="100"/>
      <c r="H1004" s="100"/>
      <c r="I1004" s="100"/>
      <c r="J1004" s="100"/>
      <c r="K1004" s="100"/>
      <c r="L1004" s="100"/>
      <c r="M1004" s="100"/>
      <c r="N1004" s="100"/>
      <c r="O1004" s="100"/>
      <c r="P1004" s="100"/>
      <c r="Q1004" s="100"/>
      <c r="R1004" s="100"/>
      <c r="S1004" s="100"/>
      <c r="T1004" s="100"/>
      <c r="U1004" s="100"/>
      <c r="V1004" s="100"/>
      <c r="W1004" s="100"/>
      <c r="X1004" s="100"/>
    </row>
    <row r="1005" spans="1:24" ht="14.25" customHeight="1">
      <c r="A1005" s="100"/>
      <c r="B1005" s="100"/>
      <c r="C1005" s="100"/>
      <c r="D1005" s="100"/>
      <c r="E1005" s="100"/>
      <c r="F1005" s="100"/>
      <c r="G1005" s="100"/>
      <c r="H1005" s="100"/>
      <c r="I1005" s="100"/>
      <c r="J1005" s="100"/>
      <c r="K1005" s="100"/>
      <c r="L1005" s="100"/>
      <c r="M1005" s="100"/>
      <c r="N1005" s="100"/>
      <c r="O1005" s="100"/>
      <c r="P1005" s="100"/>
      <c r="Q1005" s="100"/>
      <c r="R1005" s="100"/>
      <c r="S1005" s="100"/>
      <c r="T1005" s="100"/>
      <c r="U1005" s="100"/>
      <c r="V1005" s="100"/>
      <c r="W1005" s="100"/>
      <c r="X1005" s="100"/>
    </row>
    <row r="1006" spans="1:24" ht="14.25" customHeight="1">
      <c r="A1006" s="100"/>
      <c r="B1006" s="100"/>
      <c r="C1006" s="100"/>
      <c r="D1006" s="100"/>
      <c r="E1006" s="100"/>
      <c r="F1006" s="100"/>
      <c r="G1006" s="100"/>
      <c r="H1006" s="100"/>
      <c r="I1006" s="100"/>
      <c r="J1006" s="100"/>
      <c r="K1006" s="100"/>
      <c r="L1006" s="100"/>
      <c r="M1006" s="100"/>
      <c r="N1006" s="100"/>
      <c r="O1006" s="100"/>
      <c r="P1006" s="100"/>
      <c r="Q1006" s="100"/>
      <c r="R1006" s="100"/>
      <c r="S1006" s="100"/>
      <c r="T1006" s="100"/>
      <c r="U1006" s="100"/>
      <c r="V1006" s="100"/>
      <c r="W1006" s="100"/>
      <c r="X1006" s="100"/>
    </row>
    <row r="1007" spans="1:24" ht="14.25" customHeight="1">
      <c r="A1007" s="100"/>
      <c r="B1007" s="100"/>
      <c r="C1007" s="100"/>
      <c r="D1007" s="100"/>
      <c r="E1007" s="100"/>
      <c r="F1007" s="100"/>
      <c r="G1007" s="100"/>
      <c r="H1007" s="100"/>
      <c r="I1007" s="100"/>
      <c r="J1007" s="100"/>
      <c r="K1007" s="100"/>
      <c r="L1007" s="100"/>
      <c r="M1007" s="100"/>
      <c r="N1007" s="100"/>
      <c r="O1007" s="100"/>
      <c r="P1007" s="100"/>
      <c r="Q1007" s="100"/>
      <c r="R1007" s="100"/>
      <c r="S1007" s="100"/>
      <c r="T1007" s="100"/>
      <c r="U1007" s="100"/>
      <c r="V1007" s="100"/>
      <c r="W1007" s="100"/>
      <c r="X1007" s="100"/>
    </row>
  </sheetData>
  <mergeCells count="13">
    <mergeCell ref="A63:D63"/>
    <mergeCell ref="A3:D3"/>
    <mergeCell ref="J3:M3"/>
    <mergeCell ref="A13:D13"/>
    <mergeCell ref="J13:M13"/>
    <mergeCell ref="A23:D23"/>
    <mergeCell ref="J23:M23"/>
    <mergeCell ref="J33:M33"/>
    <mergeCell ref="A33:D33"/>
    <mergeCell ref="A43:D43"/>
    <mergeCell ref="J43:M43"/>
    <mergeCell ref="A53:D53"/>
    <mergeCell ref="J53:M53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9"/>
  <sheetViews>
    <sheetView showGridLines="0" view="pageLayout" topLeftCell="B51" zoomScale="51" zoomScaleNormal="26" zoomScalePageLayoutView="51" workbookViewId="0">
      <selection activeCell="V17" sqref="V17"/>
    </sheetView>
  </sheetViews>
  <sheetFormatPr baseColWidth="10" defaultColWidth="12.625" defaultRowHeight="15" customHeight="1"/>
  <cols>
    <col min="1" max="1" width="0.125" hidden="1" customWidth="1"/>
    <col min="2" max="2" width="8" customWidth="1"/>
    <col min="3" max="3" width="5.625" customWidth="1"/>
    <col min="4" max="4" width="6.125" customWidth="1"/>
    <col min="5" max="5" width="4.75" customWidth="1"/>
    <col min="6" max="6" width="6.75" customWidth="1"/>
    <col min="7" max="7" width="13.5" customWidth="1"/>
    <col min="8" max="8" width="1.75" customWidth="1"/>
    <col min="9" max="9" width="7.625" customWidth="1"/>
    <col min="10" max="10" width="8.25" customWidth="1"/>
    <col min="11" max="11" width="20.875" customWidth="1"/>
    <col min="12" max="12" width="12.875" customWidth="1"/>
    <col min="13" max="13" width="13.75" customWidth="1"/>
    <col min="14" max="14" width="9.5" customWidth="1"/>
    <col min="15" max="15" width="13.75" customWidth="1"/>
    <col min="16" max="16" width="24.5" customWidth="1"/>
    <col min="17" max="17" width="13.75" customWidth="1"/>
    <col min="18" max="18" width="18.5" customWidth="1"/>
    <col min="19" max="19" width="19.25" customWidth="1"/>
    <col min="20" max="20" width="2.375" customWidth="1"/>
    <col min="21" max="21" width="3.125" customWidth="1"/>
    <col min="22" max="22" width="7.625" customWidth="1"/>
    <col min="23" max="23" width="15.625" customWidth="1"/>
    <col min="24" max="24" width="21.125" customWidth="1"/>
    <col min="25" max="36" width="9.375" customWidth="1"/>
  </cols>
  <sheetData>
    <row r="1" spans="1:36" ht="3.75" hidden="1" customHeight="1">
      <c r="A1" s="7">
        <v>0</v>
      </c>
      <c r="B1" s="7" t="s">
        <v>472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</row>
    <row r="2" spans="1:36" ht="1.5" hidden="1" customHeight="1">
      <c r="B2" s="158" t="s">
        <v>472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00"/>
      <c r="U2" s="100"/>
      <c r="V2" s="100"/>
      <c r="W2" s="100"/>
    </row>
    <row r="3" spans="1:36" ht="15" customHeight="1"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00"/>
      <c r="U3" s="100"/>
      <c r="V3" s="100"/>
      <c r="W3" s="100"/>
      <c r="AJ3" s="7">
        <v>4</v>
      </c>
    </row>
    <row r="4" spans="1:36" ht="15" customHeight="1">
      <c r="B4" s="240" t="s">
        <v>473</v>
      </c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00"/>
      <c r="U4" s="100"/>
      <c r="V4" s="100"/>
      <c r="W4" s="100"/>
    </row>
    <row r="5" spans="1:36" ht="15" customHeight="1"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00"/>
      <c r="U5" s="100"/>
      <c r="V5" s="100"/>
      <c r="W5" s="100"/>
    </row>
    <row r="6" spans="1:36" ht="14.25"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</row>
    <row r="7" spans="1:36" ht="15.75" customHeight="1">
      <c r="B7" s="258" t="s">
        <v>474</v>
      </c>
      <c r="C7" s="205"/>
      <c r="D7" s="205"/>
      <c r="E7" s="205"/>
      <c r="F7" s="206"/>
      <c r="G7" s="241" t="s">
        <v>475</v>
      </c>
      <c r="H7" s="205"/>
      <c r="I7" s="205"/>
      <c r="J7" s="205"/>
      <c r="K7" s="205"/>
      <c r="L7" s="206"/>
      <c r="M7" s="242" t="s">
        <v>476</v>
      </c>
      <c r="N7" s="211"/>
      <c r="O7" s="243" t="s">
        <v>477</v>
      </c>
      <c r="P7" s="193"/>
      <c r="Q7" s="193"/>
      <c r="R7" s="211"/>
      <c r="S7" s="244"/>
      <c r="T7" s="100"/>
      <c r="U7" s="7"/>
      <c r="V7" s="234">
        <v>1</v>
      </c>
      <c r="W7" s="211"/>
    </row>
    <row r="8" spans="1:36" ht="15.75" customHeight="1">
      <c r="B8" s="258" t="s">
        <v>478</v>
      </c>
      <c r="C8" s="205"/>
      <c r="D8" s="205"/>
      <c r="E8" s="205"/>
      <c r="F8" s="206"/>
      <c r="G8" s="264" t="s">
        <v>479</v>
      </c>
      <c r="H8" s="205"/>
      <c r="I8" s="205"/>
      <c r="J8" s="205"/>
      <c r="K8" s="205"/>
      <c r="L8" s="206"/>
      <c r="M8" s="212"/>
      <c r="N8" s="213"/>
      <c r="O8" s="212"/>
      <c r="P8" s="223"/>
      <c r="Q8" s="223"/>
      <c r="R8" s="213"/>
      <c r="S8" s="201"/>
      <c r="T8" s="100"/>
      <c r="U8" s="7"/>
      <c r="V8" s="216"/>
      <c r="W8" s="218"/>
    </row>
    <row r="9" spans="1:36" ht="15.75" customHeight="1">
      <c r="B9" s="258" t="s">
        <v>480</v>
      </c>
      <c r="C9" s="205"/>
      <c r="D9" s="205"/>
      <c r="E9" s="205"/>
      <c r="F9" s="206"/>
      <c r="G9" s="241" t="s">
        <v>481</v>
      </c>
      <c r="H9" s="205"/>
      <c r="I9" s="205"/>
      <c r="J9" s="205"/>
      <c r="K9" s="205"/>
      <c r="L9" s="206"/>
      <c r="M9" s="260" t="s">
        <v>482</v>
      </c>
      <c r="N9" s="206"/>
      <c r="O9" s="265" t="s">
        <v>483</v>
      </c>
      <c r="P9" s="205"/>
      <c r="Q9" s="205"/>
      <c r="R9" s="206"/>
      <c r="S9" s="201"/>
      <c r="T9" s="100"/>
      <c r="U9" s="7"/>
      <c r="V9" s="216"/>
      <c r="W9" s="218"/>
    </row>
    <row r="10" spans="1:36" ht="15.75" customHeight="1">
      <c r="B10" s="258" t="s">
        <v>484</v>
      </c>
      <c r="C10" s="205"/>
      <c r="D10" s="205"/>
      <c r="E10" s="205"/>
      <c r="F10" s="206"/>
      <c r="G10" s="266" t="str">
        <f>+'4°A'!D7</f>
        <v>4°</v>
      </c>
      <c r="H10" s="205"/>
      <c r="I10" s="205"/>
      <c r="J10" s="205"/>
      <c r="K10" s="205"/>
      <c r="L10" s="206"/>
      <c r="M10" s="267" t="s">
        <v>485</v>
      </c>
      <c r="N10" s="206"/>
      <c r="O10" s="266" t="str">
        <f>+'4°A'!D8</f>
        <v>A</v>
      </c>
      <c r="P10" s="205"/>
      <c r="Q10" s="205"/>
      <c r="R10" s="206"/>
      <c r="S10" s="201"/>
      <c r="T10" s="100"/>
      <c r="U10" s="7"/>
      <c r="V10" s="216"/>
      <c r="W10" s="218"/>
    </row>
    <row r="11" spans="1:36" ht="15.75" customHeight="1">
      <c r="B11" s="258" t="s">
        <v>486</v>
      </c>
      <c r="C11" s="205"/>
      <c r="D11" s="205"/>
      <c r="E11" s="205"/>
      <c r="F11" s="206"/>
      <c r="G11" s="259"/>
      <c r="H11" s="205"/>
      <c r="I11" s="205"/>
      <c r="J11" s="205"/>
      <c r="K11" s="206"/>
      <c r="L11" s="159" t="s">
        <v>487</v>
      </c>
      <c r="M11" s="235"/>
      <c r="N11" s="205"/>
      <c r="O11" s="205"/>
      <c r="P11" s="205"/>
      <c r="Q11" s="205"/>
      <c r="R11" s="206"/>
      <c r="S11" s="201"/>
      <c r="T11" s="100"/>
      <c r="U11" s="7"/>
      <c r="V11" s="216"/>
      <c r="W11" s="218"/>
    </row>
    <row r="12" spans="1:36" ht="33.75" customHeight="1">
      <c r="B12" s="260" t="s">
        <v>488</v>
      </c>
      <c r="C12" s="205"/>
      <c r="D12" s="205"/>
      <c r="E12" s="205"/>
      <c r="F12" s="206"/>
      <c r="G12" s="160" t="str">
        <f>IFERROR(VLOOKUP(V7,'4°A'!A12:CA64,2,0),"")</f>
        <v>ACHO</v>
      </c>
      <c r="H12" s="161"/>
      <c r="I12" s="161" t="str">
        <f>IFERROR(VLOOKUP(V7,'4°A'!A12:CA64,3,0),"")</f>
        <v>TAPAYURI</v>
      </c>
      <c r="J12" s="161"/>
      <c r="K12" s="161" t="str">
        <f>IFERROR(VLOOKUP(V7,'4°A'!A12:CA64,4,0),"")</f>
        <v>JUAN ADEMIR</v>
      </c>
      <c r="L12" s="161"/>
      <c r="M12" s="161"/>
      <c r="N12" s="161"/>
      <c r="O12" s="161"/>
      <c r="P12" s="161"/>
      <c r="Q12" s="161"/>
      <c r="R12" s="162"/>
      <c r="S12" s="201"/>
      <c r="T12" s="100"/>
      <c r="U12" s="7"/>
      <c r="V12" s="212"/>
      <c r="W12" s="213"/>
    </row>
    <row r="13" spans="1:36" ht="33.75" customHeight="1">
      <c r="B13" s="260" t="s">
        <v>489</v>
      </c>
      <c r="C13" s="205"/>
      <c r="D13" s="205"/>
      <c r="E13" s="205"/>
      <c r="F13" s="206"/>
      <c r="G13" s="258" t="str">
        <f>+'4°A'!C10</f>
        <v>PROF. JUAN CARLOS HUAICAMA CÁRDENAS</v>
      </c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6"/>
      <c r="S13" s="202"/>
      <c r="T13" s="100"/>
      <c r="U13" s="7"/>
      <c r="V13" s="236" t="s">
        <v>490</v>
      </c>
      <c r="W13" s="211"/>
      <c r="X13" s="7"/>
    </row>
    <row r="14" spans="1:36" ht="15" customHeight="1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7"/>
      <c r="V14" s="216"/>
      <c r="W14" s="218"/>
      <c r="X14" s="7"/>
    </row>
    <row r="15" spans="1:36" ht="68.25" customHeight="1">
      <c r="B15" s="261" t="s">
        <v>491</v>
      </c>
      <c r="C15" s="262" t="s">
        <v>492</v>
      </c>
      <c r="D15" s="193"/>
      <c r="E15" s="193"/>
      <c r="F15" s="211"/>
      <c r="G15" s="237" t="s">
        <v>493</v>
      </c>
      <c r="H15" s="205"/>
      <c r="I15" s="205"/>
      <c r="J15" s="205"/>
      <c r="K15" s="206"/>
      <c r="L15" s="237" t="s">
        <v>494</v>
      </c>
      <c r="M15" s="205"/>
      <c r="N15" s="205"/>
      <c r="O15" s="206"/>
      <c r="P15" s="237" t="s">
        <v>495</v>
      </c>
      <c r="Q15" s="205"/>
      <c r="R15" s="205"/>
      <c r="S15" s="206"/>
      <c r="T15" s="100"/>
      <c r="U15" s="7"/>
      <c r="V15" s="212"/>
      <c r="W15" s="213"/>
      <c r="X15" s="7"/>
    </row>
    <row r="16" spans="1:36" ht="57.75" customHeight="1">
      <c r="B16" s="202"/>
      <c r="C16" s="212"/>
      <c r="D16" s="223"/>
      <c r="E16" s="223"/>
      <c r="F16" s="213"/>
      <c r="G16" s="163" t="s">
        <v>496</v>
      </c>
      <c r="H16" s="233" t="s">
        <v>497</v>
      </c>
      <c r="I16" s="205"/>
      <c r="J16" s="205"/>
      <c r="K16" s="206"/>
      <c r="L16" s="163" t="s">
        <v>496</v>
      </c>
      <c r="M16" s="233" t="s">
        <v>497</v>
      </c>
      <c r="N16" s="205"/>
      <c r="O16" s="206"/>
      <c r="P16" s="163" t="s">
        <v>496</v>
      </c>
      <c r="Q16" s="233" t="s">
        <v>497</v>
      </c>
      <c r="R16" s="205"/>
      <c r="S16" s="206"/>
      <c r="T16" s="100"/>
      <c r="U16" s="7"/>
      <c r="V16" s="165"/>
      <c r="W16" s="7"/>
      <c r="X16" s="7"/>
    </row>
    <row r="17" spans="2:24" ht="158.25" customHeight="1">
      <c r="B17" s="263" t="s">
        <v>498</v>
      </c>
      <c r="C17" s="245" t="s">
        <v>499</v>
      </c>
      <c r="D17" s="205"/>
      <c r="E17" s="205"/>
      <c r="F17" s="206"/>
      <c r="G17" s="166" t="str">
        <f>IFERROR(VLOOKUP(V7,'4°A'!A12:CA64,6,0),"")</f>
        <v>B</v>
      </c>
      <c r="H17" s="233" t="str">
        <f>IFERROR(VLOOKUP(V7,'4°A'!A12:CA64,7,0),"")</f>
        <v xml:space="preserve">Ha logrado identificar y explicar la importancia del binestar emocional. te suegiero ser más reflexivo y poner en practica la habilidad de exponer las ideas. </v>
      </c>
      <c r="I17" s="205"/>
      <c r="J17" s="205"/>
      <c r="K17" s="206"/>
      <c r="L17" s="166" t="str">
        <f>IFERROR(VLOOKUP(V7,'4°A'!A71:BV150,6,0),"")</f>
        <v/>
      </c>
      <c r="M17" s="233" t="str">
        <f>IFERROR(VLOOKUP(V7,'4°A'!A71:BV150,7,0),"")</f>
        <v/>
      </c>
      <c r="N17" s="205"/>
      <c r="O17" s="206"/>
      <c r="P17" s="167" t="str">
        <f>IFERROR(VLOOKUP($V$7,'4°A'!$A$126:$BV$196,6,0),"")</f>
        <v/>
      </c>
      <c r="Q17" s="233"/>
      <c r="R17" s="205"/>
      <c r="S17" s="206"/>
      <c r="T17" s="100"/>
      <c r="U17" s="7"/>
      <c r="V17" s="165"/>
      <c r="W17" s="7"/>
      <c r="X17" s="7"/>
    </row>
    <row r="18" spans="2:24" ht="162" customHeight="1">
      <c r="B18" s="202"/>
      <c r="C18" s="245" t="s">
        <v>500</v>
      </c>
      <c r="D18" s="205"/>
      <c r="E18" s="205"/>
      <c r="F18" s="206"/>
      <c r="G18" s="166" t="str">
        <f>IFERROR(VLOOKUP(V7,'4°A'!A12:CA64,8,0),"")</f>
        <v>C</v>
      </c>
      <c r="H18" s="233" t="str">
        <f>IFERROR(VLOOKUP(V7,'4°A'!A12:CA64,9,0),"")</f>
        <v xml:space="preserve">Por diversos motivos solo participó en algunas sesiones del proceso de aprendizaje. Es necesario superar estas dificultades y para ello te sugiero ser más participativo de las sesiones. </v>
      </c>
      <c r="I18" s="205"/>
      <c r="J18" s="205"/>
      <c r="K18" s="206"/>
      <c r="L18" s="166" t="str">
        <f>IFERROR(VLOOKUP(V7,'4°A'!A71:BV150,8,0),"")</f>
        <v/>
      </c>
      <c r="M18" s="233" t="str">
        <f>IFERROR(VLOOKUP(V7,'4°A'!A71:BV150,9,0),"")</f>
        <v/>
      </c>
      <c r="N18" s="205"/>
      <c r="O18" s="206"/>
      <c r="P18" s="168" t="str">
        <f>IFERROR(VLOOKUP($V$7,'4°A'!$A$126:$BV$196,8,0),"")</f>
        <v/>
      </c>
      <c r="Q18" s="233" t="str">
        <f>IFERROR(VLOOKUP($V$7,'4°A'!$A$126:$BV$196,9,0),"")</f>
        <v/>
      </c>
      <c r="R18" s="205"/>
      <c r="S18" s="206"/>
      <c r="T18" s="100"/>
      <c r="U18" s="7"/>
      <c r="V18" s="165"/>
      <c r="W18" s="7"/>
      <c r="X18" s="7"/>
    </row>
    <row r="19" spans="2:24" ht="145.5" customHeight="1">
      <c r="B19" s="246" t="s">
        <v>3</v>
      </c>
      <c r="C19" s="245" t="s">
        <v>501</v>
      </c>
      <c r="D19" s="205"/>
      <c r="E19" s="205"/>
      <c r="F19" s="206"/>
      <c r="G19" s="166" t="str">
        <f>IFERROR(VLOOKUP(V7,'4°A'!A12:CA64,11,0),"")</f>
        <v>A</v>
      </c>
      <c r="H19" s="233" t="str">
        <f>IFERROR(VLOOKUP(V7,'4°A'!A12:CA64,12,0),"")</f>
        <v>Ha logrado analizar, identificar y explicar la relevancia de los procesos históricos y actuales. Es necesario que cuestiones los hechos históricos. Sugerimos que insistas en alcanzar un pensamiento más crítico y reflexivo.</v>
      </c>
      <c r="I19" s="205"/>
      <c r="J19" s="205"/>
      <c r="K19" s="206"/>
      <c r="L19" s="166" t="str">
        <f>IFERROR(VLOOKUP(V7,'4°A'!A71:BV150,11,0),"")</f>
        <v/>
      </c>
      <c r="M19" s="233" t="str">
        <f>IFERROR(VLOOKUP(V7,'4°A'!A71:BV150,12,0),"")</f>
        <v/>
      </c>
      <c r="N19" s="205"/>
      <c r="O19" s="206"/>
      <c r="P19" s="168" t="str">
        <f>IFERROR(VLOOKUP($V$7,'4°A'!$A$126:$BV$196,11,0),"")</f>
        <v/>
      </c>
      <c r="Q19" s="233" t="str">
        <f>IFERROR(VLOOKUP($V$7,'4°A'!$A$126:$BV$196,12,0),"")</f>
        <v/>
      </c>
      <c r="R19" s="205"/>
      <c r="S19" s="206"/>
      <c r="T19" s="100"/>
      <c r="U19" s="7"/>
      <c r="V19" s="7"/>
      <c r="W19" s="7"/>
      <c r="X19" s="7"/>
    </row>
    <row r="20" spans="2:24" ht="154.5" customHeight="1">
      <c r="B20" s="201"/>
      <c r="C20" s="245" t="s">
        <v>502</v>
      </c>
      <c r="D20" s="205"/>
      <c r="E20" s="205"/>
      <c r="F20" s="206"/>
      <c r="G20" s="166" t="str">
        <f>IFERROR(VLOOKUP(V7,'4°A'!A12:CA64,13,0),"")</f>
        <v>B</v>
      </c>
      <c r="H20" s="233" t="str">
        <f>IFERROR(VLOOKUP(V7,'4°A'!A12:CA64,14,0),"")</f>
        <v>Ha logrado identificar causas y consecuencias de la pérdida de biodiversidad; pero es necesario desarrollar el análisis y evaluación de dicha problemática. Te sugiero analizar diversas fuentes de información que te permitan una mejor comprensión y proponer alternativas de solución sostenibles.</v>
      </c>
      <c r="I20" s="205"/>
      <c r="J20" s="205"/>
      <c r="K20" s="206"/>
      <c r="L20" s="166" t="str">
        <f>IFERROR(VLOOKUP(V7,'4°A'!A71:BV150,13,0),"")</f>
        <v/>
      </c>
      <c r="M20" s="233" t="str">
        <f>IFERROR(VLOOKUP(V7,'4°A'!A71:BV150,14,0),"")</f>
        <v/>
      </c>
      <c r="N20" s="205"/>
      <c r="O20" s="206"/>
      <c r="P20" s="168" t="str">
        <f>IFERROR(VLOOKUP($V$7,'4°A'!$A$126:$BV$196,13,0),"")</f>
        <v/>
      </c>
      <c r="Q20" s="233" t="str">
        <f>IFERROR(VLOOKUP($V$7,'4°A'!$A$126:$BV$196,14,0),"")</f>
        <v/>
      </c>
      <c r="R20" s="205"/>
      <c r="S20" s="206"/>
      <c r="T20" s="100"/>
      <c r="U20" s="7"/>
      <c r="V20" s="7"/>
      <c r="W20" s="7"/>
      <c r="X20" s="7"/>
    </row>
    <row r="21" spans="2:24" ht="168" customHeight="1">
      <c r="B21" s="202"/>
      <c r="C21" s="245" t="s">
        <v>503</v>
      </c>
      <c r="D21" s="205"/>
      <c r="E21" s="205"/>
      <c r="F21" s="206"/>
      <c r="G21" s="166" t="str">
        <f>IFERROR(VLOOKUP(V7,'4°A'!A12:CA64,15,0),"")</f>
        <v>A</v>
      </c>
      <c r="H21" s="233" t="str">
        <f>IFERROR(VLOOKUP(V7,'4°A'!A12:CA64,16,0),"")</f>
        <v>Ha logrado explicar y proponer acciones que promueven el consumo responsable a partir de la formulación de presupuestos. Necesitas analizar, comprender y evaluar los fenómenos económicos. Te sugiero profundizar el análisis de los temas económicos, para una mejor toma de decisiones.</v>
      </c>
      <c r="I21" s="205"/>
      <c r="J21" s="205"/>
      <c r="K21" s="206"/>
      <c r="L21" s="166" t="str">
        <f>IFERROR(VLOOKUP(V7,'4°A'!A71:BV150,15,0),"")</f>
        <v/>
      </c>
      <c r="M21" s="233" t="str">
        <f>IFERROR(VLOOKUP(V7,'4°A'!A71:BV150,16,0),"")</f>
        <v/>
      </c>
      <c r="N21" s="205"/>
      <c r="O21" s="206"/>
      <c r="P21" s="168" t="str">
        <f>IFERROR(VLOOKUP($V$7,'4°A'!$A$126:$BV$196,15,0),"")</f>
        <v/>
      </c>
      <c r="Q21" s="233" t="str">
        <f>IFERROR(VLOOKUP($V$7,'4°A'!$A$126:$BV$196,16,0),"")</f>
        <v/>
      </c>
      <c r="R21" s="205"/>
      <c r="S21" s="206"/>
      <c r="T21" s="100"/>
      <c r="U21" s="100"/>
      <c r="V21" s="100"/>
      <c r="W21" s="100"/>
    </row>
    <row r="22" spans="2:24" ht="137.25" customHeight="1">
      <c r="B22" s="246" t="s">
        <v>504</v>
      </c>
      <c r="C22" s="245" t="s">
        <v>505</v>
      </c>
      <c r="D22" s="205"/>
      <c r="E22" s="205"/>
      <c r="F22" s="206"/>
      <c r="G22" s="166" t="str">
        <f>IFERROR(VLOOKUP(V7,'4°A'!A12:CA64,18,0),"")</f>
        <v>A</v>
      </c>
      <c r="H22" s="233" t="str">
        <f>IFERROR(VLOOKUP(V7,'4°A'!A12:CA64,19,0),"")</f>
        <v>Te desenvuelve de manera autónoma en la práctica de la carrera de velocidad y la técnica de entrega del testimonio en la carrera de relevos.</v>
      </c>
      <c r="I22" s="205"/>
      <c r="J22" s="205"/>
      <c r="K22" s="206"/>
      <c r="L22" s="166" t="str">
        <f>IFERROR(VLOOKUP(AV7,'4°A'!A71:BV150,18,0),"")</f>
        <v/>
      </c>
      <c r="M22" s="233" t="str">
        <f>IFERROR(VLOOKUP(V7,'4°A'!A71:BV150,19,0),"")</f>
        <v/>
      </c>
      <c r="N22" s="205"/>
      <c r="O22" s="206"/>
      <c r="P22" s="168" t="str">
        <f>IFERROR(VLOOKUP($V$7,'4°A'!$A$126:$BV$196,18,0),"")</f>
        <v/>
      </c>
      <c r="Q22" s="233" t="str">
        <f>IFERROR(VLOOKUP($V$7,'4°A'!$A$126:$BV$196,19,0),"")</f>
        <v/>
      </c>
      <c r="R22" s="205"/>
      <c r="S22" s="206"/>
      <c r="T22" s="100"/>
      <c r="U22" s="100"/>
      <c r="V22" s="100"/>
      <c r="W22" s="100"/>
    </row>
    <row r="23" spans="2:24" ht="138.75" customHeight="1">
      <c r="B23" s="201"/>
      <c r="C23" s="245" t="s">
        <v>506</v>
      </c>
      <c r="D23" s="205"/>
      <c r="E23" s="205"/>
      <c r="F23" s="206"/>
      <c r="G23" s="166" t="str">
        <f>IFERROR(VLOOKUP(V7,'4°A'!A12:CA64,20,0),"")</f>
        <v>A</v>
      </c>
      <c r="H23" s="233" t="str">
        <f>IFERROR(VLOOKUP(V7,'4°A'!A12:CA64,21,0),"")</f>
        <v>Estableces soluciones en los juegos predeportivas aplicados al fútbol, poniendo en práctica al equipo.</v>
      </c>
      <c r="I23" s="205"/>
      <c r="J23" s="205"/>
      <c r="K23" s="206"/>
      <c r="L23" s="166" t="str">
        <f>IFERROR(VLOOKUP(V7,'4°A'!A71:BV150,20,0),"")</f>
        <v/>
      </c>
      <c r="M23" s="233" t="str">
        <f>IFERROR(VLOOKUP(V7,'4°A'!A71:BV150,21,0),"")</f>
        <v/>
      </c>
      <c r="N23" s="205"/>
      <c r="O23" s="206"/>
      <c r="P23" s="168" t="str">
        <f>IFERROR(VLOOKUP($V$7,'4°A'!$A$126:$BV$196,20,0),"")</f>
        <v/>
      </c>
      <c r="Q23" s="233" t="str">
        <f>IFERROR(VLOOKUP($V$7,'4°A'!$A$126:$BV$196,21,0),"")</f>
        <v/>
      </c>
      <c r="R23" s="205"/>
      <c r="S23" s="206"/>
      <c r="T23" s="100"/>
      <c r="U23" s="100"/>
      <c r="V23" s="100"/>
      <c r="W23" s="100"/>
    </row>
    <row r="24" spans="2:24" ht="132.75" customHeight="1">
      <c r="B24" s="202"/>
      <c r="C24" s="245" t="s">
        <v>507</v>
      </c>
      <c r="D24" s="205"/>
      <c r="E24" s="205"/>
      <c r="F24" s="206"/>
      <c r="G24" s="169" t="str">
        <f>IFERROR(VLOOKUP(V7,'4°A'!A12:CA64,22,0),"")</f>
        <v>A</v>
      </c>
      <c r="H24" s="233" t="str">
        <f>IFERROR(VLOOKUP(V7,'4°A'!A12:CA64,23,0),"")</f>
        <v>Promueves prácticas para el cuidado de tu salud, al demostrar tus habilidades motrices en el salto alto, demostrando la técnica Fosbury Flop.</v>
      </c>
      <c r="I24" s="205"/>
      <c r="J24" s="205"/>
      <c r="K24" s="206"/>
      <c r="L24" s="169" t="str">
        <f>IFERROR(VLOOKUP(V7,'4°A'!A71:BV150,22,0),"")</f>
        <v/>
      </c>
      <c r="M24" s="233" t="str">
        <f>IFERROR(VLOOKUP(V7,'4°A'!A71:BV150,23,0),"")</f>
        <v/>
      </c>
      <c r="N24" s="205"/>
      <c r="O24" s="206"/>
      <c r="P24" s="164" t="str">
        <f>IFERROR(VLOOKUP($V$7,'4°A'!$A$126:$BV$196,22,0),"")</f>
        <v/>
      </c>
      <c r="Q24" s="233" t="str">
        <f>IFERROR(VLOOKUP($V$7,'4°A'!$A$126:$BV$196,23,0),"")</f>
        <v/>
      </c>
      <c r="R24" s="205"/>
      <c r="S24" s="206"/>
      <c r="T24" s="100"/>
      <c r="U24" s="100"/>
      <c r="V24" s="100"/>
      <c r="W24" s="100"/>
    </row>
    <row r="25" spans="2:24" ht="129" customHeight="1">
      <c r="B25" s="257" t="s">
        <v>5</v>
      </c>
      <c r="C25" s="245" t="s">
        <v>508</v>
      </c>
      <c r="D25" s="205"/>
      <c r="E25" s="205"/>
      <c r="F25" s="206"/>
      <c r="G25" s="166" t="str">
        <f>IFERROR(VLOOKUP(V7,'4°A'!A12:CA64,25,0),"")</f>
        <v>A</v>
      </c>
      <c r="H25" s="233" t="str">
        <f>IFERROR(VLOOKUP(V7,'4°A'!A12:CA64,26,0),"")</f>
        <v>APRECIA  LAS DIVERSAS FUNCIONES QUE A CUMPLIDO EL ARTE</v>
      </c>
      <c r="I25" s="205"/>
      <c r="J25" s="205"/>
      <c r="K25" s="206"/>
      <c r="L25" s="166" t="str">
        <f>IFERROR(VLOOKUP(V7,'4°A'!A71:BV150,25,0),"")</f>
        <v/>
      </c>
      <c r="M25" s="233" t="str">
        <f>IFERROR(VLOOKUP(V7,'4°A'!A71:BV150,26,0),"")</f>
        <v/>
      </c>
      <c r="N25" s="205"/>
      <c r="O25" s="206"/>
      <c r="P25" s="168" t="str">
        <f>IFERROR(VLOOKUP($V$7,'4°A'!$A$126:$BV$196,25,0),"")</f>
        <v/>
      </c>
      <c r="Q25" s="233" t="str">
        <f>IFERROR(VLOOKUP($V$7,'4°A'!$A$126:$BV$196,26,0),"")</f>
        <v/>
      </c>
      <c r="R25" s="205"/>
      <c r="S25" s="206"/>
      <c r="T25" s="100"/>
      <c r="U25" s="100"/>
      <c r="V25" s="100"/>
      <c r="W25" s="100"/>
    </row>
    <row r="26" spans="2:24" ht="145.5" customHeight="1">
      <c r="B26" s="202"/>
      <c r="C26" s="245" t="s">
        <v>509</v>
      </c>
      <c r="D26" s="205"/>
      <c r="E26" s="205"/>
      <c r="F26" s="206"/>
      <c r="G26" s="166" t="str">
        <f>IFERROR(VLOOKUP(V7,'4°A'!A12:CA64,27,0),"")</f>
        <v>A</v>
      </c>
      <c r="H26" s="233" t="str">
        <f>IFERROR(VLOOKUP(V7,'4°A'!A12:CA64,28,0),"")</f>
        <v>Crea proyectos artísticos que comunican de manera efectiva.</v>
      </c>
      <c r="I26" s="205"/>
      <c r="J26" s="205"/>
      <c r="K26" s="206"/>
      <c r="L26" s="166" t="str">
        <f>IFERROR(VLOOKUP(V7,'4°A'!A71:BV150,27,0),"")</f>
        <v/>
      </c>
      <c r="M26" s="233" t="str">
        <f>IFERROR(VLOOKUP(V7,'4°A'!A71:BV150,28,0),"")</f>
        <v/>
      </c>
      <c r="N26" s="205"/>
      <c r="O26" s="206"/>
      <c r="P26" s="168" t="str">
        <f>IFERROR(VLOOKUP($V$7,'4°A'!$A$126:$BV$196,27,0),"")</f>
        <v/>
      </c>
      <c r="Q26" s="233" t="str">
        <f>IFERROR(VLOOKUP($V$7,'4°A'!$A$126:$BV$196,28,0),"")</f>
        <v/>
      </c>
      <c r="R26" s="205"/>
      <c r="S26" s="206"/>
      <c r="T26" s="100"/>
      <c r="U26" s="100"/>
      <c r="V26" s="100"/>
      <c r="W26" s="100"/>
    </row>
    <row r="27" spans="2:24" ht="150.75" customHeight="1">
      <c r="B27" s="246" t="s">
        <v>6</v>
      </c>
      <c r="C27" s="245" t="s">
        <v>510</v>
      </c>
      <c r="D27" s="205"/>
      <c r="E27" s="205"/>
      <c r="F27" s="206"/>
      <c r="G27" s="166" t="str">
        <f>IFERROR(VLOOKUP(V7,'4°A'!A12:CA64,30,0),"")</f>
        <v>B</v>
      </c>
      <c r="H27" s="233" t="str">
        <f>IFERROR(VLOOKUP(V7,'4°A'!A12:CA64,31,0),"")</f>
        <v>Se comunica oralmente, pero presenta algunos inconvenientes para inferir el tema y el propósito.</v>
      </c>
      <c r="I27" s="205"/>
      <c r="J27" s="205"/>
      <c r="K27" s="206"/>
      <c r="L27" s="166" t="str">
        <f>IFERROR(VLOOKUP(V7,'4°A'!A71:BV150,30,0),"")</f>
        <v/>
      </c>
      <c r="M27" s="233" t="str">
        <f>IFERROR(VLOOKUP(V7,'4°A'!A71:BV150,31,0),"")</f>
        <v/>
      </c>
      <c r="N27" s="205"/>
      <c r="O27" s="206"/>
      <c r="P27" s="168" t="str">
        <f>IFERROR(VLOOKUP($V$7,'4°A'!$A$126:$BV$196,30,0),"")</f>
        <v/>
      </c>
      <c r="Q27" s="233" t="str">
        <f>IFERROR(VLOOKUP($V$7,'4°A'!$A$126:$BV$196,31,0),"")</f>
        <v/>
      </c>
      <c r="R27" s="205"/>
      <c r="S27" s="206"/>
      <c r="T27" s="100"/>
      <c r="U27" s="100"/>
      <c r="V27" s="100"/>
      <c r="W27" s="100"/>
    </row>
    <row r="28" spans="2:24" ht="175.5" customHeight="1">
      <c r="B28" s="201"/>
      <c r="C28" s="245" t="s">
        <v>511</v>
      </c>
      <c r="D28" s="205"/>
      <c r="E28" s="205"/>
      <c r="F28" s="206"/>
      <c r="G28" s="166" t="str">
        <f>IFERROR(VLOOKUP(V7,'4°A'!A12:CA64,32,0),"")</f>
        <v>B</v>
      </c>
      <c r="H28" s="233" t="str">
        <f>IFERROR(VLOOKUP(V7,'4°A'!A12:CA64,33,0),"")</f>
        <v>Lee textos continuos y discontinuos, pero tiene dificultades en comprender e identificar información relevante.</v>
      </c>
      <c r="I28" s="205"/>
      <c r="J28" s="205"/>
      <c r="K28" s="206"/>
      <c r="L28" s="166" t="str">
        <f>IFERROR(VLOOKUP(V7,'4°A'!A71:BV150,32,0),"")</f>
        <v/>
      </c>
      <c r="M28" s="233" t="str">
        <f>IFERROR(VLOOKUP(V7,'4°A'!A71:BV150,33,0),"")</f>
        <v/>
      </c>
      <c r="N28" s="205"/>
      <c r="O28" s="206"/>
      <c r="P28" s="168" t="str">
        <f>IFERROR(VLOOKUP($V$7,'4°A'!$A$126:$BV$196,32,0),"")</f>
        <v/>
      </c>
      <c r="Q28" s="233" t="str">
        <f>IFERROR(VLOOKUP($V$7,'4°A'!$A$126:$BV$196,33,0),"")</f>
        <v/>
      </c>
      <c r="R28" s="205"/>
      <c r="S28" s="206"/>
      <c r="T28" s="100"/>
      <c r="U28" s="100"/>
      <c r="V28" s="100"/>
      <c r="W28" s="100"/>
    </row>
    <row r="29" spans="2:24" ht="180.75" customHeight="1">
      <c r="B29" s="202"/>
      <c r="C29" s="245" t="s">
        <v>512</v>
      </c>
      <c r="D29" s="205"/>
      <c r="E29" s="205"/>
      <c r="F29" s="206"/>
      <c r="G29" s="166" t="str">
        <f>IFERROR(VLOOKUP(V7,'4°A'!A13:BV150,34,0),"")</f>
        <v>B</v>
      </c>
      <c r="H29" s="233" t="str">
        <f>IFERROR(VLOOKUP(V7,'4°A'!A12:CA64,35,0),"")</f>
        <v>Escribe textos continuos y discontinuos, pero tiene dificultades al elegir las palabras adecuadas que facilite la interpretación del autor.</v>
      </c>
      <c r="I29" s="205"/>
      <c r="J29" s="205"/>
      <c r="K29" s="206"/>
      <c r="L29" s="166" t="str">
        <f>IFERROR(VLOOKUP(V7,'4°A'!A71:BV150,34,0),"")</f>
        <v/>
      </c>
      <c r="M29" s="233" t="str">
        <f>IFERROR(VLOOKUP(V7,'4°A'!A71:BV150,35,0),"")</f>
        <v/>
      </c>
      <c r="N29" s="205"/>
      <c r="O29" s="206"/>
      <c r="P29" s="168" t="str">
        <f>IFERROR(VLOOKUP($V$7,'4°A'!$A$126:$BV$196,34,0),"")</f>
        <v/>
      </c>
      <c r="Q29" s="233" t="str">
        <f>IFERROR(VLOOKUP($V$7,'4°A'!$A$126:$BV$196,35,0),"")</f>
        <v/>
      </c>
      <c r="R29" s="205"/>
      <c r="S29" s="206"/>
      <c r="T29" s="100"/>
      <c r="U29" s="100"/>
      <c r="V29" s="100"/>
      <c r="W29" s="100"/>
    </row>
    <row r="30" spans="2:24" ht="173.25" customHeight="1">
      <c r="B30" s="246" t="s">
        <v>513</v>
      </c>
      <c r="C30" s="245" t="s">
        <v>514</v>
      </c>
      <c r="D30" s="205"/>
      <c r="E30" s="205"/>
      <c r="F30" s="206"/>
      <c r="G30" s="166" t="str">
        <f>IFERROR(VLOOKUP(V7,'4°A'!A12:CA64,37,0),"")</f>
        <v>A</v>
      </c>
      <c r="H30" s="233" t="str">
        <f>IFERROR(VLOOKUP(V7,'4°A'!A12:CA64,38,0),"")</f>
        <v>El estudiante se comunica en inglés con vocabulario apropiado. El volumen y la entonación son adecuados en la pronunciación de los vocabularios.</v>
      </c>
      <c r="I30" s="205"/>
      <c r="J30" s="205"/>
      <c r="K30" s="206"/>
      <c r="L30" s="166" t="str">
        <f>IFERROR(VLOOKUP(V7,'4°A'!A71:BV150,37,0),"")</f>
        <v/>
      </c>
      <c r="M30" s="233" t="str">
        <f>IFERROR(VLOOKUP(V7,'4°A'!A71:BV150,38,0),"")</f>
        <v/>
      </c>
      <c r="N30" s="205"/>
      <c r="O30" s="206"/>
      <c r="P30" s="168" t="str">
        <f>IFERROR(VLOOKUP($V$7,'4°A'!$A$126:$BV$196,37,0),"")</f>
        <v/>
      </c>
      <c r="Q30" s="233" t="str">
        <f>IFERROR(VLOOKUP($V$7,'4°A'!$A$126:$BV$196,38,0),"")</f>
        <v/>
      </c>
      <c r="R30" s="205"/>
      <c r="S30" s="206"/>
      <c r="T30" s="100"/>
      <c r="U30" s="100"/>
      <c r="V30" s="100"/>
      <c r="W30" s="100"/>
    </row>
    <row r="31" spans="2:24" ht="194.25" customHeight="1">
      <c r="B31" s="201"/>
      <c r="C31" s="245" t="s">
        <v>515</v>
      </c>
      <c r="D31" s="205"/>
      <c r="E31" s="205"/>
      <c r="F31" s="206"/>
      <c r="G31" s="166" t="str">
        <f>IFERROR(VLOOKUP(V7,'4°A'!A12:CA64,39,0),"")</f>
        <v>A</v>
      </c>
      <c r="H31" s="233" t="str">
        <f>IFERROR(VLOOKUP(V7,'4°A'!A12:CA64,40,0),"")</f>
        <v xml:space="preserve">El estudiante comprende los textos que lee en inglés, reconociendo relaciones lógicas (Clarroom language, All about me, my body) en la información entregada. </v>
      </c>
      <c r="I31" s="205"/>
      <c r="J31" s="205"/>
      <c r="K31" s="206"/>
      <c r="L31" s="166" t="str">
        <f>IFERROR(VLOOKUP(V7,'4°A'!A71:BV150,39,0),"")</f>
        <v/>
      </c>
      <c r="M31" s="233" t="str">
        <f>IFERROR(VLOOKUP(V7,'4°A'!A71:BV150,40,0),"")</f>
        <v/>
      </c>
      <c r="N31" s="205"/>
      <c r="O31" s="206"/>
      <c r="P31" s="168" t="str">
        <f>IFERROR(VLOOKUP($V$7,'4°A'!$A$126:$BV$196,39,0),"")</f>
        <v/>
      </c>
      <c r="Q31" s="233" t="str">
        <f>IFERROR(VLOOKUP($V$7,'4°A'!$A$126:$BV$196,40,0),"")</f>
        <v/>
      </c>
      <c r="R31" s="205"/>
      <c r="S31" s="206"/>
      <c r="T31" s="100"/>
      <c r="U31" s="100"/>
      <c r="V31" s="100"/>
      <c r="W31" s="100"/>
    </row>
    <row r="32" spans="2:24" ht="190.5" customHeight="1">
      <c r="B32" s="202"/>
      <c r="C32" s="245" t="s">
        <v>516</v>
      </c>
      <c r="D32" s="205"/>
      <c r="E32" s="205"/>
      <c r="F32" s="206"/>
      <c r="G32" s="166" t="str">
        <f>IFERROR(VLOOKUP(V7,'4°A'!A12:CA64,41,0),"")</f>
        <v>A</v>
      </c>
      <c r="H32" s="233" t="str">
        <f>IFERROR(VLOOKUP(V7,'4°A'!A12:CA64,42,0),"")</f>
        <v xml:space="preserve">El estudiante escribe oraciones en inglés, relacionando sus ideas con vocabulario cotidiano y construcciones gramaticales simples. </v>
      </c>
      <c r="I32" s="205"/>
      <c r="J32" s="205"/>
      <c r="K32" s="206"/>
      <c r="L32" s="166" t="str">
        <f>IFERROR(VLOOKUP(V7,'4°A'!A71:BV150,41,0),"")</f>
        <v/>
      </c>
      <c r="M32" s="233" t="str">
        <f>IFERROR(VLOOKUP(V7,'4°A'!A71:BV150,42,0),"")</f>
        <v/>
      </c>
      <c r="N32" s="205"/>
      <c r="O32" s="206"/>
      <c r="P32" s="168" t="str">
        <f>IFERROR(VLOOKUP($V$7,'4°A'!$A$126:$BV$196,41,0),"")</f>
        <v/>
      </c>
      <c r="Q32" s="233" t="str">
        <f>IFERROR(VLOOKUP($V$7,'4°A'!$A$126:$BV$196,42,0),"")</f>
        <v/>
      </c>
      <c r="R32" s="205"/>
      <c r="S32" s="206"/>
      <c r="T32" s="100"/>
      <c r="U32" s="100"/>
      <c r="V32" s="100"/>
      <c r="W32" s="100"/>
    </row>
    <row r="33" spans="2:23" ht="180" customHeight="1">
      <c r="B33" s="246" t="s">
        <v>517</v>
      </c>
      <c r="C33" s="245" t="s">
        <v>518</v>
      </c>
      <c r="D33" s="205"/>
      <c r="E33" s="205"/>
      <c r="F33" s="206"/>
      <c r="G33" s="166" t="str">
        <f>IFERROR(VLOOKUP(V7,'4°A'!A12:CA64,44,0),"")</f>
        <v>B</v>
      </c>
      <c r="H33" s="233" t="str">
        <f>IFERROR(VLOOKUP(V7,'4°A'!A12:CA64,45,0),"")</f>
        <v>El estudiante, tuvo un desempeño regular al desarrollar los ejercicios propuestos, vinculados a la competencia.</v>
      </c>
      <c r="I33" s="205"/>
      <c r="J33" s="205"/>
      <c r="K33" s="206"/>
      <c r="L33" s="166" t="str">
        <f>IFERROR(VLOOKUP(V7,'4°A'!A71:BV150,44,0),"")</f>
        <v/>
      </c>
      <c r="M33" s="233" t="str">
        <f>IFERROR(VLOOKUP(V7,'4°A'!A71:BV150,45,0),"")</f>
        <v/>
      </c>
      <c r="N33" s="205"/>
      <c r="O33" s="206"/>
      <c r="P33" s="168" t="str">
        <f>IFERROR(VLOOKUP($V$7,'4°A'!$A$126:$BV$196,44,0),"")</f>
        <v/>
      </c>
      <c r="Q33" s="233" t="str">
        <f>IFERROR(VLOOKUP($V$7,'4°A'!$A$126:$BV$196,45,0),"")</f>
        <v/>
      </c>
      <c r="R33" s="205"/>
      <c r="S33" s="206"/>
      <c r="T33" s="100"/>
      <c r="U33" s="100"/>
      <c r="V33" s="100"/>
      <c r="W33" s="100"/>
    </row>
    <row r="34" spans="2:23" ht="185.25" customHeight="1">
      <c r="B34" s="201"/>
      <c r="C34" s="245" t="s">
        <v>519</v>
      </c>
      <c r="D34" s="205"/>
      <c r="E34" s="205"/>
      <c r="F34" s="206"/>
      <c r="G34" s="166" t="str">
        <f>IFERROR(VLOOKUP(V7,'4°A'!A12:CA64,46,0),"")</f>
        <v>B</v>
      </c>
      <c r="H34" s="233" t="str">
        <f>IFERROR(VLOOKUP(V7,'4°A'!A12:CA64,47,0),"")</f>
        <v>El estudiante, tuvo un desempeño regular al desarrollar los ejercicios propuestos vinculados a la competencia; sin embargo esta cerca de lograr la competencia esperada.</v>
      </c>
      <c r="I34" s="205"/>
      <c r="J34" s="205"/>
      <c r="K34" s="206"/>
      <c r="L34" s="166" t="str">
        <f>IFERROR(VLOOKUP(V7,'4°A'!A71:BV150,46,0),"")</f>
        <v/>
      </c>
      <c r="M34" s="233" t="str">
        <f>IFERROR(VLOOKUP(V7,'4°A'!A71:BV150,47,0),"")</f>
        <v/>
      </c>
      <c r="N34" s="205"/>
      <c r="O34" s="206"/>
      <c r="P34" s="168" t="str">
        <f>IFERROR(VLOOKUP($V$7,'4°A'!$A$126:$BV$196,46,0),"")</f>
        <v/>
      </c>
      <c r="Q34" s="233" t="str">
        <f>IFERROR(VLOOKUP($V$7,'4°A'!$A$126:$BV$196,47,0),"")</f>
        <v/>
      </c>
      <c r="R34" s="205"/>
      <c r="S34" s="206"/>
      <c r="T34" s="100"/>
      <c r="U34" s="100"/>
      <c r="V34" s="100"/>
      <c r="W34" s="100"/>
    </row>
    <row r="35" spans="2:23" ht="199.5" customHeight="1">
      <c r="B35" s="201"/>
      <c r="C35" s="245" t="s">
        <v>520</v>
      </c>
      <c r="D35" s="205"/>
      <c r="E35" s="205"/>
      <c r="F35" s="206"/>
      <c r="G35" s="166" t="str">
        <f>IFERROR(VLOOKUP(V7,'4°A'!A12:CA64,48,0),"")</f>
        <v>B</v>
      </c>
      <c r="H35" s="233" t="str">
        <f>IFERROR(VLOOKUP(V7,'4°A'!A12:CA64,49,0),"")</f>
        <v>El estudiante, tuvo un desempeño regular al desarrollar los ejercicios propuestos vinculados a la competencia; sin embargo esta cerca de lograr la competencia esperada.</v>
      </c>
      <c r="I35" s="205"/>
      <c r="J35" s="205"/>
      <c r="K35" s="206"/>
      <c r="L35" s="166" t="str">
        <f>IFERROR(VLOOKUP(V7,'4°A'!A71:BV150,48,0),"")</f>
        <v/>
      </c>
      <c r="M35" s="233" t="str">
        <f>IFERROR(VLOOKUP(V7,'4°A'!A71:BV150,49,0),"")</f>
        <v/>
      </c>
      <c r="N35" s="205"/>
      <c r="O35" s="206"/>
      <c r="P35" s="168" t="str">
        <f>IFERROR(VLOOKUP($V$7,'4°A'!$A$126:$BV$196,48,0),"")</f>
        <v/>
      </c>
      <c r="Q35" s="233" t="str">
        <f>IFERROR(VLOOKUP($V$7,'4°A'!$A$126:$BV$196,49,0),"")</f>
        <v/>
      </c>
      <c r="R35" s="205"/>
      <c r="S35" s="206"/>
      <c r="T35" s="100"/>
      <c r="U35" s="100"/>
      <c r="V35" s="100"/>
      <c r="W35" s="100"/>
    </row>
    <row r="36" spans="2:23" ht="199.5" customHeight="1">
      <c r="B36" s="202"/>
      <c r="C36" s="245" t="s">
        <v>521</v>
      </c>
      <c r="D36" s="205"/>
      <c r="E36" s="205"/>
      <c r="F36" s="206"/>
      <c r="G36" s="166" t="str">
        <f>IFERROR(VLOOKUP(V7,'4°A'!A12:CA64,50,0),"")</f>
        <v>B</v>
      </c>
      <c r="H36" s="233" t="str">
        <f>IFERROR(VLOOKUP(V7,'4°A'!A12:CA64,51,0),"")</f>
        <v>El estudiante, tuvo un desempeño regular al desarrollar los ejercicios propuestos vinculados a la competencia; sin embargo esta cerca de lograr la competencia esperada.</v>
      </c>
      <c r="I36" s="205"/>
      <c r="J36" s="205"/>
      <c r="K36" s="206"/>
      <c r="L36" s="166" t="str">
        <f>IFERROR(VLOOKUP(V7,'4°A'!A71:BV150,50,0),"")</f>
        <v/>
      </c>
      <c r="M36" s="233" t="str">
        <f>IFERROR(VLOOKUP(V7,'4°A'!A71:BV150,51,0),"")</f>
        <v/>
      </c>
      <c r="N36" s="205"/>
      <c r="O36" s="206"/>
      <c r="P36" s="168" t="str">
        <f>IFERROR(VLOOKUP($V$7,'4°A'!$A$126:$BV$196,50,0),"")</f>
        <v/>
      </c>
      <c r="Q36" s="233" t="str">
        <f>IFERROR(VLOOKUP($V$7,'4°A'!$A$126:$BV$196,51,0),"")</f>
        <v/>
      </c>
      <c r="R36" s="205"/>
      <c r="S36" s="206"/>
      <c r="T36" s="100"/>
      <c r="U36" s="100"/>
      <c r="V36" s="100"/>
      <c r="W36" s="100"/>
    </row>
    <row r="37" spans="2:23" ht="199.5" customHeight="1">
      <c r="B37" s="246" t="s">
        <v>522</v>
      </c>
      <c r="C37" s="245" t="s">
        <v>523</v>
      </c>
      <c r="D37" s="205"/>
      <c r="E37" s="205"/>
      <c r="F37" s="206"/>
      <c r="G37" s="166" t="str">
        <f>IFERROR(VLOOKUP(V7,'4°A'!A12:CA64,53,0),"")</f>
        <v>B</v>
      </c>
      <c r="H37" s="233" t="str">
        <f>IFERROR(VLOOKUP(V7,'4°A'!A12:CA64,54,0),"")</f>
        <v>El estudiante en esta competencia está en proceso, porque puede problematizar y platear hipótesis, pero presenta dificultad para diseñar estrategias para la indagación de una situación</v>
      </c>
      <c r="I37" s="205"/>
      <c r="J37" s="205"/>
      <c r="K37" s="206"/>
      <c r="L37" s="166" t="str">
        <f>IFERROR(VLOOKUP(V7,'4°A'!A71:BV150,53,0),"")</f>
        <v/>
      </c>
      <c r="M37" s="233" t="str">
        <f>IFERROR(VLOOKUP(V7,'4°A'!A71:BV150,54,0),"")</f>
        <v/>
      </c>
      <c r="N37" s="205"/>
      <c r="O37" s="206"/>
      <c r="P37" s="168" t="str">
        <f>IFERROR(VLOOKUP($V$7,'4°A'!$A$126:$BV$196,53,0),"")</f>
        <v/>
      </c>
      <c r="Q37" s="233" t="str">
        <f>IFERROR(VLOOKUP($V$7,'4°A'!$A$126:$BV$196,54,0),"")</f>
        <v/>
      </c>
      <c r="R37" s="205"/>
      <c r="S37" s="206"/>
      <c r="T37" s="100"/>
      <c r="U37" s="100"/>
      <c r="V37" s="100"/>
      <c r="W37" s="100"/>
    </row>
    <row r="38" spans="2:23" ht="199.5" customHeight="1">
      <c r="B38" s="201"/>
      <c r="C38" s="245" t="s">
        <v>524</v>
      </c>
      <c r="D38" s="205"/>
      <c r="E38" s="205"/>
      <c r="F38" s="206"/>
      <c r="G38" s="166" t="str">
        <f>IFERROR(VLOOKUP(V7,'4°A'!A12:CA64,55,0),"")</f>
        <v>C</v>
      </c>
      <c r="H38" s="233" t="str">
        <f>IFERROR(VLOOKUP(V7,'4°A'!A12:CA64,56,0),"")</f>
        <v>muestra un progreso minimo del  nivel esperado</v>
      </c>
      <c r="I38" s="205"/>
      <c r="J38" s="205"/>
      <c r="K38" s="206"/>
      <c r="L38" s="166" t="str">
        <f>IFERROR(VLOOKUP(V7,'4°A'!A71:BV150,55,0),"")</f>
        <v/>
      </c>
      <c r="M38" s="233" t="str">
        <f>IFERROR(VLOOKUP(V7,'4°A'!A71:BV150,56,0),"")</f>
        <v/>
      </c>
      <c r="N38" s="205"/>
      <c r="O38" s="206"/>
      <c r="P38" s="168" t="str">
        <f>IFERROR(VLOOKUP($V$7,'4°A'!$A$126:$BV$196,55,0),"")</f>
        <v/>
      </c>
      <c r="Q38" s="233" t="str">
        <f>IFERROR(VLOOKUP($V$7,'4°A'!$A$126:$BV$196,56,0),"")</f>
        <v/>
      </c>
      <c r="R38" s="205"/>
      <c r="S38" s="206"/>
      <c r="T38" s="100"/>
      <c r="U38" s="100"/>
      <c r="V38" s="100"/>
      <c r="W38" s="100"/>
    </row>
    <row r="39" spans="2:23" ht="199.5" customHeight="1">
      <c r="B39" s="202"/>
      <c r="C39" s="245" t="s">
        <v>525</v>
      </c>
      <c r="D39" s="205"/>
      <c r="E39" s="205"/>
      <c r="F39" s="206"/>
      <c r="G39" s="166" t="str">
        <f>IFERROR(VLOOKUP(V7,'4°A'!A12:CA64,57,0),"")</f>
        <v>A</v>
      </c>
      <c r="H39" s="233" t="str">
        <f>IFERROR(VLOOKUP(V7,'4°A'!A12:CA64,58,0),"")</f>
        <v>El estudiante demuestra un nivel superior, porque evidencia capacidades para determinar, diseñar, implementar, evaluar el funcionamiento de la alternativa de solución tecnológica y su impacto en la sociedad</v>
      </c>
      <c r="I39" s="205"/>
      <c r="J39" s="205"/>
      <c r="K39" s="206"/>
      <c r="L39" s="166" t="str">
        <f>IFERROR(VLOOKUP(V7,'4°A'!A71:BV150,57,0),"")</f>
        <v/>
      </c>
      <c r="M39" s="233" t="str">
        <f>IFERROR(VLOOKUP(V7,'4°A'!A71:BV150,58,0),"")</f>
        <v/>
      </c>
      <c r="N39" s="205"/>
      <c r="O39" s="206"/>
      <c r="P39" s="168" t="str">
        <f>IFERROR(VLOOKUP($V$7,'4°A'!$A$126:$BV$196,57,0),"")</f>
        <v/>
      </c>
      <c r="Q39" s="233" t="str">
        <f>IFERROR(VLOOKUP($V$7,'4°A'!$A$126:$BV$196,58,0),"")</f>
        <v/>
      </c>
      <c r="R39" s="205"/>
      <c r="S39" s="206"/>
      <c r="T39" s="100"/>
      <c r="U39" s="100"/>
      <c r="V39" s="100"/>
      <c r="W39" s="100"/>
    </row>
    <row r="40" spans="2:23" ht="199.5" customHeight="1">
      <c r="B40" s="246" t="s">
        <v>526</v>
      </c>
      <c r="C40" s="245" t="s">
        <v>527</v>
      </c>
      <c r="D40" s="205"/>
      <c r="E40" s="205"/>
      <c r="F40" s="206"/>
      <c r="G40" s="166" t="str">
        <f>IFERROR(VLOOKUP(V7,'4°A'!A12:CA64,60,0),"")</f>
        <v>A</v>
      </c>
      <c r="H40" s="233" t="str">
        <f>IFERROR(VLOOKUP(V7,'4°A'!A12:CA64,61,0),"")</f>
        <v xml:space="preserve">Logra reconocer la importancia de los sacramentos asumiendo su compromiso de vivirla. </v>
      </c>
      <c r="I40" s="205"/>
      <c r="J40" s="205"/>
      <c r="K40" s="206"/>
      <c r="L40" s="166" t="str">
        <f>IFERROR(VLOOKUP(V7,'4°A'!A71:BV150,60,0),"")</f>
        <v/>
      </c>
      <c r="M40" s="233" t="str">
        <f>IFERROR(VLOOKUP(V7,'4°A'!A71:BV150,61,0),"")</f>
        <v/>
      </c>
      <c r="N40" s="205"/>
      <c r="O40" s="206"/>
      <c r="P40" s="168" t="str">
        <f>IFERROR(VLOOKUP($V$7,'4°A'!$A$126:$BV$196,60,0),"")</f>
        <v/>
      </c>
      <c r="Q40" s="233" t="str">
        <f>IFERROR(VLOOKUP($V$7,'4°A'!$A$126:$BV$196,61,0),"")</f>
        <v/>
      </c>
      <c r="R40" s="205"/>
      <c r="S40" s="206"/>
      <c r="T40" s="100"/>
      <c r="U40" s="100"/>
      <c r="V40" s="100"/>
      <c r="W40" s="100"/>
    </row>
    <row r="41" spans="2:23" ht="199.5" customHeight="1">
      <c r="B41" s="202"/>
      <c r="C41" s="245" t="s">
        <v>528</v>
      </c>
      <c r="D41" s="205"/>
      <c r="E41" s="205"/>
      <c r="F41" s="206"/>
      <c r="G41" s="166" t="str">
        <f>IFERROR(VLOOKUP(V7,'4°A'!A12:CA64,62,0),"")</f>
        <v>A</v>
      </c>
      <c r="H41" s="233" t="str">
        <f>IFERROR(VLOOKUP(V7,'4°A'!A12:CA64,63,0),"")</f>
        <v xml:space="preserve">Logra asumir compromisos actuando coherentemente en razón de su fe, según los principios de su conciencia. </v>
      </c>
      <c r="I41" s="205"/>
      <c r="J41" s="205"/>
      <c r="K41" s="206"/>
      <c r="L41" s="166" t="str">
        <f>IFERROR(VLOOKUP(V7,'4°A'!A71:BV150,62,0),"")</f>
        <v/>
      </c>
      <c r="M41" s="233" t="str">
        <f>IFERROR(VLOOKUP(V7,'4°A'!A71:BV150,63,0),"")</f>
        <v/>
      </c>
      <c r="N41" s="205"/>
      <c r="O41" s="206"/>
      <c r="P41" s="168" t="str">
        <f>IFERROR(VLOOKUP($V$7,'4°A'!$A$126:$BV$196,62,0),"")</f>
        <v/>
      </c>
      <c r="Q41" s="233" t="str">
        <f>IFERROR(VLOOKUP($V$7,'4°A'!$A$126:$BV$196,63,0),"")</f>
        <v/>
      </c>
      <c r="R41" s="205"/>
      <c r="S41" s="206"/>
      <c r="T41" s="100"/>
      <c r="U41" s="100"/>
      <c r="V41" s="100"/>
      <c r="W41" s="100"/>
    </row>
    <row r="42" spans="2:23" ht="199.5" customHeight="1">
      <c r="B42" s="170" t="s">
        <v>529</v>
      </c>
      <c r="C42" s="245" t="s">
        <v>530</v>
      </c>
      <c r="D42" s="205"/>
      <c r="E42" s="205"/>
      <c r="F42" s="206"/>
      <c r="G42" s="166" t="str">
        <f>IFERROR(VLOOKUP(V7,'4°A'!A12:CA64,65,0),"")</f>
        <v>B</v>
      </c>
      <c r="H42" s="233" t="str">
        <f>IFERROR(VLOOKUP(V7,'4°A'!A12:CA64,66,0),"")</f>
        <v>falto implemetar tus ideas para crear una propuesta de valor a prtir de una necesidad, utilizaste algunas habilidades tecnicas, sin embargo, no se evidencia el trabajo cooperativo y evaluacion de resultados, te animo a mejorar, tu uedes</v>
      </c>
      <c r="I42" s="205"/>
      <c r="J42" s="205"/>
      <c r="K42" s="206"/>
      <c r="L42" s="166" t="str">
        <f>IFERROR(VLOOKUP(V7,'4°A'!A71:BV150,65,0),"")</f>
        <v/>
      </c>
      <c r="M42" s="233" t="str">
        <f>IFERROR(VLOOKUP(V7,'4°A'!A71:BV150,66,0),"")</f>
        <v/>
      </c>
      <c r="N42" s="205"/>
      <c r="O42" s="206"/>
      <c r="P42" s="168" t="str">
        <f>IFERROR(VLOOKUP($V$7,'4°A'!$A$126:$BV$196,65,0),"")</f>
        <v/>
      </c>
      <c r="Q42" s="233" t="str">
        <f>IFERROR(VLOOKUP($V$7,'4°A'!$A$126:$BV$196,66,0),"")</f>
        <v/>
      </c>
      <c r="R42" s="205"/>
      <c r="S42" s="206"/>
      <c r="T42" s="100"/>
      <c r="U42" s="100"/>
      <c r="V42" s="100"/>
      <c r="W42" s="100"/>
    </row>
    <row r="43" spans="2:23" ht="15.75" customHeight="1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</row>
    <row r="44" spans="2:23" ht="23.25" customHeight="1">
      <c r="B44" s="256" t="s">
        <v>12</v>
      </c>
      <c r="C44" s="193"/>
      <c r="D44" s="193"/>
      <c r="E44" s="193"/>
      <c r="F44" s="211"/>
      <c r="G44" s="247" t="s">
        <v>493</v>
      </c>
      <c r="H44" s="205"/>
      <c r="I44" s="205"/>
      <c r="J44" s="205"/>
      <c r="K44" s="206"/>
      <c r="L44" s="247" t="s">
        <v>494</v>
      </c>
      <c r="M44" s="205"/>
      <c r="N44" s="205"/>
      <c r="O44" s="206"/>
      <c r="P44" s="247" t="s">
        <v>495</v>
      </c>
      <c r="Q44" s="205"/>
      <c r="R44" s="205"/>
      <c r="S44" s="206"/>
      <c r="T44" s="100"/>
      <c r="U44" s="100"/>
      <c r="V44" s="100"/>
      <c r="W44" s="100"/>
    </row>
    <row r="45" spans="2:23" ht="53.25" customHeight="1">
      <c r="B45" s="212"/>
      <c r="C45" s="223"/>
      <c r="D45" s="223"/>
      <c r="E45" s="223"/>
      <c r="F45" s="213"/>
      <c r="G45" s="171" t="s">
        <v>496</v>
      </c>
      <c r="H45" s="248" t="s">
        <v>497</v>
      </c>
      <c r="I45" s="205"/>
      <c r="J45" s="205"/>
      <c r="K45" s="206"/>
      <c r="L45" s="171" t="s">
        <v>496</v>
      </c>
      <c r="M45" s="248" t="s">
        <v>497</v>
      </c>
      <c r="N45" s="205"/>
      <c r="O45" s="206"/>
      <c r="P45" s="171" t="s">
        <v>496</v>
      </c>
      <c r="Q45" s="248" t="s">
        <v>497</v>
      </c>
      <c r="R45" s="205"/>
      <c r="S45" s="206"/>
      <c r="T45" s="100"/>
      <c r="U45" s="100"/>
      <c r="V45" s="100"/>
      <c r="W45" s="100"/>
    </row>
    <row r="46" spans="2:23" ht="108.75" customHeight="1">
      <c r="B46" s="248" t="s">
        <v>531</v>
      </c>
      <c r="C46" s="205"/>
      <c r="D46" s="205"/>
      <c r="E46" s="205"/>
      <c r="F46" s="206"/>
      <c r="G46" s="166" t="str">
        <f>IFERROR(VLOOKUP(V7,'4°A'!A12:CA64,68,0),"")</f>
        <v>A</v>
      </c>
      <c r="H46" s="233" t="str">
        <f>IFERROR(VLOOKUP(V7,'4°A'!A12:CA64,69,0),"")</f>
        <v>Demuestra conocer la tecnologia a traves de la práctica y utilizacion de los aparatos electronicos en diferentes entornos virtuales y de aprendizaje academica.</v>
      </c>
      <c r="I46" s="205"/>
      <c r="J46" s="205"/>
      <c r="K46" s="206"/>
      <c r="L46" s="166" t="str">
        <f>IFERROR(VLOOKUP(V7,'4°A'!A71:BV150,68,0),"")</f>
        <v/>
      </c>
      <c r="M46" s="233" t="str">
        <f>IFERROR(VLOOKUP(V7,'4°A'!A71:BV150,69,0),"")</f>
        <v/>
      </c>
      <c r="N46" s="205"/>
      <c r="O46" s="206"/>
      <c r="P46" s="167" t="str">
        <f>IFERROR(VLOOKUP($V$7,'4°A'!$A$126:$BV$196,68,0),"")</f>
        <v/>
      </c>
      <c r="Q46" s="233" t="str">
        <f>IFERROR(VLOOKUP($V$7,'4°A'!$A$126:$BV$196,69,0),"")</f>
        <v/>
      </c>
      <c r="R46" s="205"/>
      <c r="S46" s="206"/>
      <c r="T46" s="100"/>
      <c r="U46" s="100"/>
      <c r="V46" s="100"/>
      <c r="W46" s="100"/>
    </row>
    <row r="47" spans="2:23" ht="112.5" customHeight="1">
      <c r="B47" s="248" t="s">
        <v>532</v>
      </c>
      <c r="C47" s="205"/>
      <c r="D47" s="205"/>
      <c r="E47" s="205"/>
      <c r="F47" s="206"/>
      <c r="G47" s="166" t="str">
        <f>IFERROR(VLOOKUP(V7,'4°A'!A12:CA64,70,0),"")</f>
        <v>A</v>
      </c>
      <c r="H47" s="233" t="str">
        <f>IFERROR(VLOOKUP(V7,'4°A'!A12:CA64,71,0),"")</f>
        <v>Actua  y busca informacion adicional de manera autonoma a la hora realizar las actividades propuestas en clase.</v>
      </c>
      <c r="I47" s="205"/>
      <c r="J47" s="205"/>
      <c r="K47" s="206"/>
      <c r="L47" s="166" t="str">
        <f>IFERROR(VLOOKUP(V7,'4°A'!A71:BV150,70,0),"")</f>
        <v/>
      </c>
      <c r="M47" s="233" t="str">
        <f>IFERROR(VLOOKUP(V7,'4°A'!A71:BV150,71,0),"")</f>
        <v/>
      </c>
      <c r="N47" s="205"/>
      <c r="O47" s="206"/>
      <c r="P47" s="168" t="str">
        <f>IFERROR(VLOOKUP($V$7,'4°A'!$A$126:$BV$196,70,0),"")</f>
        <v/>
      </c>
      <c r="Q47" s="233" t="str">
        <f>IFERROR(VLOOKUP($V$7,'4°A'!$A$126:$BV$196,71,0),"")</f>
        <v/>
      </c>
      <c r="R47" s="205"/>
      <c r="S47" s="206"/>
      <c r="T47" s="100"/>
      <c r="U47" s="100"/>
      <c r="V47" s="100"/>
      <c r="W47" s="100"/>
    </row>
    <row r="48" spans="2:23" ht="15.75" customHeight="1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</row>
    <row r="49" spans="2:23" ht="15.75" customHeight="1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</row>
    <row r="50" spans="2:23" ht="15.75" customHeight="1">
      <c r="B50" s="100"/>
      <c r="C50" s="253" t="s">
        <v>533</v>
      </c>
      <c r="D50" s="199"/>
      <c r="E50" s="199"/>
      <c r="F50" s="199"/>
      <c r="G50" s="199"/>
      <c r="H50" s="199"/>
      <c r="I50" s="199"/>
      <c r="J50" s="199"/>
      <c r="K50" s="199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</row>
    <row r="51" spans="2:23" ht="15.75" customHeight="1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</row>
    <row r="52" spans="2:23" ht="19.5" customHeight="1">
      <c r="B52" s="7"/>
      <c r="C52" s="254" t="s">
        <v>534</v>
      </c>
      <c r="D52" s="193"/>
      <c r="E52" s="193"/>
      <c r="F52" s="211"/>
      <c r="G52" s="255" t="s">
        <v>13</v>
      </c>
      <c r="H52" s="205"/>
      <c r="I52" s="205"/>
      <c r="J52" s="205"/>
      <c r="K52" s="206"/>
      <c r="L52" s="237" t="s">
        <v>14</v>
      </c>
      <c r="M52" s="205"/>
      <c r="N52" s="205"/>
      <c r="O52" s="205"/>
      <c r="P52" s="238" t="s">
        <v>15</v>
      </c>
      <c r="Q52" s="100"/>
      <c r="R52" s="100"/>
      <c r="S52" s="100"/>
      <c r="T52" s="100"/>
      <c r="U52" s="100"/>
      <c r="V52" s="100"/>
      <c r="W52" s="100"/>
    </row>
    <row r="53" spans="2:23" ht="19.5" customHeight="1">
      <c r="B53" s="7"/>
      <c r="C53" s="212"/>
      <c r="D53" s="223"/>
      <c r="E53" s="223"/>
      <c r="F53" s="213"/>
      <c r="G53" s="239" t="s">
        <v>51</v>
      </c>
      <c r="H53" s="205"/>
      <c r="I53" s="206"/>
      <c r="J53" s="239" t="s">
        <v>52</v>
      </c>
      <c r="K53" s="206"/>
      <c r="L53" s="239" t="s">
        <v>51</v>
      </c>
      <c r="M53" s="206"/>
      <c r="N53" s="239" t="s">
        <v>52</v>
      </c>
      <c r="O53" s="205"/>
      <c r="P53" s="202"/>
      <c r="Q53" s="100"/>
      <c r="R53" s="100"/>
      <c r="S53" s="100"/>
      <c r="T53" s="100"/>
      <c r="U53" s="100"/>
      <c r="V53" s="100"/>
      <c r="W53" s="100"/>
    </row>
    <row r="54" spans="2:23" ht="30" customHeight="1">
      <c r="B54" s="7"/>
      <c r="C54" s="172" t="s">
        <v>493</v>
      </c>
      <c r="D54" s="173"/>
      <c r="E54" s="173"/>
      <c r="F54" s="174"/>
      <c r="G54" s="252">
        <f>IFERROR(VLOOKUP(V7,'4°A'!A12:CA64,73,0),"")</f>
        <v>0</v>
      </c>
      <c r="H54" s="205"/>
      <c r="I54" s="206"/>
      <c r="J54" s="252">
        <f>IFERROR(VLOOKUP(V7,'4°A'!A12:CA64,74,0),"")</f>
        <v>1</v>
      </c>
      <c r="K54" s="206"/>
      <c r="L54" s="252">
        <f>IFERROR(VLOOKUP(V7,'4°A'!A12:CA64,76,0),"")</f>
        <v>0</v>
      </c>
      <c r="M54" s="206"/>
      <c r="N54" s="252">
        <f>IFERROR(VLOOKUP(V7,'4°A'!A12:CA64,77,0),"")</f>
        <v>4</v>
      </c>
      <c r="O54" s="205"/>
      <c r="P54" s="175" t="str">
        <f>IFERROR(VLOOKUP(V7,'4°A'!A12:CA64,79,0),"")</f>
        <v>A</v>
      </c>
      <c r="Q54" s="100"/>
      <c r="R54" s="100"/>
      <c r="S54" s="100"/>
      <c r="T54" s="100"/>
      <c r="U54" s="100"/>
      <c r="V54" s="100"/>
      <c r="W54" s="100"/>
    </row>
    <row r="55" spans="2:23" ht="30" customHeight="1">
      <c r="B55" s="7"/>
      <c r="C55" s="249" t="s">
        <v>494</v>
      </c>
      <c r="D55" s="205"/>
      <c r="E55" s="205"/>
      <c r="F55" s="206"/>
      <c r="G55" s="252" t="str">
        <f>IFERROR(VLOOKUP(V7,'4°A'!A71:BV150,73,0),"")</f>
        <v/>
      </c>
      <c r="H55" s="205"/>
      <c r="I55" s="206"/>
      <c r="J55" s="252" t="str">
        <f>IFERROR(VLOOKUP(V7,'4°A'!A71:BV150,74,0),"")</f>
        <v/>
      </c>
      <c r="K55" s="206"/>
      <c r="L55" s="252" t="str">
        <f>IFERROR(VLOOKUP(V7,'4°A'!A71:BV150,76,0),"")</f>
        <v/>
      </c>
      <c r="M55" s="206"/>
      <c r="N55" s="252" t="str">
        <f>IFERROR(VLOOKUP(V7,'4°A'!A71:BV150,77,0),"")</f>
        <v/>
      </c>
      <c r="O55" s="205"/>
      <c r="P55" s="176"/>
      <c r="Q55" s="100"/>
      <c r="R55" s="100"/>
      <c r="S55" s="100"/>
      <c r="T55" s="100"/>
      <c r="U55" s="100"/>
      <c r="V55" s="100"/>
      <c r="W55" s="100"/>
    </row>
    <row r="56" spans="2:23" ht="30" customHeight="1">
      <c r="B56" s="7"/>
      <c r="C56" s="249" t="s">
        <v>495</v>
      </c>
      <c r="D56" s="205"/>
      <c r="E56" s="205"/>
      <c r="F56" s="206"/>
      <c r="G56" s="252" t="str">
        <f>IFERROR(VLOOKUP($V$7,'4°A'!$A$126:$BV$196,73,0),"")</f>
        <v/>
      </c>
      <c r="H56" s="205"/>
      <c r="I56" s="206"/>
      <c r="J56" s="252" t="str">
        <f>IFERROR(VLOOKUP($V$7,'4°A'!$A$126:$BV$196,74,0),"")</f>
        <v/>
      </c>
      <c r="K56" s="206"/>
      <c r="L56" s="252" t="str">
        <f>IFERROR(VLOOKUP($V$7,'4°A'!$A$126:$BV$196,76,0),"")</f>
        <v/>
      </c>
      <c r="M56" s="206"/>
      <c r="N56" s="252" t="str">
        <f>IFERROR(VLOOKUP($V$7,'4°A'!$A$126:$BV$196,77,0),"")</f>
        <v/>
      </c>
      <c r="O56" s="205"/>
      <c r="P56" s="176"/>
      <c r="Q56" s="100"/>
      <c r="R56" s="100"/>
      <c r="S56" s="100"/>
      <c r="T56" s="100"/>
      <c r="U56" s="100"/>
      <c r="V56" s="100"/>
      <c r="W56" s="100"/>
    </row>
    <row r="57" spans="2:23" ht="15.75" customHeight="1">
      <c r="B57" s="7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</row>
    <row r="58" spans="2:23" ht="15.75" customHeight="1">
      <c r="B58" s="7"/>
      <c r="C58" s="243" t="s">
        <v>535</v>
      </c>
      <c r="D58" s="193"/>
      <c r="E58" s="193"/>
      <c r="F58" s="211"/>
      <c r="G58" s="250"/>
      <c r="H58" s="193"/>
      <c r="I58" s="193"/>
      <c r="J58" s="193"/>
      <c r="K58" s="193"/>
      <c r="L58" s="211"/>
      <c r="M58" s="177"/>
      <c r="N58" s="177"/>
      <c r="O58" s="7"/>
      <c r="P58" s="100"/>
      <c r="Q58" s="100"/>
      <c r="R58" s="100"/>
      <c r="S58" s="100"/>
      <c r="T58" s="100"/>
      <c r="U58" s="100"/>
      <c r="V58" s="100"/>
      <c r="W58" s="100"/>
    </row>
    <row r="59" spans="2:23" ht="15.75" customHeight="1">
      <c r="B59" s="7"/>
      <c r="C59" s="216"/>
      <c r="D59" s="199"/>
      <c r="E59" s="199"/>
      <c r="F59" s="218"/>
      <c r="G59" s="216"/>
      <c r="H59" s="199"/>
      <c r="I59" s="199"/>
      <c r="J59" s="199"/>
      <c r="K59" s="199"/>
      <c r="L59" s="218"/>
      <c r="M59" s="177"/>
      <c r="N59" s="177"/>
      <c r="O59" s="7"/>
      <c r="P59" s="100"/>
      <c r="Q59" s="100"/>
      <c r="R59" s="100"/>
      <c r="S59" s="100"/>
      <c r="T59" s="100"/>
      <c r="U59" s="100"/>
      <c r="V59" s="100"/>
      <c r="W59" s="100"/>
    </row>
    <row r="60" spans="2:23" ht="15.75" customHeight="1">
      <c r="B60" s="7"/>
      <c r="C60" s="216"/>
      <c r="D60" s="199"/>
      <c r="E60" s="199"/>
      <c r="F60" s="218"/>
      <c r="G60" s="216"/>
      <c r="H60" s="199"/>
      <c r="I60" s="199"/>
      <c r="J60" s="199"/>
      <c r="K60" s="199"/>
      <c r="L60" s="218"/>
      <c r="M60" s="177"/>
      <c r="N60" s="177"/>
      <c r="O60" s="7"/>
      <c r="P60" s="100"/>
      <c r="Q60" s="100"/>
      <c r="R60" s="100"/>
      <c r="S60" s="100"/>
      <c r="T60" s="100"/>
      <c r="U60" s="100"/>
      <c r="V60" s="100"/>
      <c r="W60" s="100"/>
    </row>
    <row r="61" spans="2:23" ht="15.75" customHeight="1">
      <c r="B61" s="7"/>
      <c r="C61" s="216"/>
      <c r="D61" s="199"/>
      <c r="E61" s="199"/>
      <c r="F61" s="218"/>
      <c r="G61" s="216"/>
      <c r="H61" s="199"/>
      <c r="I61" s="199"/>
      <c r="J61" s="199"/>
      <c r="K61" s="199"/>
      <c r="L61" s="218"/>
      <c r="M61" s="177"/>
      <c r="N61" s="177"/>
      <c r="O61" s="7"/>
      <c r="P61" s="100"/>
      <c r="Q61" s="100"/>
      <c r="R61" s="100"/>
      <c r="S61" s="100"/>
      <c r="T61" s="100"/>
      <c r="U61" s="100"/>
      <c r="V61" s="100"/>
      <c r="W61" s="100"/>
    </row>
    <row r="62" spans="2:23" ht="15.75" customHeight="1">
      <c r="B62" s="7"/>
      <c r="C62" s="212"/>
      <c r="D62" s="223"/>
      <c r="E62" s="223"/>
      <c r="F62" s="213"/>
      <c r="G62" s="212"/>
      <c r="H62" s="223"/>
      <c r="I62" s="223"/>
      <c r="J62" s="223"/>
      <c r="K62" s="223"/>
      <c r="L62" s="213"/>
      <c r="M62" s="177"/>
      <c r="N62" s="177"/>
      <c r="O62" s="7"/>
      <c r="P62" s="100"/>
      <c r="Q62" s="100"/>
      <c r="R62" s="100"/>
      <c r="S62" s="100"/>
      <c r="T62" s="100"/>
      <c r="U62" s="100"/>
      <c r="V62" s="100"/>
      <c r="W62" s="100"/>
    </row>
    <row r="63" spans="2:23" ht="15.75" customHeight="1">
      <c r="B63" s="7"/>
      <c r="C63" s="251" t="s">
        <v>536</v>
      </c>
      <c r="D63" s="199"/>
      <c r="E63" s="199"/>
      <c r="F63" s="199"/>
      <c r="G63" s="199"/>
      <c r="H63" s="199"/>
      <c r="I63" s="199"/>
      <c r="J63" s="199"/>
      <c r="K63" s="199"/>
      <c r="L63" s="199"/>
      <c r="M63" s="199"/>
      <c r="N63" s="199"/>
      <c r="O63" s="7"/>
      <c r="P63" s="100"/>
      <c r="Q63" s="100"/>
      <c r="R63" s="100"/>
      <c r="S63" s="100"/>
      <c r="T63" s="100"/>
      <c r="U63" s="100"/>
      <c r="V63" s="100"/>
      <c r="W63" s="100"/>
    </row>
    <row r="64" spans="2:23" ht="15.75" customHeight="1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</row>
    <row r="65" spans="2:23" ht="15.75" customHeight="1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</row>
    <row r="66" spans="2:23" ht="15.75" customHeight="1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</row>
    <row r="67" spans="2:23" ht="15.75" customHeight="1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</row>
    <row r="68" spans="2:23" ht="15.75" customHeight="1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</row>
    <row r="69" spans="2:23" ht="15.75" customHeight="1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</row>
    <row r="70" spans="2:23" ht="15.75" customHeight="1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</row>
    <row r="71" spans="2:23" ht="15.75" customHeight="1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</row>
    <row r="72" spans="2:23" ht="15.75" customHeight="1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</row>
    <row r="73" spans="2:23" ht="15.75" customHeight="1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</row>
    <row r="74" spans="2:23" ht="15.75" customHeight="1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</row>
    <row r="75" spans="2:23" ht="15.75" customHeight="1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</row>
    <row r="76" spans="2:23" ht="15.75" customHeight="1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</row>
    <row r="77" spans="2:23" ht="15.75" customHeight="1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</row>
    <row r="78" spans="2:23" ht="15.75" customHeight="1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</row>
    <row r="79" spans="2:23" ht="15.75" customHeight="1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</row>
    <row r="80" spans="2:23" ht="15.75" customHeight="1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</row>
    <row r="81" spans="2:23" ht="15.75" customHeight="1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</row>
    <row r="82" spans="2:23" ht="15.75" customHeight="1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</row>
    <row r="83" spans="2:23" ht="15.75" customHeight="1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</row>
    <row r="84" spans="2:23" ht="15.75" customHeight="1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</row>
    <row r="85" spans="2:23" ht="15.75" customHeight="1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</row>
    <row r="86" spans="2:23" ht="15.75" customHeight="1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</row>
    <row r="87" spans="2:23" ht="15.75" customHeight="1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</row>
    <row r="88" spans="2:23" ht="15.75" customHeight="1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</row>
    <row r="89" spans="2:23" ht="15.75" customHeight="1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</row>
    <row r="90" spans="2:23" ht="15.75" customHeight="1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</row>
    <row r="91" spans="2:23" ht="15.75" customHeight="1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</row>
    <row r="92" spans="2:23" ht="15.75" customHeight="1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</row>
    <row r="93" spans="2:23" ht="15.75" customHeight="1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</row>
    <row r="94" spans="2:23" ht="15.75" customHeight="1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</row>
    <row r="95" spans="2:23" ht="15.75" customHeight="1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</row>
    <row r="96" spans="2:23" ht="15.75" customHeight="1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</row>
    <row r="97" spans="2:23" ht="15.75" customHeight="1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</row>
    <row r="98" spans="2:23" ht="15.75" customHeight="1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</row>
    <row r="99" spans="2:23" ht="15.75" customHeight="1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</row>
    <row r="100" spans="2:23" ht="15.75" customHeight="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</row>
    <row r="101" spans="2:23" ht="15.75" customHeight="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</row>
    <row r="102" spans="2:23" ht="15.75" customHeight="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</row>
    <row r="103" spans="2:23" ht="15.75" customHeight="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</row>
    <row r="104" spans="2:23" ht="15.75" customHeight="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</row>
    <row r="105" spans="2:23" ht="15.75" customHeight="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</row>
    <row r="106" spans="2:23" ht="15.75" customHeight="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</row>
    <row r="107" spans="2:23" ht="15.75" customHeight="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</row>
    <row r="108" spans="2:23" ht="15.75" customHeight="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</row>
    <row r="109" spans="2:23" ht="15.75" customHeight="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</row>
    <row r="110" spans="2:23" ht="15.75" customHeight="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</row>
    <row r="111" spans="2:23" ht="15.75" customHeight="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</row>
    <row r="112" spans="2:23" ht="15.75" customHeight="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</row>
    <row r="113" spans="2:23" ht="15.75" customHeight="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</row>
    <row r="114" spans="2:23" ht="15.75" customHeight="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</row>
    <row r="115" spans="2:23" ht="15.75" customHeight="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</row>
    <row r="116" spans="2:23" ht="15.75" customHeight="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</row>
    <row r="117" spans="2:23" ht="15.75" customHeight="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</row>
    <row r="118" spans="2:23" ht="15.75" customHeight="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</row>
    <row r="119" spans="2:23" ht="15.75" customHeight="1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</row>
    <row r="120" spans="2:23" ht="15.75" customHeight="1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</row>
    <row r="121" spans="2:23" ht="15.75" customHeight="1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</row>
    <row r="122" spans="2:23" ht="15.75" customHeight="1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</row>
    <row r="123" spans="2:23" ht="15.75" customHeight="1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</row>
    <row r="124" spans="2:23" ht="15.75" customHeight="1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</row>
    <row r="125" spans="2:23" ht="15.75" customHeight="1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</row>
    <row r="126" spans="2:23" ht="15.75" customHeight="1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</row>
    <row r="127" spans="2:23" ht="15.75" customHeight="1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</row>
    <row r="128" spans="2:23" ht="15.75" customHeight="1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</row>
    <row r="129" spans="2:23" ht="15.75" customHeight="1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</row>
    <row r="130" spans="2:23" ht="15.75" customHeight="1"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</row>
    <row r="131" spans="2:23" ht="15.75" customHeight="1"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</row>
    <row r="132" spans="2:23" ht="15.75" customHeight="1"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</row>
    <row r="133" spans="2:23" ht="15.75" customHeight="1"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</row>
    <row r="134" spans="2:23" ht="15.75" customHeight="1"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</row>
    <row r="135" spans="2:23" ht="15.75" customHeight="1"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</row>
    <row r="136" spans="2:23" ht="15.75" customHeight="1"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</row>
    <row r="137" spans="2:23" ht="15.75" customHeight="1"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</row>
    <row r="138" spans="2:23" ht="15.75" customHeight="1"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</row>
    <row r="139" spans="2:23" ht="15.75" customHeight="1"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</row>
    <row r="140" spans="2:23" ht="15.75" customHeight="1"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</row>
    <row r="141" spans="2:23" ht="15.75" customHeight="1"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</row>
    <row r="142" spans="2:23" ht="15.75" customHeight="1"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</row>
    <row r="143" spans="2:23" ht="15.75" customHeight="1"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</row>
    <row r="144" spans="2:23" ht="15.75" customHeight="1"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</row>
    <row r="145" spans="2:23" ht="15.75" customHeight="1"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</row>
    <row r="146" spans="2:23" ht="15.75" customHeight="1"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</row>
    <row r="147" spans="2:23" ht="15.75" customHeight="1"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</row>
    <row r="148" spans="2:23" ht="15.75" customHeight="1"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</row>
    <row r="149" spans="2:23" ht="15.75" customHeight="1"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</row>
    <row r="150" spans="2:23" ht="15.75" customHeight="1"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</row>
    <row r="151" spans="2:23" ht="15.75" customHeight="1"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</row>
    <row r="152" spans="2:23" ht="15.75" customHeight="1"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</row>
    <row r="153" spans="2:23" ht="15.75" customHeight="1"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</row>
    <row r="154" spans="2:23" ht="15.75" customHeight="1"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</row>
    <row r="155" spans="2:23" ht="15.75" customHeight="1"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</row>
    <row r="156" spans="2:23" ht="15.75" customHeight="1"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</row>
    <row r="157" spans="2:23" ht="15.75" customHeight="1"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</row>
    <row r="158" spans="2:23" ht="15.75" customHeight="1"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</row>
    <row r="159" spans="2:23" ht="15.75" customHeight="1"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</row>
    <row r="160" spans="2:23" ht="15.75" customHeight="1"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</row>
    <row r="161" spans="2:23" ht="15.75" customHeight="1"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</row>
    <row r="162" spans="2:23" ht="15.75" customHeight="1"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</row>
    <row r="163" spans="2:23" ht="15.75" customHeight="1"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</row>
    <row r="164" spans="2:23" ht="15.75" customHeight="1"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</row>
    <row r="165" spans="2:23" ht="15.75" customHeight="1"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</row>
    <row r="166" spans="2:23" ht="15.75" customHeight="1"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</row>
    <row r="167" spans="2:23" ht="15.75" customHeight="1"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</row>
    <row r="168" spans="2:23" ht="15.75" customHeight="1"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  <c r="V168" s="100"/>
      <c r="W168" s="100"/>
    </row>
    <row r="169" spans="2:23" ht="15.75" customHeight="1"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</row>
    <row r="170" spans="2:23" ht="15.75" customHeight="1"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</row>
    <row r="171" spans="2:23" ht="15.75" customHeight="1"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</row>
    <row r="172" spans="2:23" ht="15.75" customHeight="1"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</row>
    <row r="173" spans="2:23" ht="15.75" customHeight="1"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</row>
    <row r="174" spans="2:23" ht="15.75" customHeight="1"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</row>
    <row r="175" spans="2:23" ht="15.75" customHeight="1"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</row>
    <row r="176" spans="2:23" ht="15.75" customHeight="1"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</row>
    <row r="177" spans="2:23" ht="15.75" customHeight="1"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</row>
    <row r="178" spans="2:23" ht="15.75" customHeight="1"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</row>
    <row r="179" spans="2:23" ht="15.75" customHeight="1"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</row>
    <row r="180" spans="2:23" ht="15.75" customHeight="1"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</row>
    <row r="181" spans="2:23" ht="15.75" customHeight="1"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</row>
    <row r="182" spans="2:23" ht="15.75" customHeight="1"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</row>
    <row r="183" spans="2:23" ht="15.75" customHeight="1"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</row>
    <row r="184" spans="2:23" ht="15.75" customHeight="1"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</row>
    <row r="185" spans="2:23" ht="15.75" customHeight="1"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</row>
    <row r="186" spans="2:23" ht="15.75" customHeight="1"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</row>
    <row r="187" spans="2:23" ht="15.75" customHeight="1"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</row>
    <row r="188" spans="2:23" ht="15.75" customHeight="1"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</row>
    <row r="189" spans="2:23" ht="15.75" customHeight="1"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</row>
    <row r="190" spans="2:23" ht="15.75" customHeight="1"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</row>
    <row r="191" spans="2:23" ht="15.75" customHeight="1"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</row>
    <row r="192" spans="2:23" ht="15.75" customHeight="1"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</row>
    <row r="193" spans="2:23" ht="15.75" customHeight="1"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</row>
    <row r="194" spans="2:23" ht="15.75" customHeight="1"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</row>
    <row r="195" spans="2:23" ht="15.75" customHeight="1"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</row>
    <row r="196" spans="2:23" ht="15.75" customHeight="1"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</row>
    <row r="197" spans="2:23" ht="15.75" customHeight="1"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</row>
    <row r="198" spans="2:23" ht="15.75" customHeight="1"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</row>
    <row r="199" spans="2:23" ht="15.75" customHeight="1"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</row>
    <row r="200" spans="2:23" ht="15.75" customHeight="1"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</row>
    <row r="201" spans="2:23" ht="15.75" customHeight="1"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</row>
    <row r="202" spans="2:23" ht="15.75" customHeight="1"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</row>
    <row r="203" spans="2:23" ht="15.75" customHeight="1"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</row>
    <row r="204" spans="2:23" ht="15.75" customHeight="1"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</row>
    <row r="205" spans="2:23" ht="15.75" customHeight="1"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</row>
    <row r="206" spans="2:23" ht="15.75" customHeight="1"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</row>
    <row r="207" spans="2:23" ht="15.75" customHeight="1"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</row>
    <row r="208" spans="2:23" ht="15.75" customHeight="1"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</row>
    <row r="209" spans="2:23" ht="15.75" customHeight="1"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</row>
    <row r="210" spans="2:23" ht="15.75" customHeight="1"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</row>
    <row r="211" spans="2:23" ht="15.75" customHeight="1"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</row>
    <row r="212" spans="2:23" ht="15.75" customHeight="1"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</row>
    <row r="213" spans="2:23" ht="15.75" customHeight="1"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</row>
    <row r="214" spans="2:23" ht="15.75" customHeight="1"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</row>
    <row r="215" spans="2:23" ht="15.75" customHeight="1"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</row>
    <row r="216" spans="2:23" ht="15.75" customHeight="1"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</row>
    <row r="217" spans="2:23" ht="15.75" customHeight="1"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</row>
    <row r="218" spans="2:23" ht="15.75" customHeight="1">
      <c r="B218" s="100"/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</row>
    <row r="219" spans="2:23" ht="15.75" customHeight="1">
      <c r="B219" s="100"/>
      <c r="C219" s="100"/>
      <c r="D219" s="100"/>
      <c r="E219" s="100"/>
      <c r="F219" s="100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</row>
    <row r="220" spans="2:23" ht="15.75" customHeight="1">
      <c r="B220" s="100"/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</row>
    <row r="221" spans="2:23" ht="15.75" customHeight="1">
      <c r="B221" s="100"/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</row>
    <row r="222" spans="2:23" ht="15.75" customHeight="1">
      <c r="B222" s="100"/>
      <c r="C222" s="100"/>
      <c r="D222" s="100"/>
      <c r="E222" s="100"/>
      <c r="F222" s="100"/>
      <c r="G222" s="100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  <c r="U222" s="100"/>
      <c r="V222" s="100"/>
      <c r="W222" s="100"/>
    </row>
    <row r="223" spans="2:23" ht="15.75" customHeight="1">
      <c r="B223" s="100"/>
      <c r="C223" s="100"/>
      <c r="D223" s="100"/>
      <c r="E223" s="100"/>
      <c r="F223" s="100"/>
      <c r="G223" s="100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0"/>
      <c r="T223" s="100"/>
      <c r="U223" s="100"/>
      <c r="V223" s="100"/>
      <c r="W223" s="100"/>
    </row>
    <row r="224" spans="2:23" ht="15.75" customHeight="1">
      <c r="B224" s="100"/>
      <c r="C224" s="100"/>
      <c r="D224" s="100"/>
      <c r="E224" s="100"/>
      <c r="F224" s="100"/>
      <c r="G224" s="100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00"/>
      <c r="T224" s="100"/>
      <c r="U224" s="100"/>
      <c r="V224" s="100"/>
      <c r="W224" s="100"/>
    </row>
    <row r="225" spans="2:23" ht="15.75" customHeight="1">
      <c r="B225" s="100"/>
      <c r="C225" s="100"/>
      <c r="D225" s="100"/>
      <c r="E225" s="100"/>
      <c r="F225" s="100"/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/>
      <c r="T225" s="100"/>
      <c r="U225" s="100"/>
      <c r="V225" s="100"/>
      <c r="W225" s="100"/>
    </row>
    <row r="226" spans="2:23" ht="15.75" customHeight="1">
      <c r="B226" s="100"/>
      <c r="C226" s="100"/>
      <c r="D226" s="100"/>
      <c r="E226" s="100"/>
      <c r="F226" s="100"/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</row>
    <row r="227" spans="2:23" ht="15.75" customHeight="1">
      <c r="B227" s="100"/>
      <c r="C227" s="100"/>
      <c r="D227" s="100"/>
      <c r="E227" s="100"/>
      <c r="F227" s="100"/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</row>
    <row r="228" spans="2:23" ht="15.75" customHeight="1">
      <c r="B228" s="100"/>
      <c r="C228" s="100"/>
      <c r="D228" s="100"/>
      <c r="E228" s="100"/>
      <c r="F228" s="100"/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  <c r="U228" s="100"/>
      <c r="V228" s="100"/>
      <c r="W228" s="100"/>
    </row>
    <row r="229" spans="2:23" ht="15.75" customHeight="1">
      <c r="B229" s="100"/>
      <c r="C229" s="100"/>
      <c r="D229" s="100"/>
      <c r="E229" s="100"/>
      <c r="F229" s="100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  <c r="U229" s="100"/>
      <c r="V229" s="100"/>
      <c r="W229" s="100"/>
    </row>
    <row r="230" spans="2:23" ht="15.75" customHeight="1">
      <c r="B230" s="100"/>
      <c r="C230" s="100"/>
      <c r="D230" s="100"/>
      <c r="E230" s="100"/>
      <c r="F230" s="100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  <c r="U230" s="100"/>
      <c r="V230" s="100"/>
      <c r="W230" s="100"/>
    </row>
    <row r="231" spans="2:23" ht="15.75" customHeight="1">
      <c r="B231" s="100"/>
      <c r="C231" s="100"/>
      <c r="D231" s="100"/>
      <c r="E231" s="100"/>
      <c r="F231" s="100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/>
      <c r="T231" s="100"/>
      <c r="U231" s="100"/>
      <c r="V231" s="100"/>
      <c r="W231" s="100"/>
    </row>
    <row r="232" spans="2:23" ht="15.75" customHeight="1">
      <c r="B232" s="100"/>
      <c r="C232" s="100"/>
      <c r="D232" s="100"/>
      <c r="E232" s="100"/>
      <c r="F232" s="100"/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/>
      <c r="T232" s="100"/>
      <c r="U232" s="100"/>
      <c r="V232" s="100"/>
      <c r="W232" s="100"/>
    </row>
    <row r="233" spans="2:23" ht="15.75" customHeight="1">
      <c r="B233" s="100"/>
      <c r="C233" s="100"/>
      <c r="D233" s="100"/>
      <c r="E233" s="100"/>
      <c r="F233" s="100"/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/>
      <c r="T233" s="100"/>
      <c r="U233" s="100"/>
      <c r="V233" s="100"/>
      <c r="W233" s="100"/>
    </row>
    <row r="234" spans="2:23" ht="15.75" customHeight="1">
      <c r="B234" s="100"/>
      <c r="C234" s="100"/>
      <c r="D234" s="100"/>
      <c r="E234" s="100"/>
      <c r="F234" s="100"/>
      <c r="G234" s="100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0"/>
      <c r="T234" s="100"/>
      <c r="U234" s="100"/>
      <c r="V234" s="100"/>
      <c r="W234" s="100"/>
    </row>
    <row r="235" spans="2:23" ht="15.75" customHeight="1">
      <c r="B235" s="100"/>
      <c r="C235" s="100"/>
      <c r="D235" s="100"/>
      <c r="E235" s="100"/>
      <c r="F235" s="100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00"/>
      <c r="U235" s="100"/>
      <c r="V235" s="100"/>
      <c r="W235" s="100"/>
    </row>
    <row r="236" spans="2:23" ht="15.75" customHeight="1">
      <c r="B236" s="100"/>
      <c r="C236" s="100"/>
      <c r="D236" s="100"/>
      <c r="E236" s="100"/>
      <c r="F236" s="100"/>
      <c r="G236" s="100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00"/>
      <c r="T236" s="100"/>
      <c r="U236" s="100"/>
      <c r="V236" s="100"/>
      <c r="W236" s="100"/>
    </row>
    <row r="237" spans="2:23" ht="15.75" customHeight="1">
      <c r="B237" s="100"/>
      <c r="C237" s="100"/>
      <c r="D237" s="100"/>
      <c r="E237" s="100"/>
      <c r="F237" s="100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  <c r="T237" s="100"/>
      <c r="U237" s="100"/>
      <c r="V237" s="100"/>
      <c r="W237" s="100"/>
    </row>
    <row r="238" spans="2:23" ht="15.75" customHeight="1">
      <c r="B238" s="100"/>
      <c r="C238" s="100"/>
      <c r="D238" s="100"/>
      <c r="E238" s="100"/>
      <c r="F238" s="100"/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/>
      <c r="T238" s="100"/>
      <c r="U238" s="100"/>
      <c r="V238" s="100"/>
      <c r="W238" s="100"/>
    </row>
    <row r="239" spans="2:23" ht="15.75" customHeight="1">
      <c r="B239" s="100"/>
      <c r="C239" s="100"/>
      <c r="D239" s="100"/>
      <c r="E239" s="100"/>
      <c r="F239" s="100"/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/>
      <c r="T239" s="100"/>
      <c r="U239" s="100"/>
      <c r="V239" s="100"/>
      <c r="W239" s="100"/>
    </row>
    <row r="240" spans="2:23" ht="15.75" customHeight="1">
      <c r="B240" s="100"/>
      <c r="C240" s="100"/>
      <c r="D240" s="100"/>
      <c r="E240" s="100"/>
      <c r="F240" s="100"/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/>
      <c r="T240" s="100"/>
      <c r="U240" s="100"/>
      <c r="V240" s="100"/>
      <c r="W240" s="100"/>
    </row>
    <row r="241" spans="2:23" ht="15.75" customHeight="1">
      <c r="B241" s="100"/>
      <c r="C241" s="100"/>
      <c r="D241" s="100"/>
      <c r="E241" s="100"/>
      <c r="F241" s="100"/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/>
      <c r="T241" s="100"/>
      <c r="U241" s="100"/>
      <c r="V241" s="100"/>
      <c r="W241" s="100"/>
    </row>
    <row r="242" spans="2:23" ht="15.75" customHeight="1">
      <c r="B242" s="100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</row>
    <row r="243" spans="2:23" ht="15.75" customHeight="1">
      <c r="B243" s="100"/>
      <c r="C243" s="100"/>
      <c r="D243" s="100"/>
      <c r="E243" s="100"/>
      <c r="F243" s="100"/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00"/>
      <c r="U243" s="100"/>
      <c r="V243" s="100"/>
      <c r="W243" s="100"/>
    </row>
    <row r="244" spans="2:23" ht="15.75" customHeight="1">
      <c r="B244" s="100"/>
      <c r="C244" s="100"/>
      <c r="D244" s="100"/>
      <c r="E244" s="100"/>
      <c r="F244" s="100"/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</row>
    <row r="245" spans="2:23" ht="15.75" customHeight="1">
      <c r="B245" s="100"/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</row>
    <row r="246" spans="2:23" ht="15.75" customHeight="1">
      <c r="B246" s="100"/>
      <c r="C246" s="100"/>
      <c r="D246" s="100"/>
      <c r="E246" s="100"/>
      <c r="F246" s="100"/>
      <c r="G246" s="100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00"/>
      <c r="T246" s="100"/>
      <c r="U246" s="100"/>
      <c r="V246" s="100"/>
      <c r="W246" s="100"/>
    </row>
    <row r="247" spans="2:23" ht="15.75" customHeight="1">
      <c r="B247" s="100"/>
      <c r="C247" s="100"/>
      <c r="D247" s="100"/>
      <c r="E247" s="100"/>
      <c r="F247" s="100"/>
      <c r="G247" s="100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00"/>
      <c r="T247" s="100"/>
      <c r="U247" s="100"/>
      <c r="V247" s="100"/>
      <c r="W247" s="100"/>
    </row>
    <row r="248" spans="2:23" ht="15.75" customHeight="1">
      <c r="B248" s="100"/>
      <c r="C248" s="100"/>
      <c r="D248" s="100"/>
      <c r="E248" s="100"/>
      <c r="F248" s="100"/>
      <c r="G248" s="100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00"/>
      <c r="T248" s="100"/>
      <c r="U248" s="100"/>
      <c r="V248" s="100"/>
      <c r="W248" s="100"/>
    </row>
    <row r="249" spans="2:23" ht="15.75" customHeight="1">
      <c r="B249" s="100"/>
      <c r="C249" s="100"/>
      <c r="D249" s="100"/>
      <c r="E249" s="100"/>
      <c r="F249" s="100"/>
      <c r="G249" s="100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/>
      <c r="T249" s="100"/>
      <c r="U249" s="100"/>
      <c r="V249" s="100"/>
      <c r="W249" s="100"/>
    </row>
    <row r="250" spans="2:23" ht="15.75" customHeight="1">
      <c r="B250" s="100"/>
      <c r="C250" s="100"/>
      <c r="D250" s="100"/>
      <c r="E250" s="100"/>
      <c r="F250" s="100"/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/>
      <c r="T250" s="100"/>
      <c r="U250" s="100"/>
      <c r="V250" s="100"/>
      <c r="W250" s="100"/>
    </row>
    <row r="251" spans="2:23" ht="15.75" customHeight="1">
      <c r="B251" s="100"/>
      <c r="C251" s="100"/>
      <c r="D251" s="100"/>
      <c r="E251" s="100"/>
      <c r="F251" s="100"/>
      <c r="G251" s="100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</row>
    <row r="252" spans="2:23" ht="15.75" customHeight="1">
      <c r="B252" s="100"/>
      <c r="C252" s="100"/>
      <c r="D252" s="100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/>
      <c r="T252" s="100"/>
      <c r="U252" s="100"/>
      <c r="V252" s="100"/>
      <c r="W252" s="100"/>
    </row>
    <row r="253" spans="2:23" ht="15.75" customHeight="1">
      <c r="B253" s="100"/>
      <c r="C253" s="100"/>
      <c r="D253" s="100"/>
      <c r="E253" s="100"/>
      <c r="F253" s="100"/>
      <c r="G253" s="100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/>
      <c r="T253" s="100"/>
      <c r="U253" s="100"/>
      <c r="V253" s="100"/>
      <c r="W253" s="100"/>
    </row>
    <row r="254" spans="2:23" ht="15.75" customHeight="1">
      <c r="B254" s="100"/>
      <c r="C254" s="100"/>
      <c r="D254" s="100"/>
      <c r="E254" s="100"/>
      <c r="F254" s="100"/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/>
      <c r="T254" s="100"/>
      <c r="U254" s="100"/>
      <c r="V254" s="100"/>
      <c r="W254" s="100"/>
    </row>
    <row r="255" spans="2:23" ht="15.75" customHeight="1">
      <c r="B255" s="100"/>
      <c r="C255" s="100"/>
      <c r="D255" s="100"/>
      <c r="E255" s="100"/>
      <c r="F255" s="100"/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/>
      <c r="T255" s="100"/>
      <c r="U255" s="100"/>
      <c r="V255" s="100"/>
      <c r="W255" s="100"/>
    </row>
    <row r="256" spans="2:23" ht="15.75" customHeight="1">
      <c r="B256" s="100"/>
      <c r="C256" s="100"/>
      <c r="D256" s="100"/>
      <c r="E256" s="100"/>
      <c r="F256" s="100"/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/>
      <c r="T256" s="100"/>
      <c r="U256" s="100"/>
      <c r="V256" s="100"/>
      <c r="W256" s="100"/>
    </row>
    <row r="257" spans="2:23" ht="15.75" customHeight="1">
      <c r="B257" s="100"/>
      <c r="C257" s="100"/>
      <c r="D257" s="100"/>
      <c r="E257" s="100"/>
      <c r="F257" s="100"/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/>
      <c r="T257" s="100"/>
      <c r="U257" s="100"/>
      <c r="V257" s="100"/>
      <c r="W257" s="100"/>
    </row>
    <row r="258" spans="2:23" ht="15.75" customHeight="1">
      <c r="B258" s="100"/>
      <c r="C258" s="100"/>
      <c r="D258" s="100"/>
      <c r="E258" s="100"/>
      <c r="F258" s="100"/>
      <c r="G258" s="100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00"/>
      <c r="T258" s="100"/>
      <c r="U258" s="100"/>
      <c r="V258" s="100"/>
      <c r="W258" s="100"/>
    </row>
    <row r="259" spans="2:23" ht="15.75" customHeight="1">
      <c r="B259" s="100"/>
      <c r="C259" s="100"/>
      <c r="D259" s="100"/>
      <c r="E259" s="100"/>
      <c r="F259" s="100"/>
      <c r="G259" s="100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00"/>
      <c r="T259" s="100"/>
      <c r="U259" s="100"/>
      <c r="V259" s="100"/>
      <c r="W259" s="100"/>
    </row>
    <row r="260" spans="2:23" ht="15.75" customHeight="1">
      <c r="B260" s="100"/>
      <c r="C260" s="100"/>
      <c r="D260" s="100"/>
      <c r="E260" s="100"/>
      <c r="F260" s="100"/>
      <c r="G260" s="100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00"/>
      <c r="T260" s="100"/>
      <c r="U260" s="100"/>
      <c r="V260" s="100"/>
      <c r="W260" s="100"/>
    </row>
    <row r="261" spans="2:23" ht="15.75" customHeight="1">
      <c r="B261" s="100"/>
      <c r="C261" s="100"/>
      <c r="D261" s="100"/>
      <c r="E261" s="100"/>
      <c r="F261" s="100"/>
      <c r="G261" s="100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00"/>
      <c r="T261" s="100"/>
      <c r="U261" s="100"/>
      <c r="V261" s="100"/>
      <c r="W261" s="100"/>
    </row>
    <row r="262" spans="2:23" ht="15.75" customHeight="1">
      <c r="B262" s="100"/>
      <c r="C262" s="100"/>
      <c r="D262" s="100"/>
      <c r="E262" s="100"/>
      <c r="F262" s="100"/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/>
      <c r="T262" s="100"/>
      <c r="U262" s="100"/>
      <c r="V262" s="100"/>
      <c r="W262" s="100"/>
    </row>
    <row r="263" spans="2:23" ht="15.75" customHeight="1">
      <c r="B263" s="100"/>
      <c r="C263" s="100"/>
      <c r="D263" s="100"/>
      <c r="E263" s="100"/>
      <c r="F263" s="100"/>
      <c r="G263" s="100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0"/>
      <c r="T263" s="100"/>
      <c r="U263" s="100"/>
      <c r="V263" s="100"/>
      <c r="W263" s="100"/>
    </row>
    <row r="264" spans="2:23" ht="15.75" customHeight="1"/>
    <row r="265" spans="2:23" ht="15.75" customHeight="1"/>
    <row r="266" spans="2:23" ht="15.75" customHeight="1"/>
    <row r="267" spans="2:23" ht="15.75" customHeight="1"/>
    <row r="268" spans="2:23" ht="15.75" customHeight="1"/>
    <row r="269" spans="2:23" ht="15.75" customHeight="1"/>
    <row r="270" spans="2:23" ht="15.75" customHeight="1"/>
    <row r="271" spans="2:23" ht="15.75" customHeight="1"/>
    <row r="272" spans="2:23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86">
    <mergeCell ref="B11:F11"/>
    <mergeCell ref="G11:K11"/>
    <mergeCell ref="B13:F13"/>
    <mergeCell ref="G13:R13"/>
    <mergeCell ref="C20:F20"/>
    <mergeCell ref="C21:F21"/>
    <mergeCell ref="B7:F7"/>
    <mergeCell ref="B12:F12"/>
    <mergeCell ref="B15:B16"/>
    <mergeCell ref="C15:F16"/>
    <mergeCell ref="B17:B18"/>
    <mergeCell ref="C17:F17"/>
    <mergeCell ref="B19:B21"/>
    <mergeCell ref="B8:F8"/>
    <mergeCell ref="G8:L8"/>
    <mergeCell ref="B9:F9"/>
    <mergeCell ref="G9:L9"/>
    <mergeCell ref="M9:N9"/>
    <mergeCell ref="O9:R9"/>
    <mergeCell ref="B10:F10"/>
    <mergeCell ref="G10:L10"/>
    <mergeCell ref="M10:N10"/>
    <mergeCell ref="O10:R10"/>
    <mergeCell ref="C29:F29"/>
    <mergeCell ref="C30:F30"/>
    <mergeCell ref="C31:F31"/>
    <mergeCell ref="C32:F32"/>
    <mergeCell ref="B25:B26"/>
    <mergeCell ref="C25:F25"/>
    <mergeCell ref="C26:F26"/>
    <mergeCell ref="B27:B29"/>
    <mergeCell ref="C27:F27"/>
    <mergeCell ref="C28:F28"/>
    <mergeCell ref="B30:B32"/>
    <mergeCell ref="C38:F38"/>
    <mergeCell ref="C39:F39"/>
    <mergeCell ref="B40:B41"/>
    <mergeCell ref="C40:F40"/>
    <mergeCell ref="C41:F41"/>
    <mergeCell ref="C42:F42"/>
    <mergeCell ref="B44:F45"/>
    <mergeCell ref="B46:F46"/>
    <mergeCell ref="B47:F47"/>
    <mergeCell ref="B33:B36"/>
    <mergeCell ref="C33:F33"/>
    <mergeCell ref="C34:F34"/>
    <mergeCell ref="C35:F35"/>
    <mergeCell ref="C36:F36"/>
    <mergeCell ref="B37:B39"/>
    <mergeCell ref="C37:F37"/>
    <mergeCell ref="H17:K17"/>
    <mergeCell ref="H18:K18"/>
    <mergeCell ref="H19:K19"/>
    <mergeCell ref="H20:K20"/>
    <mergeCell ref="H21:K21"/>
    <mergeCell ref="H22:K22"/>
    <mergeCell ref="H23:K23"/>
    <mergeCell ref="H24:K24"/>
    <mergeCell ref="H25:K25"/>
    <mergeCell ref="H26:K26"/>
    <mergeCell ref="H27:K27"/>
    <mergeCell ref="H28:K28"/>
    <mergeCell ref="H29:K29"/>
    <mergeCell ref="H30:K30"/>
    <mergeCell ref="H31:K31"/>
    <mergeCell ref="H32:K32"/>
    <mergeCell ref="H33:K33"/>
    <mergeCell ref="H34:K34"/>
    <mergeCell ref="H35:K35"/>
    <mergeCell ref="H36:K36"/>
    <mergeCell ref="H37:K37"/>
    <mergeCell ref="H38:K38"/>
    <mergeCell ref="H39:K39"/>
    <mergeCell ref="H40:K40"/>
    <mergeCell ref="H41:K41"/>
    <mergeCell ref="H42:K42"/>
    <mergeCell ref="G44:K44"/>
    <mergeCell ref="H45:K45"/>
    <mergeCell ref="H46:K46"/>
    <mergeCell ref="H47:K47"/>
    <mergeCell ref="C50:K50"/>
    <mergeCell ref="C52:F53"/>
    <mergeCell ref="G52:K52"/>
    <mergeCell ref="G53:I53"/>
    <mergeCell ref="J53:K53"/>
    <mergeCell ref="C56:F56"/>
    <mergeCell ref="C58:F62"/>
    <mergeCell ref="G58:L62"/>
    <mergeCell ref="C63:N63"/>
    <mergeCell ref="G54:I54"/>
    <mergeCell ref="J54:K54"/>
    <mergeCell ref="C55:F55"/>
    <mergeCell ref="G55:I55"/>
    <mergeCell ref="J55:K55"/>
    <mergeCell ref="G56:I56"/>
    <mergeCell ref="J56:K56"/>
    <mergeCell ref="L54:M54"/>
    <mergeCell ref="N54:O54"/>
    <mergeCell ref="L55:M55"/>
    <mergeCell ref="N55:O55"/>
    <mergeCell ref="L56:M56"/>
    <mergeCell ref="N56:O56"/>
    <mergeCell ref="Q21:S21"/>
    <mergeCell ref="Q22:S22"/>
    <mergeCell ref="Q23:S23"/>
    <mergeCell ref="Q24:S24"/>
    <mergeCell ref="Q25:S25"/>
    <mergeCell ref="Q26:S26"/>
    <mergeCell ref="Q27:S27"/>
    <mergeCell ref="M24:O24"/>
    <mergeCell ref="M25:O25"/>
    <mergeCell ref="M26:O26"/>
    <mergeCell ref="M34:O34"/>
    <mergeCell ref="Q34:S34"/>
    <mergeCell ref="M35:O35"/>
    <mergeCell ref="Q35:S35"/>
    <mergeCell ref="M36:O36"/>
    <mergeCell ref="Q36:S36"/>
    <mergeCell ref="Q37:S37"/>
    <mergeCell ref="M37:O37"/>
    <mergeCell ref="M38:O38"/>
    <mergeCell ref="M39:O39"/>
    <mergeCell ref="M40:O40"/>
    <mergeCell ref="M41:O41"/>
    <mergeCell ref="M42:O42"/>
    <mergeCell ref="L44:O44"/>
    <mergeCell ref="Q46:S46"/>
    <mergeCell ref="Q47:S47"/>
    <mergeCell ref="Q38:S38"/>
    <mergeCell ref="Q39:S39"/>
    <mergeCell ref="Q40:S40"/>
    <mergeCell ref="Q41:S41"/>
    <mergeCell ref="Q42:S42"/>
    <mergeCell ref="P44:S44"/>
    <mergeCell ref="Q45:S45"/>
    <mergeCell ref="M45:O45"/>
    <mergeCell ref="M46:O46"/>
    <mergeCell ref="M47:O47"/>
    <mergeCell ref="L52:O52"/>
    <mergeCell ref="P52:P53"/>
    <mergeCell ref="L53:M53"/>
    <mergeCell ref="N53:O53"/>
    <mergeCell ref="B4:S5"/>
    <mergeCell ref="G7:L7"/>
    <mergeCell ref="M7:N8"/>
    <mergeCell ref="O7:R8"/>
    <mergeCell ref="S7:S13"/>
    <mergeCell ref="C18:F18"/>
    <mergeCell ref="C19:F19"/>
    <mergeCell ref="B22:B24"/>
    <mergeCell ref="C22:F22"/>
    <mergeCell ref="C23:F23"/>
    <mergeCell ref="C24:F24"/>
    <mergeCell ref="M18:O18"/>
    <mergeCell ref="Q18:S18"/>
    <mergeCell ref="M19:O19"/>
    <mergeCell ref="Q19:S19"/>
    <mergeCell ref="Q20:S20"/>
    <mergeCell ref="M20:O20"/>
    <mergeCell ref="M21:O21"/>
    <mergeCell ref="M22:O22"/>
    <mergeCell ref="M23:O23"/>
    <mergeCell ref="M33:O33"/>
    <mergeCell ref="Q33:S33"/>
    <mergeCell ref="V7:W12"/>
    <mergeCell ref="M11:R11"/>
    <mergeCell ref="V13:W15"/>
    <mergeCell ref="G15:K15"/>
    <mergeCell ref="L15:O15"/>
    <mergeCell ref="P15:S15"/>
    <mergeCell ref="H16:K16"/>
    <mergeCell ref="Q16:S16"/>
    <mergeCell ref="Q17:S17"/>
    <mergeCell ref="M16:O16"/>
    <mergeCell ref="M17:O17"/>
    <mergeCell ref="Q31:S31"/>
    <mergeCell ref="Q32:S32"/>
    <mergeCell ref="M27:O27"/>
    <mergeCell ref="M28:O28"/>
    <mergeCell ref="M29:O29"/>
    <mergeCell ref="M30:O30"/>
    <mergeCell ref="Q30:S30"/>
    <mergeCell ref="M31:O31"/>
    <mergeCell ref="M32:O32"/>
    <mergeCell ref="Q28:S28"/>
    <mergeCell ref="Q29:S29"/>
  </mergeCells>
  <printOptions horizontalCentered="1"/>
  <pageMargins left="0.11811023622047245" right="0.11811023622047245" top="0.11811023622047245" bottom="0.11811023622047245" header="0" footer="0"/>
  <pageSetup paperSize="9" scale="44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9"/>
  <sheetViews>
    <sheetView showGridLines="0" view="pageLayout" topLeftCell="B6" zoomScale="42" zoomScaleNormal="44" zoomScalePageLayoutView="42" workbookViewId="0">
      <selection activeCell="W17" sqref="W17"/>
    </sheetView>
  </sheetViews>
  <sheetFormatPr baseColWidth="10" defaultColWidth="12.625" defaultRowHeight="15" customHeight="1"/>
  <cols>
    <col min="1" max="1" width="0.125" hidden="1" customWidth="1"/>
    <col min="2" max="2" width="8" customWidth="1"/>
    <col min="3" max="3" width="5.625" customWidth="1"/>
    <col min="4" max="4" width="6.125" customWidth="1"/>
    <col min="5" max="5" width="4.75" customWidth="1"/>
    <col min="6" max="6" width="6.75" customWidth="1"/>
    <col min="7" max="7" width="13.5" customWidth="1"/>
    <col min="8" max="8" width="1.75" customWidth="1"/>
    <col min="9" max="9" width="7.625" customWidth="1"/>
    <col min="10" max="10" width="8.25" customWidth="1"/>
    <col min="11" max="11" width="20.875" customWidth="1"/>
    <col min="12" max="12" width="12.875" customWidth="1"/>
    <col min="13" max="13" width="13.75" customWidth="1"/>
    <col min="14" max="14" width="9.5" customWidth="1"/>
    <col min="15" max="15" width="13.75" customWidth="1"/>
    <col min="16" max="16" width="24.5" customWidth="1"/>
    <col min="17" max="17" width="13.75" customWidth="1"/>
    <col min="18" max="18" width="18.5" customWidth="1"/>
    <col min="19" max="19" width="19.25" customWidth="1"/>
    <col min="20" max="20" width="2.375" customWidth="1"/>
    <col min="21" max="21" width="3.125" customWidth="1"/>
    <col min="22" max="22" width="7.625" customWidth="1"/>
    <col min="23" max="23" width="15.625" customWidth="1"/>
    <col min="24" max="24" width="21.125" customWidth="1"/>
    <col min="25" max="36" width="9.375" customWidth="1"/>
  </cols>
  <sheetData>
    <row r="1" spans="1:36" ht="3.75" hidden="1" customHeight="1">
      <c r="A1" s="7">
        <v>0</v>
      </c>
      <c r="B1" s="7" t="s">
        <v>472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</row>
    <row r="2" spans="1:36" ht="1.5" hidden="1" customHeight="1">
      <c r="B2" s="158" t="s">
        <v>472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00"/>
      <c r="U2" s="100"/>
      <c r="V2" s="100"/>
      <c r="W2" s="100"/>
    </row>
    <row r="3" spans="1:36" ht="15" customHeight="1"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00"/>
      <c r="U3" s="100"/>
      <c r="V3" s="100"/>
      <c r="W3" s="100"/>
      <c r="AJ3" s="7">
        <v>4</v>
      </c>
    </row>
    <row r="4" spans="1:36" ht="15" customHeight="1">
      <c r="B4" s="240" t="s">
        <v>473</v>
      </c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00"/>
      <c r="U4" s="100"/>
      <c r="V4" s="100"/>
      <c r="W4" s="100"/>
    </row>
    <row r="5" spans="1:36" ht="15" customHeight="1"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00"/>
      <c r="U5" s="100"/>
      <c r="V5" s="100"/>
      <c r="W5" s="100"/>
    </row>
    <row r="6" spans="1:36" ht="14.25"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</row>
    <row r="7" spans="1:36" ht="15.75" customHeight="1">
      <c r="B7" s="258" t="s">
        <v>474</v>
      </c>
      <c r="C7" s="205"/>
      <c r="D7" s="205"/>
      <c r="E7" s="205"/>
      <c r="F7" s="206"/>
      <c r="G7" s="241" t="s">
        <v>475</v>
      </c>
      <c r="H7" s="205"/>
      <c r="I7" s="205"/>
      <c r="J7" s="205"/>
      <c r="K7" s="205"/>
      <c r="L7" s="206"/>
      <c r="M7" s="242" t="s">
        <v>476</v>
      </c>
      <c r="N7" s="211"/>
      <c r="O7" s="243" t="s">
        <v>477</v>
      </c>
      <c r="P7" s="193"/>
      <c r="Q7" s="193"/>
      <c r="R7" s="211"/>
      <c r="S7" s="244"/>
      <c r="T7" s="100"/>
      <c r="U7" s="7"/>
      <c r="V7" s="268">
        <v>1</v>
      </c>
      <c r="W7" s="211"/>
    </row>
    <row r="8" spans="1:36" ht="15.75" customHeight="1">
      <c r="B8" s="258" t="s">
        <v>478</v>
      </c>
      <c r="C8" s="205"/>
      <c r="D8" s="205"/>
      <c r="E8" s="205"/>
      <c r="F8" s="206"/>
      <c r="G8" s="264" t="s">
        <v>479</v>
      </c>
      <c r="H8" s="205"/>
      <c r="I8" s="205"/>
      <c r="J8" s="205"/>
      <c r="K8" s="205"/>
      <c r="L8" s="206"/>
      <c r="M8" s="212"/>
      <c r="N8" s="213"/>
      <c r="O8" s="212"/>
      <c r="P8" s="223"/>
      <c r="Q8" s="223"/>
      <c r="R8" s="213"/>
      <c r="S8" s="201"/>
      <c r="T8" s="100"/>
      <c r="U8" s="7"/>
      <c r="V8" s="216"/>
      <c r="W8" s="218"/>
    </row>
    <row r="9" spans="1:36" ht="15.75" customHeight="1">
      <c r="B9" s="258" t="s">
        <v>480</v>
      </c>
      <c r="C9" s="205"/>
      <c r="D9" s="205"/>
      <c r="E9" s="205"/>
      <c r="F9" s="206"/>
      <c r="G9" s="241" t="s">
        <v>481</v>
      </c>
      <c r="H9" s="205"/>
      <c r="I9" s="205"/>
      <c r="J9" s="205"/>
      <c r="K9" s="205"/>
      <c r="L9" s="206"/>
      <c r="M9" s="260" t="s">
        <v>482</v>
      </c>
      <c r="N9" s="206"/>
      <c r="O9" s="265" t="s">
        <v>483</v>
      </c>
      <c r="P9" s="205"/>
      <c r="Q9" s="205"/>
      <c r="R9" s="206"/>
      <c r="S9" s="201"/>
      <c r="T9" s="100"/>
      <c r="U9" s="7"/>
      <c r="V9" s="216"/>
      <c r="W9" s="218"/>
    </row>
    <row r="10" spans="1:36" ht="15.75" customHeight="1">
      <c r="B10" s="258" t="s">
        <v>484</v>
      </c>
      <c r="C10" s="205"/>
      <c r="D10" s="205"/>
      <c r="E10" s="205"/>
      <c r="F10" s="206"/>
      <c r="G10" s="266" t="str">
        <f>+'4°B'!D7</f>
        <v>4°</v>
      </c>
      <c r="H10" s="205"/>
      <c r="I10" s="205"/>
      <c r="J10" s="205"/>
      <c r="K10" s="205"/>
      <c r="L10" s="206"/>
      <c r="M10" s="267" t="s">
        <v>485</v>
      </c>
      <c r="N10" s="206"/>
      <c r="O10" s="266" t="str">
        <f>+'4°B'!D8</f>
        <v>B</v>
      </c>
      <c r="P10" s="205"/>
      <c r="Q10" s="205"/>
      <c r="R10" s="206"/>
      <c r="S10" s="201"/>
      <c r="T10" s="100"/>
      <c r="U10" s="7"/>
      <c r="V10" s="216"/>
      <c r="W10" s="218"/>
    </row>
    <row r="11" spans="1:36" ht="15.75" customHeight="1">
      <c r="B11" s="258" t="s">
        <v>486</v>
      </c>
      <c r="C11" s="205"/>
      <c r="D11" s="205"/>
      <c r="E11" s="205"/>
      <c r="F11" s="206"/>
      <c r="G11" s="259"/>
      <c r="H11" s="205"/>
      <c r="I11" s="205"/>
      <c r="J11" s="205"/>
      <c r="K11" s="206"/>
      <c r="L11" s="159" t="s">
        <v>487</v>
      </c>
      <c r="M11" s="235"/>
      <c r="N11" s="205"/>
      <c r="O11" s="205"/>
      <c r="P11" s="205"/>
      <c r="Q11" s="205"/>
      <c r="R11" s="206"/>
      <c r="S11" s="201"/>
      <c r="T11" s="100"/>
      <c r="U11" s="7"/>
      <c r="V11" s="216"/>
      <c r="W11" s="218"/>
    </row>
    <row r="12" spans="1:36" ht="33.75" customHeight="1">
      <c r="B12" s="260" t="s">
        <v>488</v>
      </c>
      <c r="C12" s="205"/>
      <c r="D12" s="205"/>
      <c r="E12" s="205"/>
      <c r="F12" s="206"/>
      <c r="G12" s="160" t="str">
        <f>IFERROR(VLOOKUP(V7,'4°B'!A12:CA48,2,0),"")</f>
        <v>AMASIFUENTES</v>
      </c>
      <c r="H12" s="161"/>
      <c r="I12" s="161" t="str">
        <f>IFERROR(VLOOKUP(V7,'4°B'!A12:CA48,3,0),"")</f>
        <v>CORDOVA</v>
      </c>
      <c r="J12" s="161"/>
      <c r="K12" s="161" t="str">
        <f>IFERROR(VLOOKUP(V7,'4°B'!A12:CA48,4,0),"")</f>
        <v>NELIDA HAYLIN</v>
      </c>
      <c r="L12" s="161"/>
      <c r="M12" s="161"/>
      <c r="N12" s="161"/>
      <c r="O12" s="161"/>
      <c r="P12" s="161"/>
      <c r="Q12" s="161"/>
      <c r="R12" s="162"/>
      <c r="S12" s="201"/>
      <c r="T12" s="100"/>
      <c r="U12" s="7"/>
      <c r="V12" s="212"/>
      <c r="W12" s="213"/>
    </row>
    <row r="13" spans="1:36" ht="33.75" customHeight="1">
      <c r="B13" s="260" t="s">
        <v>489</v>
      </c>
      <c r="C13" s="205"/>
      <c r="D13" s="205"/>
      <c r="E13" s="205"/>
      <c r="F13" s="206"/>
      <c r="G13" s="258" t="str">
        <f>+'4°B'!C10</f>
        <v>PROF. HIMBLER ALADINO MOZOMBITE NAVARRO</v>
      </c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6"/>
      <c r="S13" s="202"/>
      <c r="T13" s="100"/>
      <c r="U13" s="7"/>
      <c r="V13" s="236" t="s">
        <v>537</v>
      </c>
      <c r="W13" s="211"/>
      <c r="X13" s="7"/>
    </row>
    <row r="14" spans="1:36" ht="15" customHeight="1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7"/>
      <c r="V14" s="216"/>
      <c r="W14" s="218"/>
      <c r="X14" s="7"/>
    </row>
    <row r="15" spans="1:36" ht="68.25" customHeight="1">
      <c r="B15" s="261" t="s">
        <v>491</v>
      </c>
      <c r="C15" s="262" t="s">
        <v>492</v>
      </c>
      <c r="D15" s="193"/>
      <c r="E15" s="193"/>
      <c r="F15" s="211"/>
      <c r="G15" s="237" t="s">
        <v>493</v>
      </c>
      <c r="H15" s="205"/>
      <c r="I15" s="205"/>
      <c r="J15" s="205"/>
      <c r="K15" s="206"/>
      <c r="L15" s="237" t="s">
        <v>494</v>
      </c>
      <c r="M15" s="205"/>
      <c r="N15" s="205"/>
      <c r="O15" s="206"/>
      <c r="P15" s="237" t="s">
        <v>495</v>
      </c>
      <c r="Q15" s="205"/>
      <c r="R15" s="205"/>
      <c r="S15" s="206"/>
      <c r="T15" s="100"/>
      <c r="U15" s="7"/>
      <c r="V15" s="212"/>
      <c r="W15" s="213"/>
      <c r="X15" s="7"/>
    </row>
    <row r="16" spans="1:36" ht="57.75" customHeight="1">
      <c r="B16" s="202"/>
      <c r="C16" s="212"/>
      <c r="D16" s="223"/>
      <c r="E16" s="223"/>
      <c r="F16" s="213"/>
      <c r="G16" s="163" t="s">
        <v>496</v>
      </c>
      <c r="H16" s="233" t="s">
        <v>497</v>
      </c>
      <c r="I16" s="205"/>
      <c r="J16" s="205"/>
      <c r="K16" s="206"/>
      <c r="L16" s="163" t="s">
        <v>496</v>
      </c>
      <c r="M16" s="233" t="s">
        <v>497</v>
      </c>
      <c r="N16" s="205"/>
      <c r="O16" s="206"/>
      <c r="P16" s="163" t="s">
        <v>496</v>
      </c>
      <c r="Q16" s="233" t="s">
        <v>497</v>
      </c>
      <c r="R16" s="205"/>
      <c r="S16" s="206"/>
      <c r="T16" s="100"/>
      <c r="U16" s="7"/>
      <c r="V16" s="165"/>
      <c r="W16" s="7"/>
      <c r="X16" s="7"/>
    </row>
    <row r="17" spans="2:24" ht="158.25" customHeight="1">
      <c r="B17" s="263" t="s">
        <v>498</v>
      </c>
      <c r="C17" s="245" t="s">
        <v>499</v>
      </c>
      <c r="D17" s="205"/>
      <c r="E17" s="205"/>
      <c r="F17" s="206"/>
      <c r="G17" s="166" t="str">
        <f>IFERROR(VLOOKUP(V7,'4°B'!A13:CA48,6,0),"")</f>
        <v>A</v>
      </c>
      <c r="H17" s="233" t="str">
        <f>IFERROR(VLOOKUP(V7,'4°B'!A13:CA48,7,0),"")</f>
        <v xml:space="preserve">A partir de trabajos de casos ha logrado plantear acciones para alcanzar el bienestar emcional. Te sugiero continuar fomentando la practica de los valores. </v>
      </c>
      <c r="I17" s="205"/>
      <c r="J17" s="205"/>
      <c r="K17" s="206"/>
      <c r="L17" s="166" t="str">
        <f>IFERROR(VLOOKUP(V7,'4°B'!A44:BV123,6,0),"")</f>
        <v/>
      </c>
      <c r="M17" s="233"/>
      <c r="N17" s="205"/>
      <c r="O17" s="206"/>
      <c r="P17" s="167" t="str">
        <f>IFERROR(VLOOKUP($V$7,'4°B'!$A$99:$BV$169,6,0),"")</f>
        <v/>
      </c>
      <c r="Q17" s="233" t="str">
        <f>IFERROR(VLOOKUP($V$7,'4°B'!$A$99:$BV$169,7,0),"")</f>
        <v/>
      </c>
      <c r="R17" s="205"/>
      <c r="S17" s="206"/>
      <c r="T17" s="100"/>
      <c r="U17" s="7"/>
      <c r="V17" s="165"/>
      <c r="W17" s="7"/>
      <c r="X17" s="7"/>
    </row>
    <row r="18" spans="2:24" ht="162" customHeight="1">
      <c r="B18" s="202"/>
      <c r="C18" s="245" t="s">
        <v>500</v>
      </c>
      <c r="D18" s="205"/>
      <c r="E18" s="205"/>
      <c r="F18" s="206"/>
      <c r="G18" s="166" t="str">
        <f>IFERROR(VLOOKUP(V7,'4°B'!A13:CA48,8,0),"")</f>
        <v>B</v>
      </c>
      <c r="H18" s="233" t="str">
        <f>IFERROR(VLOOKUP(V7,'4°B'!A12:CA48,9,0),"")</f>
        <v>Ha logrado identificar y mencionar asuntos publicos relacionados como la violencia contra la mujer. Te sugiero participar de forma más activa en las sesiones de aprendizaje.</v>
      </c>
      <c r="I18" s="205"/>
      <c r="J18" s="205"/>
      <c r="K18" s="206"/>
      <c r="L18" s="166" t="str">
        <f>IFERROR(VLOOKUP(V7,'4°B'!A44:BV123,8,0),"")</f>
        <v/>
      </c>
      <c r="M18" s="233"/>
      <c r="N18" s="205"/>
      <c r="O18" s="206"/>
      <c r="P18" s="168" t="str">
        <f>IFERROR(VLOOKUP($V$7,'4°B'!$A$99:$BV$169,8,0),"")</f>
        <v/>
      </c>
      <c r="Q18" s="233" t="str">
        <f>IFERROR(VLOOKUP($V$7,'4°B'!$A$99:$BV$169,9,0),"")</f>
        <v/>
      </c>
      <c r="R18" s="205"/>
      <c r="S18" s="206"/>
      <c r="T18" s="100"/>
      <c r="U18" s="7"/>
      <c r="V18" s="165"/>
      <c r="W18" s="7"/>
      <c r="X18" s="7"/>
    </row>
    <row r="19" spans="2:24" ht="145.5" customHeight="1">
      <c r="B19" s="246" t="s">
        <v>3</v>
      </c>
      <c r="C19" s="245" t="s">
        <v>501</v>
      </c>
      <c r="D19" s="205"/>
      <c r="E19" s="205"/>
      <c r="F19" s="206"/>
      <c r="G19" s="166" t="str">
        <f>IFERROR(VLOOKUP(V7,'4°B'!A13:CA48,11,0),"")</f>
        <v>A</v>
      </c>
      <c r="H19" s="233" t="str">
        <f>IFERROR(VLOOKUP(V7,'4°B'!A13:CA48,12,0),"")</f>
        <v>Ha logrado analizar, identificar y explicar la relevancia de los procesos históricos y actuales. Es necesario que cuestiones los hechos históricos. Sugerimos que insistas en alcanzar un pensamiento más crítico y reflexivo.</v>
      </c>
      <c r="I19" s="205"/>
      <c r="J19" s="205"/>
      <c r="K19" s="206"/>
      <c r="L19" s="166" t="str">
        <f>IFERROR(VLOOKUP(V7,'4°B'!A44:BV123,11,0),"")</f>
        <v/>
      </c>
      <c r="M19" s="233"/>
      <c r="N19" s="205"/>
      <c r="O19" s="206"/>
      <c r="P19" s="168" t="str">
        <f>IFERROR(VLOOKUP($V$7,'4°B'!$A$99:$BV$169,11,0),"")</f>
        <v/>
      </c>
      <c r="Q19" s="233" t="str">
        <f>IFERROR(VLOOKUP($V$7,'4°B'!$A$99:$BV$169,12,0),"")</f>
        <v/>
      </c>
      <c r="R19" s="205"/>
      <c r="S19" s="206"/>
      <c r="T19" s="100"/>
      <c r="U19" s="7"/>
      <c r="V19" s="7"/>
      <c r="W19" s="7"/>
      <c r="X19" s="7"/>
    </row>
    <row r="20" spans="2:24" ht="154.5" customHeight="1">
      <c r="B20" s="201"/>
      <c r="C20" s="245" t="s">
        <v>502</v>
      </c>
      <c r="D20" s="205"/>
      <c r="E20" s="205"/>
      <c r="F20" s="206"/>
      <c r="G20" s="166" t="str">
        <f>IFERROR(VLOOKUP(V7,'4°B'!A13:CA48,13,0),"")</f>
        <v>A</v>
      </c>
      <c r="H20" s="233" t="str">
        <f>IFERROR(VLOOKUP(V7,'4°B'!A13:CA48,14,0),"")</f>
        <v>A partir del uso de información ha logrado elaborar y explicar propuestas que promueven la sostenibilidad del ambiente y mitigación ante el cambio climático. Es necesario desarrollar habilidades que te permitan una mejor comprensión y evaluación de tus propuestas. Te sugiero tener continuidad en la investigación a fin de enriquecer tus aprendizajes.</v>
      </c>
      <c r="I20" s="205"/>
      <c r="J20" s="205"/>
      <c r="K20" s="206"/>
      <c r="L20" s="166" t="str">
        <f>IFERROR(VLOOKUP(V7,'4°B'!A44:BV123,13,0),"")</f>
        <v/>
      </c>
      <c r="M20" s="233"/>
      <c r="N20" s="205"/>
      <c r="O20" s="206"/>
      <c r="P20" s="168" t="str">
        <f>IFERROR(VLOOKUP($V$7,'4°B'!$A$99:$BV$169,13,0),"")</f>
        <v/>
      </c>
      <c r="Q20" s="233" t="str">
        <f>IFERROR(VLOOKUP($V$7,'4°B'!$A$99:$BV$169,14,0),"")</f>
        <v/>
      </c>
      <c r="R20" s="205"/>
      <c r="S20" s="206"/>
      <c r="T20" s="100"/>
      <c r="U20" s="7"/>
      <c r="V20" s="7"/>
      <c r="W20" s="7"/>
      <c r="X20" s="7"/>
    </row>
    <row r="21" spans="2:24" ht="168" customHeight="1">
      <c r="B21" s="202"/>
      <c r="C21" s="245" t="s">
        <v>503</v>
      </c>
      <c r="D21" s="205"/>
      <c r="E21" s="205"/>
      <c r="F21" s="206"/>
      <c r="G21" s="166" t="str">
        <f>IFERROR(VLOOKUP(V7,'4°B'!A13:CA48,15,0),"")</f>
        <v>A</v>
      </c>
      <c r="H21" s="233" t="str">
        <f>IFERROR(VLOOKUP(V7,'4°B'!A13:CA48,16,0),"")</f>
        <v>Ha logrado explicar y proponer acciones que promueven el consumo responsable a partir de la formulación de presupuestos. Necesitas analizar, comprender y evaluar los fenómenos económicos. Te sugiero profundizar el análisis de los temas económicos, para una mejor toma de decisiones.</v>
      </c>
      <c r="I21" s="205"/>
      <c r="J21" s="205"/>
      <c r="K21" s="206"/>
      <c r="L21" s="166" t="str">
        <f>IFERROR(VLOOKUP(V7,'4°B'!A44:BV123,15,0),"")</f>
        <v/>
      </c>
      <c r="M21" s="233"/>
      <c r="N21" s="205"/>
      <c r="O21" s="206"/>
      <c r="P21" s="168" t="str">
        <f>IFERROR(VLOOKUP($V$7,'4°B'!$A$99:$BV$169,15,0),"")</f>
        <v/>
      </c>
      <c r="Q21" s="233" t="str">
        <f>IFERROR(VLOOKUP($V$7,'4°B'!$A$99:$BV$169,16,0),"")</f>
        <v/>
      </c>
      <c r="R21" s="205"/>
      <c r="S21" s="206"/>
      <c r="T21" s="100"/>
      <c r="U21" s="100"/>
      <c r="V21" s="100"/>
      <c r="W21" s="100"/>
    </row>
    <row r="22" spans="2:24" ht="137.25" customHeight="1">
      <c r="B22" s="246" t="s">
        <v>504</v>
      </c>
      <c r="C22" s="245" t="s">
        <v>505</v>
      </c>
      <c r="D22" s="205"/>
      <c r="E22" s="205"/>
      <c r="F22" s="206"/>
      <c r="G22" s="166" t="str">
        <f>IFERROR(VLOOKUP(V7,'4°B'!A13:CA48,18,0),"")</f>
        <v>A</v>
      </c>
      <c r="H22" s="233" t="str">
        <f>IFERROR(VLOOKUP(V7,'4°B'!A13:CA48,19,0),"")</f>
        <v>Te desenvuelve de manera autónoma en la práctica de la carrera de velocidad y la técnica de entrega del testimonio en la carrera de relevos.</v>
      </c>
      <c r="I22" s="205"/>
      <c r="J22" s="205"/>
      <c r="K22" s="206"/>
      <c r="L22" s="166" t="str">
        <f>IFERROR(VLOOKUP(AV7,'4°B'!A44:BV123,18,0),"")</f>
        <v/>
      </c>
      <c r="M22" s="233"/>
      <c r="N22" s="205"/>
      <c r="O22" s="206"/>
      <c r="P22" s="168" t="str">
        <f>IFERROR(VLOOKUP($V$7,'4°B'!$A$99:$BV$169,18,0),"")</f>
        <v/>
      </c>
      <c r="Q22" s="233" t="str">
        <f>IFERROR(VLOOKUP($V$7,'4°B'!$A$99:$BV$169,19,0),"")</f>
        <v/>
      </c>
      <c r="R22" s="205"/>
      <c r="S22" s="206"/>
      <c r="T22" s="100"/>
      <c r="U22" s="100"/>
      <c r="V22" s="100"/>
      <c r="W22" s="100"/>
    </row>
    <row r="23" spans="2:24" ht="138.75" customHeight="1">
      <c r="B23" s="201"/>
      <c r="C23" s="245" t="s">
        <v>506</v>
      </c>
      <c r="D23" s="205"/>
      <c r="E23" s="205"/>
      <c r="F23" s="206"/>
      <c r="G23" s="166" t="str">
        <f>IFERROR(VLOOKUP(V7,'4°B'!A13:CA48,20,0),"")</f>
        <v>A</v>
      </c>
      <c r="H23" s="233" t="str">
        <f>IFERROR(VLOOKUP(V7,'4°B'!A13:CA48,21,0),"")</f>
        <v>Estableces soluciones en los juegos predeportivas aplicados al fútbol, poniendo en práctica al equipo.</v>
      </c>
      <c r="I23" s="205"/>
      <c r="J23" s="205"/>
      <c r="K23" s="206"/>
      <c r="L23" s="166" t="str">
        <f>IFERROR(VLOOKUP(V7,'4°B'!A44:BV123,20,0),"")</f>
        <v/>
      </c>
      <c r="M23" s="233"/>
      <c r="N23" s="205"/>
      <c r="O23" s="206"/>
      <c r="P23" s="168" t="str">
        <f>IFERROR(VLOOKUP($V$7,'4°B'!$A$99:$BV$169,20,0),"")</f>
        <v/>
      </c>
      <c r="Q23" s="233" t="str">
        <f>IFERROR(VLOOKUP($V$7,'4°B'!$A$99:$BV$169,21,0),"")</f>
        <v/>
      </c>
      <c r="R23" s="205"/>
      <c r="S23" s="206"/>
      <c r="T23" s="100"/>
      <c r="U23" s="100"/>
      <c r="V23" s="100"/>
      <c r="W23" s="100"/>
    </row>
    <row r="24" spans="2:24" ht="132.75" customHeight="1">
      <c r="B24" s="202"/>
      <c r="C24" s="245" t="s">
        <v>507</v>
      </c>
      <c r="D24" s="205"/>
      <c r="E24" s="205"/>
      <c r="F24" s="206"/>
      <c r="G24" s="169" t="str">
        <f>IFERROR(VLOOKUP(V7,'4°B'!A13:CA48,22,0),"")</f>
        <v>A</v>
      </c>
      <c r="H24" s="233" t="str">
        <f>IFERROR(VLOOKUP(V7,'4°B'!A13:CA48,23,0),"")</f>
        <v>Promueves prácticas para el cuidado de tu salud, al demostrar tus habilidades motrices en el salto alto, demostrando la técnica Fosbury Flop.</v>
      </c>
      <c r="I24" s="205"/>
      <c r="J24" s="205"/>
      <c r="K24" s="206"/>
      <c r="L24" s="169" t="str">
        <f>IFERROR(VLOOKUP(V7,'4°B'!A44:BV123,22,0),"")</f>
        <v/>
      </c>
      <c r="M24" s="233"/>
      <c r="N24" s="205"/>
      <c r="O24" s="206"/>
      <c r="P24" s="164" t="str">
        <f>IFERROR(VLOOKUP($V$7,'4°B'!$A$99:$BV$169,22,0),"")</f>
        <v/>
      </c>
      <c r="Q24" s="233" t="str">
        <f>IFERROR(VLOOKUP($V$7,'4°B'!$A$99:$BV$169,23,0),"")</f>
        <v/>
      </c>
      <c r="R24" s="205"/>
      <c r="S24" s="206"/>
      <c r="T24" s="100"/>
      <c r="U24" s="100"/>
      <c r="V24" s="100"/>
      <c r="W24" s="100"/>
    </row>
    <row r="25" spans="2:24" ht="129" customHeight="1">
      <c r="B25" s="257" t="s">
        <v>5</v>
      </c>
      <c r="C25" s="245" t="s">
        <v>508</v>
      </c>
      <c r="D25" s="205"/>
      <c r="E25" s="205"/>
      <c r="F25" s="206"/>
      <c r="G25" s="166" t="str">
        <f>IFERROR(VLOOKUP(V7,'4°B'!A13:CA48,25,0),"")</f>
        <v>AD</v>
      </c>
      <c r="H25" s="233" t="str">
        <f>IFERROR(VLOOKUP(V7,'4°B'!A13:CA48,26,0),"")</f>
        <v>APRECIA LAS DIVERSAS FUNCIONES QUE A CUMPLIDO EL ARTE</v>
      </c>
      <c r="I25" s="205"/>
      <c r="J25" s="205"/>
      <c r="K25" s="206"/>
      <c r="L25" s="166" t="str">
        <f>IFERROR(VLOOKUP(V7,'4°B'!A44:BV123,25,0),"")</f>
        <v/>
      </c>
      <c r="M25" s="233"/>
      <c r="N25" s="205"/>
      <c r="O25" s="206"/>
      <c r="P25" s="168" t="str">
        <f>IFERROR(VLOOKUP($V$7,'4°B'!$A$99:$BV$169,25,0),"")</f>
        <v/>
      </c>
      <c r="Q25" s="233" t="str">
        <f>IFERROR(VLOOKUP($V$7,'4°B'!$A$99:$BV$169,26,0),"")</f>
        <v/>
      </c>
      <c r="R25" s="205"/>
      <c r="S25" s="206"/>
      <c r="T25" s="100"/>
      <c r="U25" s="100"/>
      <c r="V25" s="100"/>
      <c r="W25" s="100"/>
    </row>
    <row r="26" spans="2:24" ht="145.5" customHeight="1">
      <c r="B26" s="202"/>
      <c r="C26" s="245" t="s">
        <v>509</v>
      </c>
      <c r="D26" s="205"/>
      <c r="E26" s="205"/>
      <c r="F26" s="206"/>
      <c r="G26" s="166" t="str">
        <f>IFERROR(VLOOKUP(V7,'4°B'!A13:CA48,27,0),"")</f>
        <v>AD</v>
      </c>
      <c r="H26" s="233" t="str">
        <f>IFERROR(VLOOKUP(V7,'4°B'!A13:CA48,28,0),"")</f>
        <v>Crea proyectos artísticos que comunican de manera efectiva.</v>
      </c>
      <c r="I26" s="205"/>
      <c r="J26" s="205"/>
      <c r="K26" s="206"/>
      <c r="L26" s="166" t="str">
        <f>IFERROR(VLOOKUP(V7,'4°B'!A44:BV123,27,0),"")</f>
        <v/>
      </c>
      <c r="M26" s="233"/>
      <c r="N26" s="205"/>
      <c r="O26" s="206"/>
      <c r="P26" s="168" t="str">
        <f>IFERROR(VLOOKUP($V$7,'4°B'!$A$99:$BV$169,27,0),"")</f>
        <v/>
      </c>
      <c r="Q26" s="233" t="str">
        <f>IFERROR(VLOOKUP($V$7,'4°B'!$A$99:$BV$169,28,0),"")</f>
        <v/>
      </c>
      <c r="R26" s="205"/>
      <c r="S26" s="206"/>
      <c r="T26" s="100"/>
      <c r="U26" s="100"/>
      <c r="V26" s="100"/>
      <c r="W26" s="100"/>
    </row>
    <row r="27" spans="2:24" ht="150.75" customHeight="1">
      <c r="B27" s="246" t="s">
        <v>6</v>
      </c>
      <c r="C27" s="245" t="s">
        <v>510</v>
      </c>
      <c r="D27" s="205"/>
      <c r="E27" s="205"/>
      <c r="F27" s="206"/>
      <c r="G27" s="166" t="str">
        <f>IFERROR(VLOOKUP(V7,'4°B'!A13:CA48,30,0),"")</f>
        <v>B</v>
      </c>
      <c r="H27" s="233" t="str">
        <f>IFERROR(VLOOKUP(V7,'4°B'!A13:CA48,31,0),"")</f>
        <v>Se comunica oralmente, pero presenta algunos inconvenientes para inferir el tema y el propósito.</v>
      </c>
      <c r="I27" s="205"/>
      <c r="J27" s="205"/>
      <c r="K27" s="206"/>
      <c r="L27" s="166" t="str">
        <f>IFERROR(VLOOKUP(V7,'4°B'!A44:BV123,30,0),"")</f>
        <v/>
      </c>
      <c r="M27" s="233"/>
      <c r="N27" s="205"/>
      <c r="O27" s="206"/>
      <c r="P27" s="168" t="str">
        <f>IFERROR(VLOOKUP($V$7,'4°B'!$A$99:$BV$169,30,0),"")</f>
        <v/>
      </c>
      <c r="Q27" s="233" t="str">
        <f>IFERROR(VLOOKUP($V$7,'4°B'!$A$99:$BV$169,31,0),"")</f>
        <v/>
      </c>
      <c r="R27" s="205"/>
      <c r="S27" s="206"/>
      <c r="T27" s="100"/>
      <c r="U27" s="100"/>
      <c r="V27" s="100"/>
      <c r="W27" s="100"/>
    </row>
    <row r="28" spans="2:24" ht="175.5" customHeight="1">
      <c r="B28" s="201"/>
      <c r="C28" s="245" t="s">
        <v>511</v>
      </c>
      <c r="D28" s="205"/>
      <c r="E28" s="205"/>
      <c r="F28" s="206"/>
      <c r="G28" s="166" t="str">
        <f>IFERROR(VLOOKUP(V7,'4°B'!A13:CA48,32,0),"")</f>
        <v>A</v>
      </c>
      <c r="H28" s="233" t="str">
        <f>IFERROR(VLOOKUP(V7,'4°B'!A13:CA48,33,0),"")</f>
        <v>Lee comprendiendo la información de textos discontinuos y continuos con estructuras complejas y vocabulario variado.</v>
      </c>
      <c r="I28" s="205"/>
      <c r="J28" s="205"/>
      <c r="K28" s="206"/>
      <c r="L28" s="166" t="str">
        <f>IFERROR(VLOOKUP(V7,'4°B'!A44:BV123,32,0),"")</f>
        <v/>
      </c>
      <c r="M28" s="233"/>
      <c r="N28" s="205"/>
      <c r="O28" s="206"/>
      <c r="P28" s="168" t="str">
        <f>IFERROR(VLOOKUP($V$7,'4°B'!$A$99:$BV$169,32,0),"")</f>
        <v/>
      </c>
      <c r="Q28" s="233" t="str">
        <f>IFERROR(VLOOKUP($V$7,'4°B'!$A$99:$BV$169,33,0),"")</f>
        <v/>
      </c>
      <c r="R28" s="205"/>
      <c r="S28" s="206"/>
      <c r="T28" s="100"/>
      <c r="U28" s="100"/>
      <c r="V28" s="100"/>
      <c r="W28" s="100"/>
    </row>
    <row r="29" spans="2:24" ht="180.75" customHeight="1">
      <c r="B29" s="202"/>
      <c r="C29" s="245" t="s">
        <v>512</v>
      </c>
      <c r="D29" s="205"/>
      <c r="E29" s="205"/>
      <c r="F29" s="206"/>
      <c r="G29" s="166" t="str">
        <f>IFERROR(VLOOKUP(V7,'4°B'!A13:CA48,34,0),"")</f>
        <v>B</v>
      </c>
      <c r="H29" s="233" t="str">
        <f>IFERROR(VLOOKUP(V7,'4°B'!A13:CA48,35,0),"")</f>
        <v>Escribe textos continuos y discontinuos, pero tiene dificultades al elegir las palabras adecuadas que facilite la interpretación del autor.</v>
      </c>
      <c r="I29" s="205"/>
      <c r="J29" s="205"/>
      <c r="K29" s="206"/>
      <c r="L29" s="166" t="str">
        <f>IFERROR(VLOOKUP(V7,'4°B'!A44:BV123,34,0),"")</f>
        <v/>
      </c>
      <c r="M29" s="233"/>
      <c r="N29" s="205"/>
      <c r="O29" s="206"/>
      <c r="P29" s="168" t="str">
        <f>IFERROR(VLOOKUP($V$7,'4°B'!$A$99:$BV$169,34,0),"")</f>
        <v/>
      </c>
      <c r="Q29" s="233" t="str">
        <f>IFERROR(VLOOKUP($V$7,'4°B'!$A$99:$BV$169,35,0),"")</f>
        <v/>
      </c>
      <c r="R29" s="205"/>
      <c r="S29" s="206"/>
      <c r="T29" s="100"/>
      <c r="U29" s="100"/>
      <c r="V29" s="100"/>
      <c r="W29" s="100"/>
    </row>
    <row r="30" spans="2:24" ht="173.25" customHeight="1">
      <c r="B30" s="246" t="s">
        <v>513</v>
      </c>
      <c r="C30" s="245" t="s">
        <v>514</v>
      </c>
      <c r="D30" s="205"/>
      <c r="E30" s="205"/>
      <c r="F30" s="206"/>
      <c r="G30" s="166" t="str">
        <f>IFERROR(VLOOKUP(V7,'4°B'!A13:CA48,37,0),"")</f>
        <v>A</v>
      </c>
      <c r="H30" s="233" t="str">
        <f>IFERROR(VLOOKUP(V7,'4°B'!A13:CA48,38,0),"")</f>
        <v>Se comunica oralmente  en ingles, pero presenta algunos inconvenientes para inferir el tema y el propósito.</v>
      </c>
      <c r="I30" s="205"/>
      <c r="J30" s="205"/>
      <c r="K30" s="206"/>
      <c r="L30" s="166" t="str">
        <f>IFERROR(VLOOKUP(V7,'4°B'!A44:BV123,37,0),"")</f>
        <v/>
      </c>
      <c r="M30" s="233"/>
      <c r="N30" s="205"/>
      <c r="O30" s="206"/>
      <c r="P30" s="168" t="str">
        <f>IFERROR(VLOOKUP($V$7,'4°B'!$A$99:$BV$169,37,0),"")</f>
        <v/>
      </c>
      <c r="Q30" s="233" t="str">
        <f>IFERROR(VLOOKUP($V$7,'4°B'!$A$99:$BV$169,38,0),"")</f>
        <v/>
      </c>
      <c r="R30" s="205"/>
      <c r="S30" s="206"/>
      <c r="T30" s="100"/>
      <c r="U30" s="100"/>
      <c r="V30" s="100"/>
      <c r="W30" s="100"/>
    </row>
    <row r="31" spans="2:24" ht="194.25" customHeight="1">
      <c r="B31" s="201"/>
      <c r="C31" s="245" t="s">
        <v>515</v>
      </c>
      <c r="D31" s="205"/>
      <c r="E31" s="205"/>
      <c r="F31" s="206"/>
      <c r="G31" s="166" t="str">
        <f>IFERROR(VLOOKUP(V7,'4°B'!A13:CA48,39,0),"")</f>
        <v>A</v>
      </c>
      <c r="H31" s="233" t="str">
        <f>IFERROR(VLOOKUP(V7,'4°B'!A13:CA48,40,0),"")</f>
        <v>Lee  los diversos dialogos cortos , ña gramatica y los textos escritos en el ingles</v>
      </c>
      <c r="I31" s="205"/>
      <c r="J31" s="205"/>
      <c r="K31" s="206"/>
      <c r="L31" s="166" t="str">
        <f>IFERROR(VLOOKUP(V7,'4°B'!A44:BV123,39,0),"")</f>
        <v/>
      </c>
      <c r="M31" s="233"/>
      <c r="N31" s="205"/>
      <c r="O31" s="206"/>
      <c r="P31" s="168" t="str">
        <f>IFERROR(VLOOKUP($V$7,'4°B'!$A$99:$BV$169,39,0),"")</f>
        <v/>
      </c>
      <c r="Q31" s="233" t="str">
        <f>IFERROR(VLOOKUP($V$7,'4°B'!$A$99:$BV$169,40,0),"")</f>
        <v/>
      </c>
      <c r="R31" s="205"/>
      <c r="S31" s="206"/>
      <c r="T31" s="100"/>
      <c r="U31" s="100"/>
      <c r="V31" s="100"/>
      <c r="W31" s="100"/>
    </row>
    <row r="32" spans="2:24" ht="190.5" customHeight="1">
      <c r="B32" s="202"/>
      <c r="C32" s="245" t="s">
        <v>516</v>
      </c>
      <c r="D32" s="205"/>
      <c r="E32" s="205"/>
      <c r="F32" s="206"/>
      <c r="G32" s="166" t="str">
        <f>IFERROR(VLOOKUP(V7,'4°B'!A13:CA48,41,0),"")</f>
        <v>A</v>
      </c>
      <c r="H32" s="233" t="str">
        <f>IFERROR(VLOOKUP(V7,'4°B'!A13:CA48,42,0),"")</f>
        <v>El estudiante diferencia entre un texto en ingles y la ewscritura.</v>
      </c>
      <c r="I32" s="205"/>
      <c r="J32" s="205"/>
      <c r="K32" s="206"/>
      <c r="L32" s="166" t="str">
        <f>IFERROR(VLOOKUP(V7,'4°B'!A44:BV123,41,0),"")</f>
        <v/>
      </c>
      <c r="M32" s="233"/>
      <c r="N32" s="205"/>
      <c r="O32" s="206"/>
      <c r="P32" s="168" t="str">
        <f>IFERROR(VLOOKUP($V$7,'4°B'!$A$99:$BV$169,41,0),"")</f>
        <v/>
      </c>
      <c r="Q32" s="233" t="str">
        <f>IFERROR(VLOOKUP($V$7,'4°B'!$A$99:$BV$169,42,0),"")</f>
        <v/>
      </c>
      <c r="R32" s="205"/>
      <c r="S32" s="206"/>
      <c r="T32" s="100"/>
      <c r="U32" s="100"/>
      <c r="V32" s="100"/>
      <c r="W32" s="100"/>
    </row>
    <row r="33" spans="2:23" ht="180" customHeight="1">
      <c r="B33" s="246" t="s">
        <v>517</v>
      </c>
      <c r="C33" s="245" t="s">
        <v>518</v>
      </c>
      <c r="D33" s="205"/>
      <c r="E33" s="205"/>
      <c r="F33" s="206"/>
      <c r="G33" s="166" t="str">
        <f>IFERROR(VLOOKUP(V7,'4°B'!A13:CA48,44,0),"")</f>
        <v>B</v>
      </c>
      <c r="H33" s="233" t="str">
        <f>IFERROR(VLOOKUP(V7,'4°B'!A13:CA48,45,0),"")</f>
        <v>Tiene dificultad en resolver problemas con números racionales y notación científica. No comprende propiedades y operaciones</v>
      </c>
      <c r="I33" s="205"/>
      <c r="J33" s="205"/>
      <c r="K33" s="206"/>
      <c r="L33" s="166" t="str">
        <f>IFERROR(VLOOKUP(V7,'4°B'!A44:BV123,44,0),"")</f>
        <v/>
      </c>
      <c r="M33" s="233"/>
      <c r="N33" s="205"/>
      <c r="O33" s="206"/>
      <c r="P33" s="168" t="str">
        <f>IFERROR(VLOOKUP($V$7,'4°B'!$A$99:$BV$169,44,0),"")</f>
        <v/>
      </c>
      <c r="Q33" s="233" t="str">
        <f>IFERROR(VLOOKUP($V$7,'4°B'!$A$99:$BV$169,45,0),"")</f>
        <v/>
      </c>
      <c r="R33" s="205"/>
      <c r="S33" s="206"/>
      <c r="T33" s="100"/>
      <c r="U33" s="100"/>
      <c r="V33" s="100"/>
      <c r="W33" s="100"/>
    </row>
    <row r="34" spans="2:23" ht="185.25" customHeight="1">
      <c r="B34" s="201"/>
      <c r="C34" s="245" t="s">
        <v>519</v>
      </c>
      <c r="D34" s="205"/>
      <c r="E34" s="205"/>
      <c r="F34" s="206"/>
      <c r="G34" s="166" t="str">
        <f>IFERROR(VLOOKUP(V7,'4°B'!A13:CA48,46,0),"")</f>
        <v>B</v>
      </c>
      <c r="H34" s="233" t="str">
        <f>IFERROR(VLOOKUP(V7,'4°B'!A13:CA48,47,0),"")</f>
        <v>Tiene dificultad en resolver problemas sobre progresiones geométricas. No logra determinar el término desconocido</v>
      </c>
      <c r="I34" s="205"/>
      <c r="J34" s="205"/>
      <c r="K34" s="206"/>
      <c r="L34" s="166" t="str">
        <f>IFERROR(VLOOKUP(V7,'4°B'!A44:BV123,46,0),"")</f>
        <v/>
      </c>
      <c r="M34" s="233"/>
      <c r="N34" s="205"/>
      <c r="O34" s="206"/>
      <c r="P34" s="168" t="str">
        <f>IFERROR(VLOOKUP($V$7,'4°B'!$A$99:$BV$169,46,0),"")</f>
        <v/>
      </c>
      <c r="Q34" s="233" t="str">
        <f>IFERROR(VLOOKUP($V$7,'4°B'!$A$99:$BV$169,47,0),"")</f>
        <v/>
      </c>
      <c r="R34" s="205"/>
      <c r="S34" s="206"/>
      <c r="T34" s="100"/>
      <c r="U34" s="100"/>
      <c r="V34" s="100"/>
      <c r="W34" s="100"/>
    </row>
    <row r="35" spans="2:23" ht="199.5" customHeight="1">
      <c r="B35" s="201"/>
      <c r="C35" s="245" t="s">
        <v>520</v>
      </c>
      <c r="D35" s="205"/>
      <c r="E35" s="205"/>
      <c r="F35" s="206"/>
      <c r="G35" s="166" t="str">
        <f>IFERROR(VLOOKUP(V7,'4°B'!A13:CA48,48,0),"")</f>
        <v>A</v>
      </c>
      <c r="H35" s="233" t="str">
        <f>IFERROR(VLOOKUP(V7,'4°B'!A13:CA48,49,0),"")</f>
        <v>Resuelve problemas de relaciones entre la medida de sus lados de un triángulo rectángulo. tiene dificultad en calcular longitudes y ángulos</v>
      </c>
      <c r="I35" s="205"/>
      <c r="J35" s="205"/>
      <c r="K35" s="206"/>
      <c r="L35" s="166" t="str">
        <f>IFERROR(VLOOKUP(V7,'4°B'!A44:BV123,48,0),"")</f>
        <v/>
      </c>
      <c r="M35" s="233"/>
      <c r="N35" s="205"/>
      <c r="O35" s="206"/>
      <c r="P35" s="168" t="str">
        <f>IFERROR(VLOOKUP($V$7,'4°B'!$A$99:$BV$169,48,0),"")</f>
        <v/>
      </c>
      <c r="Q35" s="233" t="str">
        <f>IFERROR(VLOOKUP($V$7,'4°B'!$A$99:$BV$169,49,0),"")</f>
        <v/>
      </c>
      <c r="R35" s="205"/>
      <c r="S35" s="206"/>
      <c r="T35" s="100"/>
      <c r="U35" s="100"/>
      <c r="V35" s="100"/>
      <c r="W35" s="100"/>
    </row>
    <row r="36" spans="2:23" ht="199.5" customHeight="1">
      <c r="B36" s="202"/>
      <c r="C36" s="245" t="s">
        <v>521</v>
      </c>
      <c r="D36" s="205"/>
      <c r="E36" s="205"/>
      <c r="F36" s="206"/>
      <c r="G36" s="166" t="str">
        <f>IFERROR(VLOOKUP(V7,'4°B'!A13:CA48,50,0),"")</f>
        <v>A</v>
      </c>
      <c r="H36" s="233" t="str">
        <f>IFERROR(VLOOKUP(V7,'4°B'!A13:CA48,51,0),"")</f>
        <v>Resuelve problemas sobre población y muestra, identifica variables. Tiene dificutad en interpretar la información contenida</v>
      </c>
      <c r="I36" s="205"/>
      <c r="J36" s="205"/>
      <c r="K36" s="206"/>
      <c r="L36" s="166" t="str">
        <f>IFERROR(VLOOKUP(V7,'4°B'!A44:BV123,50,0),"")</f>
        <v/>
      </c>
      <c r="M36" s="233"/>
      <c r="N36" s="205"/>
      <c r="O36" s="206"/>
      <c r="P36" s="168" t="str">
        <f>IFERROR(VLOOKUP($V$7,'4°B'!$A$99:$BV$169,50,0),"")</f>
        <v/>
      </c>
      <c r="Q36" s="233" t="str">
        <f>IFERROR(VLOOKUP($V$7,'4°B'!$A$99:$BV$169,51,0),"")</f>
        <v/>
      </c>
      <c r="R36" s="205"/>
      <c r="S36" s="206"/>
      <c r="T36" s="100"/>
      <c r="U36" s="100"/>
      <c r="V36" s="100"/>
      <c r="W36" s="100"/>
    </row>
    <row r="37" spans="2:23" ht="199.5" customHeight="1">
      <c r="B37" s="246" t="s">
        <v>522</v>
      </c>
      <c r="C37" s="245" t="s">
        <v>523</v>
      </c>
      <c r="D37" s="205"/>
      <c r="E37" s="205"/>
      <c r="F37" s="206"/>
      <c r="G37" s="166" t="str">
        <f>IFERROR(VLOOKUP(V7,'4°B'!A13:CA48,53,0),"")</f>
        <v>B</v>
      </c>
      <c r="H37" s="233" t="str">
        <f>IFERROR(VLOOKUP(V7,'4°B'!A13:CA48,54,0),"")</f>
        <v>El estudiante en esta competencia está en proceso, porque puede problematizar y platear hipótesis, pero presenta dificultad para diseñar estrategias para la indagación de una situación</v>
      </c>
      <c r="I37" s="205"/>
      <c r="J37" s="205"/>
      <c r="K37" s="206"/>
      <c r="L37" s="166" t="str">
        <f>IFERROR(VLOOKUP(V7,'4°B'!A44:BV123,53,0),"")</f>
        <v/>
      </c>
      <c r="M37" s="233"/>
      <c r="N37" s="205"/>
      <c r="O37" s="206"/>
      <c r="P37" s="168" t="str">
        <f>IFERROR(VLOOKUP($V$7,'4°B'!$A$99:$BV$169,53,0),"")</f>
        <v/>
      </c>
      <c r="Q37" s="233" t="str">
        <f>IFERROR(VLOOKUP($V$7,'4°B'!$A$99:$BV$169,54,0),"")</f>
        <v/>
      </c>
      <c r="R37" s="205"/>
      <c r="S37" s="206"/>
      <c r="T37" s="100"/>
      <c r="U37" s="100"/>
      <c r="V37" s="100"/>
      <c r="W37" s="100"/>
    </row>
    <row r="38" spans="2:23" ht="199.5" customHeight="1">
      <c r="B38" s="201"/>
      <c r="C38" s="245" t="s">
        <v>524</v>
      </c>
      <c r="D38" s="205"/>
      <c r="E38" s="205"/>
      <c r="F38" s="206"/>
      <c r="G38" s="166" t="str">
        <f>IFERROR(VLOOKUP(V7,'4°B'!A13:CA48,55,0),"")</f>
        <v>B</v>
      </c>
      <c r="H38" s="233" t="str">
        <f>IFERROR(VLOOKUP(V7,'4°B'!A13:CA48,56,0),"")</f>
        <v>El estudiante está en proceso en esta competencia, ya que puede comprender y usar conocimientos para explicar fenómenos, pero dificulta en evaluar las implicancias del saber y del quehacer científico y tecnológico</v>
      </c>
      <c r="I38" s="205"/>
      <c r="J38" s="205"/>
      <c r="K38" s="206"/>
      <c r="L38" s="166" t="str">
        <f>IFERROR(VLOOKUP(V7,'4°B'!A44:BV123,55,0),"")</f>
        <v/>
      </c>
      <c r="M38" s="233"/>
      <c r="N38" s="205"/>
      <c r="O38" s="206"/>
      <c r="P38" s="168" t="str">
        <f>IFERROR(VLOOKUP($V$7,'4°B'!$A$99:$BV$169,55,0),"")</f>
        <v/>
      </c>
      <c r="Q38" s="233" t="str">
        <f>IFERROR(VLOOKUP($V$7,'4°B'!$A$99:$BV$169,56,0),"")</f>
        <v/>
      </c>
      <c r="R38" s="205"/>
      <c r="S38" s="206"/>
      <c r="T38" s="100"/>
      <c r="U38" s="100"/>
      <c r="V38" s="100"/>
      <c r="W38" s="100"/>
    </row>
    <row r="39" spans="2:23" ht="199.5" customHeight="1">
      <c r="B39" s="202"/>
      <c r="C39" s="245" t="s">
        <v>525</v>
      </c>
      <c r="D39" s="205"/>
      <c r="E39" s="205"/>
      <c r="F39" s="206"/>
      <c r="G39" s="166" t="str">
        <f>IFERROR(VLOOKUP(V7,'4°B'!A13:CA48,57,0),"")</f>
        <v>A</v>
      </c>
      <c r="H39" s="233" t="str">
        <f>IFERROR(VLOOKUP(V7,'4°B'!A13:CA48,58,0),"")</f>
        <v>El estudiante demuestra un nivel superior, porque evidencia capacidades para determinar, diseñar, implementar, evaluar el funcionamiento de la alternativa de solución tecnológica y su impacto en la sociedad</v>
      </c>
      <c r="I39" s="205"/>
      <c r="J39" s="205"/>
      <c r="K39" s="206"/>
      <c r="L39" s="166" t="str">
        <f>IFERROR(VLOOKUP(V7,'4°B'!A44:BV123,57,0),"")</f>
        <v/>
      </c>
      <c r="M39" s="233"/>
      <c r="N39" s="205"/>
      <c r="O39" s="206"/>
      <c r="P39" s="168" t="str">
        <f>IFERROR(VLOOKUP($V$7,'4°B'!$A$99:$BV$169,57,0),"")</f>
        <v/>
      </c>
      <c r="Q39" s="233" t="str">
        <f>IFERROR(VLOOKUP($V$7,'4°B'!$A$99:$BV$169,58,0),"")</f>
        <v/>
      </c>
      <c r="R39" s="205"/>
      <c r="S39" s="206"/>
      <c r="T39" s="100"/>
      <c r="U39" s="100"/>
      <c r="V39" s="100"/>
      <c r="W39" s="100"/>
    </row>
    <row r="40" spans="2:23" ht="199.5" customHeight="1">
      <c r="B40" s="246" t="s">
        <v>526</v>
      </c>
      <c r="C40" s="245" t="s">
        <v>527</v>
      </c>
      <c r="D40" s="205"/>
      <c r="E40" s="205"/>
      <c r="F40" s="206"/>
      <c r="G40" s="166" t="str">
        <f>IFERROR(VLOOKUP(V7,'4°B'!A13:CA48,60,0),"")</f>
        <v>A</v>
      </c>
      <c r="H40" s="233" t="str">
        <f>IFERROR(VLOOKUP(V7,'4°B'!A13:CA48,61,0),"")</f>
        <v xml:space="preserve">Logra reconocer la importancia de los sacramentos asumiendo su compromiso de vivirla. </v>
      </c>
      <c r="I40" s="205"/>
      <c r="J40" s="205"/>
      <c r="K40" s="206"/>
      <c r="L40" s="166" t="str">
        <f>IFERROR(VLOOKUP(V7,'4°B'!A44:BV123,60,0),"")</f>
        <v/>
      </c>
      <c r="M40" s="233"/>
      <c r="N40" s="205"/>
      <c r="O40" s="206"/>
      <c r="P40" s="168" t="str">
        <f>IFERROR(VLOOKUP($V$7,'4°B'!$A$99:$BV$169,60,0),"")</f>
        <v/>
      </c>
      <c r="Q40" s="233" t="str">
        <f>IFERROR(VLOOKUP($V$7,'4°B'!$A$99:$BV$169,61,0),"")</f>
        <v/>
      </c>
      <c r="R40" s="205"/>
      <c r="S40" s="206"/>
      <c r="T40" s="100"/>
      <c r="U40" s="100"/>
      <c r="V40" s="100"/>
      <c r="W40" s="100"/>
    </row>
    <row r="41" spans="2:23" ht="199.5" customHeight="1">
      <c r="B41" s="202"/>
      <c r="C41" s="245" t="s">
        <v>528</v>
      </c>
      <c r="D41" s="205"/>
      <c r="E41" s="205"/>
      <c r="F41" s="206"/>
      <c r="G41" s="166" t="str">
        <f>IFERROR(VLOOKUP(V7,'4°B'!A13:CA48,62,0),"")</f>
        <v>A</v>
      </c>
      <c r="H41" s="233" t="str">
        <f>IFERROR(VLOOKUP(V7,'4°B'!A13:CA48,63,0),"")</f>
        <v xml:space="preserve">Logra asumir compromisos actuando coherentemente en razón de su fe, según los principios de su conciencia. </v>
      </c>
      <c r="I41" s="205"/>
      <c r="J41" s="205"/>
      <c r="K41" s="206"/>
      <c r="L41" s="166" t="str">
        <f>IFERROR(VLOOKUP(V7,'4°B'!A44:BV123,62,0),"")</f>
        <v/>
      </c>
      <c r="M41" s="233"/>
      <c r="N41" s="205"/>
      <c r="O41" s="206"/>
      <c r="P41" s="168" t="str">
        <f>IFERROR(VLOOKUP($V$7,'4°B'!$A$99:$BV$169,62,0),"")</f>
        <v/>
      </c>
      <c r="Q41" s="233" t="str">
        <f>IFERROR(VLOOKUP($V$7,'4°B'!$A$99:$BV$169,63,0),"")</f>
        <v/>
      </c>
      <c r="R41" s="205"/>
      <c r="S41" s="206"/>
      <c r="T41" s="100"/>
      <c r="U41" s="100"/>
      <c r="V41" s="100"/>
      <c r="W41" s="100"/>
    </row>
    <row r="42" spans="2:23" ht="199.5" customHeight="1">
      <c r="B42" s="170" t="s">
        <v>529</v>
      </c>
      <c r="C42" s="245" t="s">
        <v>530</v>
      </c>
      <c r="D42" s="205"/>
      <c r="E42" s="205"/>
      <c r="F42" s="206"/>
      <c r="G42" s="166" t="str">
        <f>IFERROR(VLOOKUP(V7,'4°B'!A13:CA48,65,0),"")</f>
        <v>A</v>
      </c>
      <c r="H42" s="233" t="str">
        <f>IFERROR(VLOOKUP(V7,'4°B'!A13:CA48,66,0),"")</f>
        <v>Muy bien, has logrado la competencia de gestionar su proyecto de emprendimiento economico y social por que has creado una propuesta de valor a partir de una necesidad o problema, ademas utilizaste habiliadades tecnicas trabajando cooperativamente en todas las etapas del proyecto.</v>
      </c>
      <c r="I42" s="205"/>
      <c r="J42" s="205"/>
      <c r="K42" s="206"/>
      <c r="L42" s="166" t="str">
        <f>IFERROR(VLOOKUP(V7,'4°B'!A44:BV123,65,0),"")</f>
        <v/>
      </c>
      <c r="M42" s="233"/>
      <c r="N42" s="205"/>
      <c r="O42" s="206"/>
      <c r="P42" s="168" t="str">
        <f>IFERROR(VLOOKUP($V$7,'4°B'!$A$99:$BV$169,65,0),"")</f>
        <v/>
      </c>
      <c r="Q42" s="233" t="str">
        <f>IFERROR(VLOOKUP($V$7,'4°B'!$A$99:$BV$169,66,0),"")</f>
        <v/>
      </c>
      <c r="R42" s="205"/>
      <c r="S42" s="206"/>
      <c r="T42" s="100"/>
      <c r="U42" s="100"/>
      <c r="V42" s="100"/>
      <c r="W42" s="100"/>
    </row>
    <row r="43" spans="2:23" ht="15.75" customHeight="1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</row>
    <row r="44" spans="2:23" ht="23.25" customHeight="1">
      <c r="B44" s="256" t="s">
        <v>12</v>
      </c>
      <c r="C44" s="193"/>
      <c r="D44" s="193"/>
      <c r="E44" s="193"/>
      <c r="F44" s="211"/>
      <c r="G44" s="247" t="s">
        <v>493</v>
      </c>
      <c r="H44" s="205"/>
      <c r="I44" s="205"/>
      <c r="J44" s="205"/>
      <c r="K44" s="206"/>
      <c r="L44" s="247" t="s">
        <v>494</v>
      </c>
      <c r="M44" s="205"/>
      <c r="N44" s="205"/>
      <c r="O44" s="206"/>
      <c r="P44" s="247" t="s">
        <v>495</v>
      </c>
      <c r="Q44" s="205"/>
      <c r="R44" s="205"/>
      <c r="S44" s="206"/>
      <c r="T44" s="100"/>
      <c r="U44" s="100"/>
      <c r="V44" s="100"/>
      <c r="W44" s="100"/>
    </row>
    <row r="45" spans="2:23" ht="53.25" customHeight="1">
      <c r="B45" s="212"/>
      <c r="C45" s="223"/>
      <c r="D45" s="223"/>
      <c r="E45" s="223"/>
      <c r="F45" s="213"/>
      <c r="G45" s="171" t="s">
        <v>496</v>
      </c>
      <c r="H45" s="248" t="s">
        <v>497</v>
      </c>
      <c r="I45" s="205"/>
      <c r="J45" s="205"/>
      <c r="K45" s="206"/>
      <c r="L45" s="171" t="s">
        <v>496</v>
      </c>
      <c r="M45" s="248" t="s">
        <v>497</v>
      </c>
      <c r="N45" s="205"/>
      <c r="O45" s="206"/>
      <c r="P45" s="171" t="s">
        <v>496</v>
      </c>
      <c r="Q45" s="248" t="s">
        <v>497</v>
      </c>
      <c r="R45" s="205"/>
      <c r="S45" s="206"/>
      <c r="T45" s="100"/>
      <c r="U45" s="100"/>
      <c r="V45" s="100"/>
      <c r="W45" s="100"/>
    </row>
    <row r="46" spans="2:23" ht="108.75" customHeight="1">
      <c r="B46" s="248" t="s">
        <v>531</v>
      </c>
      <c r="C46" s="205"/>
      <c r="D46" s="205"/>
      <c r="E46" s="205"/>
      <c r="F46" s="206"/>
      <c r="G46" s="166" t="str">
        <f>IFERROR(VLOOKUP(V7,'4°B'!A13:CA48,68,0),"")</f>
        <v>A</v>
      </c>
      <c r="H46" s="233" t="str">
        <f>IFERROR(VLOOKUP(V7,'4°B'!A13:CA48,69,0),"")</f>
        <v>Se desenvuelve en entornos virtuales al interactuar en redes sociales de manera consciente con sus pares</v>
      </c>
      <c r="I46" s="205"/>
      <c r="J46" s="205"/>
      <c r="K46" s="206"/>
      <c r="L46" s="166"/>
      <c r="M46" s="233"/>
      <c r="N46" s="205"/>
      <c r="O46" s="206"/>
      <c r="P46" s="167" t="str">
        <f>IFERROR(VLOOKUP($V$7,'4°B'!$A$99:$BV$169,68,0),"")</f>
        <v/>
      </c>
      <c r="Q46" s="233" t="str">
        <f>IFERROR(VLOOKUP($V$7,'4°B'!$A$99:$BV$169,69,0),"")</f>
        <v/>
      </c>
      <c r="R46" s="205"/>
      <c r="S46" s="206"/>
      <c r="T46" s="100"/>
      <c r="U46" s="100"/>
      <c r="V46" s="100"/>
      <c r="W46" s="100"/>
    </row>
    <row r="47" spans="2:23" ht="112.5" customHeight="1">
      <c r="B47" s="248" t="s">
        <v>532</v>
      </c>
      <c r="C47" s="205"/>
      <c r="D47" s="205"/>
      <c r="E47" s="205"/>
      <c r="F47" s="206"/>
      <c r="G47" s="166" t="str">
        <f>IFERROR(VLOOKUP(V7,'4°A'!A13:CB48,70,0),"")</f>
        <v>A</v>
      </c>
      <c r="H47" s="233" t="str">
        <f>IFERROR(VLOOKUP(V7,'4°B'!A13:CA48,71,0),"")</f>
        <v>Gestiona su aprendizaje de manera autónoma al priorizar la realización de su tarea. Se organiza y autoevalúa</v>
      </c>
      <c r="I47" s="205"/>
      <c r="J47" s="205"/>
      <c r="K47" s="206"/>
      <c r="L47" s="166"/>
      <c r="M47" s="233"/>
      <c r="N47" s="205"/>
      <c r="O47" s="206"/>
      <c r="P47" s="168" t="str">
        <f>IFERROR(VLOOKUP($V$7,'4°B'!$A$99:$BV$169,70,0),"")</f>
        <v/>
      </c>
      <c r="Q47" s="233" t="str">
        <f>IFERROR(VLOOKUP($V$7,'4°B'!$A$99:$BV$169,71,0),"")</f>
        <v/>
      </c>
      <c r="R47" s="205"/>
      <c r="S47" s="206"/>
      <c r="T47" s="100"/>
      <c r="U47" s="100"/>
      <c r="V47" s="100"/>
      <c r="W47" s="100"/>
    </row>
    <row r="48" spans="2:23" ht="15.75" customHeight="1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</row>
    <row r="49" spans="2:23" ht="15.75" customHeight="1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</row>
    <row r="50" spans="2:23" ht="15.75" customHeight="1">
      <c r="B50" s="100"/>
      <c r="C50" s="253" t="s">
        <v>533</v>
      </c>
      <c r="D50" s="199"/>
      <c r="E50" s="199"/>
      <c r="F50" s="199"/>
      <c r="G50" s="199"/>
      <c r="H50" s="199"/>
      <c r="I50" s="199"/>
      <c r="J50" s="199"/>
      <c r="K50" s="199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</row>
    <row r="51" spans="2:23" ht="15.75" customHeight="1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</row>
    <row r="52" spans="2:23" ht="19.5" customHeight="1">
      <c r="B52" s="7"/>
      <c r="C52" s="254" t="s">
        <v>534</v>
      </c>
      <c r="D52" s="193"/>
      <c r="E52" s="193"/>
      <c r="F52" s="211"/>
      <c r="G52" s="255" t="s">
        <v>13</v>
      </c>
      <c r="H52" s="205"/>
      <c r="I52" s="205"/>
      <c r="J52" s="205"/>
      <c r="K52" s="206"/>
      <c r="L52" s="237" t="s">
        <v>14</v>
      </c>
      <c r="M52" s="205"/>
      <c r="N52" s="205"/>
      <c r="O52" s="205"/>
      <c r="P52" s="238" t="s">
        <v>15</v>
      </c>
      <c r="Q52" s="100"/>
      <c r="R52" s="100"/>
      <c r="S52" s="100"/>
      <c r="T52" s="100"/>
      <c r="U52" s="100"/>
      <c r="V52" s="100"/>
      <c r="W52" s="100"/>
    </row>
    <row r="53" spans="2:23" ht="19.5" customHeight="1">
      <c r="B53" s="7"/>
      <c r="C53" s="212"/>
      <c r="D53" s="223"/>
      <c r="E53" s="223"/>
      <c r="F53" s="213"/>
      <c r="G53" s="239" t="s">
        <v>51</v>
      </c>
      <c r="H53" s="205"/>
      <c r="I53" s="206"/>
      <c r="J53" s="239" t="s">
        <v>52</v>
      </c>
      <c r="K53" s="206"/>
      <c r="L53" s="239" t="s">
        <v>51</v>
      </c>
      <c r="M53" s="206"/>
      <c r="N53" s="239" t="s">
        <v>52</v>
      </c>
      <c r="O53" s="205"/>
      <c r="P53" s="202"/>
      <c r="Q53" s="100"/>
      <c r="R53" s="100"/>
      <c r="S53" s="100"/>
      <c r="T53" s="100"/>
      <c r="U53" s="100"/>
      <c r="V53" s="100"/>
      <c r="W53" s="100"/>
    </row>
    <row r="54" spans="2:23" ht="30" customHeight="1">
      <c r="B54" s="7"/>
      <c r="C54" s="172" t="s">
        <v>493</v>
      </c>
      <c r="D54" s="173"/>
      <c r="E54" s="173"/>
      <c r="F54" s="174"/>
      <c r="G54" s="252">
        <f>IFERROR(VLOOKUP(V7,'4°B'!A13:CB48,73,0),"")</f>
        <v>0</v>
      </c>
      <c r="H54" s="205"/>
      <c r="I54" s="206"/>
      <c r="J54" s="252">
        <f>IFERROR(VLOOKUP(V7,'4°B'!A13:CB48,74,0),"")</f>
        <v>2</v>
      </c>
      <c r="K54" s="206"/>
      <c r="L54" s="252">
        <f>IFERROR(VLOOKUP(V7,'4°B'!A13:CB48,76,0),"")</f>
        <v>0</v>
      </c>
      <c r="M54" s="206"/>
      <c r="N54" s="252">
        <f>IFERROR(VLOOKUP(V7,'4°B'!A13:CB48,77,0),"")</f>
        <v>2</v>
      </c>
      <c r="O54" s="205"/>
      <c r="P54" s="175" t="str">
        <f>IFERROR(VLOOKUP(V7,'4°B'!A13:CB48,79,0),"")</f>
        <v>A</v>
      </c>
      <c r="Q54" s="100"/>
      <c r="R54" s="100"/>
      <c r="S54" s="100"/>
      <c r="T54" s="100"/>
      <c r="U54" s="100"/>
      <c r="V54" s="100"/>
      <c r="W54" s="100"/>
    </row>
    <row r="55" spans="2:23" ht="30" customHeight="1">
      <c r="B55" s="7"/>
      <c r="C55" s="249" t="s">
        <v>494</v>
      </c>
      <c r="D55" s="205"/>
      <c r="E55" s="205"/>
      <c r="F55" s="206"/>
      <c r="G55" s="252"/>
      <c r="H55" s="205"/>
      <c r="I55" s="206"/>
      <c r="J55" s="252"/>
      <c r="K55" s="206"/>
      <c r="L55" s="252"/>
      <c r="M55" s="206"/>
      <c r="N55" s="252"/>
      <c r="O55" s="205"/>
      <c r="P55" s="176"/>
      <c r="Q55" s="100"/>
      <c r="R55" s="100"/>
      <c r="S55" s="100"/>
      <c r="T55" s="100"/>
      <c r="U55" s="100"/>
      <c r="V55" s="100"/>
      <c r="W55" s="100"/>
    </row>
    <row r="56" spans="2:23" ht="30" customHeight="1">
      <c r="B56" s="7"/>
      <c r="C56" s="249" t="s">
        <v>495</v>
      </c>
      <c r="D56" s="205"/>
      <c r="E56" s="205"/>
      <c r="F56" s="206"/>
      <c r="G56" s="252"/>
      <c r="H56" s="205"/>
      <c r="I56" s="206"/>
      <c r="J56" s="252"/>
      <c r="K56" s="206"/>
      <c r="L56" s="252"/>
      <c r="M56" s="206"/>
      <c r="N56" s="252"/>
      <c r="O56" s="205"/>
      <c r="P56" s="176"/>
      <c r="Q56" s="100"/>
      <c r="R56" s="100"/>
      <c r="S56" s="100"/>
      <c r="T56" s="100"/>
      <c r="U56" s="100"/>
      <c r="V56" s="100"/>
      <c r="W56" s="100"/>
    </row>
    <row r="57" spans="2:23" ht="15.75" customHeight="1">
      <c r="B57" s="7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</row>
    <row r="58" spans="2:23" ht="15.75" customHeight="1">
      <c r="B58" s="7"/>
      <c r="C58" s="243" t="s">
        <v>535</v>
      </c>
      <c r="D58" s="193"/>
      <c r="E58" s="193"/>
      <c r="F58" s="211"/>
      <c r="G58" s="250"/>
      <c r="H58" s="193"/>
      <c r="I58" s="193"/>
      <c r="J58" s="193"/>
      <c r="K58" s="193"/>
      <c r="L58" s="211"/>
      <c r="M58" s="177"/>
      <c r="N58" s="177"/>
      <c r="O58" s="7"/>
      <c r="P58" s="100"/>
      <c r="Q58" s="100"/>
      <c r="R58" s="100"/>
      <c r="S58" s="100"/>
      <c r="T58" s="100"/>
      <c r="U58" s="100"/>
      <c r="V58" s="100"/>
      <c r="W58" s="100"/>
    </row>
    <row r="59" spans="2:23" ht="15.75" customHeight="1">
      <c r="B59" s="7"/>
      <c r="C59" s="216"/>
      <c r="D59" s="199"/>
      <c r="E59" s="199"/>
      <c r="F59" s="218"/>
      <c r="G59" s="216"/>
      <c r="H59" s="199"/>
      <c r="I59" s="199"/>
      <c r="J59" s="199"/>
      <c r="K59" s="199"/>
      <c r="L59" s="218"/>
      <c r="M59" s="177"/>
      <c r="N59" s="177"/>
      <c r="O59" s="7"/>
      <c r="P59" s="100"/>
      <c r="Q59" s="100"/>
      <c r="R59" s="100"/>
      <c r="S59" s="100"/>
      <c r="T59" s="100"/>
      <c r="U59" s="100"/>
      <c r="V59" s="100"/>
      <c r="W59" s="100"/>
    </row>
    <row r="60" spans="2:23" ht="15.75" customHeight="1">
      <c r="B60" s="7"/>
      <c r="C60" s="216"/>
      <c r="D60" s="199"/>
      <c r="E60" s="199"/>
      <c r="F60" s="218"/>
      <c r="G60" s="216"/>
      <c r="H60" s="199"/>
      <c r="I60" s="199"/>
      <c r="J60" s="199"/>
      <c r="K60" s="199"/>
      <c r="L60" s="218"/>
      <c r="M60" s="177"/>
      <c r="N60" s="177"/>
      <c r="O60" s="7"/>
      <c r="P60" s="100"/>
      <c r="Q60" s="100"/>
      <c r="R60" s="100"/>
      <c r="S60" s="100"/>
      <c r="T60" s="100"/>
      <c r="U60" s="100"/>
      <c r="V60" s="100"/>
      <c r="W60" s="100"/>
    </row>
    <row r="61" spans="2:23" ht="15.75" customHeight="1">
      <c r="B61" s="7"/>
      <c r="C61" s="216"/>
      <c r="D61" s="199"/>
      <c r="E61" s="199"/>
      <c r="F61" s="218"/>
      <c r="G61" s="216"/>
      <c r="H61" s="199"/>
      <c r="I61" s="199"/>
      <c r="J61" s="199"/>
      <c r="K61" s="199"/>
      <c r="L61" s="218"/>
      <c r="M61" s="177"/>
      <c r="N61" s="177"/>
      <c r="O61" s="7"/>
      <c r="P61" s="100"/>
      <c r="Q61" s="100"/>
      <c r="R61" s="100"/>
      <c r="S61" s="100"/>
      <c r="T61" s="100"/>
      <c r="U61" s="100"/>
      <c r="V61" s="100"/>
      <c r="W61" s="100"/>
    </row>
    <row r="62" spans="2:23" ht="15.75" customHeight="1">
      <c r="B62" s="7"/>
      <c r="C62" s="212"/>
      <c r="D62" s="223"/>
      <c r="E62" s="223"/>
      <c r="F62" s="213"/>
      <c r="G62" s="212"/>
      <c r="H62" s="223"/>
      <c r="I62" s="223"/>
      <c r="J62" s="223"/>
      <c r="K62" s="223"/>
      <c r="L62" s="213"/>
      <c r="M62" s="177"/>
      <c r="N62" s="177"/>
      <c r="O62" s="7"/>
      <c r="P62" s="100"/>
      <c r="Q62" s="100"/>
      <c r="R62" s="100"/>
      <c r="S62" s="100"/>
      <c r="T62" s="100"/>
      <c r="U62" s="100"/>
      <c r="V62" s="100"/>
      <c r="W62" s="100"/>
    </row>
    <row r="63" spans="2:23" ht="15.75" customHeight="1">
      <c r="B63" s="7"/>
      <c r="C63" s="251" t="s">
        <v>536</v>
      </c>
      <c r="D63" s="199"/>
      <c r="E63" s="199"/>
      <c r="F63" s="199"/>
      <c r="G63" s="199"/>
      <c r="H63" s="199"/>
      <c r="I63" s="199"/>
      <c r="J63" s="199"/>
      <c r="K63" s="199"/>
      <c r="L63" s="199"/>
      <c r="M63" s="199"/>
      <c r="N63" s="199"/>
      <c r="O63" s="7"/>
      <c r="P63" s="100"/>
      <c r="Q63" s="100"/>
      <c r="R63" s="100"/>
      <c r="S63" s="100"/>
      <c r="T63" s="100"/>
      <c r="U63" s="100"/>
      <c r="V63" s="100"/>
      <c r="W63" s="100"/>
    </row>
    <row r="64" spans="2:23" ht="15.75" customHeight="1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</row>
    <row r="65" spans="2:23" ht="15.75" customHeight="1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</row>
    <row r="66" spans="2:23" ht="15.75" customHeight="1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</row>
    <row r="67" spans="2:23" ht="15.75" customHeight="1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</row>
    <row r="68" spans="2:23" ht="15.75" customHeight="1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</row>
    <row r="69" spans="2:23" ht="15.75" customHeight="1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</row>
    <row r="70" spans="2:23" ht="15.75" customHeight="1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</row>
    <row r="71" spans="2:23" ht="15.75" customHeight="1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</row>
    <row r="72" spans="2:23" ht="15.75" customHeight="1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</row>
    <row r="73" spans="2:23" ht="15.75" customHeight="1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</row>
    <row r="74" spans="2:23" ht="15.75" customHeight="1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</row>
    <row r="75" spans="2:23" ht="15.75" customHeight="1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</row>
    <row r="76" spans="2:23" ht="15.75" customHeight="1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</row>
    <row r="77" spans="2:23" ht="15.75" customHeight="1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</row>
    <row r="78" spans="2:23" ht="15.75" customHeight="1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</row>
    <row r="79" spans="2:23" ht="15.75" customHeight="1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</row>
    <row r="80" spans="2:23" ht="15.75" customHeight="1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</row>
    <row r="81" spans="2:23" ht="15.75" customHeight="1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</row>
    <row r="82" spans="2:23" ht="15.75" customHeight="1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</row>
    <row r="83" spans="2:23" ht="15.75" customHeight="1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</row>
    <row r="84" spans="2:23" ht="15.75" customHeight="1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</row>
    <row r="85" spans="2:23" ht="15.75" customHeight="1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</row>
    <row r="86" spans="2:23" ht="15.75" customHeight="1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</row>
    <row r="87" spans="2:23" ht="15.75" customHeight="1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</row>
    <row r="88" spans="2:23" ht="15.75" customHeight="1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</row>
    <row r="89" spans="2:23" ht="15.75" customHeight="1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</row>
    <row r="90" spans="2:23" ht="15.75" customHeight="1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</row>
    <row r="91" spans="2:23" ht="15.75" customHeight="1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</row>
    <row r="92" spans="2:23" ht="15.75" customHeight="1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</row>
    <row r="93" spans="2:23" ht="15.75" customHeight="1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</row>
    <row r="94" spans="2:23" ht="15.75" customHeight="1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</row>
    <row r="95" spans="2:23" ht="15.75" customHeight="1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</row>
    <row r="96" spans="2:23" ht="15.75" customHeight="1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</row>
    <row r="97" spans="2:23" ht="15.75" customHeight="1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</row>
    <row r="98" spans="2:23" ht="15.75" customHeight="1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</row>
    <row r="99" spans="2:23" ht="15.75" customHeight="1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</row>
    <row r="100" spans="2:23" ht="15.75" customHeight="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</row>
    <row r="101" spans="2:23" ht="15.75" customHeight="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</row>
    <row r="102" spans="2:23" ht="15.75" customHeight="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</row>
    <row r="103" spans="2:23" ht="15.75" customHeight="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</row>
    <row r="104" spans="2:23" ht="15.75" customHeight="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</row>
    <row r="105" spans="2:23" ht="15.75" customHeight="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</row>
    <row r="106" spans="2:23" ht="15.75" customHeight="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</row>
    <row r="107" spans="2:23" ht="15.75" customHeight="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</row>
    <row r="108" spans="2:23" ht="15.75" customHeight="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</row>
    <row r="109" spans="2:23" ht="15.75" customHeight="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</row>
    <row r="110" spans="2:23" ht="15.75" customHeight="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</row>
    <row r="111" spans="2:23" ht="15.75" customHeight="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</row>
    <row r="112" spans="2:23" ht="15.75" customHeight="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</row>
    <row r="113" spans="2:23" ht="15.75" customHeight="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</row>
    <row r="114" spans="2:23" ht="15.75" customHeight="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</row>
    <row r="115" spans="2:23" ht="15.75" customHeight="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</row>
    <row r="116" spans="2:23" ht="15.75" customHeight="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</row>
    <row r="117" spans="2:23" ht="15.75" customHeight="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</row>
    <row r="118" spans="2:23" ht="15.75" customHeight="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</row>
    <row r="119" spans="2:23" ht="15.75" customHeight="1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</row>
    <row r="120" spans="2:23" ht="15.75" customHeight="1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</row>
    <row r="121" spans="2:23" ht="15.75" customHeight="1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</row>
    <row r="122" spans="2:23" ht="15.75" customHeight="1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</row>
    <row r="123" spans="2:23" ht="15.75" customHeight="1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</row>
    <row r="124" spans="2:23" ht="15.75" customHeight="1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</row>
    <row r="125" spans="2:23" ht="15.75" customHeight="1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</row>
    <row r="126" spans="2:23" ht="15.75" customHeight="1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</row>
    <row r="127" spans="2:23" ht="15.75" customHeight="1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</row>
    <row r="128" spans="2:23" ht="15.75" customHeight="1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</row>
    <row r="129" spans="2:23" ht="15.75" customHeight="1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</row>
    <row r="130" spans="2:23" ht="15.75" customHeight="1"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</row>
    <row r="131" spans="2:23" ht="15.75" customHeight="1"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</row>
    <row r="132" spans="2:23" ht="15.75" customHeight="1"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</row>
    <row r="133" spans="2:23" ht="15.75" customHeight="1"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</row>
    <row r="134" spans="2:23" ht="15.75" customHeight="1"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</row>
    <row r="135" spans="2:23" ht="15.75" customHeight="1"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</row>
    <row r="136" spans="2:23" ht="15.75" customHeight="1"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</row>
    <row r="137" spans="2:23" ht="15.75" customHeight="1"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</row>
    <row r="138" spans="2:23" ht="15.75" customHeight="1"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</row>
    <row r="139" spans="2:23" ht="15.75" customHeight="1"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</row>
    <row r="140" spans="2:23" ht="15.75" customHeight="1"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</row>
    <row r="141" spans="2:23" ht="15.75" customHeight="1"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</row>
    <row r="142" spans="2:23" ht="15.75" customHeight="1"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</row>
    <row r="143" spans="2:23" ht="15.75" customHeight="1"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</row>
    <row r="144" spans="2:23" ht="15.75" customHeight="1"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</row>
    <row r="145" spans="2:23" ht="15.75" customHeight="1"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</row>
    <row r="146" spans="2:23" ht="15.75" customHeight="1"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</row>
    <row r="147" spans="2:23" ht="15.75" customHeight="1"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</row>
    <row r="148" spans="2:23" ht="15.75" customHeight="1"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</row>
    <row r="149" spans="2:23" ht="15.75" customHeight="1"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</row>
    <row r="150" spans="2:23" ht="15.75" customHeight="1"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</row>
    <row r="151" spans="2:23" ht="15.75" customHeight="1"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</row>
    <row r="152" spans="2:23" ht="15.75" customHeight="1"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</row>
    <row r="153" spans="2:23" ht="15.75" customHeight="1"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</row>
    <row r="154" spans="2:23" ht="15.75" customHeight="1"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</row>
    <row r="155" spans="2:23" ht="15.75" customHeight="1"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</row>
    <row r="156" spans="2:23" ht="15.75" customHeight="1"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</row>
    <row r="157" spans="2:23" ht="15.75" customHeight="1"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</row>
    <row r="158" spans="2:23" ht="15.75" customHeight="1"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</row>
    <row r="159" spans="2:23" ht="15.75" customHeight="1"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</row>
    <row r="160" spans="2:23" ht="15.75" customHeight="1"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</row>
    <row r="161" spans="2:23" ht="15.75" customHeight="1"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</row>
    <row r="162" spans="2:23" ht="15.75" customHeight="1"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</row>
    <row r="163" spans="2:23" ht="15.75" customHeight="1"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</row>
    <row r="164" spans="2:23" ht="15.75" customHeight="1"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</row>
    <row r="165" spans="2:23" ht="15.75" customHeight="1"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</row>
    <row r="166" spans="2:23" ht="15.75" customHeight="1"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</row>
    <row r="167" spans="2:23" ht="15.75" customHeight="1"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</row>
    <row r="168" spans="2:23" ht="15.75" customHeight="1"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  <c r="V168" s="100"/>
      <c r="W168" s="100"/>
    </row>
    <row r="169" spans="2:23" ht="15.75" customHeight="1"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</row>
    <row r="170" spans="2:23" ht="15.75" customHeight="1"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</row>
    <row r="171" spans="2:23" ht="15.75" customHeight="1"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</row>
    <row r="172" spans="2:23" ht="15.75" customHeight="1"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</row>
    <row r="173" spans="2:23" ht="15.75" customHeight="1"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</row>
    <row r="174" spans="2:23" ht="15.75" customHeight="1"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</row>
    <row r="175" spans="2:23" ht="15.75" customHeight="1"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</row>
    <row r="176" spans="2:23" ht="15.75" customHeight="1"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</row>
    <row r="177" spans="2:23" ht="15.75" customHeight="1"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</row>
    <row r="178" spans="2:23" ht="15.75" customHeight="1"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</row>
    <row r="179" spans="2:23" ht="15.75" customHeight="1"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</row>
    <row r="180" spans="2:23" ht="15.75" customHeight="1"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</row>
    <row r="181" spans="2:23" ht="15.75" customHeight="1"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</row>
    <row r="182" spans="2:23" ht="15.75" customHeight="1"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</row>
    <row r="183" spans="2:23" ht="15.75" customHeight="1"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</row>
    <row r="184" spans="2:23" ht="15.75" customHeight="1"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</row>
    <row r="185" spans="2:23" ht="15.75" customHeight="1"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</row>
    <row r="186" spans="2:23" ht="15.75" customHeight="1"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</row>
    <row r="187" spans="2:23" ht="15.75" customHeight="1"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</row>
    <row r="188" spans="2:23" ht="15.75" customHeight="1"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</row>
    <row r="189" spans="2:23" ht="15.75" customHeight="1"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</row>
    <row r="190" spans="2:23" ht="15.75" customHeight="1"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</row>
    <row r="191" spans="2:23" ht="15.75" customHeight="1"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</row>
    <row r="192" spans="2:23" ht="15.75" customHeight="1"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</row>
    <row r="193" spans="2:23" ht="15.75" customHeight="1"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</row>
    <row r="194" spans="2:23" ht="15.75" customHeight="1"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</row>
    <row r="195" spans="2:23" ht="15.75" customHeight="1"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</row>
    <row r="196" spans="2:23" ht="15.75" customHeight="1"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</row>
    <row r="197" spans="2:23" ht="15.75" customHeight="1"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</row>
    <row r="198" spans="2:23" ht="15.75" customHeight="1"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</row>
    <row r="199" spans="2:23" ht="15.75" customHeight="1"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</row>
    <row r="200" spans="2:23" ht="15.75" customHeight="1"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</row>
    <row r="201" spans="2:23" ht="15.75" customHeight="1"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</row>
    <row r="202" spans="2:23" ht="15.75" customHeight="1"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</row>
    <row r="203" spans="2:23" ht="15.75" customHeight="1"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</row>
    <row r="204" spans="2:23" ht="15.75" customHeight="1"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</row>
    <row r="205" spans="2:23" ht="15.75" customHeight="1"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</row>
    <row r="206" spans="2:23" ht="15.75" customHeight="1"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</row>
    <row r="207" spans="2:23" ht="15.75" customHeight="1"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</row>
    <row r="208" spans="2:23" ht="15.75" customHeight="1"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</row>
    <row r="209" spans="2:23" ht="15.75" customHeight="1"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</row>
    <row r="210" spans="2:23" ht="15.75" customHeight="1"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</row>
    <row r="211" spans="2:23" ht="15.75" customHeight="1"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</row>
    <row r="212" spans="2:23" ht="15.75" customHeight="1"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</row>
    <row r="213" spans="2:23" ht="15.75" customHeight="1"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</row>
    <row r="214" spans="2:23" ht="15.75" customHeight="1"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</row>
    <row r="215" spans="2:23" ht="15.75" customHeight="1"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</row>
    <row r="216" spans="2:23" ht="15.75" customHeight="1"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</row>
    <row r="217" spans="2:23" ht="15.75" customHeight="1"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</row>
    <row r="218" spans="2:23" ht="15.75" customHeight="1">
      <c r="B218" s="100"/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</row>
    <row r="219" spans="2:23" ht="15.75" customHeight="1">
      <c r="B219" s="100"/>
      <c r="C219" s="100"/>
      <c r="D219" s="100"/>
      <c r="E219" s="100"/>
      <c r="F219" s="100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</row>
    <row r="220" spans="2:23" ht="15.75" customHeight="1">
      <c r="B220" s="100"/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</row>
    <row r="221" spans="2:23" ht="15.75" customHeight="1">
      <c r="B221" s="100"/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</row>
    <row r="222" spans="2:23" ht="15.75" customHeight="1">
      <c r="B222" s="100"/>
      <c r="C222" s="100"/>
      <c r="D222" s="100"/>
      <c r="E222" s="100"/>
      <c r="F222" s="100"/>
      <c r="G222" s="100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  <c r="U222" s="100"/>
      <c r="V222" s="100"/>
      <c r="W222" s="100"/>
    </row>
    <row r="223" spans="2:23" ht="15.75" customHeight="1">
      <c r="B223" s="100"/>
      <c r="C223" s="100"/>
      <c r="D223" s="100"/>
      <c r="E223" s="100"/>
      <c r="F223" s="100"/>
      <c r="G223" s="100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0"/>
      <c r="T223" s="100"/>
      <c r="U223" s="100"/>
      <c r="V223" s="100"/>
      <c r="W223" s="100"/>
    </row>
    <row r="224" spans="2:23" ht="15.75" customHeight="1">
      <c r="B224" s="100"/>
      <c r="C224" s="100"/>
      <c r="D224" s="100"/>
      <c r="E224" s="100"/>
      <c r="F224" s="100"/>
      <c r="G224" s="100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00"/>
      <c r="T224" s="100"/>
      <c r="U224" s="100"/>
      <c r="V224" s="100"/>
      <c r="W224" s="100"/>
    </row>
    <row r="225" spans="2:23" ht="15.75" customHeight="1">
      <c r="B225" s="100"/>
      <c r="C225" s="100"/>
      <c r="D225" s="100"/>
      <c r="E225" s="100"/>
      <c r="F225" s="100"/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/>
      <c r="T225" s="100"/>
      <c r="U225" s="100"/>
      <c r="V225" s="100"/>
      <c r="W225" s="100"/>
    </row>
    <row r="226" spans="2:23" ht="15.75" customHeight="1">
      <c r="B226" s="100"/>
      <c r="C226" s="100"/>
      <c r="D226" s="100"/>
      <c r="E226" s="100"/>
      <c r="F226" s="100"/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</row>
    <row r="227" spans="2:23" ht="15.75" customHeight="1">
      <c r="B227" s="100"/>
      <c r="C227" s="100"/>
      <c r="D227" s="100"/>
      <c r="E227" s="100"/>
      <c r="F227" s="100"/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</row>
    <row r="228" spans="2:23" ht="15.75" customHeight="1">
      <c r="B228" s="100"/>
      <c r="C228" s="100"/>
      <c r="D228" s="100"/>
      <c r="E228" s="100"/>
      <c r="F228" s="100"/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  <c r="U228" s="100"/>
      <c r="V228" s="100"/>
      <c r="W228" s="100"/>
    </row>
    <row r="229" spans="2:23" ht="15.75" customHeight="1">
      <c r="B229" s="100"/>
      <c r="C229" s="100"/>
      <c r="D229" s="100"/>
      <c r="E229" s="100"/>
      <c r="F229" s="100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  <c r="U229" s="100"/>
      <c r="V229" s="100"/>
      <c r="W229" s="100"/>
    </row>
    <row r="230" spans="2:23" ht="15.75" customHeight="1">
      <c r="B230" s="100"/>
      <c r="C230" s="100"/>
      <c r="D230" s="100"/>
      <c r="E230" s="100"/>
      <c r="F230" s="100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  <c r="U230" s="100"/>
      <c r="V230" s="100"/>
      <c r="W230" s="100"/>
    </row>
    <row r="231" spans="2:23" ht="15.75" customHeight="1">
      <c r="B231" s="100"/>
      <c r="C231" s="100"/>
      <c r="D231" s="100"/>
      <c r="E231" s="100"/>
      <c r="F231" s="100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/>
      <c r="T231" s="100"/>
      <c r="U231" s="100"/>
      <c r="V231" s="100"/>
      <c r="W231" s="100"/>
    </row>
    <row r="232" spans="2:23" ht="15.75" customHeight="1">
      <c r="B232" s="100"/>
      <c r="C232" s="100"/>
      <c r="D232" s="100"/>
      <c r="E232" s="100"/>
      <c r="F232" s="100"/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/>
      <c r="T232" s="100"/>
      <c r="U232" s="100"/>
      <c r="V232" s="100"/>
      <c r="W232" s="100"/>
    </row>
    <row r="233" spans="2:23" ht="15.75" customHeight="1">
      <c r="B233" s="100"/>
      <c r="C233" s="100"/>
      <c r="D233" s="100"/>
      <c r="E233" s="100"/>
      <c r="F233" s="100"/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/>
      <c r="T233" s="100"/>
      <c r="U233" s="100"/>
      <c r="V233" s="100"/>
      <c r="W233" s="100"/>
    </row>
    <row r="234" spans="2:23" ht="15.75" customHeight="1">
      <c r="B234" s="100"/>
      <c r="C234" s="100"/>
      <c r="D234" s="100"/>
      <c r="E234" s="100"/>
      <c r="F234" s="100"/>
      <c r="G234" s="100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0"/>
      <c r="T234" s="100"/>
      <c r="U234" s="100"/>
      <c r="V234" s="100"/>
      <c r="W234" s="100"/>
    </row>
    <row r="235" spans="2:23" ht="15.75" customHeight="1">
      <c r="B235" s="100"/>
      <c r="C235" s="100"/>
      <c r="D235" s="100"/>
      <c r="E235" s="100"/>
      <c r="F235" s="100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00"/>
      <c r="U235" s="100"/>
      <c r="V235" s="100"/>
      <c r="W235" s="100"/>
    </row>
    <row r="236" spans="2:23" ht="15.75" customHeight="1">
      <c r="B236" s="100"/>
      <c r="C236" s="100"/>
      <c r="D236" s="100"/>
      <c r="E236" s="100"/>
      <c r="F236" s="100"/>
      <c r="G236" s="100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00"/>
      <c r="T236" s="100"/>
      <c r="U236" s="100"/>
      <c r="V236" s="100"/>
      <c r="W236" s="100"/>
    </row>
    <row r="237" spans="2:23" ht="15.75" customHeight="1">
      <c r="B237" s="100"/>
      <c r="C237" s="100"/>
      <c r="D237" s="100"/>
      <c r="E237" s="100"/>
      <c r="F237" s="100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  <c r="T237" s="100"/>
      <c r="U237" s="100"/>
      <c r="V237" s="100"/>
      <c r="W237" s="100"/>
    </row>
    <row r="238" spans="2:23" ht="15.75" customHeight="1">
      <c r="B238" s="100"/>
      <c r="C238" s="100"/>
      <c r="D238" s="100"/>
      <c r="E238" s="100"/>
      <c r="F238" s="100"/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/>
      <c r="T238" s="100"/>
      <c r="U238" s="100"/>
      <c r="V238" s="100"/>
      <c r="W238" s="100"/>
    </row>
    <row r="239" spans="2:23" ht="15.75" customHeight="1">
      <c r="B239" s="100"/>
      <c r="C239" s="100"/>
      <c r="D239" s="100"/>
      <c r="E239" s="100"/>
      <c r="F239" s="100"/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/>
      <c r="T239" s="100"/>
      <c r="U239" s="100"/>
      <c r="V239" s="100"/>
      <c r="W239" s="100"/>
    </row>
    <row r="240" spans="2:23" ht="15.75" customHeight="1">
      <c r="B240" s="100"/>
      <c r="C240" s="100"/>
      <c r="D240" s="100"/>
      <c r="E240" s="100"/>
      <c r="F240" s="100"/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/>
      <c r="T240" s="100"/>
      <c r="U240" s="100"/>
      <c r="V240" s="100"/>
      <c r="W240" s="100"/>
    </row>
    <row r="241" spans="2:23" ht="15.75" customHeight="1">
      <c r="B241" s="100"/>
      <c r="C241" s="100"/>
      <c r="D241" s="100"/>
      <c r="E241" s="100"/>
      <c r="F241" s="100"/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/>
      <c r="T241" s="100"/>
      <c r="U241" s="100"/>
      <c r="V241" s="100"/>
      <c r="W241" s="100"/>
    </row>
    <row r="242" spans="2:23" ht="15.75" customHeight="1">
      <c r="B242" s="100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</row>
    <row r="243" spans="2:23" ht="15.75" customHeight="1">
      <c r="B243" s="100"/>
      <c r="C243" s="100"/>
      <c r="D243" s="100"/>
      <c r="E243" s="100"/>
      <c r="F243" s="100"/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00"/>
      <c r="U243" s="100"/>
      <c r="V243" s="100"/>
      <c r="W243" s="100"/>
    </row>
    <row r="244" spans="2:23" ht="15.75" customHeight="1">
      <c r="B244" s="100"/>
      <c r="C244" s="100"/>
      <c r="D244" s="100"/>
      <c r="E244" s="100"/>
      <c r="F244" s="100"/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</row>
    <row r="245" spans="2:23" ht="15.75" customHeight="1">
      <c r="B245" s="100"/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</row>
    <row r="246" spans="2:23" ht="15.75" customHeight="1">
      <c r="B246" s="100"/>
      <c r="C246" s="100"/>
      <c r="D246" s="100"/>
      <c r="E246" s="100"/>
      <c r="F246" s="100"/>
      <c r="G246" s="100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00"/>
      <c r="T246" s="100"/>
      <c r="U246" s="100"/>
      <c r="V246" s="100"/>
      <c r="W246" s="100"/>
    </row>
    <row r="247" spans="2:23" ht="15.75" customHeight="1">
      <c r="B247" s="100"/>
      <c r="C247" s="100"/>
      <c r="D247" s="100"/>
      <c r="E247" s="100"/>
      <c r="F247" s="100"/>
      <c r="G247" s="100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00"/>
      <c r="T247" s="100"/>
      <c r="U247" s="100"/>
      <c r="V247" s="100"/>
      <c r="W247" s="100"/>
    </row>
    <row r="248" spans="2:23" ht="15.75" customHeight="1">
      <c r="B248" s="100"/>
      <c r="C248" s="100"/>
      <c r="D248" s="100"/>
      <c r="E248" s="100"/>
      <c r="F248" s="100"/>
      <c r="G248" s="100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00"/>
      <c r="T248" s="100"/>
      <c r="U248" s="100"/>
      <c r="V248" s="100"/>
      <c r="W248" s="100"/>
    </row>
    <row r="249" spans="2:23" ht="15.75" customHeight="1">
      <c r="B249" s="100"/>
      <c r="C249" s="100"/>
      <c r="D249" s="100"/>
      <c r="E249" s="100"/>
      <c r="F249" s="100"/>
      <c r="G249" s="100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/>
      <c r="T249" s="100"/>
      <c r="U249" s="100"/>
      <c r="V249" s="100"/>
      <c r="W249" s="100"/>
    </row>
    <row r="250" spans="2:23" ht="15.75" customHeight="1">
      <c r="B250" s="100"/>
      <c r="C250" s="100"/>
      <c r="D250" s="100"/>
      <c r="E250" s="100"/>
      <c r="F250" s="100"/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/>
      <c r="T250" s="100"/>
      <c r="U250" s="100"/>
      <c r="V250" s="100"/>
      <c r="W250" s="100"/>
    </row>
    <row r="251" spans="2:23" ht="15.75" customHeight="1">
      <c r="B251" s="100"/>
      <c r="C251" s="100"/>
      <c r="D251" s="100"/>
      <c r="E251" s="100"/>
      <c r="F251" s="100"/>
      <c r="G251" s="100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</row>
    <row r="252" spans="2:23" ht="15.75" customHeight="1">
      <c r="B252" s="100"/>
      <c r="C252" s="100"/>
      <c r="D252" s="100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/>
      <c r="T252" s="100"/>
      <c r="U252" s="100"/>
      <c r="V252" s="100"/>
      <c r="W252" s="100"/>
    </row>
    <row r="253" spans="2:23" ht="15.75" customHeight="1">
      <c r="B253" s="100"/>
      <c r="C253" s="100"/>
      <c r="D253" s="100"/>
      <c r="E253" s="100"/>
      <c r="F253" s="100"/>
      <c r="G253" s="100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/>
      <c r="T253" s="100"/>
      <c r="U253" s="100"/>
      <c r="V253" s="100"/>
      <c r="W253" s="100"/>
    </row>
    <row r="254" spans="2:23" ht="15.75" customHeight="1">
      <c r="B254" s="100"/>
      <c r="C254" s="100"/>
      <c r="D254" s="100"/>
      <c r="E254" s="100"/>
      <c r="F254" s="100"/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/>
      <c r="T254" s="100"/>
      <c r="U254" s="100"/>
      <c r="V254" s="100"/>
      <c r="W254" s="100"/>
    </row>
    <row r="255" spans="2:23" ht="15.75" customHeight="1">
      <c r="B255" s="100"/>
      <c r="C255" s="100"/>
      <c r="D255" s="100"/>
      <c r="E255" s="100"/>
      <c r="F255" s="100"/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/>
      <c r="T255" s="100"/>
      <c r="U255" s="100"/>
      <c r="V255" s="100"/>
      <c r="W255" s="100"/>
    </row>
    <row r="256" spans="2:23" ht="15.75" customHeight="1">
      <c r="B256" s="100"/>
      <c r="C256" s="100"/>
      <c r="D256" s="100"/>
      <c r="E256" s="100"/>
      <c r="F256" s="100"/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/>
      <c r="T256" s="100"/>
      <c r="U256" s="100"/>
      <c r="V256" s="100"/>
      <c r="W256" s="100"/>
    </row>
    <row r="257" spans="2:23" ht="15.75" customHeight="1">
      <c r="B257" s="100"/>
      <c r="C257" s="100"/>
      <c r="D257" s="100"/>
      <c r="E257" s="100"/>
      <c r="F257" s="100"/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/>
      <c r="T257" s="100"/>
      <c r="U257" s="100"/>
      <c r="V257" s="100"/>
      <c r="W257" s="100"/>
    </row>
    <row r="258" spans="2:23" ht="15.75" customHeight="1">
      <c r="B258" s="100"/>
      <c r="C258" s="100"/>
      <c r="D258" s="100"/>
      <c r="E258" s="100"/>
      <c r="F258" s="100"/>
      <c r="G258" s="100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00"/>
      <c r="T258" s="100"/>
      <c r="U258" s="100"/>
      <c r="V258" s="100"/>
      <c r="W258" s="100"/>
    </row>
    <row r="259" spans="2:23" ht="15.75" customHeight="1">
      <c r="B259" s="100"/>
      <c r="C259" s="100"/>
      <c r="D259" s="100"/>
      <c r="E259" s="100"/>
      <c r="F259" s="100"/>
      <c r="G259" s="100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00"/>
      <c r="T259" s="100"/>
      <c r="U259" s="100"/>
      <c r="V259" s="100"/>
      <c r="W259" s="100"/>
    </row>
    <row r="260" spans="2:23" ht="15.75" customHeight="1">
      <c r="B260" s="100"/>
      <c r="C260" s="100"/>
      <c r="D260" s="100"/>
      <c r="E260" s="100"/>
      <c r="F260" s="100"/>
      <c r="G260" s="100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00"/>
      <c r="T260" s="100"/>
      <c r="U260" s="100"/>
      <c r="V260" s="100"/>
      <c r="W260" s="100"/>
    </row>
    <row r="261" spans="2:23" ht="15.75" customHeight="1">
      <c r="B261" s="100"/>
      <c r="C261" s="100"/>
      <c r="D261" s="100"/>
      <c r="E261" s="100"/>
      <c r="F261" s="100"/>
      <c r="G261" s="100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00"/>
      <c r="T261" s="100"/>
      <c r="U261" s="100"/>
      <c r="V261" s="100"/>
      <c r="W261" s="100"/>
    </row>
    <row r="262" spans="2:23" ht="15.75" customHeight="1">
      <c r="B262" s="100"/>
      <c r="C262" s="100"/>
      <c r="D262" s="100"/>
      <c r="E262" s="100"/>
      <c r="F262" s="100"/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/>
      <c r="T262" s="100"/>
      <c r="U262" s="100"/>
      <c r="V262" s="100"/>
      <c r="W262" s="100"/>
    </row>
    <row r="263" spans="2:23" ht="15.75" customHeight="1">
      <c r="B263" s="100"/>
      <c r="C263" s="100"/>
      <c r="D263" s="100"/>
      <c r="E263" s="100"/>
      <c r="F263" s="100"/>
      <c r="G263" s="100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0"/>
      <c r="T263" s="100"/>
      <c r="U263" s="100"/>
      <c r="V263" s="100"/>
      <c r="W263" s="100"/>
    </row>
    <row r="264" spans="2:23" ht="15.75" customHeight="1"/>
    <row r="265" spans="2:23" ht="15.75" customHeight="1"/>
    <row r="266" spans="2:23" ht="15.75" customHeight="1"/>
    <row r="267" spans="2:23" ht="15.75" customHeight="1"/>
    <row r="268" spans="2:23" ht="15.75" customHeight="1"/>
    <row r="269" spans="2:23" ht="15.75" customHeight="1"/>
    <row r="270" spans="2:23" ht="15.75" customHeight="1"/>
    <row r="271" spans="2:23" ht="15.75" customHeight="1"/>
    <row r="272" spans="2:23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86">
    <mergeCell ref="B11:F11"/>
    <mergeCell ref="G11:K11"/>
    <mergeCell ref="B13:F13"/>
    <mergeCell ref="G13:R13"/>
    <mergeCell ref="C20:F20"/>
    <mergeCell ref="C21:F21"/>
    <mergeCell ref="B7:F7"/>
    <mergeCell ref="B12:F12"/>
    <mergeCell ref="B15:B16"/>
    <mergeCell ref="C15:F16"/>
    <mergeCell ref="B17:B18"/>
    <mergeCell ref="C17:F17"/>
    <mergeCell ref="B19:B21"/>
    <mergeCell ref="B8:F8"/>
    <mergeCell ref="G8:L8"/>
    <mergeCell ref="B9:F9"/>
    <mergeCell ref="G9:L9"/>
    <mergeCell ref="M9:N9"/>
    <mergeCell ref="O9:R9"/>
    <mergeCell ref="B10:F10"/>
    <mergeCell ref="G10:L10"/>
    <mergeCell ref="M10:N10"/>
    <mergeCell ref="O10:R10"/>
    <mergeCell ref="C29:F29"/>
    <mergeCell ref="C30:F30"/>
    <mergeCell ref="C31:F31"/>
    <mergeCell ref="C32:F32"/>
    <mergeCell ref="B25:B26"/>
    <mergeCell ref="C25:F25"/>
    <mergeCell ref="C26:F26"/>
    <mergeCell ref="B27:B29"/>
    <mergeCell ref="C27:F27"/>
    <mergeCell ref="C28:F28"/>
    <mergeCell ref="B30:B32"/>
    <mergeCell ref="C38:F38"/>
    <mergeCell ref="C39:F39"/>
    <mergeCell ref="B40:B41"/>
    <mergeCell ref="C40:F40"/>
    <mergeCell ref="C41:F41"/>
    <mergeCell ref="C42:F42"/>
    <mergeCell ref="B44:F45"/>
    <mergeCell ref="B46:F46"/>
    <mergeCell ref="B47:F47"/>
    <mergeCell ref="B33:B36"/>
    <mergeCell ref="C33:F33"/>
    <mergeCell ref="C34:F34"/>
    <mergeCell ref="C35:F35"/>
    <mergeCell ref="C36:F36"/>
    <mergeCell ref="B37:B39"/>
    <mergeCell ref="C37:F37"/>
    <mergeCell ref="H17:K17"/>
    <mergeCell ref="H18:K18"/>
    <mergeCell ref="H19:K19"/>
    <mergeCell ref="H20:K20"/>
    <mergeCell ref="H21:K21"/>
    <mergeCell ref="H22:K22"/>
    <mergeCell ref="H23:K23"/>
    <mergeCell ref="H24:K24"/>
    <mergeCell ref="H25:K25"/>
    <mergeCell ref="H26:K26"/>
    <mergeCell ref="H27:K27"/>
    <mergeCell ref="H28:K28"/>
    <mergeCell ref="H29:K29"/>
    <mergeCell ref="H30:K30"/>
    <mergeCell ref="H31:K31"/>
    <mergeCell ref="H32:K32"/>
    <mergeCell ref="H33:K33"/>
    <mergeCell ref="H34:K34"/>
    <mergeCell ref="H35:K35"/>
    <mergeCell ref="H36:K36"/>
    <mergeCell ref="H37:K37"/>
    <mergeCell ref="H38:K38"/>
    <mergeCell ref="H39:K39"/>
    <mergeCell ref="H40:K40"/>
    <mergeCell ref="H41:K41"/>
    <mergeCell ref="H42:K42"/>
    <mergeCell ref="G44:K44"/>
    <mergeCell ref="H45:K45"/>
    <mergeCell ref="H46:K46"/>
    <mergeCell ref="H47:K47"/>
    <mergeCell ref="C50:K50"/>
    <mergeCell ref="C52:F53"/>
    <mergeCell ref="G52:K52"/>
    <mergeCell ref="G53:I53"/>
    <mergeCell ref="J53:K53"/>
    <mergeCell ref="C56:F56"/>
    <mergeCell ref="C58:F62"/>
    <mergeCell ref="G58:L62"/>
    <mergeCell ref="C63:N63"/>
    <mergeCell ref="G54:I54"/>
    <mergeCell ref="J54:K54"/>
    <mergeCell ref="C55:F55"/>
    <mergeCell ref="G55:I55"/>
    <mergeCell ref="J55:K55"/>
    <mergeCell ref="G56:I56"/>
    <mergeCell ref="J56:K56"/>
    <mergeCell ref="L54:M54"/>
    <mergeCell ref="N54:O54"/>
    <mergeCell ref="L55:M55"/>
    <mergeCell ref="N55:O55"/>
    <mergeCell ref="L56:M56"/>
    <mergeCell ref="N56:O56"/>
    <mergeCell ref="Q21:S21"/>
    <mergeCell ref="Q22:S22"/>
    <mergeCell ref="Q23:S23"/>
    <mergeCell ref="Q24:S24"/>
    <mergeCell ref="Q25:S25"/>
    <mergeCell ref="Q26:S26"/>
    <mergeCell ref="Q27:S27"/>
    <mergeCell ref="M24:O24"/>
    <mergeCell ref="M25:O25"/>
    <mergeCell ref="M26:O26"/>
    <mergeCell ref="M34:O34"/>
    <mergeCell ref="Q34:S34"/>
    <mergeCell ref="M35:O35"/>
    <mergeCell ref="Q35:S35"/>
    <mergeCell ref="M36:O36"/>
    <mergeCell ref="Q36:S36"/>
    <mergeCell ref="Q37:S37"/>
    <mergeCell ref="M37:O37"/>
    <mergeCell ref="M38:O38"/>
    <mergeCell ref="M39:O39"/>
    <mergeCell ref="M40:O40"/>
    <mergeCell ref="M41:O41"/>
    <mergeCell ref="M42:O42"/>
    <mergeCell ref="L44:O44"/>
    <mergeCell ref="Q46:S46"/>
    <mergeCell ref="Q47:S47"/>
    <mergeCell ref="Q38:S38"/>
    <mergeCell ref="Q39:S39"/>
    <mergeCell ref="Q40:S40"/>
    <mergeCell ref="Q41:S41"/>
    <mergeCell ref="Q42:S42"/>
    <mergeCell ref="P44:S44"/>
    <mergeCell ref="Q45:S45"/>
    <mergeCell ref="M45:O45"/>
    <mergeCell ref="M46:O46"/>
    <mergeCell ref="M47:O47"/>
    <mergeCell ref="L52:O52"/>
    <mergeCell ref="P52:P53"/>
    <mergeCell ref="L53:M53"/>
    <mergeCell ref="N53:O53"/>
    <mergeCell ref="B4:S5"/>
    <mergeCell ref="G7:L7"/>
    <mergeCell ref="M7:N8"/>
    <mergeCell ref="O7:R8"/>
    <mergeCell ref="S7:S13"/>
    <mergeCell ref="C18:F18"/>
    <mergeCell ref="C19:F19"/>
    <mergeCell ref="B22:B24"/>
    <mergeCell ref="C22:F22"/>
    <mergeCell ref="C23:F23"/>
    <mergeCell ref="C24:F24"/>
    <mergeCell ref="M18:O18"/>
    <mergeCell ref="Q18:S18"/>
    <mergeCell ref="M19:O19"/>
    <mergeCell ref="Q19:S19"/>
    <mergeCell ref="Q20:S20"/>
    <mergeCell ref="M20:O20"/>
    <mergeCell ref="M21:O21"/>
    <mergeCell ref="M22:O22"/>
    <mergeCell ref="M23:O23"/>
    <mergeCell ref="M33:O33"/>
    <mergeCell ref="Q33:S33"/>
    <mergeCell ref="V7:W12"/>
    <mergeCell ref="M11:R11"/>
    <mergeCell ref="V13:W15"/>
    <mergeCell ref="G15:K15"/>
    <mergeCell ref="L15:O15"/>
    <mergeCell ref="P15:S15"/>
    <mergeCell ref="H16:K16"/>
    <mergeCell ref="Q16:S16"/>
    <mergeCell ref="Q17:S17"/>
    <mergeCell ref="M16:O16"/>
    <mergeCell ref="M17:O17"/>
    <mergeCell ref="Q31:S31"/>
    <mergeCell ref="Q32:S32"/>
    <mergeCell ref="M27:O27"/>
    <mergeCell ref="M28:O28"/>
    <mergeCell ref="M29:O29"/>
    <mergeCell ref="M30:O30"/>
    <mergeCell ref="Q30:S30"/>
    <mergeCell ref="M31:O31"/>
    <mergeCell ref="M32:O32"/>
    <mergeCell ref="Q28:S28"/>
    <mergeCell ref="Q29:S29"/>
  </mergeCells>
  <printOptions horizontalCentered="1"/>
  <pageMargins left="0.11811023622047245" right="0.11811023622047245" top="0.11811023622047245" bottom="0.11811023622047245" header="0" footer="0"/>
  <pageSetup paperSize="9" scale="4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9"/>
  <sheetViews>
    <sheetView showGridLines="0" view="pageLayout" topLeftCell="B12" zoomScale="42" zoomScaleNormal="41" zoomScalePageLayoutView="42" workbookViewId="0">
      <selection activeCell="W16" sqref="W16"/>
    </sheetView>
  </sheetViews>
  <sheetFormatPr baseColWidth="10" defaultColWidth="12.625" defaultRowHeight="15" customHeight="1"/>
  <cols>
    <col min="1" max="1" width="0.125" hidden="1" customWidth="1"/>
    <col min="2" max="2" width="8" customWidth="1"/>
    <col min="3" max="3" width="5.625" customWidth="1"/>
    <col min="4" max="4" width="6.125" customWidth="1"/>
    <col min="5" max="5" width="4.75" customWidth="1"/>
    <col min="6" max="6" width="6.75" customWidth="1"/>
    <col min="7" max="7" width="13.5" customWidth="1"/>
    <col min="8" max="8" width="1.75" customWidth="1"/>
    <col min="9" max="9" width="7.625" customWidth="1"/>
    <col min="10" max="10" width="8.25" customWidth="1"/>
    <col min="11" max="11" width="20.875" customWidth="1"/>
    <col min="12" max="12" width="12.875" customWidth="1"/>
    <col min="13" max="13" width="13.75" customWidth="1"/>
    <col min="14" max="14" width="9.5" customWidth="1"/>
    <col min="15" max="15" width="8.375" customWidth="1"/>
    <col min="16" max="16" width="24.5" customWidth="1"/>
    <col min="17" max="17" width="13.75" customWidth="1"/>
    <col min="18" max="18" width="18.5" customWidth="1"/>
    <col min="19" max="19" width="19.25" customWidth="1"/>
    <col min="20" max="20" width="2.375" customWidth="1"/>
    <col min="21" max="21" width="3.125" customWidth="1"/>
    <col min="22" max="22" width="7.625" customWidth="1"/>
    <col min="23" max="23" width="15.625" customWidth="1"/>
    <col min="24" max="24" width="21.125" customWidth="1"/>
    <col min="25" max="36" width="9.375" customWidth="1"/>
  </cols>
  <sheetData>
    <row r="1" spans="1:36" ht="3.75" hidden="1" customHeight="1">
      <c r="A1" s="7">
        <v>0</v>
      </c>
      <c r="B1" s="7" t="s">
        <v>472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</row>
    <row r="2" spans="1:36" ht="1.5" hidden="1" customHeight="1">
      <c r="B2" s="158" t="s">
        <v>472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00"/>
      <c r="U2" s="100"/>
      <c r="V2" s="100"/>
      <c r="W2" s="100"/>
    </row>
    <row r="3" spans="1:36" ht="15" customHeight="1"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00"/>
      <c r="U3" s="100"/>
      <c r="V3" s="100"/>
      <c r="W3" s="100"/>
      <c r="AJ3" s="7">
        <v>4</v>
      </c>
    </row>
    <row r="4" spans="1:36" ht="15" customHeight="1">
      <c r="B4" s="240" t="s">
        <v>473</v>
      </c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00"/>
      <c r="U4" s="100"/>
      <c r="V4" s="100"/>
      <c r="W4" s="100"/>
    </row>
    <row r="5" spans="1:36" ht="15" customHeight="1"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00"/>
      <c r="U5" s="100"/>
      <c r="V5" s="100"/>
      <c r="W5" s="100"/>
    </row>
    <row r="6" spans="1:36" ht="14.25"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</row>
    <row r="7" spans="1:36" ht="15.75" customHeight="1">
      <c r="B7" s="258" t="s">
        <v>474</v>
      </c>
      <c r="C7" s="205"/>
      <c r="D7" s="205"/>
      <c r="E7" s="205"/>
      <c r="F7" s="206"/>
      <c r="G7" s="241" t="s">
        <v>475</v>
      </c>
      <c r="H7" s="205"/>
      <c r="I7" s="205"/>
      <c r="J7" s="205"/>
      <c r="K7" s="205"/>
      <c r="L7" s="206"/>
      <c r="M7" s="242" t="s">
        <v>476</v>
      </c>
      <c r="N7" s="211"/>
      <c r="O7" s="243" t="s">
        <v>477</v>
      </c>
      <c r="P7" s="193"/>
      <c r="Q7" s="193"/>
      <c r="R7" s="211"/>
      <c r="S7" s="244"/>
      <c r="T7" s="100"/>
      <c r="U7" s="7"/>
      <c r="V7" s="234">
        <v>23</v>
      </c>
      <c r="W7" s="211"/>
    </row>
    <row r="8" spans="1:36" ht="15.75" customHeight="1">
      <c r="B8" s="258" t="s">
        <v>478</v>
      </c>
      <c r="C8" s="205"/>
      <c r="D8" s="205"/>
      <c r="E8" s="205"/>
      <c r="F8" s="206"/>
      <c r="G8" s="264" t="s">
        <v>479</v>
      </c>
      <c r="H8" s="205"/>
      <c r="I8" s="205"/>
      <c r="J8" s="205"/>
      <c r="K8" s="205"/>
      <c r="L8" s="206"/>
      <c r="M8" s="212"/>
      <c r="N8" s="213"/>
      <c r="O8" s="212"/>
      <c r="P8" s="223"/>
      <c r="Q8" s="223"/>
      <c r="R8" s="213"/>
      <c r="S8" s="201"/>
      <c r="T8" s="100"/>
      <c r="U8" s="7"/>
      <c r="V8" s="216"/>
      <c r="W8" s="218"/>
    </row>
    <row r="9" spans="1:36" ht="15.75" customHeight="1">
      <c r="B9" s="258" t="s">
        <v>480</v>
      </c>
      <c r="C9" s="205"/>
      <c r="D9" s="205"/>
      <c r="E9" s="205"/>
      <c r="F9" s="206"/>
      <c r="G9" s="241" t="s">
        <v>481</v>
      </c>
      <c r="H9" s="205"/>
      <c r="I9" s="205"/>
      <c r="J9" s="205"/>
      <c r="K9" s="205"/>
      <c r="L9" s="206"/>
      <c r="M9" s="260" t="s">
        <v>482</v>
      </c>
      <c r="N9" s="206"/>
      <c r="O9" s="265" t="s">
        <v>483</v>
      </c>
      <c r="P9" s="205"/>
      <c r="Q9" s="205"/>
      <c r="R9" s="206"/>
      <c r="S9" s="201"/>
      <c r="T9" s="100"/>
      <c r="U9" s="7"/>
      <c r="V9" s="216"/>
      <c r="W9" s="218"/>
    </row>
    <row r="10" spans="1:36" ht="15.75" customHeight="1">
      <c r="B10" s="258" t="s">
        <v>484</v>
      </c>
      <c r="C10" s="205"/>
      <c r="D10" s="205"/>
      <c r="E10" s="205"/>
      <c r="F10" s="206"/>
      <c r="G10" s="266" t="str">
        <f>+'4°C'!D7</f>
        <v>4°</v>
      </c>
      <c r="H10" s="205"/>
      <c r="I10" s="205"/>
      <c r="J10" s="205"/>
      <c r="K10" s="205"/>
      <c r="L10" s="206"/>
      <c r="M10" s="267" t="s">
        <v>485</v>
      </c>
      <c r="N10" s="206"/>
      <c r="O10" s="266" t="str">
        <f>+'4°C'!D8</f>
        <v>C</v>
      </c>
      <c r="P10" s="205"/>
      <c r="Q10" s="205"/>
      <c r="R10" s="206"/>
      <c r="S10" s="201"/>
      <c r="T10" s="100"/>
      <c r="U10" s="7"/>
      <c r="V10" s="216"/>
      <c r="W10" s="218"/>
    </row>
    <row r="11" spans="1:36" ht="15.75" customHeight="1">
      <c r="B11" s="258" t="s">
        <v>486</v>
      </c>
      <c r="C11" s="205"/>
      <c r="D11" s="205"/>
      <c r="E11" s="205"/>
      <c r="F11" s="206"/>
      <c r="G11" s="259"/>
      <c r="H11" s="205"/>
      <c r="I11" s="205"/>
      <c r="J11" s="205"/>
      <c r="K11" s="206"/>
      <c r="L11" s="159" t="s">
        <v>487</v>
      </c>
      <c r="M11" s="235"/>
      <c r="N11" s="205"/>
      <c r="O11" s="205"/>
      <c r="P11" s="205"/>
      <c r="Q11" s="205"/>
      <c r="R11" s="206"/>
      <c r="S11" s="201"/>
      <c r="T11" s="100"/>
      <c r="U11" s="7"/>
      <c r="V11" s="216"/>
      <c r="W11" s="218"/>
    </row>
    <row r="12" spans="1:36" ht="33.75" customHeight="1">
      <c r="B12" s="260" t="s">
        <v>488</v>
      </c>
      <c r="C12" s="205"/>
      <c r="D12" s="205"/>
      <c r="E12" s="205"/>
      <c r="F12" s="206"/>
      <c r="G12" s="160" t="str">
        <f>IFERROR(VLOOKUP(V7,'4°C'!A13:CA52,2,0),"")</f>
        <v>PAREDES</v>
      </c>
      <c r="H12" s="161"/>
      <c r="I12" s="161" t="str">
        <f>IFERROR(VLOOKUP(V7,'4°C'!A13:CA52,3,0),"")</f>
        <v>CHÁVEZ</v>
      </c>
      <c r="J12" s="161"/>
      <c r="K12" s="161" t="str">
        <f>IFERROR(VLOOKUP(V7,'4°C'!A13:CA52,4,0),"")</f>
        <v>TARCILA</v>
      </c>
      <c r="L12" s="161"/>
      <c r="M12" s="161"/>
      <c r="N12" s="161"/>
      <c r="O12" s="161"/>
      <c r="P12" s="161"/>
      <c r="Q12" s="161"/>
      <c r="R12" s="162"/>
      <c r="S12" s="201"/>
      <c r="T12" s="100"/>
      <c r="U12" s="7"/>
      <c r="V12" s="212"/>
      <c r="W12" s="213"/>
    </row>
    <row r="13" spans="1:36" ht="33.75" customHeight="1">
      <c r="B13" s="260" t="s">
        <v>489</v>
      </c>
      <c r="C13" s="205"/>
      <c r="D13" s="205"/>
      <c r="E13" s="205"/>
      <c r="F13" s="206"/>
      <c r="G13" s="258" t="str">
        <f>+'4°C'!C10</f>
        <v>PROF. KETY CASTERNOQUE RAMÍREZ</v>
      </c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6"/>
      <c r="S13" s="202"/>
      <c r="T13" s="100"/>
      <c r="U13" s="7"/>
      <c r="V13" s="236" t="s">
        <v>490</v>
      </c>
      <c r="W13" s="211"/>
      <c r="X13" s="7"/>
    </row>
    <row r="14" spans="1:36" ht="15" customHeight="1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7"/>
      <c r="V14" s="216"/>
      <c r="W14" s="218"/>
      <c r="X14" s="7"/>
    </row>
    <row r="15" spans="1:36" ht="68.25" customHeight="1">
      <c r="B15" s="261" t="s">
        <v>491</v>
      </c>
      <c r="C15" s="262" t="s">
        <v>492</v>
      </c>
      <c r="D15" s="193"/>
      <c r="E15" s="193"/>
      <c r="F15" s="211"/>
      <c r="G15" s="237" t="s">
        <v>493</v>
      </c>
      <c r="H15" s="205"/>
      <c r="I15" s="205"/>
      <c r="J15" s="205"/>
      <c r="K15" s="206"/>
      <c r="L15" s="237" t="s">
        <v>494</v>
      </c>
      <c r="M15" s="205"/>
      <c r="N15" s="205"/>
      <c r="O15" s="206"/>
      <c r="P15" s="237" t="s">
        <v>495</v>
      </c>
      <c r="Q15" s="205"/>
      <c r="R15" s="205"/>
      <c r="S15" s="206"/>
      <c r="T15" s="100"/>
      <c r="U15" s="7"/>
      <c r="V15" s="212"/>
      <c r="W15" s="213"/>
      <c r="X15" s="7"/>
    </row>
    <row r="16" spans="1:36" ht="57.75" customHeight="1">
      <c r="B16" s="202"/>
      <c r="C16" s="212"/>
      <c r="D16" s="223"/>
      <c r="E16" s="223"/>
      <c r="F16" s="213"/>
      <c r="G16" s="163" t="s">
        <v>496</v>
      </c>
      <c r="H16" s="233" t="s">
        <v>497</v>
      </c>
      <c r="I16" s="205"/>
      <c r="J16" s="205"/>
      <c r="K16" s="206"/>
      <c r="L16" s="163" t="s">
        <v>496</v>
      </c>
      <c r="M16" s="233" t="s">
        <v>497</v>
      </c>
      <c r="N16" s="205"/>
      <c r="O16" s="206"/>
      <c r="P16" s="163" t="s">
        <v>496</v>
      </c>
      <c r="Q16" s="233" t="s">
        <v>497</v>
      </c>
      <c r="R16" s="205"/>
      <c r="S16" s="206"/>
      <c r="T16" s="100"/>
      <c r="U16" s="7"/>
      <c r="V16" s="165"/>
      <c r="W16" s="7"/>
      <c r="X16" s="7"/>
    </row>
    <row r="17" spans="2:24" ht="158.25" customHeight="1">
      <c r="B17" s="263" t="s">
        <v>498</v>
      </c>
      <c r="C17" s="245" t="s">
        <v>499</v>
      </c>
      <c r="D17" s="205"/>
      <c r="E17" s="205"/>
      <c r="F17" s="206"/>
      <c r="G17" s="166" t="str">
        <f>IFERROR(VLOOKUP(V7,'4°C'!A13:CA52,6,0),"")</f>
        <v>A</v>
      </c>
      <c r="H17" s="233" t="str">
        <f>IFERROR(VLOOKUP(V7,'4°C'!A13:CA52,7,0),"")</f>
        <v xml:space="preserve">A partir de trabajos de casos ha logrado plantear acciones para alcanzar el bienestar emcional. Te sugiero continuar fomentando la practica de los valores. </v>
      </c>
      <c r="I17" s="205"/>
      <c r="J17" s="205"/>
      <c r="K17" s="206"/>
      <c r="L17" s="166"/>
      <c r="M17" s="233"/>
      <c r="N17" s="205"/>
      <c r="O17" s="206"/>
      <c r="P17" s="167" t="str">
        <f>IFERROR(VLOOKUP($V$7,'4°C'!$A$104:$BV$174,6,0),"")</f>
        <v/>
      </c>
      <c r="Q17" s="233"/>
      <c r="R17" s="205"/>
      <c r="S17" s="206"/>
      <c r="T17" s="100"/>
      <c r="U17" s="7"/>
      <c r="V17" s="165"/>
      <c r="W17" s="7"/>
      <c r="X17" s="7"/>
    </row>
    <row r="18" spans="2:24" ht="162" customHeight="1">
      <c r="B18" s="202"/>
      <c r="C18" s="245" t="s">
        <v>500</v>
      </c>
      <c r="D18" s="205"/>
      <c r="E18" s="205"/>
      <c r="F18" s="206"/>
      <c r="G18" s="166" t="str">
        <f>IFERROR(VLOOKUP(V7,'4°C'!A13:CA52,8,0),"")</f>
        <v>A</v>
      </c>
      <c r="H18" s="233" t="str">
        <f>IFERROR(VLOOKUP(V7,'4°C'!A13:CA52,9,0),"")</f>
        <v xml:space="preserve">A partir de estudios de casos ah logardo reconocer y deliberarasuntos publicos relacionados con la violencia con tra la mujer. Proponiendo algunas soluciones. Te sugiero replantear tus propuestas de solución. </v>
      </c>
      <c r="I18" s="205"/>
      <c r="J18" s="205"/>
      <c r="K18" s="206"/>
      <c r="L18" s="166"/>
      <c r="M18" s="233"/>
      <c r="N18" s="205"/>
      <c r="O18" s="206"/>
      <c r="P18" s="168" t="str">
        <f>IFERROR(VLOOKUP($V$7,'4°C'!$A$104:$BV$174,8,0),"")</f>
        <v/>
      </c>
      <c r="Q18" s="233" t="str">
        <f>IFERROR(VLOOKUP($V$7,'4°C'!$A$104:$BV$174,9,0),"")</f>
        <v/>
      </c>
      <c r="R18" s="205"/>
      <c r="S18" s="206"/>
      <c r="T18" s="100"/>
      <c r="U18" s="7"/>
      <c r="V18" s="165"/>
      <c r="W18" s="7"/>
      <c r="X18" s="7"/>
    </row>
    <row r="19" spans="2:24" ht="145.5" customHeight="1">
      <c r="B19" s="246" t="s">
        <v>3</v>
      </c>
      <c r="C19" s="245" t="s">
        <v>501</v>
      </c>
      <c r="D19" s="205"/>
      <c r="E19" s="205"/>
      <c r="F19" s="206"/>
      <c r="G19" s="166" t="str">
        <f>IFERROR(VLOOKUP(V7,'4°C'!A13:CA52,11,0),"")</f>
        <v>A</v>
      </c>
      <c r="H19" s="233" t="str">
        <f>IFERROR(VLOOKUP(V7,'4°C'!A13:CA52,12,0),"")</f>
        <v>Ha logrado analizar, identificar y explicar la relevancia de los procesos históricos y actuales. Es necesario que cuestiones los hechos históricos. Sugerimos que insistas en alcanzar un pensamiento más crítico y reflexivo.</v>
      </c>
      <c r="I19" s="205"/>
      <c r="J19" s="205"/>
      <c r="K19" s="206"/>
      <c r="L19" s="166"/>
      <c r="M19" s="233"/>
      <c r="N19" s="205"/>
      <c r="O19" s="206"/>
      <c r="P19" s="168" t="str">
        <f>IFERROR(VLOOKUP($V$7,'4°C'!$A$104:$BV$174,11,0),"")</f>
        <v/>
      </c>
      <c r="Q19" s="233" t="str">
        <f>IFERROR(VLOOKUP($V$7,'4°C'!$A$104:$BV$174,12,0),"")</f>
        <v/>
      </c>
      <c r="R19" s="205"/>
      <c r="S19" s="206"/>
      <c r="T19" s="100"/>
      <c r="U19" s="7"/>
      <c r="V19" s="7"/>
      <c r="W19" s="7"/>
      <c r="X19" s="7"/>
    </row>
    <row r="20" spans="2:24" ht="154.5" customHeight="1">
      <c r="B20" s="201"/>
      <c r="C20" s="245" t="s">
        <v>502</v>
      </c>
      <c r="D20" s="205"/>
      <c r="E20" s="205"/>
      <c r="F20" s="206"/>
      <c r="G20" s="166" t="str">
        <f>IFERROR(VLOOKUP(V7,'4°C'!A13:CA52,13,0),"")</f>
        <v>A</v>
      </c>
      <c r="H20" s="233" t="str">
        <f>IFERROR(VLOOKUP(V7,'4°C'!A13:CA52,14,0),"")</f>
        <v>A partir del uso de información ha logrado elaborar y explicar propuestas que promueven la sostenibilidad del ambiente y mitigación ante el cambio climático. Es necesario desarrollar habilidades que te permitan una mejor comprensión y evaluación de tus propuestas. Te sugiero tener continuidad en la investigación a fin de enriquecer tus aprendizajes.</v>
      </c>
      <c r="I20" s="205"/>
      <c r="J20" s="205"/>
      <c r="K20" s="206"/>
      <c r="L20" s="166"/>
      <c r="M20" s="233"/>
      <c r="N20" s="205"/>
      <c r="O20" s="206"/>
      <c r="P20" s="168" t="str">
        <f>IFERROR(VLOOKUP($V$7,'4°C'!$A$104:$BV$174,13,0),"")</f>
        <v/>
      </c>
      <c r="Q20" s="233" t="str">
        <f>IFERROR(VLOOKUP($V$7,'4°C'!$A$104:$BV$174,14,0),"")</f>
        <v/>
      </c>
      <c r="R20" s="205"/>
      <c r="S20" s="206"/>
      <c r="T20" s="100"/>
      <c r="U20" s="7"/>
      <c r="V20" s="7"/>
      <c r="W20" s="7"/>
      <c r="X20" s="7"/>
    </row>
    <row r="21" spans="2:24" ht="168" customHeight="1">
      <c r="B21" s="202"/>
      <c r="C21" s="245" t="s">
        <v>503</v>
      </c>
      <c r="D21" s="205"/>
      <c r="E21" s="205"/>
      <c r="F21" s="206"/>
      <c r="G21" s="166" t="str">
        <f>IFERROR(VLOOKUP(V7,'4°C'!A13:CA52,15,0),"")</f>
        <v>A</v>
      </c>
      <c r="H21" s="233" t="str">
        <f>IFERROR(VLOOKUP(V7,'4°C'!A13:CA52,16,0),"")</f>
        <v>Ha logrado explicar y proponer acciones que promueven el consumo responsable a partir de la formulación de presupuestos. Necesitas analizar, comprender y evaluar los fenómenos económicos. Te sugiero profundizar el análisis de los temas económicos, para una mejor toma de decisiones.</v>
      </c>
      <c r="I21" s="205"/>
      <c r="J21" s="205"/>
      <c r="K21" s="206"/>
      <c r="L21" s="166"/>
      <c r="M21" s="233"/>
      <c r="N21" s="205"/>
      <c r="O21" s="206"/>
      <c r="P21" s="168" t="str">
        <f>IFERROR(VLOOKUP($V$7,'4°C'!$A$104:$BV$174,15,0),"")</f>
        <v/>
      </c>
      <c r="Q21" s="233" t="str">
        <f>IFERROR(VLOOKUP($V$7,'4°C'!$A$104:$BV$174,16,0),"")</f>
        <v/>
      </c>
      <c r="R21" s="205"/>
      <c r="S21" s="206"/>
      <c r="T21" s="100"/>
      <c r="U21" s="100"/>
      <c r="V21" s="100"/>
      <c r="W21" s="100"/>
    </row>
    <row r="22" spans="2:24" ht="137.25" customHeight="1">
      <c r="B22" s="246" t="s">
        <v>504</v>
      </c>
      <c r="C22" s="245" t="s">
        <v>505</v>
      </c>
      <c r="D22" s="205"/>
      <c r="E22" s="205"/>
      <c r="F22" s="206"/>
      <c r="G22" s="166" t="str">
        <f>IFERROR(VLOOKUP(V7,'4°C'!A13:CA52,18,0),"")</f>
        <v>A</v>
      </c>
      <c r="H22" s="233" t="str">
        <f>IFERROR(VLOOKUP(V7,'4°C'!A13:CA52,19,0),"")</f>
        <v>Te desenvuelve de manera autónoma en la práctica de la carrera de velocidad y la técnica de entrega del testimonio en la carrera de relevos.</v>
      </c>
      <c r="I22" s="205"/>
      <c r="J22" s="205"/>
      <c r="K22" s="206"/>
      <c r="L22" s="166"/>
      <c r="M22" s="233"/>
      <c r="N22" s="205"/>
      <c r="O22" s="206"/>
      <c r="P22" s="168" t="str">
        <f>IFERROR(VLOOKUP($V$7,'4°C'!$A$104:$BV$174,18,0),"")</f>
        <v/>
      </c>
      <c r="Q22" s="233" t="str">
        <f>IFERROR(VLOOKUP($V$7,'4°C'!$A$104:$BV$174,19,0),"")</f>
        <v/>
      </c>
      <c r="R22" s="205"/>
      <c r="S22" s="206"/>
      <c r="T22" s="100"/>
      <c r="U22" s="100"/>
      <c r="V22" s="100"/>
      <c r="W22" s="100"/>
    </row>
    <row r="23" spans="2:24" ht="138.75" customHeight="1">
      <c r="B23" s="201"/>
      <c r="C23" s="245" t="s">
        <v>506</v>
      </c>
      <c r="D23" s="205"/>
      <c r="E23" s="205"/>
      <c r="F23" s="206"/>
      <c r="G23" s="166" t="str">
        <f>IFERROR(VLOOKUP(V7,'4°C'!A13:CA52,20,0),"")</f>
        <v>A</v>
      </c>
      <c r="H23" s="233" t="str">
        <f>IFERROR(VLOOKUP(V7,'4°C'!A13:CA52,21,0),"")</f>
        <v>Estableces soluciones en los juegos predeportivas aplicados al fútbol, poniendo en práctica al equipo.</v>
      </c>
      <c r="I23" s="205"/>
      <c r="J23" s="205"/>
      <c r="K23" s="206"/>
      <c r="L23" s="166"/>
      <c r="M23" s="233"/>
      <c r="N23" s="205"/>
      <c r="O23" s="206"/>
      <c r="P23" s="168" t="str">
        <f>IFERROR(VLOOKUP($V$7,'4°C'!$A$104:$BV$174,20,0),"")</f>
        <v/>
      </c>
      <c r="Q23" s="233" t="str">
        <f>IFERROR(VLOOKUP($V$7,'4°C'!$A$104:$BV$174,21,0),"")</f>
        <v/>
      </c>
      <c r="R23" s="205"/>
      <c r="S23" s="206"/>
      <c r="T23" s="100"/>
      <c r="U23" s="100"/>
      <c r="V23" s="100"/>
      <c r="W23" s="100"/>
    </row>
    <row r="24" spans="2:24" ht="132.75" customHeight="1">
      <c r="B24" s="202"/>
      <c r="C24" s="245" t="s">
        <v>507</v>
      </c>
      <c r="D24" s="205"/>
      <c r="E24" s="205"/>
      <c r="F24" s="206"/>
      <c r="G24" s="169" t="str">
        <f>IFERROR(VLOOKUP(V7,'4°C'!A13:CA52,22,0),"")</f>
        <v>A</v>
      </c>
      <c r="H24" s="233" t="str">
        <f>IFERROR(VLOOKUP(V7,'4°C'!A13:CA526,23,0),"")</f>
        <v>Promueves prácticas para el cuidado de tu salud, al demostrar tus habilidades motrices en el salto alto, demostrando la técnica Fosbury Flop.</v>
      </c>
      <c r="I24" s="205"/>
      <c r="J24" s="205"/>
      <c r="K24" s="206"/>
      <c r="L24" s="169"/>
      <c r="M24" s="233"/>
      <c r="N24" s="205"/>
      <c r="O24" s="206"/>
      <c r="P24" s="164" t="str">
        <f>IFERROR(VLOOKUP($V$7,'4°C'!$A$104:$BV$174,22,0),"")</f>
        <v/>
      </c>
      <c r="Q24" s="233" t="str">
        <f>IFERROR(VLOOKUP($V$7,'4°C'!$A$104:$BV$174,23,0),"")</f>
        <v/>
      </c>
      <c r="R24" s="205"/>
      <c r="S24" s="206"/>
      <c r="T24" s="100"/>
      <c r="U24" s="100"/>
      <c r="V24" s="100"/>
      <c r="W24" s="100"/>
    </row>
    <row r="25" spans="2:24" ht="129" customHeight="1">
      <c r="B25" s="257" t="s">
        <v>5</v>
      </c>
      <c r="C25" s="245" t="s">
        <v>508</v>
      </c>
      <c r="D25" s="205"/>
      <c r="E25" s="205"/>
      <c r="F25" s="206"/>
      <c r="G25" s="166" t="str">
        <f>IFERROR(VLOOKUP(V7,'4°C'!A13:CA52,25,0),"")</f>
        <v>A</v>
      </c>
      <c r="H25" s="233" t="str">
        <f>IFERROR(VLOOKUP(V7,'4°C'!A13:CA52,26,0),"")</f>
        <v>APRECIA LAS DIVERSAS FUNCIONES QUE A CUMPLIDO EL ARTE</v>
      </c>
      <c r="I25" s="205"/>
      <c r="J25" s="205"/>
      <c r="K25" s="206"/>
      <c r="L25" s="166"/>
      <c r="M25" s="233"/>
      <c r="N25" s="205"/>
      <c r="O25" s="206"/>
      <c r="P25" s="168" t="str">
        <f>IFERROR(VLOOKUP($V$7,'4°C'!$A$104:$BV$174,25,0),"")</f>
        <v/>
      </c>
      <c r="Q25" s="233" t="str">
        <f>IFERROR(VLOOKUP($V$7,'4°C'!$A$104:$BV$174,26,0),"")</f>
        <v/>
      </c>
      <c r="R25" s="205"/>
      <c r="S25" s="206"/>
      <c r="T25" s="100"/>
      <c r="U25" s="100"/>
      <c r="V25" s="100"/>
      <c r="W25" s="100"/>
    </row>
    <row r="26" spans="2:24" ht="145.5" customHeight="1">
      <c r="B26" s="202"/>
      <c r="C26" s="245" t="s">
        <v>509</v>
      </c>
      <c r="D26" s="205"/>
      <c r="E26" s="205"/>
      <c r="F26" s="206"/>
      <c r="G26" s="166" t="str">
        <f>IFERROR(VLOOKUP(V7,'4°C'!A13:CA52,27,0),"")</f>
        <v>A</v>
      </c>
      <c r="H26" s="233" t="str">
        <f>IFERROR(VLOOKUP(V7,'4°C'!A13:CA52,28,0),"")</f>
        <v>Crea proyectos artísticos que comunican de manera efectiva.</v>
      </c>
      <c r="I26" s="205"/>
      <c r="J26" s="205"/>
      <c r="K26" s="206"/>
      <c r="L26" s="166"/>
      <c r="M26" s="233"/>
      <c r="N26" s="205"/>
      <c r="O26" s="206"/>
      <c r="P26" s="168" t="str">
        <f>IFERROR(VLOOKUP($V$7,'4°C'!$A$104:$BV$174,27,0),"")</f>
        <v/>
      </c>
      <c r="Q26" s="233" t="str">
        <f>IFERROR(VLOOKUP($V$7,'4°C'!$A$104:$BV$174,28,0),"")</f>
        <v/>
      </c>
      <c r="R26" s="205"/>
      <c r="S26" s="206"/>
      <c r="T26" s="100"/>
      <c r="U26" s="100"/>
      <c r="V26" s="100"/>
      <c r="W26" s="100"/>
    </row>
    <row r="27" spans="2:24" ht="131.25" customHeight="1">
      <c r="B27" s="246" t="s">
        <v>6</v>
      </c>
      <c r="C27" s="245" t="s">
        <v>510</v>
      </c>
      <c r="D27" s="205"/>
      <c r="E27" s="205"/>
      <c r="F27" s="206"/>
      <c r="G27" s="166" t="str">
        <f>IFERROR(VLOOKUP(V7,'4°C'!A13:CA52,30,0),"")</f>
        <v>A</v>
      </c>
      <c r="H27" s="233" t="str">
        <f>IFERROR(VLOOKUP(V7,'4°C'!A13:CA52,31,0),"")</f>
        <v>Se comunica de manera eficaz mediante diversos tipos de discursos, infiere el tema, propósito, hechos y conclusiones.</v>
      </c>
      <c r="I27" s="205"/>
      <c r="J27" s="205"/>
      <c r="K27" s="206"/>
      <c r="L27" s="166"/>
      <c r="M27" s="233"/>
      <c r="N27" s="205"/>
      <c r="O27" s="206"/>
      <c r="P27" s="168" t="str">
        <f>IFERROR(VLOOKUP($V$7,'4°C'!$A$104:$BV$174,30,0),"")</f>
        <v/>
      </c>
      <c r="Q27" s="233" t="str">
        <f>IFERROR(VLOOKUP($V$7,'4°C'!$A$104:$BV$174,31,0),"")</f>
        <v/>
      </c>
      <c r="R27" s="205"/>
      <c r="S27" s="206"/>
      <c r="T27" s="100"/>
      <c r="U27" s="100"/>
      <c r="V27" s="100"/>
      <c r="W27" s="100"/>
    </row>
    <row r="28" spans="2:24" ht="132.75" customHeight="1">
      <c r="B28" s="201"/>
      <c r="C28" s="245" t="s">
        <v>511</v>
      </c>
      <c r="D28" s="205"/>
      <c r="E28" s="205"/>
      <c r="F28" s="206"/>
      <c r="G28" s="166" t="str">
        <f>IFERROR(VLOOKUP(V7,'4°C'!A13:CA52,32,0),"")</f>
        <v>A</v>
      </c>
      <c r="H28" s="233" t="str">
        <f>IFERROR(VLOOKUP(V7,'4°C'!A13:CA52,33,0),"")</f>
        <v>Lee comprendiendo la información de textos discontinuos y continuos con estructuras complejas y vocabulario variado.</v>
      </c>
      <c r="I28" s="205"/>
      <c r="J28" s="205"/>
      <c r="K28" s="206"/>
      <c r="L28" s="166"/>
      <c r="M28" s="233"/>
      <c r="N28" s="205"/>
      <c r="O28" s="206"/>
      <c r="P28" s="168" t="str">
        <f>IFERROR(VLOOKUP($V$7,'4°C'!$A$104:$BV$174,32,0),"")</f>
        <v/>
      </c>
      <c r="Q28" s="233" t="str">
        <f>IFERROR(VLOOKUP($V$7,'4°C'!$A$104:$BV$174,33,0),"")</f>
        <v/>
      </c>
      <c r="R28" s="205"/>
      <c r="S28" s="206"/>
      <c r="T28" s="100"/>
      <c r="U28" s="100"/>
      <c r="V28" s="100"/>
      <c r="W28" s="100"/>
    </row>
    <row r="29" spans="2:24" ht="141.75" customHeight="1">
      <c r="B29" s="202"/>
      <c r="C29" s="245" t="s">
        <v>512</v>
      </c>
      <c r="D29" s="205"/>
      <c r="E29" s="205"/>
      <c r="F29" s="206"/>
      <c r="G29" s="166" t="str">
        <f>IFERROR(VLOOKUP(V7,'4°C'!A13:BV128,34,0),"")</f>
        <v>A</v>
      </c>
      <c r="H29" s="233" t="str">
        <f>IFERROR(VLOOKUP(V7,'4°C'!A13:CA52,35,0),"")</f>
        <v>Adecúa su texto al destinatario, propósito y el registro a partir de su experiencia previa y de fuentes de información complementaria.</v>
      </c>
      <c r="I29" s="205"/>
      <c r="J29" s="205"/>
      <c r="K29" s="206"/>
      <c r="L29" s="166"/>
      <c r="M29" s="233"/>
      <c r="N29" s="205"/>
      <c r="O29" s="206"/>
      <c r="P29" s="168" t="str">
        <f>IFERROR(VLOOKUP($V$7,'4°C'!$A$104:$BV$174,34,0),"")</f>
        <v/>
      </c>
      <c r="Q29" s="233" t="str">
        <f>IFERROR(VLOOKUP($V$7,'4°C'!$A$104:$BV$174,35,0),"")</f>
        <v/>
      </c>
      <c r="R29" s="205"/>
      <c r="S29" s="206"/>
      <c r="T29" s="100"/>
      <c r="U29" s="100"/>
      <c r="V29" s="100"/>
      <c r="W29" s="100"/>
    </row>
    <row r="30" spans="2:24" ht="148.5" customHeight="1">
      <c r="B30" s="246" t="s">
        <v>513</v>
      </c>
      <c r="C30" s="245" t="s">
        <v>514</v>
      </c>
      <c r="D30" s="205"/>
      <c r="E30" s="205"/>
      <c r="F30" s="206"/>
      <c r="G30" s="166" t="str">
        <f>IFERROR(VLOOKUP(V7,'4°C'!A13:CA52,37,0),"")</f>
        <v>A</v>
      </c>
      <c r="H30" s="233" t="str">
        <f>IFERROR(VLOOKUP(V7,'4°C'!A13:CA52,38,0),"")</f>
        <v>El estudiante se comunica en inglés con vocabulario apropiado. El volumen y la entonación son adecuados en la pronunciación de los vocabularios.</v>
      </c>
      <c r="I30" s="205"/>
      <c r="J30" s="205"/>
      <c r="K30" s="206"/>
      <c r="L30" s="166"/>
      <c r="M30" s="233"/>
      <c r="N30" s="205"/>
      <c r="O30" s="206"/>
      <c r="P30" s="168" t="str">
        <f>IFERROR(VLOOKUP($V$7,'4°C'!$A$104:$BV$174,37,0),"")</f>
        <v/>
      </c>
      <c r="Q30" s="233" t="str">
        <f>IFERROR(VLOOKUP($V$7,'4°C'!$A$104:$BV$174,38,0),"")</f>
        <v/>
      </c>
      <c r="R30" s="205"/>
      <c r="S30" s="206"/>
      <c r="T30" s="100"/>
      <c r="U30" s="100"/>
      <c r="V30" s="100"/>
      <c r="W30" s="100"/>
    </row>
    <row r="31" spans="2:24" ht="194.25" customHeight="1">
      <c r="B31" s="201"/>
      <c r="C31" s="245" t="s">
        <v>515</v>
      </c>
      <c r="D31" s="205"/>
      <c r="E31" s="205"/>
      <c r="F31" s="206"/>
      <c r="G31" s="166" t="str">
        <f>IFERROR(VLOOKUP(V7,'4°C'!A13:CA52,39,0),"")</f>
        <v>A</v>
      </c>
      <c r="H31" s="233" t="str">
        <f>IFERROR(VLOOKUP(V7,'4°C'!A13:CA52,40,0),"")</f>
        <v xml:space="preserve">El estudiante comprende los textos que lee en inglés, reconociendo relaciones lógicas (Clarroom language, All about me, my body) en la información entregada. </v>
      </c>
      <c r="I31" s="205"/>
      <c r="J31" s="205"/>
      <c r="K31" s="206"/>
      <c r="L31" s="166"/>
      <c r="M31" s="233"/>
      <c r="N31" s="205"/>
      <c r="O31" s="206"/>
      <c r="P31" s="168" t="str">
        <f>IFERROR(VLOOKUP($V$7,'4°C'!$A$104:$BV$174,39,0),"")</f>
        <v/>
      </c>
      <c r="Q31" s="233" t="str">
        <f>IFERROR(VLOOKUP($V$7,'4°C'!$A$104:$BV$174,40,0),"")</f>
        <v/>
      </c>
      <c r="R31" s="205"/>
      <c r="S31" s="206"/>
      <c r="T31" s="100"/>
      <c r="U31" s="100"/>
      <c r="V31" s="100"/>
      <c r="W31" s="100"/>
    </row>
    <row r="32" spans="2:24" ht="190.5" customHeight="1">
      <c r="B32" s="202"/>
      <c r="C32" s="245" t="s">
        <v>516</v>
      </c>
      <c r="D32" s="205"/>
      <c r="E32" s="205"/>
      <c r="F32" s="206"/>
      <c r="G32" s="166" t="str">
        <f>IFERROR(VLOOKUP(V7,'4°C'!A13:CA52,41,0),"")</f>
        <v>A</v>
      </c>
      <c r="H32" s="233" t="str">
        <f>IFERROR(VLOOKUP(V7,'4°C'!A13:CA52,42,0),"")</f>
        <v xml:space="preserve">El estudiante escribe oraciones en inglés, relacionando sus ideas con vocabulario cotidiano y construcciones gramaticales simples. </v>
      </c>
      <c r="I32" s="205"/>
      <c r="J32" s="205"/>
      <c r="K32" s="206"/>
      <c r="L32" s="166"/>
      <c r="M32" s="233"/>
      <c r="N32" s="205"/>
      <c r="O32" s="206"/>
      <c r="P32" s="168" t="str">
        <f>IFERROR(VLOOKUP($V$7,'4°C'!$A$104:$BV$174,41,0),"")</f>
        <v/>
      </c>
      <c r="Q32" s="233" t="str">
        <f>IFERROR(VLOOKUP($V$7,'4°C'!$A$104:$BV$174,42,0),"")</f>
        <v/>
      </c>
      <c r="R32" s="205"/>
      <c r="S32" s="206"/>
      <c r="T32" s="100"/>
      <c r="U32" s="100"/>
      <c r="V32" s="100"/>
      <c r="W32" s="100"/>
    </row>
    <row r="33" spans="2:23" ht="180" customHeight="1">
      <c r="B33" s="246" t="s">
        <v>517</v>
      </c>
      <c r="C33" s="245" t="s">
        <v>518</v>
      </c>
      <c r="D33" s="205"/>
      <c r="E33" s="205"/>
      <c r="F33" s="206"/>
      <c r="G33" s="166" t="str">
        <f>IFERROR(VLOOKUP(V7,'4°C'!A13:CA52,44,0),"")</f>
        <v>B</v>
      </c>
      <c r="H33" s="233" t="str">
        <f>IFERROR(VLOOKUP(V7,'4°C'!A13:CA52,45,0),"")</f>
        <v>Tiene dificultad en resolver problemas con números racionales y notación científica. No comprende propiedades y operaciones</v>
      </c>
      <c r="I33" s="205"/>
      <c r="J33" s="205"/>
      <c r="K33" s="206"/>
      <c r="L33" s="166"/>
      <c r="M33" s="233"/>
      <c r="N33" s="205"/>
      <c r="O33" s="206"/>
      <c r="P33" s="168" t="str">
        <f>IFERROR(VLOOKUP($V$7,'4°C'!$A$104:$BV$174,44,0),"")</f>
        <v/>
      </c>
      <c r="Q33" s="233" t="str">
        <f>IFERROR(VLOOKUP($V$7,'4°C'!$A$104:$BV$174,45,0),"")</f>
        <v/>
      </c>
      <c r="R33" s="205"/>
      <c r="S33" s="206"/>
      <c r="T33" s="100"/>
      <c r="U33" s="100"/>
      <c r="V33" s="100"/>
      <c r="W33" s="100"/>
    </row>
    <row r="34" spans="2:23" ht="185.25" customHeight="1">
      <c r="B34" s="201"/>
      <c r="C34" s="245" t="s">
        <v>519</v>
      </c>
      <c r="D34" s="205"/>
      <c r="E34" s="205"/>
      <c r="F34" s="206"/>
      <c r="G34" s="166" t="str">
        <f>IFERROR(VLOOKUP(V7,'4°C'!A13:CA52,46,0),"")</f>
        <v>C</v>
      </c>
      <c r="H34" s="233" t="str">
        <f>IFERROR(VLOOKUP(V7,'4°C'!A13:CA52,47,0),"")</f>
        <v>Se encuentra en inicio de aprendizaje</v>
      </c>
      <c r="I34" s="205"/>
      <c r="J34" s="205"/>
      <c r="K34" s="206"/>
      <c r="L34" s="166"/>
      <c r="M34" s="233"/>
      <c r="N34" s="205"/>
      <c r="O34" s="206"/>
      <c r="P34" s="168" t="str">
        <f>IFERROR(VLOOKUP($V$7,'4°C'!$A$104:$BV$174,46,0),"")</f>
        <v/>
      </c>
      <c r="Q34" s="233" t="str">
        <f>IFERROR(VLOOKUP($V$7,'4°C'!$A$104:$BV$174,47,0),"")</f>
        <v/>
      </c>
      <c r="R34" s="205"/>
      <c r="S34" s="206"/>
      <c r="T34" s="100"/>
      <c r="U34" s="100"/>
      <c r="V34" s="100"/>
      <c r="W34" s="100"/>
    </row>
    <row r="35" spans="2:23" ht="154.5" customHeight="1">
      <c r="B35" s="201"/>
      <c r="C35" s="245" t="s">
        <v>520</v>
      </c>
      <c r="D35" s="205"/>
      <c r="E35" s="205"/>
      <c r="F35" s="206"/>
      <c r="G35" s="166" t="str">
        <f>IFERROR(VLOOKUP(V7,'4°C'!A13:CA52,48,0),"")</f>
        <v>A</v>
      </c>
      <c r="H35" s="233" t="str">
        <f>IFERROR(VLOOKUP(V7,'4°C'!A13:CA52,49,0),"")</f>
        <v>Resuelve problemas de relaciones entre la medida de sus lados de un triángulo rectángulo. tiene dificultad en calcular longitudes y ángulos</v>
      </c>
      <c r="I35" s="205"/>
      <c r="J35" s="205"/>
      <c r="K35" s="206"/>
      <c r="L35" s="166"/>
      <c r="M35" s="233"/>
      <c r="N35" s="205"/>
      <c r="O35" s="206"/>
      <c r="P35" s="168" t="str">
        <f>IFERROR(VLOOKUP($V$7,'4°C'!$A$104:$BV$174,48,0),"")</f>
        <v/>
      </c>
      <c r="Q35" s="233" t="str">
        <f>IFERROR(VLOOKUP($V$7,'4°C'!$A$104:$BV$174,49,0),"")</f>
        <v/>
      </c>
      <c r="R35" s="205"/>
      <c r="S35" s="206"/>
      <c r="T35" s="100"/>
      <c r="U35" s="100"/>
      <c r="V35" s="100"/>
      <c r="W35" s="100"/>
    </row>
    <row r="36" spans="2:23" ht="153" customHeight="1">
      <c r="B36" s="202"/>
      <c r="C36" s="245" t="s">
        <v>521</v>
      </c>
      <c r="D36" s="205"/>
      <c r="E36" s="205"/>
      <c r="F36" s="206"/>
      <c r="G36" s="166" t="str">
        <f>IFERROR(VLOOKUP(V7,'4°C'!A13:CA52,50,0),"")</f>
        <v>A</v>
      </c>
      <c r="H36" s="233" t="str">
        <f>IFERROR(VLOOKUP(V7,'4°C'!A13:CA52,51,0),"")</f>
        <v>Resuelve problemas sobre población y muestra, identifica variables. Tiene dificutad en interpretar la información contenida</v>
      </c>
      <c r="I36" s="205"/>
      <c r="J36" s="205"/>
      <c r="K36" s="206"/>
      <c r="L36" s="166"/>
      <c r="M36" s="233"/>
      <c r="N36" s="205"/>
      <c r="O36" s="206"/>
      <c r="P36" s="168" t="str">
        <f>IFERROR(VLOOKUP($V$7,'4°C'!$A$104:$BV$174,50,0),"")</f>
        <v/>
      </c>
      <c r="Q36" s="233" t="str">
        <f>IFERROR(VLOOKUP($V$7,'4°C'!$A$104:$BV$174,51,0),"")</f>
        <v/>
      </c>
      <c r="R36" s="205"/>
      <c r="S36" s="206"/>
      <c r="T36" s="100"/>
      <c r="U36" s="100"/>
      <c r="V36" s="100"/>
      <c r="W36" s="100"/>
    </row>
    <row r="37" spans="2:23" ht="199.5" customHeight="1">
      <c r="B37" s="246" t="s">
        <v>522</v>
      </c>
      <c r="C37" s="245" t="s">
        <v>523</v>
      </c>
      <c r="D37" s="205"/>
      <c r="E37" s="205"/>
      <c r="F37" s="206"/>
      <c r="G37" s="166" t="str">
        <f>IFERROR(VLOOKUP(V7,'4°C'!A13:CA52,53,0),"")</f>
        <v>B</v>
      </c>
      <c r="H37" s="233" t="str">
        <f>IFERROR(VLOOKUP(V7,'4°C'!A13:CA52,54,0),"")</f>
        <v>El estudiante en esta competencia está en proceso, porque puede problematizar y platear hipótesis, pero presenta dificultad para diseñar estrategias para la indagación de una situación</v>
      </c>
      <c r="I37" s="205"/>
      <c r="J37" s="205"/>
      <c r="K37" s="206"/>
      <c r="L37" s="166"/>
      <c r="M37" s="233"/>
      <c r="N37" s="205"/>
      <c r="O37" s="206"/>
      <c r="P37" s="168" t="str">
        <f>IFERROR(VLOOKUP($V$7,'4°C'!$A$104:$BV$174,53,0),"")</f>
        <v/>
      </c>
      <c r="Q37" s="233" t="str">
        <f>IFERROR(VLOOKUP($V$7,'4°C'!$A$104:$BV$174,54,0),"")</f>
        <v/>
      </c>
      <c r="R37" s="205"/>
      <c r="S37" s="206"/>
      <c r="T37" s="100"/>
      <c r="U37" s="100"/>
      <c r="V37" s="100"/>
      <c r="W37" s="100"/>
    </row>
    <row r="38" spans="2:23" ht="199.5" customHeight="1">
      <c r="B38" s="201"/>
      <c r="C38" s="245" t="s">
        <v>524</v>
      </c>
      <c r="D38" s="205"/>
      <c r="E38" s="205"/>
      <c r="F38" s="206"/>
      <c r="G38" s="166" t="str">
        <f>IFERROR(VLOOKUP(V7,'4°C'!A13:CA52,55,0),"")</f>
        <v>A</v>
      </c>
      <c r="H38" s="233" t="str">
        <f>IFERROR(VLOOKUP(V7,'4°C'!A13:CA52,56,0),"")</f>
        <v>El estudiante logró este nivel ya que puede comprender y usar conocimientos y evaluar las implicancias del saber y del quehacer científico y tecnológico</v>
      </c>
      <c r="I38" s="205"/>
      <c r="J38" s="205"/>
      <c r="K38" s="206"/>
      <c r="L38" s="166"/>
      <c r="M38" s="233"/>
      <c r="N38" s="205"/>
      <c r="O38" s="206"/>
      <c r="P38" s="168" t="str">
        <f>IFERROR(VLOOKUP($V$7,'4°C'!$A$104:$BV$174,55,0),"")</f>
        <v/>
      </c>
      <c r="Q38" s="233" t="str">
        <f>IFERROR(VLOOKUP($V$7,'4°C'!$A$104:$BV$174,56,0),"")</f>
        <v/>
      </c>
      <c r="R38" s="205"/>
      <c r="S38" s="206"/>
      <c r="T38" s="100"/>
      <c r="U38" s="100"/>
      <c r="V38" s="100"/>
      <c r="W38" s="100"/>
    </row>
    <row r="39" spans="2:23" ht="199.5" customHeight="1">
      <c r="B39" s="202"/>
      <c r="C39" s="245" t="s">
        <v>525</v>
      </c>
      <c r="D39" s="205"/>
      <c r="E39" s="205"/>
      <c r="F39" s="206"/>
      <c r="G39" s="166" t="str">
        <f>IFERROR(VLOOKUP(V7,'4°C'!A13:CA52,57,0),"")</f>
        <v>B</v>
      </c>
      <c r="H39" s="233" t="str">
        <f>IFERROR(VLOOKUP(V7,'4°C'!A13:CA52,58,0),"")</f>
        <v>El estudiante está en situación  proceso en esta competencia, porque evidencia capacidades para determinar, diseñar, implementar, pero no logra evaluar el funcionamiento de la alternativa de solución tecnológica a un problema</v>
      </c>
      <c r="I39" s="205"/>
      <c r="J39" s="205"/>
      <c r="K39" s="206"/>
      <c r="L39" s="166"/>
      <c r="M39" s="233"/>
      <c r="N39" s="205"/>
      <c r="O39" s="206"/>
      <c r="P39" s="168" t="str">
        <f>IFERROR(VLOOKUP($V$7,'4°C'!$A$104:$BV$174,57,0),"")</f>
        <v/>
      </c>
      <c r="Q39" s="233" t="str">
        <f>IFERROR(VLOOKUP($V$7,'4°C'!$A$104:$BV$174,58,0),"")</f>
        <v/>
      </c>
      <c r="R39" s="205"/>
      <c r="S39" s="206"/>
      <c r="T39" s="100"/>
      <c r="U39" s="100"/>
      <c r="V39" s="100"/>
      <c r="W39" s="100"/>
    </row>
    <row r="40" spans="2:23" ht="199.5" customHeight="1">
      <c r="B40" s="246" t="s">
        <v>526</v>
      </c>
      <c r="C40" s="245" t="s">
        <v>527</v>
      </c>
      <c r="D40" s="205"/>
      <c r="E40" s="205"/>
      <c r="F40" s="206"/>
      <c r="G40" s="166" t="str">
        <f>IFERROR(VLOOKUP(V7,'4°C'!A13:CA52,60,0),"")</f>
        <v>A</v>
      </c>
      <c r="H40" s="233" t="str">
        <f>IFERROR(VLOOKUP(V7,'4°C'!A13:CA52,61,0),"")</f>
        <v>Logra reconocer la importancia de los sacramentos asumiendo su compromiso de vivirla.</v>
      </c>
      <c r="I40" s="205"/>
      <c r="J40" s="205"/>
      <c r="K40" s="206"/>
      <c r="L40" s="166"/>
      <c r="M40" s="233"/>
      <c r="N40" s="205"/>
      <c r="O40" s="206"/>
      <c r="P40" s="168" t="str">
        <f>IFERROR(VLOOKUP($V$7,'4°C'!$A$104:$BV$174,60,0),"")</f>
        <v/>
      </c>
      <c r="Q40" s="233" t="str">
        <f>IFERROR(VLOOKUP($V$7,'4°C'!$A$104:$BV$174,61,0),"")</f>
        <v/>
      </c>
      <c r="R40" s="205"/>
      <c r="S40" s="206"/>
      <c r="T40" s="100"/>
      <c r="U40" s="100"/>
      <c r="V40" s="100"/>
      <c r="W40" s="100"/>
    </row>
    <row r="41" spans="2:23" ht="199.5" customHeight="1">
      <c r="B41" s="202"/>
      <c r="C41" s="245" t="s">
        <v>528</v>
      </c>
      <c r="D41" s="205"/>
      <c r="E41" s="205"/>
      <c r="F41" s="206"/>
      <c r="G41" s="166" t="str">
        <f>IFERROR(VLOOKUP(V7,'4°C'!A13:CA52,62,0),"")</f>
        <v>B</v>
      </c>
      <c r="H41" s="233" t="str">
        <f>IFERROR(VLOOKUP(V7,'4°C'!A13:CA52,63,0),"")</f>
        <v>Aún le falta valorar las situaciones concretas de la vida según los principios de Jesucristo.</v>
      </c>
      <c r="I41" s="205"/>
      <c r="J41" s="205"/>
      <c r="K41" s="206"/>
      <c r="L41" s="166"/>
      <c r="M41" s="233"/>
      <c r="N41" s="205"/>
      <c r="O41" s="206"/>
      <c r="P41" s="168" t="str">
        <f>IFERROR(VLOOKUP($V$7,'4°C'!$A$104:$BV$174,62,0),"")</f>
        <v/>
      </c>
      <c r="Q41" s="233" t="str">
        <f>IFERROR(VLOOKUP($V$7,'4°C'!$A$104:$BV$174,63,0),"")</f>
        <v/>
      </c>
      <c r="R41" s="205"/>
      <c r="S41" s="206"/>
      <c r="T41" s="100"/>
      <c r="U41" s="100"/>
      <c r="V41" s="100"/>
      <c r="W41" s="100"/>
    </row>
    <row r="42" spans="2:23" ht="199.5" customHeight="1">
      <c r="B42" s="170" t="s">
        <v>529</v>
      </c>
      <c r="C42" s="245" t="s">
        <v>530</v>
      </c>
      <c r="D42" s="205"/>
      <c r="E42" s="205"/>
      <c r="F42" s="206"/>
      <c r="G42" s="166" t="str">
        <f>IFERROR(VLOOKUP(V7,'4°C'!A13:CA52,65,0),"")</f>
        <v>A</v>
      </c>
      <c r="H42" s="233" t="str">
        <f>IFERROR(VLOOKUP(V7,'4°C'!A13:CA52,66,0),"")</f>
        <v>Crea propuesta de valor al recopilar y analizar la información sobre generalidades del cerdo y formular una racioón balanceada-</v>
      </c>
      <c r="I42" s="205"/>
      <c r="J42" s="205"/>
      <c r="K42" s="206"/>
      <c r="L42" s="166"/>
      <c r="M42" s="233"/>
      <c r="N42" s="205"/>
      <c r="O42" s="206"/>
      <c r="P42" s="168" t="str">
        <f>IFERROR(VLOOKUP($V$7,'4°C'!$A$104:$BV$174,65,0),"")</f>
        <v/>
      </c>
      <c r="Q42" s="233" t="str">
        <f>IFERROR(VLOOKUP($V$7,'4°C'!$A$104:$BV$174,66,0),"")</f>
        <v/>
      </c>
      <c r="R42" s="205"/>
      <c r="S42" s="206"/>
      <c r="T42" s="100"/>
      <c r="U42" s="100"/>
      <c r="V42" s="100"/>
      <c r="W42" s="100"/>
    </row>
    <row r="43" spans="2:23" ht="15.75" customHeight="1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</row>
    <row r="44" spans="2:23" ht="23.25" customHeight="1">
      <c r="B44" s="256" t="s">
        <v>12</v>
      </c>
      <c r="C44" s="193"/>
      <c r="D44" s="193"/>
      <c r="E44" s="193"/>
      <c r="F44" s="211"/>
      <c r="G44" s="247" t="s">
        <v>493</v>
      </c>
      <c r="H44" s="205"/>
      <c r="I44" s="205"/>
      <c r="J44" s="205"/>
      <c r="K44" s="206"/>
      <c r="L44" s="247" t="s">
        <v>494</v>
      </c>
      <c r="M44" s="205"/>
      <c r="N44" s="205"/>
      <c r="O44" s="206"/>
      <c r="P44" s="247" t="s">
        <v>495</v>
      </c>
      <c r="Q44" s="205"/>
      <c r="R44" s="205"/>
      <c r="S44" s="206"/>
      <c r="T44" s="100"/>
      <c r="U44" s="100"/>
      <c r="V44" s="100"/>
      <c r="W44" s="100"/>
    </row>
    <row r="45" spans="2:23" ht="53.25" customHeight="1">
      <c r="B45" s="212"/>
      <c r="C45" s="223"/>
      <c r="D45" s="223"/>
      <c r="E45" s="223"/>
      <c r="F45" s="213"/>
      <c r="G45" s="171" t="s">
        <v>496</v>
      </c>
      <c r="H45" s="248" t="s">
        <v>497</v>
      </c>
      <c r="I45" s="205"/>
      <c r="J45" s="205"/>
      <c r="K45" s="206"/>
      <c r="L45" s="171" t="s">
        <v>496</v>
      </c>
      <c r="M45" s="248" t="s">
        <v>497</v>
      </c>
      <c r="N45" s="205"/>
      <c r="O45" s="206"/>
      <c r="P45" s="171" t="s">
        <v>496</v>
      </c>
      <c r="Q45" s="248" t="s">
        <v>497</v>
      </c>
      <c r="R45" s="205"/>
      <c r="S45" s="206"/>
      <c r="T45" s="100"/>
      <c r="U45" s="100"/>
      <c r="V45" s="100"/>
      <c r="W45" s="100"/>
    </row>
    <row r="46" spans="2:23" ht="108.75" customHeight="1">
      <c r="B46" s="248" t="s">
        <v>531</v>
      </c>
      <c r="C46" s="205"/>
      <c r="D46" s="205"/>
      <c r="E46" s="205"/>
      <c r="F46" s="206"/>
      <c r="G46" s="166" t="str">
        <f>IFERROR(VLOOKUP(V7,'4°C'!A13:CA52,68,0),"")</f>
        <v>A</v>
      </c>
      <c r="H46" s="233" t="str">
        <f>IFERROR(VLOOKUP(V7,'4°C'!A13:CA52,69,0),"")</f>
        <v>Lograste los aprendizajes esperados al interactuar dentro de los espacios virtuales.</v>
      </c>
      <c r="I46" s="205"/>
      <c r="J46" s="205"/>
      <c r="K46" s="206"/>
      <c r="L46" s="166"/>
      <c r="M46" s="233"/>
      <c r="N46" s="205"/>
      <c r="O46" s="206"/>
      <c r="P46" s="167" t="str">
        <f>IFERROR(VLOOKUP($V$7,'4°C'!$A$104:$BV$174,68,0),"")</f>
        <v/>
      </c>
      <c r="Q46" s="233" t="str">
        <f>IFERROR(VLOOKUP($V$7,'4°C'!$A$104:$BV$174,69,0),"")</f>
        <v/>
      </c>
      <c r="R46" s="205"/>
      <c r="S46" s="206"/>
      <c r="T46" s="100"/>
      <c r="U46" s="100"/>
      <c r="V46" s="100"/>
      <c r="W46" s="100"/>
    </row>
    <row r="47" spans="2:23" ht="112.5" customHeight="1">
      <c r="B47" s="248" t="s">
        <v>532</v>
      </c>
      <c r="C47" s="205"/>
      <c r="D47" s="205"/>
      <c r="E47" s="205"/>
      <c r="F47" s="206"/>
      <c r="G47" s="166" t="str">
        <f>IFERROR(VLOOKUP(V7,'4°C'!A13:CA52,70,0),"")</f>
        <v>A</v>
      </c>
      <c r="H47" s="233" t="str">
        <f>IFERROR(VLOOKUP(V7,'4°C'!A13:CA52,71,0),"")</f>
        <v>Lograste alcanzar los aprendizajes esperados de manera autónoma.</v>
      </c>
      <c r="I47" s="205"/>
      <c r="J47" s="205"/>
      <c r="K47" s="206"/>
      <c r="L47" s="166"/>
      <c r="M47" s="233"/>
      <c r="N47" s="205"/>
      <c r="O47" s="206"/>
      <c r="P47" s="168" t="str">
        <f>IFERROR(VLOOKUP($V$7,'4°C'!$A$104:$BV$174,70,0),"")</f>
        <v/>
      </c>
      <c r="Q47" s="233" t="str">
        <f>IFERROR(VLOOKUP($V$7,'4°C'!$A$104:$BV$174,71,0),"")</f>
        <v/>
      </c>
      <c r="R47" s="205"/>
      <c r="S47" s="206"/>
      <c r="T47" s="100"/>
      <c r="U47" s="100"/>
      <c r="V47" s="100"/>
      <c r="W47" s="100"/>
    </row>
    <row r="48" spans="2:23" ht="15.75" customHeight="1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</row>
    <row r="49" spans="2:23" ht="15.75" customHeight="1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</row>
    <row r="50" spans="2:23" ht="15.75" customHeight="1">
      <c r="B50" s="100"/>
      <c r="C50" s="253" t="s">
        <v>533</v>
      </c>
      <c r="D50" s="199"/>
      <c r="E50" s="199"/>
      <c r="F50" s="199"/>
      <c r="G50" s="199"/>
      <c r="H50" s="199"/>
      <c r="I50" s="199"/>
      <c r="J50" s="199"/>
      <c r="K50" s="199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</row>
    <row r="51" spans="2:23" ht="15.75" customHeight="1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</row>
    <row r="52" spans="2:23" ht="19.5" customHeight="1">
      <c r="B52" s="7"/>
      <c r="C52" s="254" t="s">
        <v>534</v>
      </c>
      <c r="D52" s="193"/>
      <c r="E52" s="193"/>
      <c r="F52" s="211"/>
      <c r="G52" s="255" t="s">
        <v>13</v>
      </c>
      <c r="H52" s="205"/>
      <c r="I52" s="205"/>
      <c r="J52" s="205"/>
      <c r="K52" s="206"/>
      <c r="L52" s="237" t="s">
        <v>14</v>
      </c>
      <c r="M52" s="205"/>
      <c r="N52" s="205"/>
      <c r="O52" s="205"/>
      <c r="P52" s="238" t="s">
        <v>15</v>
      </c>
      <c r="Q52" s="100"/>
      <c r="R52" s="100"/>
      <c r="S52" s="100"/>
      <c r="T52" s="100"/>
      <c r="U52" s="100"/>
      <c r="V52" s="100"/>
      <c r="W52" s="100"/>
    </row>
    <row r="53" spans="2:23" ht="19.5" customHeight="1">
      <c r="B53" s="7"/>
      <c r="C53" s="212"/>
      <c r="D53" s="223"/>
      <c r="E53" s="223"/>
      <c r="F53" s="213"/>
      <c r="G53" s="239" t="s">
        <v>51</v>
      </c>
      <c r="H53" s="205"/>
      <c r="I53" s="206"/>
      <c r="J53" s="239" t="s">
        <v>52</v>
      </c>
      <c r="K53" s="206"/>
      <c r="L53" s="239" t="s">
        <v>51</v>
      </c>
      <c r="M53" s="206"/>
      <c r="N53" s="239" t="s">
        <v>52</v>
      </c>
      <c r="O53" s="205"/>
      <c r="P53" s="202"/>
      <c r="Q53" s="100"/>
      <c r="R53" s="100"/>
      <c r="S53" s="100"/>
      <c r="T53" s="100"/>
      <c r="U53" s="100"/>
      <c r="V53" s="100"/>
      <c r="W53" s="100"/>
    </row>
    <row r="54" spans="2:23" ht="30" customHeight="1">
      <c r="B54" s="7"/>
      <c r="C54" s="172" t="s">
        <v>493</v>
      </c>
      <c r="D54" s="173"/>
      <c r="E54" s="173"/>
      <c r="F54" s="174"/>
      <c r="G54" s="252">
        <f>IFERROR(VLOOKUP(V7,'4°C'!A13:CA52,73,0),"")</f>
        <v>5</v>
      </c>
      <c r="H54" s="205"/>
      <c r="I54" s="206"/>
      <c r="J54" s="252">
        <f>IFERROR(VLOOKUP(V7,'4°C'!A13:CA52,74,0),"")</f>
        <v>4</v>
      </c>
      <c r="K54" s="206"/>
      <c r="L54" s="252">
        <f>IFERROR(VLOOKUP(V7,'4°C'!A13:CA52,76,0),"")</f>
        <v>0</v>
      </c>
      <c r="M54" s="206"/>
      <c r="N54" s="252">
        <f>IFERROR(VLOOKUP(V7,'4°C'!A13:CA52,77,0),"")</f>
        <v>1</v>
      </c>
      <c r="O54" s="205"/>
      <c r="P54" s="175" t="str">
        <f>IFERROR(VLOOKUP(V7,'4°C'!A13:CA52,79,0),"")</f>
        <v>A</v>
      </c>
      <c r="Q54" s="100"/>
      <c r="R54" s="100"/>
      <c r="S54" s="100"/>
      <c r="T54" s="100"/>
      <c r="U54" s="100"/>
      <c r="V54" s="100"/>
      <c r="W54" s="100"/>
    </row>
    <row r="55" spans="2:23" ht="30" customHeight="1">
      <c r="B55" s="7"/>
      <c r="C55" s="249" t="s">
        <v>494</v>
      </c>
      <c r="D55" s="205"/>
      <c r="E55" s="205"/>
      <c r="F55" s="206"/>
      <c r="G55" s="252"/>
      <c r="H55" s="205"/>
      <c r="I55" s="206"/>
      <c r="J55" s="252"/>
      <c r="K55" s="206"/>
      <c r="L55" s="252"/>
      <c r="M55" s="206"/>
      <c r="N55" s="252"/>
      <c r="O55" s="205"/>
      <c r="P55" s="176"/>
      <c r="Q55" s="100"/>
      <c r="R55" s="100"/>
      <c r="S55" s="100"/>
      <c r="T55" s="100"/>
      <c r="U55" s="100"/>
      <c r="V55" s="100"/>
      <c r="W55" s="100"/>
    </row>
    <row r="56" spans="2:23" ht="30" customHeight="1">
      <c r="B56" s="7"/>
      <c r="C56" s="249" t="s">
        <v>495</v>
      </c>
      <c r="D56" s="205"/>
      <c r="E56" s="205"/>
      <c r="F56" s="206"/>
      <c r="G56" s="252"/>
      <c r="H56" s="205"/>
      <c r="I56" s="206"/>
      <c r="J56" s="252"/>
      <c r="K56" s="206"/>
      <c r="L56" s="252"/>
      <c r="M56" s="206"/>
      <c r="N56" s="252"/>
      <c r="O56" s="205"/>
      <c r="P56" s="176"/>
      <c r="Q56" s="100"/>
      <c r="R56" s="100"/>
      <c r="S56" s="100"/>
      <c r="T56" s="100"/>
      <c r="U56" s="100"/>
      <c r="V56" s="100"/>
      <c r="W56" s="100"/>
    </row>
    <row r="57" spans="2:23" ht="15.75" customHeight="1">
      <c r="B57" s="7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</row>
    <row r="58" spans="2:23" ht="15.75" customHeight="1">
      <c r="B58" s="7"/>
      <c r="C58" s="243" t="s">
        <v>535</v>
      </c>
      <c r="D58" s="193"/>
      <c r="E58" s="193"/>
      <c r="F58" s="211"/>
      <c r="G58" s="250"/>
      <c r="H58" s="193"/>
      <c r="I58" s="193"/>
      <c r="J58" s="193"/>
      <c r="K58" s="193"/>
      <c r="L58" s="211"/>
      <c r="M58" s="177"/>
      <c r="N58" s="177"/>
      <c r="O58" s="7"/>
      <c r="P58" s="100"/>
      <c r="Q58" s="100"/>
      <c r="R58" s="100"/>
      <c r="S58" s="100"/>
      <c r="T58" s="100"/>
      <c r="U58" s="100"/>
      <c r="V58" s="100"/>
      <c r="W58" s="100"/>
    </row>
    <row r="59" spans="2:23" ht="15.75" customHeight="1">
      <c r="B59" s="7"/>
      <c r="C59" s="216"/>
      <c r="D59" s="199"/>
      <c r="E59" s="199"/>
      <c r="F59" s="218"/>
      <c r="G59" s="216"/>
      <c r="H59" s="199"/>
      <c r="I59" s="199"/>
      <c r="J59" s="199"/>
      <c r="K59" s="199"/>
      <c r="L59" s="218"/>
      <c r="M59" s="177"/>
      <c r="N59" s="177"/>
      <c r="O59" s="7"/>
      <c r="P59" s="100"/>
      <c r="Q59" s="100"/>
      <c r="R59" s="100"/>
      <c r="S59" s="100"/>
      <c r="T59" s="100"/>
      <c r="U59" s="100"/>
      <c r="V59" s="100"/>
      <c r="W59" s="100"/>
    </row>
    <row r="60" spans="2:23" ht="15.75" customHeight="1">
      <c r="B60" s="7"/>
      <c r="C60" s="216"/>
      <c r="D60" s="199"/>
      <c r="E60" s="199"/>
      <c r="F60" s="218"/>
      <c r="G60" s="216"/>
      <c r="H60" s="199"/>
      <c r="I60" s="199"/>
      <c r="J60" s="199"/>
      <c r="K60" s="199"/>
      <c r="L60" s="218"/>
      <c r="M60" s="177"/>
      <c r="N60" s="177"/>
      <c r="O60" s="7"/>
      <c r="P60" s="100"/>
      <c r="Q60" s="100"/>
      <c r="R60" s="100"/>
      <c r="S60" s="100"/>
      <c r="T60" s="100"/>
      <c r="U60" s="100"/>
      <c r="V60" s="100"/>
      <c r="W60" s="100"/>
    </row>
    <row r="61" spans="2:23" ht="15.75" customHeight="1">
      <c r="B61" s="7"/>
      <c r="C61" s="216"/>
      <c r="D61" s="199"/>
      <c r="E61" s="199"/>
      <c r="F61" s="218"/>
      <c r="G61" s="216"/>
      <c r="H61" s="199"/>
      <c r="I61" s="199"/>
      <c r="J61" s="199"/>
      <c r="K61" s="199"/>
      <c r="L61" s="218"/>
      <c r="M61" s="177"/>
      <c r="N61" s="177"/>
      <c r="O61" s="7"/>
      <c r="P61" s="100"/>
      <c r="Q61" s="100"/>
      <c r="R61" s="100"/>
      <c r="S61" s="100"/>
      <c r="T61" s="100"/>
      <c r="U61" s="100"/>
      <c r="V61" s="100"/>
      <c r="W61" s="100"/>
    </row>
    <row r="62" spans="2:23" ht="15.75" customHeight="1">
      <c r="B62" s="7"/>
      <c r="C62" s="212"/>
      <c r="D62" s="223"/>
      <c r="E62" s="223"/>
      <c r="F62" s="213"/>
      <c r="G62" s="212"/>
      <c r="H62" s="223"/>
      <c r="I62" s="223"/>
      <c r="J62" s="223"/>
      <c r="K62" s="223"/>
      <c r="L62" s="213"/>
      <c r="M62" s="177"/>
      <c r="N62" s="177"/>
      <c r="O62" s="7"/>
      <c r="P62" s="100"/>
      <c r="Q62" s="100"/>
      <c r="R62" s="100"/>
      <c r="S62" s="100"/>
      <c r="T62" s="100"/>
      <c r="U62" s="100"/>
      <c r="V62" s="100"/>
      <c r="W62" s="100"/>
    </row>
    <row r="63" spans="2:23" ht="15.75" customHeight="1">
      <c r="B63" s="7"/>
      <c r="C63" s="251" t="s">
        <v>536</v>
      </c>
      <c r="D63" s="199"/>
      <c r="E63" s="199"/>
      <c r="F63" s="199"/>
      <c r="G63" s="199"/>
      <c r="H63" s="199"/>
      <c r="I63" s="199"/>
      <c r="J63" s="199"/>
      <c r="K63" s="199"/>
      <c r="L63" s="199"/>
      <c r="M63" s="199"/>
      <c r="N63" s="199"/>
      <c r="O63" s="7"/>
      <c r="P63" s="100"/>
      <c r="Q63" s="100"/>
      <c r="R63" s="100"/>
      <c r="S63" s="100"/>
      <c r="T63" s="100"/>
      <c r="U63" s="100"/>
      <c r="V63" s="100"/>
      <c r="W63" s="100"/>
    </row>
    <row r="64" spans="2:23" ht="15.75" customHeight="1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</row>
    <row r="65" spans="2:23" ht="15.75" customHeight="1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</row>
    <row r="66" spans="2:23" ht="15.75" customHeight="1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</row>
    <row r="67" spans="2:23" ht="15.75" customHeight="1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</row>
    <row r="68" spans="2:23" ht="15.75" customHeight="1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</row>
    <row r="69" spans="2:23" ht="15.75" customHeight="1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</row>
    <row r="70" spans="2:23" ht="15.75" customHeight="1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</row>
    <row r="71" spans="2:23" ht="15.75" customHeight="1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</row>
    <row r="72" spans="2:23" ht="15.75" customHeight="1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</row>
    <row r="73" spans="2:23" ht="15.75" customHeight="1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</row>
    <row r="74" spans="2:23" ht="15.75" customHeight="1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</row>
    <row r="75" spans="2:23" ht="15.75" customHeight="1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</row>
    <row r="76" spans="2:23" ht="15.75" customHeight="1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</row>
    <row r="77" spans="2:23" ht="15.75" customHeight="1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</row>
    <row r="78" spans="2:23" ht="15.75" customHeight="1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</row>
    <row r="79" spans="2:23" ht="15.75" customHeight="1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</row>
    <row r="80" spans="2:23" ht="15.75" customHeight="1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</row>
    <row r="81" spans="2:23" ht="15.75" customHeight="1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</row>
    <row r="82" spans="2:23" ht="15.75" customHeight="1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</row>
    <row r="83" spans="2:23" ht="15.75" customHeight="1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</row>
    <row r="84" spans="2:23" ht="15.75" customHeight="1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</row>
    <row r="85" spans="2:23" ht="15.75" customHeight="1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</row>
    <row r="86" spans="2:23" ht="15.75" customHeight="1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</row>
    <row r="87" spans="2:23" ht="15.75" customHeight="1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</row>
    <row r="88" spans="2:23" ht="15.75" customHeight="1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</row>
    <row r="89" spans="2:23" ht="15.75" customHeight="1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</row>
    <row r="90" spans="2:23" ht="15.75" customHeight="1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</row>
    <row r="91" spans="2:23" ht="15.75" customHeight="1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</row>
    <row r="92" spans="2:23" ht="15.75" customHeight="1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</row>
    <row r="93" spans="2:23" ht="15.75" customHeight="1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</row>
    <row r="94" spans="2:23" ht="15.75" customHeight="1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</row>
    <row r="95" spans="2:23" ht="15.75" customHeight="1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</row>
    <row r="96" spans="2:23" ht="15.75" customHeight="1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</row>
    <row r="97" spans="2:23" ht="15.75" customHeight="1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</row>
    <row r="98" spans="2:23" ht="15.75" customHeight="1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</row>
    <row r="99" spans="2:23" ht="15.75" customHeight="1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</row>
    <row r="100" spans="2:23" ht="15.75" customHeight="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</row>
    <row r="101" spans="2:23" ht="15.75" customHeight="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</row>
    <row r="102" spans="2:23" ht="15.75" customHeight="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</row>
    <row r="103" spans="2:23" ht="15.75" customHeight="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</row>
    <row r="104" spans="2:23" ht="15.75" customHeight="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</row>
    <row r="105" spans="2:23" ht="15.75" customHeight="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</row>
    <row r="106" spans="2:23" ht="15.75" customHeight="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</row>
    <row r="107" spans="2:23" ht="15.75" customHeight="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</row>
    <row r="108" spans="2:23" ht="15.75" customHeight="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</row>
    <row r="109" spans="2:23" ht="15.75" customHeight="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</row>
    <row r="110" spans="2:23" ht="15.75" customHeight="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</row>
    <row r="111" spans="2:23" ht="15.75" customHeight="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</row>
    <row r="112" spans="2:23" ht="15.75" customHeight="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</row>
    <row r="113" spans="2:23" ht="15.75" customHeight="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</row>
    <row r="114" spans="2:23" ht="15.75" customHeight="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</row>
    <row r="115" spans="2:23" ht="15.75" customHeight="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</row>
    <row r="116" spans="2:23" ht="15.75" customHeight="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</row>
    <row r="117" spans="2:23" ht="15.75" customHeight="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</row>
    <row r="118" spans="2:23" ht="15.75" customHeight="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</row>
    <row r="119" spans="2:23" ht="15.75" customHeight="1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</row>
    <row r="120" spans="2:23" ht="15.75" customHeight="1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</row>
    <row r="121" spans="2:23" ht="15.75" customHeight="1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</row>
    <row r="122" spans="2:23" ht="15.75" customHeight="1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</row>
    <row r="123" spans="2:23" ht="15.75" customHeight="1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</row>
    <row r="124" spans="2:23" ht="15.75" customHeight="1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</row>
    <row r="125" spans="2:23" ht="15.75" customHeight="1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</row>
    <row r="126" spans="2:23" ht="15.75" customHeight="1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</row>
    <row r="127" spans="2:23" ht="15.75" customHeight="1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</row>
    <row r="128" spans="2:23" ht="15.75" customHeight="1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</row>
    <row r="129" spans="2:23" ht="15.75" customHeight="1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</row>
    <row r="130" spans="2:23" ht="15.75" customHeight="1"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</row>
    <row r="131" spans="2:23" ht="15.75" customHeight="1"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</row>
    <row r="132" spans="2:23" ht="15.75" customHeight="1"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</row>
    <row r="133" spans="2:23" ht="15.75" customHeight="1"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</row>
    <row r="134" spans="2:23" ht="15.75" customHeight="1"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</row>
    <row r="135" spans="2:23" ht="15.75" customHeight="1"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</row>
    <row r="136" spans="2:23" ht="15.75" customHeight="1"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</row>
    <row r="137" spans="2:23" ht="15.75" customHeight="1"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</row>
    <row r="138" spans="2:23" ht="15.75" customHeight="1"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</row>
    <row r="139" spans="2:23" ht="15.75" customHeight="1"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</row>
    <row r="140" spans="2:23" ht="15.75" customHeight="1"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</row>
    <row r="141" spans="2:23" ht="15.75" customHeight="1"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</row>
    <row r="142" spans="2:23" ht="15.75" customHeight="1"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</row>
    <row r="143" spans="2:23" ht="15.75" customHeight="1"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</row>
    <row r="144" spans="2:23" ht="15.75" customHeight="1"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</row>
    <row r="145" spans="2:23" ht="15.75" customHeight="1"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</row>
    <row r="146" spans="2:23" ht="15.75" customHeight="1"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</row>
    <row r="147" spans="2:23" ht="15.75" customHeight="1"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</row>
    <row r="148" spans="2:23" ht="15.75" customHeight="1"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</row>
    <row r="149" spans="2:23" ht="15.75" customHeight="1"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</row>
    <row r="150" spans="2:23" ht="15.75" customHeight="1"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</row>
    <row r="151" spans="2:23" ht="15.75" customHeight="1"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</row>
    <row r="152" spans="2:23" ht="15.75" customHeight="1"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</row>
    <row r="153" spans="2:23" ht="15.75" customHeight="1"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</row>
    <row r="154" spans="2:23" ht="15.75" customHeight="1"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</row>
    <row r="155" spans="2:23" ht="15.75" customHeight="1"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</row>
    <row r="156" spans="2:23" ht="15.75" customHeight="1"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</row>
    <row r="157" spans="2:23" ht="15.75" customHeight="1"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</row>
    <row r="158" spans="2:23" ht="15.75" customHeight="1"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</row>
    <row r="159" spans="2:23" ht="15.75" customHeight="1"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</row>
    <row r="160" spans="2:23" ht="15.75" customHeight="1"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</row>
    <row r="161" spans="2:23" ht="15.75" customHeight="1"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</row>
    <row r="162" spans="2:23" ht="15.75" customHeight="1"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</row>
    <row r="163" spans="2:23" ht="15.75" customHeight="1"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</row>
    <row r="164" spans="2:23" ht="15.75" customHeight="1"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</row>
    <row r="165" spans="2:23" ht="15.75" customHeight="1"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</row>
    <row r="166" spans="2:23" ht="15.75" customHeight="1"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</row>
    <row r="167" spans="2:23" ht="15.75" customHeight="1"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</row>
    <row r="168" spans="2:23" ht="15.75" customHeight="1"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  <c r="V168" s="100"/>
      <c r="W168" s="100"/>
    </row>
    <row r="169" spans="2:23" ht="15.75" customHeight="1"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</row>
    <row r="170" spans="2:23" ht="15.75" customHeight="1"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</row>
    <row r="171" spans="2:23" ht="15.75" customHeight="1"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</row>
    <row r="172" spans="2:23" ht="15.75" customHeight="1"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</row>
    <row r="173" spans="2:23" ht="15.75" customHeight="1"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</row>
    <row r="174" spans="2:23" ht="15.75" customHeight="1"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</row>
    <row r="175" spans="2:23" ht="15.75" customHeight="1"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</row>
    <row r="176" spans="2:23" ht="15.75" customHeight="1"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</row>
    <row r="177" spans="2:23" ht="15.75" customHeight="1"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</row>
    <row r="178" spans="2:23" ht="15.75" customHeight="1"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</row>
    <row r="179" spans="2:23" ht="15.75" customHeight="1"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</row>
    <row r="180" spans="2:23" ht="15.75" customHeight="1"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</row>
    <row r="181" spans="2:23" ht="15.75" customHeight="1"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</row>
    <row r="182" spans="2:23" ht="15.75" customHeight="1"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</row>
    <row r="183" spans="2:23" ht="15.75" customHeight="1"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</row>
    <row r="184" spans="2:23" ht="15.75" customHeight="1"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</row>
    <row r="185" spans="2:23" ht="15.75" customHeight="1"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</row>
    <row r="186" spans="2:23" ht="15.75" customHeight="1"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</row>
    <row r="187" spans="2:23" ht="15.75" customHeight="1"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</row>
    <row r="188" spans="2:23" ht="15.75" customHeight="1"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</row>
    <row r="189" spans="2:23" ht="15.75" customHeight="1"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</row>
    <row r="190" spans="2:23" ht="15.75" customHeight="1"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</row>
    <row r="191" spans="2:23" ht="15.75" customHeight="1"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</row>
    <row r="192" spans="2:23" ht="15.75" customHeight="1"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</row>
    <row r="193" spans="2:23" ht="15.75" customHeight="1"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</row>
    <row r="194" spans="2:23" ht="15.75" customHeight="1"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</row>
    <row r="195" spans="2:23" ht="15.75" customHeight="1"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</row>
    <row r="196" spans="2:23" ht="15.75" customHeight="1"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</row>
    <row r="197" spans="2:23" ht="15.75" customHeight="1"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</row>
    <row r="198" spans="2:23" ht="15.75" customHeight="1"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</row>
    <row r="199" spans="2:23" ht="15.75" customHeight="1"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</row>
    <row r="200" spans="2:23" ht="15.75" customHeight="1"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</row>
    <row r="201" spans="2:23" ht="15.75" customHeight="1"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</row>
    <row r="202" spans="2:23" ht="15.75" customHeight="1"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</row>
    <row r="203" spans="2:23" ht="15.75" customHeight="1"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</row>
    <row r="204" spans="2:23" ht="15.75" customHeight="1"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</row>
    <row r="205" spans="2:23" ht="15.75" customHeight="1"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</row>
    <row r="206" spans="2:23" ht="15.75" customHeight="1"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</row>
    <row r="207" spans="2:23" ht="15.75" customHeight="1"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</row>
    <row r="208" spans="2:23" ht="15.75" customHeight="1"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</row>
    <row r="209" spans="2:23" ht="15.75" customHeight="1"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</row>
    <row r="210" spans="2:23" ht="15.75" customHeight="1"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</row>
    <row r="211" spans="2:23" ht="15.75" customHeight="1"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</row>
    <row r="212" spans="2:23" ht="15.75" customHeight="1"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</row>
    <row r="213" spans="2:23" ht="15.75" customHeight="1"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</row>
    <row r="214" spans="2:23" ht="15.75" customHeight="1"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</row>
    <row r="215" spans="2:23" ht="15.75" customHeight="1"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</row>
    <row r="216" spans="2:23" ht="15.75" customHeight="1"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</row>
    <row r="217" spans="2:23" ht="15.75" customHeight="1"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</row>
    <row r="218" spans="2:23" ht="15.75" customHeight="1">
      <c r="B218" s="100"/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</row>
    <row r="219" spans="2:23" ht="15.75" customHeight="1">
      <c r="B219" s="100"/>
      <c r="C219" s="100"/>
      <c r="D219" s="100"/>
      <c r="E219" s="100"/>
      <c r="F219" s="100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</row>
    <row r="220" spans="2:23" ht="15.75" customHeight="1">
      <c r="B220" s="100"/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</row>
    <row r="221" spans="2:23" ht="15.75" customHeight="1">
      <c r="B221" s="100"/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</row>
    <row r="222" spans="2:23" ht="15.75" customHeight="1">
      <c r="B222" s="100"/>
      <c r="C222" s="100"/>
      <c r="D222" s="100"/>
      <c r="E222" s="100"/>
      <c r="F222" s="100"/>
      <c r="G222" s="100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  <c r="U222" s="100"/>
      <c r="V222" s="100"/>
      <c r="W222" s="100"/>
    </row>
    <row r="223" spans="2:23" ht="15.75" customHeight="1">
      <c r="B223" s="100"/>
      <c r="C223" s="100"/>
      <c r="D223" s="100"/>
      <c r="E223" s="100"/>
      <c r="F223" s="100"/>
      <c r="G223" s="100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0"/>
      <c r="T223" s="100"/>
      <c r="U223" s="100"/>
      <c r="V223" s="100"/>
      <c r="W223" s="100"/>
    </row>
    <row r="224" spans="2:23" ht="15.75" customHeight="1">
      <c r="B224" s="100"/>
      <c r="C224" s="100"/>
      <c r="D224" s="100"/>
      <c r="E224" s="100"/>
      <c r="F224" s="100"/>
      <c r="G224" s="100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00"/>
      <c r="T224" s="100"/>
      <c r="U224" s="100"/>
      <c r="V224" s="100"/>
      <c r="W224" s="100"/>
    </row>
    <row r="225" spans="2:23" ht="15.75" customHeight="1">
      <c r="B225" s="100"/>
      <c r="C225" s="100"/>
      <c r="D225" s="100"/>
      <c r="E225" s="100"/>
      <c r="F225" s="100"/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/>
      <c r="T225" s="100"/>
      <c r="U225" s="100"/>
      <c r="V225" s="100"/>
      <c r="W225" s="100"/>
    </row>
    <row r="226" spans="2:23" ht="15.75" customHeight="1">
      <c r="B226" s="100"/>
      <c r="C226" s="100"/>
      <c r="D226" s="100"/>
      <c r="E226" s="100"/>
      <c r="F226" s="100"/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</row>
    <row r="227" spans="2:23" ht="15.75" customHeight="1">
      <c r="B227" s="100"/>
      <c r="C227" s="100"/>
      <c r="D227" s="100"/>
      <c r="E227" s="100"/>
      <c r="F227" s="100"/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</row>
    <row r="228" spans="2:23" ht="15.75" customHeight="1">
      <c r="B228" s="100"/>
      <c r="C228" s="100"/>
      <c r="D228" s="100"/>
      <c r="E228" s="100"/>
      <c r="F228" s="100"/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  <c r="U228" s="100"/>
      <c r="V228" s="100"/>
      <c r="W228" s="100"/>
    </row>
    <row r="229" spans="2:23" ht="15.75" customHeight="1">
      <c r="B229" s="100"/>
      <c r="C229" s="100"/>
      <c r="D229" s="100"/>
      <c r="E229" s="100"/>
      <c r="F229" s="100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  <c r="U229" s="100"/>
      <c r="V229" s="100"/>
      <c r="W229" s="100"/>
    </row>
    <row r="230" spans="2:23" ht="15.75" customHeight="1">
      <c r="B230" s="100"/>
      <c r="C230" s="100"/>
      <c r="D230" s="100"/>
      <c r="E230" s="100"/>
      <c r="F230" s="100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  <c r="U230" s="100"/>
      <c r="V230" s="100"/>
      <c r="W230" s="100"/>
    </row>
    <row r="231" spans="2:23" ht="15.75" customHeight="1">
      <c r="B231" s="100"/>
      <c r="C231" s="100"/>
      <c r="D231" s="100"/>
      <c r="E231" s="100"/>
      <c r="F231" s="100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/>
      <c r="T231" s="100"/>
      <c r="U231" s="100"/>
      <c r="V231" s="100"/>
      <c r="W231" s="100"/>
    </row>
    <row r="232" spans="2:23" ht="15.75" customHeight="1">
      <c r="B232" s="100"/>
      <c r="C232" s="100"/>
      <c r="D232" s="100"/>
      <c r="E232" s="100"/>
      <c r="F232" s="100"/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/>
      <c r="T232" s="100"/>
      <c r="U232" s="100"/>
      <c r="V232" s="100"/>
      <c r="W232" s="100"/>
    </row>
    <row r="233" spans="2:23" ht="15.75" customHeight="1">
      <c r="B233" s="100"/>
      <c r="C233" s="100"/>
      <c r="D233" s="100"/>
      <c r="E233" s="100"/>
      <c r="F233" s="100"/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/>
      <c r="T233" s="100"/>
      <c r="U233" s="100"/>
      <c r="V233" s="100"/>
      <c r="W233" s="100"/>
    </row>
    <row r="234" spans="2:23" ht="15.75" customHeight="1">
      <c r="B234" s="100"/>
      <c r="C234" s="100"/>
      <c r="D234" s="100"/>
      <c r="E234" s="100"/>
      <c r="F234" s="100"/>
      <c r="G234" s="100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0"/>
      <c r="T234" s="100"/>
      <c r="U234" s="100"/>
      <c r="V234" s="100"/>
      <c r="W234" s="100"/>
    </row>
    <row r="235" spans="2:23" ht="15.75" customHeight="1">
      <c r="B235" s="100"/>
      <c r="C235" s="100"/>
      <c r="D235" s="100"/>
      <c r="E235" s="100"/>
      <c r="F235" s="100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00"/>
      <c r="U235" s="100"/>
      <c r="V235" s="100"/>
      <c r="W235" s="100"/>
    </row>
    <row r="236" spans="2:23" ht="15.75" customHeight="1">
      <c r="B236" s="100"/>
      <c r="C236" s="100"/>
      <c r="D236" s="100"/>
      <c r="E236" s="100"/>
      <c r="F236" s="100"/>
      <c r="G236" s="100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00"/>
      <c r="T236" s="100"/>
      <c r="U236" s="100"/>
      <c r="V236" s="100"/>
      <c r="W236" s="100"/>
    </row>
    <row r="237" spans="2:23" ht="15.75" customHeight="1">
      <c r="B237" s="100"/>
      <c r="C237" s="100"/>
      <c r="D237" s="100"/>
      <c r="E237" s="100"/>
      <c r="F237" s="100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  <c r="T237" s="100"/>
      <c r="U237" s="100"/>
      <c r="V237" s="100"/>
      <c r="W237" s="100"/>
    </row>
    <row r="238" spans="2:23" ht="15.75" customHeight="1">
      <c r="B238" s="100"/>
      <c r="C238" s="100"/>
      <c r="D238" s="100"/>
      <c r="E238" s="100"/>
      <c r="F238" s="100"/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/>
      <c r="T238" s="100"/>
      <c r="U238" s="100"/>
      <c r="V238" s="100"/>
      <c r="W238" s="100"/>
    </row>
    <row r="239" spans="2:23" ht="15.75" customHeight="1">
      <c r="B239" s="100"/>
      <c r="C239" s="100"/>
      <c r="D239" s="100"/>
      <c r="E239" s="100"/>
      <c r="F239" s="100"/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/>
      <c r="T239" s="100"/>
      <c r="U239" s="100"/>
      <c r="V239" s="100"/>
      <c r="W239" s="100"/>
    </row>
    <row r="240" spans="2:23" ht="15.75" customHeight="1">
      <c r="B240" s="100"/>
      <c r="C240" s="100"/>
      <c r="D240" s="100"/>
      <c r="E240" s="100"/>
      <c r="F240" s="100"/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/>
      <c r="T240" s="100"/>
      <c r="U240" s="100"/>
      <c r="V240" s="100"/>
      <c r="W240" s="100"/>
    </row>
    <row r="241" spans="2:23" ht="15.75" customHeight="1">
      <c r="B241" s="100"/>
      <c r="C241" s="100"/>
      <c r="D241" s="100"/>
      <c r="E241" s="100"/>
      <c r="F241" s="100"/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/>
      <c r="T241" s="100"/>
      <c r="U241" s="100"/>
      <c r="V241" s="100"/>
      <c r="W241" s="100"/>
    </row>
    <row r="242" spans="2:23" ht="15.75" customHeight="1">
      <c r="B242" s="100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</row>
    <row r="243" spans="2:23" ht="15.75" customHeight="1">
      <c r="B243" s="100"/>
      <c r="C243" s="100"/>
      <c r="D243" s="100"/>
      <c r="E243" s="100"/>
      <c r="F243" s="100"/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00"/>
      <c r="U243" s="100"/>
      <c r="V243" s="100"/>
      <c r="W243" s="100"/>
    </row>
    <row r="244" spans="2:23" ht="15.75" customHeight="1">
      <c r="B244" s="100"/>
      <c r="C244" s="100"/>
      <c r="D244" s="100"/>
      <c r="E244" s="100"/>
      <c r="F244" s="100"/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</row>
    <row r="245" spans="2:23" ht="15.75" customHeight="1">
      <c r="B245" s="100"/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</row>
    <row r="246" spans="2:23" ht="15.75" customHeight="1">
      <c r="B246" s="100"/>
      <c r="C246" s="100"/>
      <c r="D246" s="100"/>
      <c r="E246" s="100"/>
      <c r="F246" s="100"/>
      <c r="G246" s="100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00"/>
      <c r="T246" s="100"/>
      <c r="U246" s="100"/>
      <c r="V246" s="100"/>
      <c r="W246" s="100"/>
    </row>
    <row r="247" spans="2:23" ht="15.75" customHeight="1">
      <c r="B247" s="100"/>
      <c r="C247" s="100"/>
      <c r="D247" s="100"/>
      <c r="E247" s="100"/>
      <c r="F247" s="100"/>
      <c r="G247" s="100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00"/>
      <c r="T247" s="100"/>
      <c r="U247" s="100"/>
      <c r="V247" s="100"/>
      <c r="W247" s="100"/>
    </row>
    <row r="248" spans="2:23" ht="15.75" customHeight="1">
      <c r="B248" s="100"/>
      <c r="C248" s="100"/>
      <c r="D248" s="100"/>
      <c r="E248" s="100"/>
      <c r="F248" s="100"/>
      <c r="G248" s="100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00"/>
      <c r="T248" s="100"/>
      <c r="U248" s="100"/>
      <c r="V248" s="100"/>
      <c r="W248" s="100"/>
    </row>
    <row r="249" spans="2:23" ht="15.75" customHeight="1">
      <c r="B249" s="100"/>
      <c r="C249" s="100"/>
      <c r="D249" s="100"/>
      <c r="E249" s="100"/>
      <c r="F249" s="100"/>
      <c r="G249" s="100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/>
      <c r="T249" s="100"/>
      <c r="U249" s="100"/>
      <c r="V249" s="100"/>
      <c r="W249" s="100"/>
    </row>
    <row r="250" spans="2:23" ht="15.75" customHeight="1">
      <c r="B250" s="100"/>
      <c r="C250" s="100"/>
      <c r="D250" s="100"/>
      <c r="E250" s="100"/>
      <c r="F250" s="100"/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/>
      <c r="T250" s="100"/>
      <c r="U250" s="100"/>
      <c r="V250" s="100"/>
      <c r="W250" s="100"/>
    </row>
    <row r="251" spans="2:23" ht="15.75" customHeight="1">
      <c r="B251" s="100"/>
      <c r="C251" s="100"/>
      <c r="D251" s="100"/>
      <c r="E251" s="100"/>
      <c r="F251" s="100"/>
      <c r="G251" s="100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</row>
    <row r="252" spans="2:23" ht="15.75" customHeight="1">
      <c r="B252" s="100"/>
      <c r="C252" s="100"/>
      <c r="D252" s="100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/>
      <c r="T252" s="100"/>
      <c r="U252" s="100"/>
      <c r="V252" s="100"/>
      <c r="W252" s="100"/>
    </row>
    <row r="253" spans="2:23" ht="15.75" customHeight="1">
      <c r="B253" s="100"/>
      <c r="C253" s="100"/>
      <c r="D253" s="100"/>
      <c r="E253" s="100"/>
      <c r="F253" s="100"/>
      <c r="G253" s="100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/>
      <c r="T253" s="100"/>
      <c r="U253" s="100"/>
      <c r="V253" s="100"/>
      <c r="W253" s="100"/>
    </row>
    <row r="254" spans="2:23" ht="15.75" customHeight="1">
      <c r="B254" s="100"/>
      <c r="C254" s="100"/>
      <c r="D254" s="100"/>
      <c r="E254" s="100"/>
      <c r="F254" s="100"/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/>
      <c r="T254" s="100"/>
      <c r="U254" s="100"/>
      <c r="V254" s="100"/>
      <c r="W254" s="100"/>
    </row>
    <row r="255" spans="2:23" ht="15.75" customHeight="1">
      <c r="B255" s="100"/>
      <c r="C255" s="100"/>
      <c r="D255" s="100"/>
      <c r="E255" s="100"/>
      <c r="F255" s="100"/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/>
      <c r="T255" s="100"/>
      <c r="U255" s="100"/>
      <c r="V255" s="100"/>
      <c r="W255" s="100"/>
    </row>
    <row r="256" spans="2:23" ht="15.75" customHeight="1">
      <c r="B256" s="100"/>
      <c r="C256" s="100"/>
      <c r="D256" s="100"/>
      <c r="E256" s="100"/>
      <c r="F256" s="100"/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/>
      <c r="T256" s="100"/>
      <c r="U256" s="100"/>
      <c r="V256" s="100"/>
      <c r="W256" s="100"/>
    </row>
    <row r="257" spans="2:23" ht="15.75" customHeight="1">
      <c r="B257" s="100"/>
      <c r="C257" s="100"/>
      <c r="D257" s="100"/>
      <c r="E257" s="100"/>
      <c r="F257" s="100"/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/>
      <c r="T257" s="100"/>
      <c r="U257" s="100"/>
      <c r="V257" s="100"/>
      <c r="W257" s="100"/>
    </row>
    <row r="258" spans="2:23" ht="15.75" customHeight="1">
      <c r="B258" s="100"/>
      <c r="C258" s="100"/>
      <c r="D258" s="100"/>
      <c r="E258" s="100"/>
      <c r="F258" s="100"/>
      <c r="G258" s="100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00"/>
      <c r="T258" s="100"/>
      <c r="U258" s="100"/>
      <c r="V258" s="100"/>
      <c r="W258" s="100"/>
    </row>
    <row r="259" spans="2:23" ht="15.75" customHeight="1">
      <c r="B259" s="100"/>
      <c r="C259" s="100"/>
      <c r="D259" s="100"/>
      <c r="E259" s="100"/>
      <c r="F259" s="100"/>
      <c r="G259" s="100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00"/>
      <c r="T259" s="100"/>
      <c r="U259" s="100"/>
      <c r="V259" s="100"/>
      <c r="W259" s="100"/>
    </row>
    <row r="260" spans="2:23" ht="15.75" customHeight="1">
      <c r="B260" s="100"/>
      <c r="C260" s="100"/>
      <c r="D260" s="100"/>
      <c r="E260" s="100"/>
      <c r="F260" s="100"/>
      <c r="G260" s="100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00"/>
      <c r="T260" s="100"/>
      <c r="U260" s="100"/>
      <c r="V260" s="100"/>
      <c r="W260" s="100"/>
    </row>
    <row r="261" spans="2:23" ht="15.75" customHeight="1">
      <c r="B261" s="100"/>
      <c r="C261" s="100"/>
      <c r="D261" s="100"/>
      <c r="E261" s="100"/>
      <c r="F261" s="100"/>
      <c r="G261" s="100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00"/>
      <c r="T261" s="100"/>
      <c r="U261" s="100"/>
      <c r="V261" s="100"/>
      <c r="W261" s="100"/>
    </row>
    <row r="262" spans="2:23" ht="15.75" customHeight="1">
      <c r="B262" s="100"/>
      <c r="C262" s="100"/>
      <c r="D262" s="100"/>
      <c r="E262" s="100"/>
      <c r="F262" s="100"/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/>
      <c r="T262" s="100"/>
      <c r="U262" s="100"/>
      <c r="V262" s="100"/>
      <c r="W262" s="100"/>
    </row>
    <row r="263" spans="2:23" ht="15.75" customHeight="1">
      <c r="B263" s="100"/>
      <c r="C263" s="100"/>
      <c r="D263" s="100"/>
      <c r="E263" s="100"/>
      <c r="F263" s="100"/>
      <c r="G263" s="100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0"/>
      <c r="T263" s="100"/>
      <c r="U263" s="100"/>
      <c r="V263" s="100"/>
      <c r="W263" s="100"/>
    </row>
    <row r="264" spans="2:23" ht="15.75" customHeight="1"/>
    <row r="265" spans="2:23" ht="15.75" customHeight="1"/>
    <row r="266" spans="2:23" ht="15.75" customHeight="1"/>
    <row r="267" spans="2:23" ht="15.75" customHeight="1"/>
    <row r="268" spans="2:23" ht="15.75" customHeight="1"/>
    <row r="269" spans="2:23" ht="15.75" customHeight="1"/>
    <row r="270" spans="2:23" ht="15.75" customHeight="1"/>
    <row r="271" spans="2:23" ht="15.75" customHeight="1"/>
    <row r="272" spans="2:23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86">
    <mergeCell ref="B11:F11"/>
    <mergeCell ref="G11:K11"/>
    <mergeCell ref="B13:F13"/>
    <mergeCell ref="G13:R13"/>
    <mergeCell ref="C20:F20"/>
    <mergeCell ref="C21:F21"/>
    <mergeCell ref="B7:F7"/>
    <mergeCell ref="B12:F12"/>
    <mergeCell ref="B15:B16"/>
    <mergeCell ref="C15:F16"/>
    <mergeCell ref="B17:B18"/>
    <mergeCell ref="C17:F17"/>
    <mergeCell ref="B19:B21"/>
    <mergeCell ref="B8:F8"/>
    <mergeCell ref="G8:L8"/>
    <mergeCell ref="B9:F9"/>
    <mergeCell ref="G9:L9"/>
    <mergeCell ref="M9:N9"/>
    <mergeCell ref="O9:R9"/>
    <mergeCell ref="B10:F10"/>
    <mergeCell ref="G10:L10"/>
    <mergeCell ref="M10:N10"/>
    <mergeCell ref="O10:R10"/>
    <mergeCell ref="C29:F29"/>
    <mergeCell ref="C30:F30"/>
    <mergeCell ref="C31:F31"/>
    <mergeCell ref="C32:F32"/>
    <mergeCell ref="B25:B26"/>
    <mergeCell ref="C25:F25"/>
    <mergeCell ref="C26:F26"/>
    <mergeCell ref="B27:B29"/>
    <mergeCell ref="C27:F27"/>
    <mergeCell ref="C28:F28"/>
    <mergeCell ref="B30:B32"/>
    <mergeCell ref="C38:F38"/>
    <mergeCell ref="C39:F39"/>
    <mergeCell ref="B40:B41"/>
    <mergeCell ref="C40:F40"/>
    <mergeCell ref="C41:F41"/>
    <mergeCell ref="C42:F42"/>
    <mergeCell ref="B44:F45"/>
    <mergeCell ref="B46:F46"/>
    <mergeCell ref="B47:F47"/>
    <mergeCell ref="B33:B36"/>
    <mergeCell ref="C33:F33"/>
    <mergeCell ref="C34:F34"/>
    <mergeCell ref="C35:F35"/>
    <mergeCell ref="C36:F36"/>
    <mergeCell ref="B37:B39"/>
    <mergeCell ref="C37:F37"/>
    <mergeCell ref="H17:K17"/>
    <mergeCell ref="H18:K18"/>
    <mergeCell ref="H19:K19"/>
    <mergeCell ref="H20:K20"/>
    <mergeCell ref="H21:K21"/>
    <mergeCell ref="H22:K22"/>
    <mergeCell ref="H23:K23"/>
    <mergeCell ref="H24:K24"/>
    <mergeCell ref="H25:K25"/>
    <mergeCell ref="H26:K26"/>
    <mergeCell ref="H27:K27"/>
    <mergeCell ref="H28:K28"/>
    <mergeCell ref="H29:K29"/>
    <mergeCell ref="H30:K30"/>
    <mergeCell ref="H31:K31"/>
    <mergeCell ref="H32:K32"/>
    <mergeCell ref="H33:K33"/>
    <mergeCell ref="H34:K34"/>
    <mergeCell ref="H35:K35"/>
    <mergeCell ref="H36:K36"/>
    <mergeCell ref="H37:K37"/>
    <mergeCell ref="H38:K38"/>
    <mergeCell ref="H39:K39"/>
    <mergeCell ref="H40:K40"/>
    <mergeCell ref="H41:K41"/>
    <mergeCell ref="H42:K42"/>
    <mergeCell ref="G44:K44"/>
    <mergeCell ref="H45:K45"/>
    <mergeCell ref="H46:K46"/>
    <mergeCell ref="H47:K47"/>
    <mergeCell ref="C50:K50"/>
    <mergeCell ref="C52:F53"/>
    <mergeCell ref="G52:K52"/>
    <mergeCell ref="G53:I53"/>
    <mergeCell ref="J53:K53"/>
    <mergeCell ref="C56:F56"/>
    <mergeCell ref="C58:F62"/>
    <mergeCell ref="G58:L62"/>
    <mergeCell ref="C63:N63"/>
    <mergeCell ref="G54:I54"/>
    <mergeCell ref="J54:K54"/>
    <mergeCell ref="C55:F55"/>
    <mergeCell ref="G55:I55"/>
    <mergeCell ref="J55:K55"/>
    <mergeCell ref="G56:I56"/>
    <mergeCell ref="J56:K56"/>
    <mergeCell ref="L54:M54"/>
    <mergeCell ref="N54:O54"/>
    <mergeCell ref="L55:M55"/>
    <mergeCell ref="N55:O55"/>
    <mergeCell ref="L56:M56"/>
    <mergeCell ref="N56:O56"/>
    <mergeCell ref="Q21:S21"/>
    <mergeCell ref="Q22:S22"/>
    <mergeCell ref="Q23:S23"/>
    <mergeCell ref="Q24:S24"/>
    <mergeCell ref="Q25:S25"/>
    <mergeCell ref="Q26:S26"/>
    <mergeCell ref="Q27:S27"/>
    <mergeCell ref="M24:O24"/>
    <mergeCell ref="M25:O25"/>
    <mergeCell ref="M26:O26"/>
    <mergeCell ref="M34:O34"/>
    <mergeCell ref="Q34:S34"/>
    <mergeCell ref="M35:O35"/>
    <mergeCell ref="Q35:S35"/>
    <mergeCell ref="M36:O36"/>
    <mergeCell ref="Q36:S36"/>
    <mergeCell ref="Q37:S37"/>
    <mergeCell ref="M37:O37"/>
    <mergeCell ref="M38:O38"/>
    <mergeCell ref="M39:O39"/>
    <mergeCell ref="M40:O40"/>
    <mergeCell ref="M41:O41"/>
    <mergeCell ref="M42:O42"/>
    <mergeCell ref="L44:O44"/>
    <mergeCell ref="Q46:S46"/>
    <mergeCell ref="Q47:S47"/>
    <mergeCell ref="Q38:S38"/>
    <mergeCell ref="Q39:S39"/>
    <mergeCell ref="Q40:S40"/>
    <mergeCell ref="Q41:S41"/>
    <mergeCell ref="Q42:S42"/>
    <mergeCell ref="P44:S44"/>
    <mergeCell ref="Q45:S45"/>
    <mergeCell ref="M45:O45"/>
    <mergeCell ref="M46:O46"/>
    <mergeCell ref="M47:O47"/>
    <mergeCell ref="L52:O52"/>
    <mergeCell ref="P52:P53"/>
    <mergeCell ref="L53:M53"/>
    <mergeCell ref="N53:O53"/>
    <mergeCell ref="B4:S5"/>
    <mergeCell ref="G7:L7"/>
    <mergeCell ref="M7:N8"/>
    <mergeCell ref="O7:R8"/>
    <mergeCell ref="S7:S13"/>
    <mergeCell ref="C18:F18"/>
    <mergeCell ref="C19:F19"/>
    <mergeCell ref="B22:B24"/>
    <mergeCell ref="C22:F22"/>
    <mergeCell ref="C23:F23"/>
    <mergeCell ref="C24:F24"/>
    <mergeCell ref="M18:O18"/>
    <mergeCell ref="Q18:S18"/>
    <mergeCell ref="M19:O19"/>
    <mergeCell ref="Q19:S19"/>
    <mergeCell ref="Q20:S20"/>
    <mergeCell ref="M20:O20"/>
    <mergeCell ref="M21:O21"/>
    <mergeCell ref="M22:O22"/>
    <mergeCell ref="M23:O23"/>
    <mergeCell ref="M33:O33"/>
    <mergeCell ref="Q33:S33"/>
    <mergeCell ref="V7:W12"/>
    <mergeCell ref="M11:R11"/>
    <mergeCell ref="V13:W15"/>
    <mergeCell ref="G15:K15"/>
    <mergeCell ref="L15:O15"/>
    <mergeCell ref="P15:S15"/>
    <mergeCell ref="H16:K16"/>
    <mergeCell ref="Q16:S16"/>
    <mergeCell ref="Q17:S17"/>
    <mergeCell ref="M16:O16"/>
    <mergeCell ref="M17:O17"/>
    <mergeCell ref="Q31:S31"/>
    <mergeCell ref="Q32:S32"/>
    <mergeCell ref="M27:O27"/>
    <mergeCell ref="M28:O28"/>
    <mergeCell ref="M29:O29"/>
    <mergeCell ref="M30:O30"/>
    <mergeCell ref="Q30:S30"/>
    <mergeCell ref="M31:O31"/>
    <mergeCell ref="M32:O32"/>
    <mergeCell ref="Q28:S28"/>
    <mergeCell ref="Q29:S29"/>
  </mergeCells>
  <printOptions horizontalCentered="1"/>
  <pageMargins left="0.11811023622047245" right="0.11811023622047245" top="0.11811023622047245" bottom="0.11811023622047245" header="0" footer="0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4°A</vt:lpstr>
      <vt:lpstr>4°B</vt:lpstr>
      <vt:lpstr>4°C</vt:lpstr>
      <vt:lpstr>Hoja1</vt:lpstr>
      <vt:lpstr>BOLETA 4°A</vt:lpstr>
      <vt:lpstr>BOLETA 4°B</vt:lpstr>
      <vt:lpstr>BOLETA 4°C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Milagros Sanchez</cp:lastModifiedBy>
  <cp:lastPrinted>2023-06-23T16:31:59Z</cp:lastPrinted>
  <dcterms:modified xsi:type="dcterms:W3CDTF">2023-07-30T21:35:16Z</dcterms:modified>
</cp:coreProperties>
</file>