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OCUMENTS\Embedded Systems\EmbeddedSystemsProject\Documentation\"/>
    </mc:Choice>
  </mc:AlternateContent>
  <xr:revisionPtr revIDLastSave="0" documentId="13_ncr:1_{5E605FF4-E9C9-48E8-8681-79867B7B5937}" xr6:coauthVersionLast="47" xr6:coauthVersionMax="47" xr10:uidLastSave="{00000000-0000-0000-0000-000000000000}"/>
  <bookViews>
    <workbookView xWindow="-14810" yWindow="-2130" windowWidth="14900" windowHeight="17770" activeTab="1" xr2:uid="{B5FAC551-6717-451E-9ECF-BEE48E47EDAE}"/>
  </bookViews>
  <sheets>
    <sheet name="1st Order Low Pass RC Filter" sheetId="1" r:id="rId1"/>
    <sheet name="RC Band Pass Fil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B19" i="2"/>
  <c r="D19" i="2" s="1"/>
  <c r="C19" i="2"/>
  <c r="A20" i="2"/>
  <c r="A21" i="2" s="1"/>
  <c r="C20" i="2"/>
  <c r="A11" i="2"/>
  <c r="A12" i="2" s="1"/>
  <c r="A13" i="2" s="1"/>
  <c r="A14" i="2" s="1"/>
  <c r="A15" i="2" s="1"/>
  <c r="A16" i="2" s="1"/>
  <c r="A17" i="2" s="1"/>
  <c r="A18" i="2" s="1"/>
  <c r="A10" i="2"/>
  <c r="C10" i="2"/>
  <c r="B10" i="2"/>
  <c r="G10" i="2" s="1"/>
  <c r="C9" i="2"/>
  <c r="B9" i="2"/>
  <c r="D9" i="2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9" i="1"/>
  <c r="C9" i="1" s="1"/>
  <c r="B8" i="1"/>
  <c r="C8" i="1" s="1"/>
  <c r="A22" i="2" l="1"/>
  <c r="B21" i="2"/>
  <c r="C21" i="2"/>
  <c r="B20" i="2"/>
  <c r="G19" i="2"/>
  <c r="F19" i="2"/>
  <c r="E19" i="2"/>
  <c r="F10" i="2"/>
  <c r="G9" i="2"/>
  <c r="F9" i="2"/>
  <c r="C11" i="2"/>
  <c r="B11" i="2"/>
  <c r="D11" i="2" s="1"/>
  <c r="E10" i="2"/>
  <c r="D10" i="2"/>
  <c r="E9" i="2"/>
  <c r="B10" i="1"/>
  <c r="C10" i="1" s="1"/>
  <c r="B11" i="1"/>
  <c r="C11" i="1" s="1"/>
  <c r="H19" i="2" l="1"/>
  <c r="J19" i="2" s="1"/>
  <c r="I19" i="2"/>
  <c r="K19" i="2" s="1"/>
  <c r="E20" i="2"/>
  <c r="F20" i="2"/>
  <c r="G20" i="2"/>
  <c r="D20" i="2"/>
  <c r="D21" i="2"/>
  <c r="E21" i="2"/>
  <c r="F21" i="2"/>
  <c r="G21" i="2"/>
  <c r="A23" i="2"/>
  <c r="B22" i="2"/>
  <c r="C22" i="2"/>
  <c r="E11" i="2"/>
  <c r="G11" i="2"/>
  <c r="F11" i="2"/>
  <c r="C12" i="2"/>
  <c r="B12" i="2"/>
  <c r="I10" i="2"/>
  <c r="K10" i="2" s="1"/>
  <c r="I9" i="2"/>
  <c r="K9" i="2" s="1"/>
  <c r="H9" i="2"/>
  <c r="J9" i="2" s="1"/>
  <c r="H10" i="2"/>
  <c r="J10" i="2" s="1"/>
  <c r="B12" i="1"/>
  <c r="C12" i="1" s="1"/>
  <c r="I11" i="2" l="1"/>
  <c r="K11" i="2" s="1"/>
  <c r="H11" i="2"/>
  <c r="J11" i="2" s="1"/>
  <c r="L19" i="2"/>
  <c r="F22" i="2"/>
  <c r="D22" i="2"/>
  <c r="E22" i="2"/>
  <c r="G22" i="2"/>
  <c r="B23" i="2"/>
  <c r="C23" i="2"/>
  <c r="A24" i="2"/>
  <c r="I21" i="2"/>
  <c r="K21" i="2" s="1"/>
  <c r="H21" i="2"/>
  <c r="J21" i="2" s="1"/>
  <c r="H20" i="2"/>
  <c r="J20" i="2" s="1"/>
  <c r="I20" i="2"/>
  <c r="K20" i="2" s="1"/>
  <c r="G12" i="2"/>
  <c r="F12" i="2"/>
  <c r="C13" i="2"/>
  <c r="B13" i="2"/>
  <c r="D12" i="2"/>
  <c r="E12" i="2"/>
  <c r="L10" i="2"/>
  <c r="L9" i="2"/>
  <c r="B13" i="1"/>
  <c r="C13" i="1" s="1"/>
  <c r="L11" i="2" l="1"/>
  <c r="L21" i="2"/>
  <c r="L20" i="2"/>
  <c r="A25" i="2"/>
  <c r="B24" i="2"/>
  <c r="C24" i="2"/>
  <c r="D23" i="2"/>
  <c r="E23" i="2"/>
  <c r="F23" i="2"/>
  <c r="G23" i="2"/>
  <c r="H22" i="2"/>
  <c r="J22" i="2" s="1"/>
  <c r="I22" i="2"/>
  <c r="K22" i="2" s="1"/>
  <c r="I12" i="2"/>
  <c r="K12" i="2" s="1"/>
  <c r="G13" i="2"/>
  <c r="F13" i="2"/>
  <c r="D13" i="2"/>
  <c r="E13" i="2"/>
  <c r="C14" i="2"/>
  <c r="B14" i="2"/>
  <c r="H12" i="2"/>
  <c r="J12" i="2" s="1"/>
  <c r="B14" i="1"/>
  <c r="C14" i="1" s="1"/>
  <c r="L12" i="2" l="1"/>
  <c r="L22" i="2"/>
  <c r="I23" i="2"/>
  <c r="K23" i="2" s="1"/>
  <c r="H23" i="2"/>
  <c r="J23" i="2" s="1"/>
  <c r="E24" i="2"/>
  <c r="F24" i="2"/>
  <c r="G24" i="2"/>
  <c r="D24" i="2"/>
  <c r="A26" i="2"/>
  <c r="B25" i="2"/>
  <c r="C25" i="2"/>
  <c r="G14" i="2"/>
  <c r="F14" i="2"/>
  <c r="B15" i="2"/>
  <c r="C15" i="2"/>
  <c r="D14" i="2"/>
  <c r="E14" i="2"/>
  <c r="I13" i="2"/>
  <c r="K13" i="2" s="1"/>
  <c r="H13" i="2"/>
  <c r="J13" i="2" s="1"/>
  <c r="B15" i="1"/>
  <c r="C15" i="1" s="1"/>
  <c r="L23" i="2" l="1"/>
  <c r="H24" i="2"/>
  <c r="J24" i="2" s="1"/>
  <c r="I24" i="2"/>
  <c r="K24" i="2" s="1"/>
  <c r="D25" i="2"/>
  <c r="E25" i="2"/>
  <c r="F25" i="2"/>
  <c r="G25" i="2"/>
  <c r="A27" i="2"/>
  <c r="B26" i="2"/>
  <c r="C26" i="2"/>
  <c r="L13" i="2"/>
  <c r="G15" i="2"/>
  <c r="F15" i="2"/>
  <c r="C16" i="2"/>
  <c r="B16" i="2"/>
  <c r="H14" i="2"/>
  <c r="J14" i="2" s="1"/>
  <c r="I14" i="2"/>
  <c r="K14" i="2" s="1"/>
  <c r="D15" i="2"/>
  <c r="E15" i="2"/>
  <c r="B16" i="1"/>
  <c r="C16" i="1" s="1"/>
  <c r="I25" i="2" l="1"/>
  <c r="K25" i="2" s="1"/>
  <c r="H25" i="2"/>
  <c r="J25" i="2" s="1"/>
  <c r="D26" i="2"/>
  <c r="E26" i="2"/>
  <c r="F26" i="2"/>
  <c r="G26" i="2"/>
  <c r="B27" i="2"/>
  <c r="C27" i="2"/>
  <c r="A28" i="2"/>
  <c r="L24" i="2"/>
  <c r="F16" i="2"/>
  <c r="G16" i="2"/>
  <c r="B17" i="2"/>
  <c r="C17" i="2"/>
  <c r="H15" i="2"/>
  <c r="J15" i="2" s="1"/>
  <c r="I15" i="2"/>
  <c r="K15" i="2" s="1"/>
  <c r="D16" i="2"/>
  <c r="E16" i="2"/>
  <c r="L14" i="2"/>
  <c r="B17" i="1"/>
  <c r="C17" i="1" s="1"/>
  <c r="L25" i="2" l="1"/>
  <c r="D27" i="2"/>
  <c r="E27" i="2"/>
  <c r="F27" i="2"/>
  <c r="G27" i="2"/>
  <c r="C28" i="2"/>
  <c r="B28" i="2"/>
  <c r="H26" i="2"/>
  <c r="J26" i="2" s="1"/>
  <c r="I26" i="2"/>
  <c r="K26" i="2" s="1"/>
  <c r="E17" i="2"/>
  <c r="F17" i="2"/>
  <c r="G17" i="2"/>
  <c r="B18" i="2"/>
  <c r="C18" i="2"/>
  <c r="H16" i="2"/>
  <c r="J16" i="2" s="1"/>
  <c r="I16" i="2"/>
  <c r="K16" i="2" s="1"/>
  <c r="L15" i="2"/>
  <c r="D17" i="2"/>
  <c r="B18" i="1"/>
  <c r="C18" i="1" s="1"/>
  <c r="L26" i="2" l="1"/>
  <c r="E28" i="2"/>
  <c r="F28" i="2"/>
  <c r="G28" i="2"/>
  <c r="D28" i="2"/>
  <c r="H27" i="2"/>
  <c r="J27" i="2" s="1"/>
  <c r="I27" i="2"/>
  <c r="K27" i="2" s="1"/>
  <c r="I17" i="2"/>
  <c r="K17" i="2" s="1"/>
  <c r="F18" i="2"/>
  <c r="G18" i="2"/>
  <c r="H17" i="2"/>
  <c r="J17" i="2" s="1"/>
  <c r="L16" i="2"/>
  <c r="D18" i="2"/>
  <c r="E18" i="2"/>
  <c r="B19" i="1"/>
  <c r="C19" i="1" s="1"/>
  <c r="L27" i="2" l="1"/>
  <c r="H28" i="2"/>
  <c r="J28" i="2" s="1"/>
  <c r="I28" i="2"/>
  <c r="K28" i="2" s="1"/>
  <c r="L17" i="2"/>
  <c r="I18" i="2"/>
  <c r="K18" i="2" s="1"/>
  <c r="H18" i="2"/>
  <c r="J18" i="2" s="1"/>
  <c r="B20" i="1"/>
  <c r="C20" i="1" s="1"/>
  <c r="L18" i="2" l="1"/>
  <c r="L28" i="2"/>
  <c r="B21" i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/>
  <c r="C64" i="1" s="1"/>
</calcChain>
</file>

<file path=xl/sharedStrings.xml><?xml version="1.0" encoding="utf-8"?>
<sst xmlns="http://schemas.openxmlformats.org/spreadsheetml/2006/main" count="30" uniqueCount="21">
  <si>
    <t>Vin</t>
  </si>
  <si>
    <t>C</t>
  </si>
  <si>
    <t>R1</t>
  </si>
  <si>
    <t>f</t>
  </si>
  <si>
    <t>Xc</t>
  </si>
  <si>
    <t>Vout</t>
  </si>
  <si>
    <t>R2</t>
  </si>
  <si>
    <t>C1</t>
  </si>
  <si>
    <t>C2</t>
  </si>
  <si>
    <t>Rth</t>
  </si>
  <si>
    <t>Vth</t>
  </si>
  <si>
    <t>Xc1</t>
  </si>
  <si>
    <t>Ith</t>
  </si>
  <si>
    <t>Xc2</t>
  </si>
  <si>
    <t>Xc2 + R1//Xc1 real</t>
  </si>
  <si>
    <t>Xc2 + R1//Xc1 img</t>
  </si>
  <si>
    <t>Img</t>
  </si>
  <si>
    <t>Real</t>
  </si>
  <si>
    <t>V Out</t>
  </si>
  <si>
    <t>Mag</t>
  </si>
  <si>
    <t>G(S) = C2R2S / (C1R1C2R2S^2 + (C1R1 + C2R2 + R1C2)S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</si>
</sst>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 vs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 Band Pass Filter'!$A$9:$A$28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'RC Band Pass Filter'!$L$9:$L$28</c:f>
              <c:numCache>
                <c:formatCode>General</c:formatCode>
                <c:ptCount val="20"/>
                <c:pt idx="0">
                  <c:v>4.1433053025334177</c:v>
                </c:pt>
                <c:pt idx="1">
                  <c:v>8.2651418011813451</c:v>
                </c:pt>
                <c:pt idx="2">
                  <c:v>16.361808227092183</c:v>
                </c:pt>
                <c:pt idx="3">
                  <c:v>31.47199873503833</c:v>
                </c:pt>
                <c:pt idx="4">
                  <c:v>55.20263830241327</c:v>
                </c:pt>
                <c:pt idx="5">
                  <c:v>79.606907125061667</c:v>
                </c:pt>
                <c:pt idx="6">
                  <c:v>93.161604998713926</c:v>
                </c:pt>
                <c:pt idx="7">
                  <c:v>97.764882339801204</c:v>
                </c:pt>
                <c:pt idx="8">
                  <c:v>98.930360325690771</c:v>
                </c:pt>
                <c:pt idx="9">
                  <c:v>98.843449304697174</c:v>
                </c:pt>
                <c:pt idx="10">
                  <c:v>97.326914561755274</c:v>
                </c:pt>
                <c:pt idx="11">
                  <c:v>91.650334636322967</c:v>
                </c:pt>
                <c:pt idx="12">
                  <c:v>75.998710268032823</c:v>
                </c:pt>
                <c:pt idx="13">
                  <c:v>50.668258089959579</c:v>
                </c:pt>
                <c:pt idx="14">
                  <c:v>28.227190444305368</c:v>
                </c:pt>
                <c:pt idx="15">
                  <c:v>14.55983081775633</c:v>
                </c:pt>
                <c:pt idx="16">
                  <c:v>7.3390814730506264</c:v>
                </c:pt>
                <c:pt idx="17">
                  <c:v>3.6770498794155375</c:v>
                </c:pt>
                <c:pt idx="18">
                  <c:v>1.8394671893419614</c:v>
                </c:pt>
                <c:pt idx="19">
                  <c:v>0.9198514890924202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9-4685-99FF-4E705EE6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76880"/>
        <c:axId val="706736"/>
      </c:scatterChart>
      <c:valAx>
        <c:axId val="1608476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36"/>
        <c:crosses val="autoZero"/>
        <c:crossBetween val="midCat"/>
      </c:valAx>
      <c:valAx>
        <c:axId val="7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30</xdr:row>
      <xdr:rowOff>106362</xdr:rowOff>
    </xdr:from>
    <xdr:to>
      <xdr:col>5</xdr:col>
      <xdr:colOff>434975</xdr:colOff>
      <xdr:row>45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C9D96-209D-EEEC-D9B6-F8D93253B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781050</xdr:colOff>
      <xdr:row>30</xdr:row>
      <xdr:rowOff>123825</xdr:rowOff>
    </xdr:from>
    <xdr:to>
      <xdr:col>18</xdr:col>
      <xdr:colOff>534586</xdr:colOff>
      <xdr:row>53</xdr:row>
      <xdr:rowOff>130757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26723A-4061-B6C9-706B-BA833F29C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5553075"/>
          <a:ext cx="8497486" cy="4169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7CDB-076D-4405-9B46-4D939B92F583}">
  <dimension ref="A1:C64"/>
  <sheetViews>
    <sheetView workbookViewId="0">
      <selection activeCell="B12" sqref="B12"/>
    </sheetView>
  </sheetViews>
  <sheetFormatPr defaultRowHeight="14.5" x14ac:dyDescent="0.35"/>
  <cols>
    <col min="2" max="2" width="11.81640625" bestFit="1" customWidth="1"/>
  </cols>
  <sheetData>
    <row r="1" spans="1:3" x14ac:dyDescent="0.35">
      <c r="A1" t="s">
        <v>0</v>
      </c>
      <c r="B1">
        <v>10</v>
      </c>
    </row>
    <row r="2" spans="1:3" x14ac:dyDescent="0.35">
      <c r="A2" t="s">
        <v>1</v>
      </c>
      <c r="B2">
        <v>4.6999999999999997E-8</v>
      </c>
    </row>
    <row r="3" spans="1:3" x14ac:dyDescent="0.35">
      <c r="A3" t="s">
        <v>2</v>
      </c>
      <c r="B3">
        <v>4700</v>
      </c>
    </row>
    <row r="4" spans="1:3" x14ac:dyDescent="0.35">
      <c r="A4" t="s">
        <v>3</v>
      </c>
      <c r="B4">
        <v>100</v>
      </c>
    </row>
    <row r="5" spans="1:3" x14ac:dyDescent="0.35">
      <c r="A5" t="s">
        <v>4</v>
      </c>
    </row>
    <row r="7" spans="1:3" x14ac:dyDescent="0.35">
      <c r="A7" t="s">
        <v>3</v>
      </c>
      <c r="B7" t="s">
        <v>4</v>
      </c>
      <c r="C7" t="s">
        <v>5</v>
      </c>
    </row>
    <row r="8" spans="1:3" x14ac:dyDescent="0.35">
      <c r="A8">
        <v>1</v>
      </c>
      <c r="B8">
        <f>1/(2*PI()*A8*$B$2)</f>
        <v>3386275.3849339434</v>
      </c>
      <c r="C8">
        <f>$B$1*B8/(SQRT($B$3^2 + B8^2))</f>
        <v>9.9999903679097013</v>
      </c>
    </row>
    <row r="9" spans="1:3" x14ac:dyDescent="0.35">
      <c r="A9">
        <v>10</v>
      </c>
      <c r="B9">
        <f t="shared" ref="B9:B64" si="0">1/(2*PI()*A9*$B$2)</f>
        <v>338627.53849339433</v>
      </c>
      <c r="C9">
        <f t="shared" ref="C9:C64" si="1">$B$1*B9/(SQRT($B$3^2 + B9^2))</f>
        <v>9.9990369287223402</v>
      </c>
    </row>
    <row r="10" spans="1:3" x14ac:dyDescent="0.35">
      <c r="A10">
        <v>100</v>
      </c>
      <c r="B10">
        <f t="shared" si="0"/>
        <v>33862.753849339431</v>
      </c>
      <c r="C10">
        <f t="shared" si="1"/>
        <v>9.9050486484486626</v>
      </c>
    </row>
    <row r="11" spans="1:3" x14ac:dyDescent="0.35">
      <c r="A11">
        <f t="shared" ref="A11:A64" si="2">A10*1.3</f>
        <v>130</v>
      </c>
      <c r="B11">
        <f t="shared" si="0"/>
        <v>26048.27219179957</v>
      </c>
      <c r="C11">
        <f t="shared" si="1"/>
        <v>9.8410873116548174</v>
      </c>
    </row>
    <row r="12" spans="1:3" x14ac:dyDescent="0.35">
      <c r="A12">
        <f t="shared" si="2"/>
        <v>169</v>
      </c>
      <c r="B12">
        <f t="shared" si="0"/>
        <v>20037.132455230436</v>
      </c>
      <c r="C12">
        <f t="shared" si="1"/>
        <v>9.7357530553361524</v>
      </c>
    </row>
    <row r="13" spans="1:3" x14ac:dyDescent="0.35">
      <c r="A13">
        <f t="shared" si="2"/>
        <v>219.70000000000002</v>
      </c>
      <c r="B13">
        <f t="shared" si="0"/>
        <v>15413.178811715718</v>
      </c>
      <c r="C13">
        <f t="shared" si="1"/>
        <v>9.5651760492339939</v>
      </c>
    </row>
    <row r="14" spans="1:3" x14ac:dyDescent="0.35">
      <c r="A14">
        <f t="shared" si="2"/>
        <v>285.61</v>
      </c>
      <c r="B14">
        <f t="shared" si="0"/>
        <v>11856.291393627476</v>
      </c>
      <c r="C14">
        <f t="shared" si="1"/>
        <v>9.2962176599375823</v>
      </c>
    </row>
    <row r="15" spans="1:3" x14ac:dyDescent="0.35">
      <c r="A15">
        <f t="shared" si="2"/>
        <v>371.29300000000001</v>
      </c>
      <c r="B15">
        <f t="shared" si="0"/>
        <v>9120.2241489442131</v>
      </c>
      <c r="C15">
        <f t="shared" si="1"/>
        <v>8.8890698429601791</v>
      </c>
    </row>
    <row r="16" spans="1:3" x14ac:dyDescent="0.35">
      <c r="A16">
        <f t="shared" si="2"/>
        <v>482.68090000000001</v>
      </c>
      <c r="B16">
        <f t="shared" si="0"/>
        <v>7015.5570376493943</v>
      </c>
      <c r="C16">
        <f t="shared" si="1"/>
        <v>8.307931527140008</v>
      </c>
    </row>
    <row r="17" spans="1:3" x14ac:dyDescent="0.35">
      <c r="A17">
        <f t="shared" si="2"/>
        <v>627.48517000000004</v>
      </c>
      <c r="B17">
        <f t="shared" si="0"/>
        <v>5396.5823366533805</v>
      </c>
      <c r="C17">
        <f t="shared" si="1"/>
        <v>7.5409883722779538</v>
      </c>
    </row>
    <row r="18" spans="1:3" x14ac:dyDescent="0.35">
      <c r="A18">
        <f t="shared" si="2"/>
        <v>815.73072100000013</v>
      </c>
      <c r="B18">
        <f t="shared" si="0"/>
        <v>4151.2171820410613</v>
      </c>
      <c r="C18">
        <f t="shared" si="1"/>
        <v>6.6199440647015875</v>
      </c>
    </row>
    <row r="19" spans="1:3" x14ac:dyDescent="0.35">
      <c r="A19">
        <f t="shared" si="2"/>
        <v>1060.4499373000001</v>
      </c>
      <c r="B19">
        <f t="shared" si="0"/>
        <v>3193.2439861854314</v>
      </c>
      <c r="C19">
        <f t="shared" si="1"/>
        <v>5.6197830887322793</v>
      </c>
    </row>
    <row r="20" spans="1:3" x14ac:dyDescent="0.35">
      <c r="A20">
        <f t="shared" si="2"/>
        <v>1378.5849184900003</v>
      </c>
      <c r="B20">
        <f t="shared" si="0"/>
        <v>2456.3415278349471</v>
      </c>
      <c r="C20">
        <f t="shared" si="1"/>
        <v>4.631836157752808</v>
      </c>
    </row>
    <row r="21" spans="1:3" x14ac:dyDescent="0.35">
      <c r="A21">
        <f t="shared" si="2"/>
        <v>1792.1603940370005</v>
      </c>
      <c r="B21">
        <f t="shared" si="0"/>
        <v>1889.4934829499593</v>
      </c>
      <c r="C21">
        <f t="shared" si="1"/>
        <v>3.7300572839798822</v>
      </c>
    </row>
    <row r="22" spans="1:3" x14ac:dyDescent="0.35">
      <c r="A22">
        <f t="shared" si="2"/>
        <v>2329.8085122481007</v>
      </c>
      <c r="B22">
        <f t="shared" si="0"/>
        <v>1453.4565253461226</v>
      </c>
      <c r="C22">
        <f t="shared" si="1"/>
        <v>2.9544157494105017</v>
      </c>
    </row>
    <row r="23" spans="1:3" x14ac:dyDescent="0.35">
      <c r="A23">
        <f t="shared" si="2"/>
        <v>3028.7510659225309</v>
      </c>
      <c r="B23">
        <f t="shared" si="0"/>
        <v>1118.0434810354789</v>
      </c>
      <c r="C23">
        <f t="shared" si="1"/>
        <v>2.3142382660355136</v>
      </c>
    </row>
    <row r="24" spans="1:3" x14ac:dyDescent="0.35">
      <c r="A24">
        <f t="shared" si="2"/>
        <v>3937.37638569929</v>
      </c>
      <c r="B24">
        <f t="shared" si="0"/>
        <v>860.03344695036844</v>
      </c>
      <c r="C24">
        <f t="shared" si="1"/>
        <v>1.7999715595587391</v>
      </c>
    </row>
    <row r="25" spans="1:3" x14ac:dyDescent="0.35">
      <c r="A25">
        <f t="shared" si="2"/>
        <v>5118.5893014090771</v>
      </c>
      <c r="B25">
        <f t="shared" si="0"/>
        <v>661.56418996182185</v>
      </c>
      <c r="C25">
        <f t="shared" si="1"/>
        <v>1.3938430645516291</v>
      </c>
    </row>
    <row r="26" spans="1:3" x14ac:dyDescent="0.35">
      <c r="A26">
        <f t="shared" si="2"/>
        <v>6654.1660918318003</v>
      </c>
      <c r="B26">
        <f t="shared" si="0"/>
        <v>508.89553073986292</v>
      </c>
      <c r="C26">
        <f t="shared" si="1"/>
        <v>1.0764648052400858</v>
      </c>
    </row>
    <row r="27" spans="1:3" x14ac:dyDescent="0.35">
      <c r="A27">
        <f t="shared" si="2"/>
        <v>8650.4159193813412</v>
      </c>
      <c r="B27">
        <f t="shared" si="0"/>
        <v>391.45810056912529</v>
      </c>
      <c r="C27">
        <f t="shared" si="1"/>
        <v>0.83001562113666261</v>
      </c>
    </row>
    <row r="28" spans="1:3" x14ac:dyDescent="0.35">
      <c r="A28">
        <f t="shared" si="2"/>
        <v>11245.540695195745</v>
      </c>
      <c r="B28">
        <f t="shared" si="0"/>
        <v>301.12161582240401</v>
      </c>
      <c r="C28">
        <f t="shared" si="1"/>
        <v>0.63937339452175657</v>
      </c>
    </row>
    <row r="29" spans="1:3" x14ac:dyDescent="0.35">
      <c r="A29">
        <f t="shared" si="2"/>
        <v>14619.202903754469</v>
      </c>
      <c r="B29">
        <f t="shared" si="0"/>
        <v>231.63201217108002</v>
      </c>
      <c r="C29">
        <f t="shared" si="1"/>
        <v>0.49223664547294987</v>
      </c>
    </row>
    <row r="30" spans="1:3" x14ac:dyDescent="0.35">
      <c r="A30">
        <f t="shared" si="2"/>
        <v>19004.963774880809</v>
      </c>
      <c r="B30">
        <f t="shared" si="0"/>
        <v>178.17847090083077</v>
      </c>
      <c r="C30">
        <f t="shared" si="1"/>
        <v>0.37883100090695393</v>
      </c>
    </row>
    <row r="31" spans="1:3" x14ac:dyDescent="0.35">
      <c r="A31">
        <f t="shared" si="2"/>
        <v>24706.452907345054</v>
      </c>
      <c r="B31">
        <f t="shared" si="0"/>
        <v>137.06036223140831</v>
      </c>
      <c r="C31">
        <f t="shared" si="1"/>
        <v>0.29149387376123542</v>
      </c>
    </row>
    <row r="32" spans="1:3" x14ac:dyDescent="0.35">
      <c r="A32">
        <f t="shared" si="2"/>
        <v>32118.388779548572</v>
      </c>
      <c r="B32">
        <f t="shared" si="0"/>
        <v>105.43104787031407</v>
      </c>
      <c r="C32">
        <f t="shared" si="1"/>
        <v>0.22426496038931817</v>
      </c>
    </row>
    <row r="33" spans="1:3" x14ac:dyDescent="0.35">
      <c r="A33">
        <f t="shared" si="2"/>
        <v>41753.905413413144</v>
      </c>
      <c r="B33">
        <f t="shared" si="0"/>
        <v>81.100806054087741</v>
      </c>
      <c r="C33">
        <f t="shared" si="1"/>
        <v>0.17252922295281248</v>
      </c>
    </row>
    <row r="34" spans="1:3" x14ac:dyDescent="0.35">
      <c r="A34">
        <f t="shared" si="2"/>
        <v>54280.077037437091</v>
      </c>
      <c r="B34">
        <f t="shared" si="0"/>
        <v>62.385235426221335</v>
      </c>
      <c r="C34">
        <f t="shared" si="1"/>
        <v>0.13272285211432147</v>
      </c>
    </row>
    <row r="35" spans="1:3" x14ac:dyDescent="0.35">
      <c r="A35">
        <f t="shared" si="2"/>
        <v>70564.100148668222</v>
      </c>
      <c r="B35">
        <f t="shared" si="0"/>
        <v>47.988642635554868</v>
      </c>
      <c r="C35">
        <f t="shared" si="1"/>
        <v>0.10209817317754599</v>
      </c>
    </row>
    <row r="36" spans="1:3" x14ac:dyDescent="0.35">
      <c r="A36">
        <f t="shared" si="2"/>
        <v>91733.330193268688</v>
      </c>
      <c r="B36">
        <f t="shared" si="0"/>
        <v>36.914340488888364</v>
      </c>
      <c r="C36">
        <f t="shared" si="1"/>
        <v>7.8538727599663863E-2</v>
      </c>
    </row>
    <row r="37" spans="1:3" x14ac:dyDescent="0.35">
      <c r="A37">
        <f t="shared" si="2"/>
        <v>119253.32925124929</v>
      </c>
      <c r="B37">
        <f t="shared" si="0"/>
        <v>28.395646529914128</v>
      </c>
      <c r="C37">
        <f t="shared" si="1"/>
        <v>6.0415166607917813E-2</v>
      </c>
    </row>
    <row r="38" spans="1:3" x14ac:dyDescent="0.35">
      <c r="A38">
        <f t="shared" si="2"/>
        <v>155029.32802662408</v>
      </c>
      <c r="B38">
        <f t="shared" si="0"/>
        <v>21.842805023010865</v>
      </c>
      <c r="C38">
        <f t="shared" si="1"/>
        <v>4.6473551366534603E-2</v>
      </c>
    </row>
    <row r="39" spans="1:3" x14ac:dyDescent="0.35">
      <c r="A39">
        <f t="shared" si="2"/>
        <v>201538.1264346113</v>
      </c>
      <c r="B39">
        <f t="shared" si="0"/>
        <v>16.802157710008359</v>
      </c>
      <c r="C39">
        <f t="shared" si="1"/>
        <v>3.5749043285901221E-2</v>
      </c>
    </row>
    <row r="40" spans="1:3" x14ac:dyDescent="0.35">
      <c r="A40">
        <f t="shared" si="2"/>
        <v>261999.5643649947</v>
      </c>
      <c r="B40">
        <f t="shared" si="0"/>
        <v>12.924736700006427</v>
      </c>
      <c r="C40">
        <f t="shared" si="1"/>
        <v>2.7499335809817227E-2</v>
      </c>
    </row>
    <row r="41" spans="1:3" x14ac:dyDescent="0.35">
      <c r="A41">
        <f t="shared" si="2"/>
        <v>340599.43367449311</v>
      </c>
      <c r="B41">
        <f t="shared" si="0"/>
        <v>9.9421051538510987</v>
      </c>
      <c r="C41">
        <f t="shared" si="1"/>
        <v>2.1153367893844963E-2</v>
      </c>
    </row>
    <row r="42" spans="1:3" x14ac:dyDescent="0.35">
      <c r="A42">
        <f t="shared" si="2"/>
        <v>442779.26377684105</v>
      </c>
      <c r="B42">
        <f t="shared" si="0"/>
        <v>7.6477731952700765</v>
      </c>
      <c r="C42">
        <f t="shared" si="1"/>
        <v>1.6271836320547274E-2</v>
      </c>
    </row>
    <row r="43" spans="1:3" x14ac:dyDescent="0.35">
      <c r="A43">
        <f t="shared" si="2"/>
        <v>575613.04290989344</v>
      </c>
      <c r="B43">
        <f t="shared" si="0"/>
        <v>5.8829024579000579</v>
      </c>
      <c r="C43">
        <f t="shared" si="1"/>
        <v>1.2516803935139176E-2</v>
      </c>
    </row>
    <row r="44" spans="1:3" x14ac:dyDescent="0.35">
      <c r="A44">
        <f t="shared" si="2"/>
        <v>748296.95578286145</v>
      </c>
      <c r="B44">
        <f t="shared" si="0"/>
        <v>4.5253095830000438</v>
      </c>
      <c r="C44">
        <f t="shared" si="1"/>
        <v>9.6283137987625694E-3</v>
      </c>
    </row>
    <row r="45" spans="1:3" x14ac:dyDescent="0.35">
      <c r="A45">
        <f t="shared" si="2"/>
        <v>972786.04251771991</v>
      </c>
      <c r="B45">
        <f t="shared" si="0"/>
        <v>3.4810073715384959</v>
      </c>
      <c r="C45">
        <f t="shared" si="1"/>
        <v>7.4063966314682926E-3</v>
      </c>
    </row>
    <row r="46" spans="1:3" x14ac:dyDescent="0.35">
      <c r="A46">
        <f t="shared" si="2"/>
        <v>1264621.8552730358</v>
      </c>
      <c r="B46">
        <f t="shared" si="0"/>
        <v>2.6776979781065355</v>
      </c>
      <c r="C46">
        <f t="shared" si="1"/>
        <v>5.6972288160368591E-3</v>
      </c>
    </row>
    <row r="47" spans="1:3" x14ac:dyDescent="0.35">
      <c r="A47">
        <f t="shared" si="2"/>
        <v>1644008.4118549465</v>
      </c>
      <c r="B47">
        <f t="shared" si="0"/>
        <v>2.0597676754665657</v>
      </c>
      <c r="C47">
        <f t="shared" si="1"/>
        <v>4.3824839950326747E-3</v>
      </c>
    </row>
    <row r="48" spans="1:3" x14ac:dyDescent="0.35">
      <c r="A48">
        <f t="shared" si="2"/>
        <v>2137210.9354114304</v>
      </c>
      <c r="B48">
        <f t="shared" si="0"/>
        <v>1.58443667343582</v>
      </c>
      <c r="C48">
        <f t="shared" si="1"/>
        <v>3.3711416668157513E-3</v>
      </c>
    </row>
    <row r="49" spans="1:3" x14ac:dyDescent="0.35">
      <c r="A49">
        <f t="shared" si="2"/>
        <v>2778374.2160348599</v>
      </c>
      <c r="B49">
        <f t="shared" si="0"/>
        <v>1.2187974411044766</v>
      </c>
      <c r="C49">
        <f t="shared" si="1"/>
        <v>2.5931859577122719E-3</v>
      </c>
    </row>
    <row r="50" spans="1:3" x14ac:dyDescent="0.35">
      <c r="A50">
        <f t="shared" si="2"/>
        <v>3611886.4808453182</v>
      </c>
      <c r="B50">
        <f t="shared" si="0"/>
        <v>0.9375364931572896</v>
      </c>
      <c r="C50">
        <f t="shared" si="1"/>
        <v>1.9947584563930077E-3</v>
      </c>
    </row>
    <row r="51" spans="1:3" x14ac:dyDescent="0.35">
      <c r="A51">
        <f t="shared" si="2"/>
        <v>4695452.4250989137</v>
      </c>
      <c r="B51">
        <f t="shared" si="0"/>
        <v>0.72118191781329977</v>
      </c>
      <c r="C51">
        <f t="shared" si="1"/>
        <v>1.5344295943048483E-3</v>
      </c>
    </row>
    <row r="52" spans="1:3" x14ac:dyDescent="0.35">
      <c r="A52">
        <f t="shared" si="2"/>
        <v>6104088.1526285885</v>
      </c>
      <c r="B52">
        <f t="shared" si="0"/>
        <v>0.55475532139484585</v>
      </c>
      <c r="C52">
        <f t="shared" si="1"/>
        <v>1.1803304628307996E-3</v>
      </c>
    </row>
    <row r="53" spans="1:3" x14ac:dyDescent="0.35">
      <c r="A53">
        <f t="shared" si="2"/>
        <v>7935314.5984171657</v>
      </c>
      <c r="B53">
        <f t="shared" si="0"/>
        <v>0.42673486261141991</v>
      </c>
      <c r="C53">
        <f t="shared" si="1"/>
        <v>9.0794651245210524E-4</v>
      </c>
    </row>
    <row r="54" spans="1:3" x14ac:dyDescent="0.35">
      <c r="A54">
        <f t="shared" si="2"/>
        <v>10315908.977942316</v>
      </c>
      <c r="B54">
        <f t="shared" si="0"/>
        <v>0.3282575866241691</v>
      </c>
      <c r="C54">
        <f t="shared" si="1"/>
        <v>6.9842039536928413E-4</v>
      </c>
    </row>
    <row r="55" spans="1:3" x14ac:dyDescent="0.35">
      <c r="A55">
        <f t="shared" si="2"/>
        <v>13410681.671325011</v>
      </c>
      <c r="B55">
        <f t="shared" si="0"/>
        <v>0.25250583586474551</v>
      </c>
      <c r="C55">
        <f t="shared" si="1"/>
        <v>5.3724645851135531E-4</v>
      </c>
    </row>
    <row r="56" spans="1:3" x14ac:dyDescent="0.35">
      <c r="A56">
        <f t="shared" si="2"/>
        <v>17433886.172722515</v>
      </c>
      <c r="B56">
        <f t="shared" si="0"/>
        <v>0.19423525835749653</v>
      </c>
      <c r="C56">
        <f t="shared" si="1"/>
        <v>4.1326650679070236E-4</v>
      </c>
    </row>
    <row r="57" spans="1:3" x14ac:dyDescent="0.35">
      <c r="A57">
        <f t="shared" si="2"/>
        <v>22664052.02453927</v>
      </c>
      <c r="B57">
        <f t="shared" si="0"/>
        <v>0.14941173719807424</v>
      </c>
      <c r="C57">
        <f t="shared" si="1"/>
        <v>3.1789731302676058E-4</v>
      </c>
    </row>
    <row r="58" spans="1:3" x14ac:dyDescent="0.35">
      <c r="A58">
        <f t="shared" si="2"/>
        <v>29463267.631901052</v>
      </c>
      <c r="B58">
        <f t="shared" si="0"/>
        <v>0.11493210553698016</v>
      </c>
      <c r="C58">
        <f t="shared" si="1"/>
        <v>2.4453639468641826E-4</v>
      </c>
    </row>
    <row r="59" spans="1:3" x14ac:dyDescent="0.35">
      <c r="A59">
        <f t="shared" si="2"/>
        <v>38302247.921471372</v>
      </c>
      <c r="B59">
        <f t="shared" si="0"/>
        <v>8.8409311951523198E-2</v>
      </c>
      <c r="C59">
        <f t="shared" si="1"/>
        <v>1.8810491901251504E-4</v>
      </c>
    </row>
    <row r="60" spans="1:3" x14ac:dyDescent="0.35">
      <c r="A60">
        <f t="shared" si="2"/>
        <v>49792922.297912784</v>
      </c>
      <c r="B60">
        <f t="shared" si="0"/>
        <v>6.8007163039633237E-2</v>
      </c>
      <c r="C60">
        <f t="shared" si="1"/>
        <v>1.4469609155854025E-4</v>
      </c>
    </row>
    <row r="61" spans="1:3" x14ac:dyDescent="0.35">
      <c r="A61">
        <f t="shared" si="2"/>
        <v>64730798.98728662</v>
      </c>
      <c r="B61">
        <f t="shared" si="0"/>
        <v>5.2313202338179404E-2</v>
      </c>
      <c r="C61">
        <f t="shared" si="1"/>
        <v>1.1130468581901898E-4</v>
      </c>
    </row>
    <row r="62" spans="1:3" x14ac:dyDescent="0.35">
      <c r="A62">
        <f t="shared" si="2"/>
        <v>84150038.683472604</v>
      </c>
      <c r="B62">
        <f t="shared" si="0"/>
        <v>4.0240924875522624E-2</v>
      </c>
      <c r="C62">
        <f t="shared" si="1"/>
        <v>8.5618989093718447E-5</v>
      </c>
    </row>
    <row r="63" spans="1:3" x14ac:dyDescent="0.35">
      <c r="A63">
        <f t="shared" si="2"/>
        <v>109395050.28851439</v>
      </c>
      <c r="B63">
        <f t="shared" si="0"/>
        <v>3.0954557596555857E-2</v>
      </c>
      <c r="C63">
        <f t="shared" si="1"/>
        <v>6.5860760842307474E-5</v>
      </c>
    </row>
    <row r="64" spans="1:3" x14ac:dyDescent="0.35">
      <c r="A64">
        <f t="shared" si="2"/>
        <v>142213565.37506872</v>
      </c>
      <c r="B64">
        <f t="shared" si="0"/>
        <v>2.3811198151196814E-2</v>
      </c>
      <c r="C64">
        <f t="shared" si="1"/>
        <v>5.0662123725300503E-5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555A-5E07-492B-BCD6-0342299507BB}">
  <dimension ref="A1:L50"/>
  <sheetViews>
    <sheetView tabSelected="1" workbookViewId="0">
      <selection activeCell="D3" sqref="D3"/>
    </sheetView>
  </sheetViews>
  <sheetFormatPr defaultRowHeight="14.5" x14ac:dyDescent="0.35"/>
  <cols>
    <col min="1" max="1" width="10.81640625" bestFit="1" customWidth="1"/>
    <col min="2" max="3" width="11.453125" bestFit="1" customWidth="1"/>
    <col min="4" max="5" width="15.81640625" bestFit="1" customWidth="1"/>
    <col min="6" max="6" width="11.81640625" bestFit="1" customWidth="1"/>
    <col min="7" max="7" width="12.453125" bestFit="1" customWidth="1"/>
    <col min="8" max="8" width="11.81640625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9" max="19" width="11.81640625" bestFit="1" customWidth="1"/>
  </cols>
  <sheetData>
    <row r="1" spans="1:12" x14ac:dyDescent="0.35">
      <c r="A1" t="s">
        <v>2</v>
      </c>
      <c r="D1">
        <v>10</v>
      </c>
    </row>
    <row r="2" spans="1:12" x14ac:dyDescent="0.35">
      <c r="A2" t="s">
        <v>6</v>
      </c>
      <c r="D2">
        <v>2000</v>
      </c>
    </row>
    <row r="3" spans="1:12" x14ac:dyDescent="0.35">
      <c r="A3" t="s">
        <v>7</v>
      </c>
      <c r="D3">
        <v>3.3000000000000002E-6</v>
      </c>
    </row>
    <row r="4" spans="1:12" x14ac:dyDescent="0.35">
      <c r="A4" t="s">
        <v>8</v>
      </c>
      <c r="D4">
        <v>3.3000000000000002E-6</v>
      </c>
    </row>
    <row r="5" spans="1:12" x14ac:dyDescent="0.35">
      <c r="A5" t="s">
        <v>0</v>
      </c>
      <c r="D5">
        <v>100</v>
      </c>
    </row>
    <row r="7" spans="1:12" x14ac:dyDescent="0.35">
      <c r="D7" t="s">
        <v>9</v>
      </c>
      <c r="F7" t="s">
        <v>10</v>
      </c>
      <c r="H7" t="s">
        <v>12</v>
      </c>
      <c r="J7" t="s">
        <v>18</v>
      </c>
    </row>
    <row r="8" spans="1:12" x14ac:dyDescent="0.35">
      <c r="A8" t="s">
        <v>3</v>
      </c>
      <c r="B8" t="s">
        <v>11</v>
      </c>
      <c r="C8" t="s">
        <v>13</v>
      </c>
      <c r="D8" t="s">
        <v>14</v>
      </c>
      <c r="E8" t="s">
        <v>15</v>
      </c>
      <c r="F8" t="s">
        <v>17</v>
      </c>
      <c r="G8" t="s">
        <v>16</v>
      </c>
      <c r="H8" t="s">
        <v>17</v>
      </c>
      <c r="I8" t="s">
        <v>16</v>
      </c>
      <c r="J8" t="s">
        <v>17</v>
      </c>
      <c r="K8" t="s">
        <v>16</v>
      </c>
      <c r="L8" t="s">
        <v>19</v>
      </c>
    </row>
    <row r="9" spans="1:12" x14ac:dyDescent="0.35">
      <c r="A9">
        <v>1</v>
      </c>
      <c r="B9">
        <f t="shared" ref="B9:B28" si="0">-1/(2*PI()*A9*$D$3)</f>
        <v>-48228.770633907683</v>
      </c>
      <c r="C9">
        <f t="shared" ref="C9:C18" si="1">-1/(2*PI()*A9*$D$4)</f>
        <v>-48228.770633907683</v>
      </c>
      <c r="D9">
        <f>($D$1*B9^2)/($D$1^2+B9^2)</f>
        <v>9.9999995700800515</v>
      </c>
      <c r="E9">
        <f>(B9*D1^2+C9*($D$1^2+B9^2))/($D$1^2+B9^2)</f>
        <v>-48228.772707358745</v>
      </c>
      <c r="F9">
        <f>$D$5*(B9^2)/($D$1^2+B9^2)</f>
        <v>99.999995700800511</v>
      </c>
      <c r="G9">
        <f>$D$5*($D$1*B9)/($D$1^2+B9^2)</f>
        <v>-2.0734510622274618E-2</v>
      </c>
      <c r="H9">
        <f>((D9+$D$2)*F9+E9*G9)/((D9+$D$2)^2+E9^2)</f>
        <v>8.6693243091507771E-5</v>
      </c>
      <c r="I9">
        <f>((D9+$D$2)*G9-E9*F9)/((D9+$D$2)^2+E9^2)</f>
        <v>2.0698379137272225E-3</v>
      </c>
      <c r="J9">
        <f>$D$2*H9</f>
        <v>0.17338648618301555</v>
      </c>
      <c r="K9">
        <f>$D$2*I9</f>
        <v>4.139675827454445</v>
      </c>
      <c r="L9">
        <f>SQRT(J9^2+K9^2)</f>
        <v>4.1433053025334177</v>
      </c>
    </row>
    <row r="10" spans="1:12" x14ac:dyDescent="0.35">
      <c r="A10">
        <f>A9*2</f>
        <v>2</v>
      </c>
      <c r="B10">
        <f t="shared" si="0"/>
        <v>-24114.385316953842</v>
      </c>
      <c r="C10">
        <f t="shared" si="1"/>
        <v>-24114.385316953842</v>
      </c>
      <c r="D10">
        <f t="shared" ref="D10:D18" si="2">($D$1*B10^2)/($D$1^2+B10^2)</f>
        <v>9.9999982803204244</v>
      </c>
      <c r="E10">
        <f t="shared" ref="E10:E18" si="3">(B10+C10*($D$1^2+B10^2))/($D$1^2+B10^2)</f>
        <v>-24114.385358422856</v>
      </c>
      <c r="F10">
        <f t="shared" ref="F10:F18" si="4">$D$5*(B10^2)/($D$1^2+B10^2)</f>
        <v>99.999982803204247</v>
      </c>
      <c r="G10">
        <f t="shared" ref="G10:G18" si="5">$D$5*($D$1*B10)/($D$1^2+B10^2)</f>
        <v>-4.1469015896042079E-2</v>
      </c>
      <c r="H10">
        <f t="shared" ref="H10:H18" si="6">((D10+$D$2)*F10+E10*G10)/((D10+$D$2)^2+E10^2)</f>
        <v>3.4497847312710538E-4</v>
      </c>
      <c r="I10">
        <f t="shared" ref="I10:I18" si="7">((D10+$D$2)*G10-E10*F10)/((D10+$D$2)^2+E10^2)</f>
        <v>4.1181466828523351E-3</v>
      </c>
      <c r="J10">
        <f t="shared" ref="J10:J18" si="8">$D$2*H10</f>
        <v>0.68995694625421078</v>
      </c>
      <c r="K10">
        <f t="shared" ref="K10:K18" si="9">$D$2*I10</f>
        <v>8.23629336570467</v>
      </c>
      <c r="L10">
        <f t="shared" ref="L10:L18" si="10">SQRT(J10^2+K10^2)</f>
        <v>8.2651418011813451</v>
      </c>
    </row>
    <row r="11" spans="1:12" x14ac:dyDescent="0.35">
      <c r="A11">
        <f t="shared" ref="A11:A18" si="11">A10*2</f>
        <v>4</v>
      </c>
      <c r="B11">
        <f t="shared" si="0"/>
        <v>-12057.192658476921</v>
      </c>
      <c r="C11">
        <f t="shared" si="1"/>
        <v>-12057.192658476921</v>
      </c>
      <c r="D11">
        <f t="shared" si="2"/>
        <v>9.9999931212852484</v>
      </c>
      <c r="E11">
        <f t="shared" si="3"/>
        <v>-12057.19274141491</v>
      </c>
      <c r="F11">
        <f t="shared" si="4"/>
        <v>99.999931212852488</v>
      </c>
      <c r="G11">
        <f t="shared" si="5"/>
        <v>-8.2937989004054441E-2</v>
      </c>
      <c r="H11">
        <f t="shared" si="6"/>
        <v>1.3519292761660212E-3</v>
      </c>
      <c r="I11">
        <f t="shared" si="7"/>
        <v>8.0684248368117426E-3</v>
      </c>
      <c r="J11">
        <f t="shared" si="8"/>
        <v>2.7038585523320426</v>
      </c>
      <c r="K11">
        <f t="shared" si="9"/>
        <v>16.136849673623484</v>
      </c>
      <c r="L11">
        <f t="shared" si="10"/>
        <v>16.361808227092183</v>
      </c>
    </row>
    <row r="12" spans="1:12" x14ac:dyDescent="0.35">
      <c r="A12">
        <f t="shared" si="11"/>
        <v>8</v>
      </c>
      <c r="B12">
        <f t="shared" si="0"/>
        <v>-6028.5963292384604</v>
      </c>
      <c r="C12">
        <f t="shared" si="1"/>
        <v>-6028.5963292384604</v>
      </c>
      <c r="D12">
        <f t="shared" si="2"/>
        <v>9.9999724851977732</v>
      </c>
      <c r="E12">
        <f t="shared" si="3"/>
        <v>-6028.5964951140959</v>
      </c>
      <c r="F12">
        <f t="shared" si="4"/>
        <v>99.999724851977732</v>
      </c>
      <c r="G12">
        <f t="shared" si="5"/>
        <v>-0.16587563570475422</v>
      </c>
      <c r="H12">
        <f t="shared" si="6"/>
        <v>5.0019577896588969E-3</v>
      </c>
      <c r="I12">
        <f t="shared" si="7"/>
        <v>1.4919855708586269E-2</v>
      </c>
      <c r="J12">
        <f t="shared" si="8"/>
        <v>10.003915579317793</v>
      </c>
      <c r="K12">
        <f t="shared" si="9"/>
        <v>29.839711417172538</v>
      </c>
      <c r="L12">
        <f t="shared" si="10"/>
        <v>31.47199873503833</v>
      </c>
    </row>
    <row r="13" spans="1:12" x14ac:dyDescent="0.35">
      <c r="A13">
        <f t="shared" si="11"/>
        <v>16</v>
      </c>
      <c r="B13">
        <f t="shared" si="0"/>
        <v>-3014.2981646192302</v>
      </c>
      <c r="C13">
        <f t="shared" si="1"/>
        <v>-3014.2981646192302</v>
      </c>
      <c r="D13">
        <f t="shared" si="2"/>
        <v>9.9998899416995624</v>
      </c>
      <c r="E13">
        <f t="shared" si="3"/>
        <v>-3014.2984963677632</v>
      </c>
      <c r="F13">
        <f t="shared" si="4"/>
        <v>99.998899416995627</v>
      </c>
      <c r="G13">
        <f t="shared" si="5"/>
        <v>-0.33174853301092594</v>
      </c>
      <c r="H13">
        <f t="shared" si="6"/>
        <v>1.538902211143702E-2</v>
      </c>
      <c r="I13">
        <f t="shared" si="7"/>
        <v>2.2913114527284773E-2</v>
      </c>
      <c r="J13">
        <f t="shared" si="8"/>
        <v>30.778044222874041</v>
      </c>
      <c r="K13">
        <f t="shared" si="9"/>
        <v>45.826229054569545</v>
      </c>
      <c r="L13">
        <f t="shared" si="10"/>
        <v>55.20263830241327</v>
      </c>
    </row>
    <row r="14" spans="1:12" x14ac:dyDescent="0.35">
      <c r="A14">
        <f t="shared" si="11"/>
        <v>32</v>
      </c>
      <c r="B14">
        <f t="shared" si="0"/>
        <v>-1507.1490823096151</v>
      </c>
      <c r="C14">
        <f t="shared" si="1"/>
        <v>-1507.1490823096151</v>
      </c>
      <c r="D14">
        <f t="shared" si="2"/>
        <v>9.9995597813331649</v>
      </c>
      <c r="E14">
        <f t="shared" si="3"/>
        <v>-1507.1497457847747</v>
      </c>
      <c r="F14">
        <f t="shared" si="4"/>
        <v>99.995597813331642</v>
      </c>
      <c r="G14">
        <f t="shared" si="5"/>
        <v>-0.66347515973731286</v>
      </c>
      <c r="H14">
        <f t="shared" si="6"/>
        <v>3.2003154388486374E-2</v>
      </c>
      <c r="I14">
        <f t="shared" si="7"/>
        <v>2.366670709438163E-2</v>
      </c>
      <c r="J14">
        <f t="shared" si="8"/>
        <v>64.006308776972745</v>
      </c>
      <c r="K14">
        <f t="shared" si="9"/>
        <v>47.333414188763257</v>
      </c>
      <c r="L14">
        <f t="shared" si="10"/>
        <v>79.606907125061667</v>
      </c>
    </row>
    <row r="15" spans="1:12" x14ac:dyDescent="0.35">
      <c r="A15">
        <f t="shared" si="11"/>
        <v>64</v>
      </c>
      <c r="B15">
        <f t="shared" si="0"/>
        <v>-753.57454115480755</v>
      </c>
      <c r="C15">
        <f t="shared" si="1"/>
        <v>-753.57454115480755</v>
      </c>
      <c r="D15">
        <f t="shared" si="2"/>
        <v>9.9982393578529187</v>
      </c>
      <c r="E15">
        <f t="shared" si="3"/>
        <v>-753.5758679299056</v>
      </c>
      <c r="F15">
        <f t="shared" si="4"/>
        <v>99.982393578529184</v>
      </c>
      <c r="G15">
        <f t="shared" si="5"/>
        <v>-1.3267750981251594</v>
      </c>
      <c r="H15">
        <f t="shared" si="6"/>
        <v>4.3829339642092312E-2</v>
      </c>
      <c r="I15">
        <f t="shared" si="7"/>
        <v>1.5772132006238573E-2</v>
      </c>
      <c r="J15">
        <f t="shared" si="8"/>
        <v>87.658679284184629</v>
      </c>
      <c r="K15">
        <f t="shared" si="9"/>
        <v>31.544264012477147</v>
      </c>
      <c r="L15">
        <f t="shared" si="10"/>
        <v>93.161604998713926</v>
      </c>
    </row>
    <row r="16" spans="1:12" x14ac:dyDescent="0.35">
      <c r="A16">
        <f t="shared" si="11"/>
        <v>128</v>
      </c>
      <c r="B16">
        <f t="shared" si="0"/>
        <v>-376.78727057740377</v>
      </c>
      <c r="C16">
        <f t="shared" si="1"/>
        <v>-376.78727057740377</v>
      </c>
      <c r="D16">
        <f t="shared" si="2"/>
        <v>9.9929611492808448</v>
      </c>
      <c r="E16">
        <f t="shared" si="3"/>
        <v>-376.78992272675424</v>
      </c>
      <c r="F16">
        <f t="shared" si="4"/>
        <v>99.929611492808448</v>
      </c>
      <c r="G16">
        <f t="shared" si="5"/>
        <v>-2.6521493504722797</v>
      </c>
      <c r="H16">
        <f t="shared" si="6"/>
        <v>4.8267593194601048E-2</v>
      </c>
      <c r="I16">
        <f t="shared" si="7"/>
        <v>7.7286804778885576E-3</v>
      </c>
      <c r="J16">
        <f t="shared" si="8"/>
        <v>96.535186389202096</v>
      </c>
      <c r="K16">
        <f t="shared" si="9"/>
        <v>15.457360955777116</v>
      </c>
      <c r="L16">
        <f t="shared" si="10"/>
        <v>97.764882339801204</v>
      </c>
    </row>
    <row r="17" spans="1:12" x14ac:dyDescent="0.35">
      <c r="A17">
        <f t="shared" si="11"/>
        <v>256</v>
      </c>
      <c r="B17">
        <f t="shared" si="0"/>
        <v>-188.39363528870189</v>
      </c>
      <c r="C17">
        <f t="shared" si="1"/>
        <v>-188.39363528870189</v>
      </c>
      <c r="D17">
        <f t="shared" si="2"/>
        <v>9.9719039263438578</v>
      </c>
      <c r="E17">
        <f t="shared" si="3"/>
        <v>-188.39892841015532</v>
      </c>
      <c r="F17">
        <f t="shared" si="4"/>
        <v>99.719039263438574</v>
      </c>
      <c r="G17">
        <f t="shared" si="5"/>
        <v>-5.2931214534198654</v>
      </c>
      <c r="H17">
        <f t="shared" si="6"/>
        <v>4.9424761199254576E-2</v>
      </c>
      <c r="I17">
        <f t="shared" si="7"/>
        <v>1.9992570968767024E-3</v>
      </c>
      <c r="J17">
        <f t="shared" si="8"/>
        <v>98.849522398509151</v>
      </c>
      <c r="K17">
        <f t="shared" si="9"/>
        <v>3.9985141937534046</v>
      </c>
      <c r="L17">
        <f t="shared" si="10"/>
        <v>98.930360325690771</v>
      </c>
    </row>
    <row r="18" spans="1:12" x14ac:dyDescent="0.35">
      <c r="A18">
        <f t="shared" si="11"/>
        <v>512</v>
      </c>
      <c r="B18">
        <f t="shared" si="0"/>
        <v>-94.196817644350944</v>
      </c>
      <c r="C18">
        <f t="shared" si="1"/>
        <v>-94.196817644350944</v>
      </c>
      <c r="D18">
        <f t="shared" si="2"/>
        <v>9.8885550549905066</v>
      </c>
      <c r="E18">
        <f t="shared" si="3"/>
        <v>-94.207315403513391</v>
      </c>
      <c r="F18">
        <f t="shared" si="4"/>
        <v>98.885550549905062</v>
      </c>
      <c r="G18">
        <f t="shared" si="5"/>
        <v>-10.497759162443987</v>
      </c>
      <c r="H18">
        <f t="shared" si="6"/>
        <v>4.9335943895842588E-2</v>
      </c>
      <c r="I18">
        <f t="shared" si="7"/>
        <v>-2.9105854254482533E-3</v>
      </c>
      <c r="J18">
        <f t="shared" si="8"/>
        <v>98.67188779168518</v>
      </c>
      <c r="K18">
        <f t="shared" si="9"/>
        <v>-5.8211708508965065</v>
      </c>
      <c r="L18">
        <f t="shared" si="10"/>
        <v>98.843449304697174</v>
      </c>
    </row>
    <row r="19" spans="1:12" x14ac:dyDescent="0.35">
      <c r="A19">
        <f t="shared" ref="A19:A28" si="12">A18*2</f>
        <v>1024</v>
      </c>
      <c r="B19">
        <f t="shared" si="0"/>
        <v>-47.098408822175472</v>
      </c>
      <c r="C19">
        <f t="shared" ref="C19:C28" si="13">-1/(2*PI()*A19*$D$4)</f>
        <v>-47.098408822175472</v>
      </c>
      <c r="D19">
        <f t="shared" ref="D19:D28" si="14">($D$1*B19^2)/($D$1^2+B19^2)</f>
        <v>9.5686420198743782</v>
      </c>
      <c r="E19">
        <f t="shared" ref="E19:E28" si="15">(B19+C19*($D$1^2+B19^2))/($D$1^2+B19^2)</f>
        <v>-47.118725096672136</v>
      </c>
      <c r="F19">
        <f t="shared" ref="F19:F28" si="16">$D$5*(B19^2)/($D$1^2+B19^2)</f>
        <v>95.686420198743775</v>
      </c>
      <c r="G19">
        <f t="shared" ref="G19:G28" si="17">$D$5*($D$1*B19)/($D$1^2+B19^2)</f>
        <v>-20.316274496664413</v>
      </c>
      <c r="H19">
        <f t="shared" ref="H19:H28" si="18">((D19+$D$2)*F19+E19*G19)/((D19+$D$2)^2+E19^2)</f>
        <v>4.7826154930045064E-2</v>
      </c>
      <c r="I19">
        <f t="shared" ref="I19:I28" si="19">((D19+$D$2)*G19-E19*F19)/((D19+$D$2)^2+E19^2)</f>
        <v>-8.9883802286690566E-3</v>
      </c>
      <c r="J19">
        <f t="shared" ref="J19:J28" si="20">$D$2*H19</f>
        <v>95.652309860090128</v>
      </c>
      <c r="K19">
        <f t="shared" ref="K19:K28" si="21">$D$2*I19</f>
        <v>-17.976760457338113</v>
      </c>
      <c r="L19">
        <f t="shared" ref="L19:L28" si="22">SQRT(J19^2+K19^2)</f>
        <v>97.326914561755274</v>
      </c>
    </row>
    <row r="20" spans="1:12" x14ac:dyDescent="0.35">
      <c r="A20">
        <f t="shared" si="12"/>
        <v>2048</v>
      </c>
      <c r="B20">
        <f t="shared" si="0"/>
        <v>-23.549204411087736</v>
      </c>
      <c r="C20">
        <f t="shared" si="13"/>
        <v>-23.549204411087736</v>
      </c>
      <c r="D20">
        <f t="shared" si="14"/>
        <v>8.4722679082753416</v>
      </c>
      <c r="E20">
        <f t="shared" si="15"/>
        <v>-23.585181286401138</v>
      </c>
      <c r="F20">
        <f t="shared" si="16"/>
        <v>84.722679082753416</v>
      </c>
      <c r="G20">
        <f t="shared" si="17"/>
        <v>-35.976875313402608</v>
      </c>
      <c r="H20">
        <f t="shared" si="18"/>
        <v>4.2387147653844978E-2</v>
      </c>
      <c r="I20">
        <f t="shared" si="19"/>
        <v>-1.7414811899892555E-2</v>
      </c>
      <c r="J20">
        <f t="shared" si="20"/>
        <v>84.774295307689954</v>
      </c>
      <c r="K20">
        <f t="shared" si="21"/>
        <v>-34.829623799785111</v>
      </c>
      <c r="L20">
        <f t="shared" si="22"/>
        <v>91.650334636322967</v>
      </c>
    </row>
    <row r="21" spans="1:12" x14ac:dyDescent="0.35">
      <c r="A21">
        <f t="shared" si="12"/>
        <v>4096</v>
      </c>
      <c r="B21">
        <f t="shared" si="0"/>
        <v>-11.774602205543868</v>
      </c>
      <c r="C21">
        <f t="shared" si="13"/>
        <v>-11.774602205543868</v>
      </c>
      <c r="D21">
        <f t="shared" si="14"/>
        <v>5.8096097374059861</v>
      </c>
      <c r="E21">
        <f t="shared" si="15"/>
        <v>-11.823942383971897</v>
      </c>
      <c r="F21">
        <f t="shared" si="16"/>
        <v>58.096097374059859</v>
      </c>
      <c r="G21">
        <f t="shared" si="17"/>
        <v>-49.340178428029027</v>
      </c>
      <c r="H21">
        <f t="shared" si="18"/>
        <v>2.91079079002525E-2</v>
      </c>
      <c r="I21">
        <f t="shared" si="19"/>
        <v>-2.442704829224189E-2</v>
      </c>
      <c r="J21">
        <f t="shared" si="20"/>
        <v>58.215815800504998</v>
      </c>
      <c r="K21">
        <f t="shared" si="21"/>
        <v>-48.854096584483777</v>
      </c>
      <c r="L21">
        <f t="shared" si="22"/>
        <v>75.998710268032823</v>
      </c>
    </row>
    <row r="22" spans="1:12" x14ac:dyDescent="0.35">
      <c r="A22">
        <f t="shared" si="12"/>
        <v>8192</v>
      </c>
      <c r="B22">
        <f t="shared" si="0"/>
        <v>-5.887301102771934</v>
      </c>
      <c r="C22">
        <f t="shared" si="13"/>
        <v>-5.887301102771934</v>
      </c>
      <c r="D22">
        <f t="shared" si="14"/>
        <v>2.5739071278264283</v>
      </c>
      <c r="E22">
        <f t="shared" si="15"/>
        <v>-5.931020747527568</v>
      </c>
      <c r="F22">
        <f t="shared" si="16"/>
        <v>25.739071278264284</v>
      </c>
      <c r="G22">
        <f t="shared" si="17"/>
        <v>-43.71964475563427</v>
      </c>
      <c r="H22">
        <f t="shared" si="18"/>
        <v>1.291754012055938E-2</v>
      </c>
      <c r="I22">
        <f t="shared" si="19"/>
        <v>-2.1793468097148452E-2</v>
      </c>
      <c r="J22">
        <f t="shared" si="20"/>
        <v>25.83508024111876</v>
      </c>
      <c r="K22">
        <f t="shared" si="21"/>
        <v>-43.586936194296904</v>
      </c>
      <c r="L22">
        <f t="shared" si="22"/>
        <v>50.668258089959579</v>
      </c>
    </row>
    <row r="23" spans="1:12" x14ac:dyDescent="0.35">
      <c r="A23">
        <f t="shared" si="12"/>
        <v>16384</v>
      </c>
      <c r="B23">
        <f t="shared" si="0"/>
        <v>-2.943650551385967</v>
      </c>
      <c r="C23">
        <f t="shared" si="13"/>
        <v>-2.943650551385967</v>
      </c>
      <c r="D23">
        <f t="shared" si="14"/>
        <v>0.79741152197287468</v>
      </c>
      <c r="E23">
        <f t="shared" si="15"/>
        <v>-2.9707397560334896</v>
      </c>
      <c r="F23">
        <f t="shared" si="16"/>
        <v>7.9741152197287475</v>
      </c>
      <c r="G23">
        <f t="shared" si="17"/>
        <v>-27.089204647522692</v>
      </c>
      <c r="H23">
        <f t="shared" si="18"/>
        <v>4.0055624610291687E-3</v>
      </c>
      <c r="I23">
        <f t="shared" si="19"/>
        <v>-1.3533256794488349E-2</v>
      </c>
      <c r="J23">
        <f t="shared" si="20"/>
        <v>8.0111249220583378</v>
      </c>
      <c r="K23">
        <f t="shared" si="21"/>
        <v>-27.066513588976697</v>
      </c>
      <c r="L23">
        <f t="shared" si="22"/>
        <v>28.227190444305368</v>
      </c>
    </row>
    <row r="24" spans="1:12" x14ac:dyDescent="0.35">
      <c r="A24">
        <f t="shared" si="12"/>
        <v>32768</v>
      </c>
      <c r="B24">
        <f t="shared" si="0"/>
        <v>-1.4718252756929835</v>
      </c>
      <c r="C24">
        <f t="shared" si="13"/>
        <v>-1.4718252756929835</v>
      </c>
      <c r="D24">
        <f t="shared" si="14"/>
        <v>0.2120337416405588</v>
      </c>
      <c r="E24">
        <f t="shared" si="15"/>
        <v>-1.4862314518296671</v>
      </c>
      <c r="F24">
        <f t="shared" si="16"/>
        <v>2.1203374164055879</v>
      </c>
      <c r="G24">
        <f t="shared" si="17"/>
        <v>-14.406176136683504</v>
      </c>
      <c r="H24">
        <f t="shared" si="18"/>
        <v>1.0654073293730856E-3</v>
      </c>
      <c r="I24">
        <f t="shared" si="19"/>
        <v>-7.2015328634214993E-3</v>
      </c>
      <c r="J24">
        <f t="shared" si="20"/>
        <v>2.1308146587461714</v>
      </c>
      <c r="K24">
        <f t="shared" si="21"/>
        <v>-14.403065726842998</v>
      </c>
      <c r="L24">
        <f t="shared" si="22"/>
        <v>14.55983081775633</v>
      </c>
    </row>
    <row r="25" spans="1:12" x14ac:dyDescent="0.35">
      <c r="A25">
        <f t="shared" si="12"/>
        <v>65536</v>
      </c>
      <c r="B25">
        <f t="shared" si="0"/>
        <v>-0.73591263784649175</v>
      </c>
      <c r="C25">
        <f t="shared" si="13"/>
        <v>-0.73591263784649175</v>
      </c>
      <c r="D25">
        <f t="shared" si="14"/>
        <v>5.3865025629727371E-2</v>
      </c>
      <c r="E25">
        <f t="shared" si="15"/>
        <v>-0.74323212427185792</v>
      </c>
      <c r="F25">
        <f t="shared" si="16"/>
        <v>0.5386502562972737</v>
      </c>
      <c r="G25">
        <f t="shared" si="17"/>
        <v>-7.3194864253660752</v>
      </c>
      <c r="H25">
        <f t="shared" si="18"/>
        <v>2.7067778346994992E-4</v>
      </c>
      <c r="I25">
        <f t="shared" si="19"/>
        <v>-3.6595440637536437E-3</v>
      </c>
      <c r="J25">
        <f t="shared" si="20"/>
        <v>0.54135556693989983</v>
      </c>
      <c r="K25">
        <f t="shared" si="21"/>
        <v>-7.3190881275072872</v>
      </c>
      <c r="L25">
        <f t="shared" si="22"/>
        <v>7.3390814730506264</v>
      </c>
    </row>
    <row r="26" spans="1:12" x14ac:dyDescent="0.35">
      <c r="A26">
        <f t="shared" si="12"/>
        <v>131072</v>
      </c>
      <c r="B26">
        <f t="shared" si="0"/>
        <v>-0.36795631892324587</v>
      </c>
      <c r="C26">
        <f t="shared" si="13"/>
        <v>-0.36795631892324587</v>
      </c>
      <c r="D26">
        <f t="shared" si="14"/>
        <v>1.3520879094855406E-2</v>
      </c>
      <c r="E26">
        <f t="shared" si="15"/>
        <v>-0.37163090701957802</v>
      </c>
      <c r="F26">
        <f t="shared" si="16"/>
        <v>0.13520879094855406</v>
      </c>
      <c r="G26">
        <f t="shared" si="17"/>
        <v>-3.6745880963321094</v>
      </c>
      <c r="H26">
        <f t="shared" si="18"/>
        <v>6.7945329106836944E-5</v>
      </c>
      <c r="I26">
        <f t="shared" si="19"/>
        <v>-1.8372690021278915E-3</v>
      </c>
      <c r="J26">
        <f t="shared" si="20"/>
        <v>0.13589065821367388</v>
      </c>
      <c r="K26">
        <f t="shared" si="21"/>
        <v>-3.6745380042557829</v>
      </c>
      <c r="L26">
        <f t="shared" si="22"/>
        <v>3.6770498794155375</v>
      </c>
    </row>
    <row r="27" spans="1:12" x14ac:dyDescent="0.35">
      <c r="A27">
        <f t="shared" si="12"/>
        <v>262144</v>
      </c>
      <c r="B27">
        <f t="shared" si="0"/>
        <v>-0.18397815946162294</v>
      </c>
      <c r="C27">
        <f t="shared" si="13"/>
        <v>-0.18397815946162294</v>
      </c>
      <c r="D27">
        <f t="shared" si="14"/>
        <v>3.3836510189383202E-3</v>
      </c>
      <c r="E27">
        <f t="shared" si="15"/>
        <v>-0.18581731853835246</v>
      </c>
      <c r="F27">
        <f t="shared" si="16"/>
        <v>3.3836510189383204E-2</v>
      </c>
      <c r="G27">
        <f t="shared" si="17"/>
        <v>-1.8391590767295045</v>
      </c>
      <c r="H27">
        <f t="shared" si="18"/>
        <v>1.7003662938141946E-5</v>
      </c>
      <c r="I27">
        <f t="shared" si="19"/>
        <v>-9.1957640281440994E-4</v>
      </c>
      <c r="J27">
        <f t="shared" si="20"/>
        <v>3.4007325876283891E-2</v>
      </c>
      <c r="K27">
        <f t="shared" si="21"/>
        <v>-1.8391528056288198</v>
      </c>
      <c r="L27">
        <f t="shared" si="22"/>
        <v>1.8394671893419614</v>
      </c>
    </row>
    <row r="28" spans="1:12" x14ac:dyDescent="0.35">
      <c r="A28">
        <f t="shared" si="12"/>
        <v>524288</v>
      </c>
      <c r="B28">
        <f t="shared" si="0"/>
        <v>-9.1989079730811468E-2</v>
      </c>
      <c r="C28">
        <f t="shared" si="13"/>
        <v>-9.1989079730811468E-2</v>
      </c>
      <c r="D28">
        <f t="shared" si="14"/>
        <v>8.4612747974275378E-4</v>
      </c>
      <c r="E28">
        <f t="shared" si="15"/>
        <v>-9.2908892693631395E-2</v>
      </c>
      <c r="F28">
        <f t="shared" si="16"/>
        <v>8.4612747974275385E-3</v>
      </c>
      <c r="G28">
        <f t="shared" si="17"/>
        <v>-0.9198129628199182</v>
      </c>
      <c r="H28">
        <f t="shared" si="18"/>
        <v>4.2520002825973336E-6</v>
      </c>
      <c r="I28">
        <f t="shared" si="19"/>
        <v>-4.5990608931605E-4</v>
      </c>
      <c r="J28">
        <f t="shared" si="20"/>
        <v>8.5040005651946665E-3</v>
      </c>
      <c r="K28">
        <f t="shared" si="21"/>
        <v>-0.91981217863209996</v>
      </c>
      <c r="L28">
        <f t="shared" si="22"/>
        <v>0.9198514890924202</v>
      </c>
    </row>
    <row r="50" spans="2:2" x14ac:dyDescent="0.35">
      <c r="B50" t="s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BFD0D60E12584688CED6A18B78A0AD" ma:contentTypeVersion="3" ma:contentTypeDescription="Create a new document." ma:contentTypeScope="" ma:versionID="9c985ec54e8ac0e90a5474f8767464a5">
  <xsd:schema xmlns:xsd="http://www.w3.org/2001/XMLSchema" xmlns:xs="http://www.w3.org/2001/XMLSchema" xmlns:p="http://schemas.microsoft.com/office/2006/metadata/properties" xmlns:ns3="93a0c076-877a-438a-9e05-e30d9a10c90a" targetNamespace="http://schemas.microsoft.com/office/2006/metadata/properties" ma:root="true" ma:fieldsID="a2a1e04df5763b61a8ca9be596a922f2" ns3:_="">
    <xsd:import namespace="93a0c076-877a-438a-9e05-e30d9a10c9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0c076-877a-438a-9e05-e30d9a10c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F441C0-5076-47A9-8E1B-B9BDAE937C6A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93a0c076-877a-438a-9e05-e30d9a10c90a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61D9C9A-FCC2-478F-B8DB-C85B278F20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122C1-DE74-4617-A8AF-AEDC6B337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0c076-877a-438a-9e05-e30d9a10c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Order Low Pass RC Filter</vt:lpstr>
      <vt:lpstr>RC Band Pass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Hardaker</dc:creator>
  <cp:lastModifiedBy>James Hardaker</cp:lastModifiedBy>
  <dcterms:created xsi:type="dcterms:W3CDTF">2024-01-31T20:45:20Z</dcterms:created>
  <dcterms:modified xsi:type="dcterms:W3CDTF">2024-03-07T12:26:18Z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0x01010094BFD0D60E12584688CED6A18B78A0AD</vt:lpwstr>
  </property>
</Properties>
</file>