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/git/grad-scripts/st703-statistical-methods-1/Homework8-Factorial-Design/"/>
    </mc:Choice>
  </mc:AlternateContent>
  <xr:revisionPtr revIDLastSave="0" documentId="13_ncr:1_{6FD49199-F3E4-9F4F-93A9-0A8E50FBBD9C}" xr6:coauthVersionLast="36" xr6:coauthVersionMax="36" xr10:uidLastSave="{00000000-0000-0000-0000-000000000000}"/>
  <bookViews>
    <workbookView xWindow="0" yWindow="460" windowWidth="25600" windowHeight="15540" xr2:uid="{E8EDF485-244B-2E4A-A1D0-5266C3B095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G7" i="1" l="1"/>
  <c r="G6" i="1"/>
  <c r="E7" i="1"/>
  <c r="E6" i="1"/>
  <c r="G5" i="1"/>
  <c r="I5" i="1" s="1"/>
  <c r="E5" i="1"/>
  <c r="I6" i="1"/>
  <c r="I7" i="1"/>
  <c r="G4" i="1"/>
  <c r="G3" i="1"/>
  <c r="G2" i="1"/>
  <c r="E4" i="1"/>
  <c r="E3" i="1"/>
  <c r="E2" i="1"/>
  <c r="AA5" i="1"/>
  <c r="AA6" i="1"/>
  <c r="AA7" i="1"/>
  <c r="W5" i="1"/>
  <c r="W6" i="1"/>
  <c r="W7" i="1"/>
  <c r="M5" i="1" l="1"/>
  <c r="M7" i="1"/>
  <c r="M6" i="1"/>
  <c r="AA3" i="1"/>
  <c r="AA4" i="1"/>
  <c r="AA2" i="1"/>
  <c r="W3" i="1"/>
  <c r="W4" i="1"/>
  <c r="I4" i="1"/>
  <c r="I3" i="1"/>
  <c r="I2" i="1"/>
  <c r="W2" i="1"/>
  <c r="M3" i="1" l="1"/>
  <c r="M2" i="1"/>
  <c r="M4" i="1"/>
</calcChain>
</file>

<file path=xl/sharedStrings.xml><?xml version="1.0" encoding="utf-8"?>
<sst xmlns="http://schemas.openxmlformats.org/spreadsheetml/2006/main" count="81" uniqueCount="14">
  <si>
    <t>SE</t>
  </si>
  <si>
    <t>T</t>
  </si>
  <si>
    <t>\theta</t>
  </si>
  <si>
    <t>\text{critical}</t>
  </si>
  <si>
    <t>\text{Reject ?}</t>
  </si>
  <si>
    <t>tukey_{0.05, t=6, df = 24}</t>
  </si>
  <si>
    <t>\text{Avg Young 8hrs}</t>
  </si>
  <si>
    <t>\text{Avg Young 6 Hours}</t>
  </si>
  <si>
    <t>\text{Avg Young 4 Hours}</t>
  </si>
  <si>
    <t>\text{Avg Old 8hrs}</t>
  </si>
  <si>
    <t>\text{Avg Old 6 Hours}</t>
  </si>
  <si>
    <t>\text{Avg Old 4 Hours}</t>
  </si>
  <si>
    <t>\\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</si>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</sst>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NULL" TargetMode="External"/><Relationship Id="rId7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Relationship Id="rId6" Type="http://schemas.openxmlformats.org/officeDocument/2006/relationships/hyperlink" Target="NULL" TargetMode="External"/><Relationship Id="rId5" Type="http://schemas.openxmlformats.org/officeDocument/2006/relationships/hyperlink" Target="NULL" TargetMode="External"/><Relationship Id="rId4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464D-5FD9-C746-AA06-7CFBAD8EFC05}">
  <dimension ref="A1:AA7"/>
  <sheetViews>
    <sheetView tabSelected="1" topLeftCell="K1" workbookViewId="0">
      <selection activeCell="P8" sqref="P8"/>
    </sheetView>
  </sheetViews>
  <sheetFormatPr baseColWidth="10" defaultRowHeight="16" x14ac:dyDescent="0.2"/>
  <cols>
    <col min="1" max="1" width="22" bestFit="1" customWidth="1"/>
    <col min="2" max="2" width="22" customWidth="1"/>
    <col min="3" max="3" width="22" bestFit="1" customWidth="1"/>
    <col min="4" max="4" width="22" customWidth="1"/>
  </cols>
  <sheetData>
    <row r="1" spans="1:27" x14ac:dyDescent="0.2">
      <c r="B1" t="s">
        <v>13</v>
      </c>
      <c r="D1" t="s">
        <v>13</v>
      </c>
      <c r="F1" t="s">
        <v>13</v>
      </c>
      <c r="H1" t="s">
        <v>13</v>
      </c>
      <c r="I1" t="s">
        <v>2</v>
      </c>
      <c r="J1" t="s">
        <v>13</v>
      </c>
      <c r="K1" t="s">
        <v>1</v>
      </c>
      <c r="L1" t="s">
        <v>13</v>
      </c>
      <c r="M1" t="s">
        <v>4</v>
      </c>
      <c r="N1" s="1" t="s">
        <v>12</v>
      </c>
      <c r="W1" t="s">
        <v>0</v>
      </c>
      <c r="X1" t="s">
        <v>13</v>
      </c>
      <c r="Y1" t="s">
        <v>5</v>
      </c>
      <c r="Z1" t="s">
        <v>13</v>
      </c>
      <c r="AA1" t="s">
        <v>3</v>
      </c>
    </row>
    <row r="2" spans="1:27" x14ac:dyDescent="0.2">
      <c r="A2" t="s">
        <v>6</v>
      </c>
      <c r="B2" t="s">
        <v>13</v>
      </c>
      <c r="C2" t="s">
        <v>7</v>
      </c>
      <c r="D2" t="s">
        <v>13</v>
      </c>
      <c r="E2">
        <f>(80+90)/2</f>
        <v>85</v>
      </c>
      <c r="F2" t="s">
        <v>13</v>
      </c>
      <c r="G2">
        <f>(78+72)/2</f>
        <v>75</v>
      </c>
      <c r="H2" t="s">
        <v>13</v>
      </c>
      <c r="I2">
        <f>E2-G2</f>
        <v>10</v>
      </c>
      <c r="J2" t="s">
        <v>13</v>
      </c>
      <c r="K2">
        <f>I2/W2</f>
        <v>1.4484136487558028</v>
      </c>
      <c r="L2" t="s">
        <v>13</v>
      </c>
      <c r="M2" t="str">
        <f>IF(K2&gt;AA2, "\text{Reject}", "\text{Fail to Reject}")</f>
        <v>\text{Fail to Reject}</v>
      </c>
      <c r="N2" s="1" t="s">
        <v>12</v>
      </c>
      <c r="W2">
        <f>SQRT(143*(1/6+1/6))</f>
        <v>6.9041050590693258</v>
      </c>
      <c r="X2" t="s">
        <v>13</v>
      </c>
      <c r="Y2">
        <v>3.5316969999999999</v>
      </c>
      <c r="Z2" t="s">
        <v>13</v>
      </c>
      <c r="AA2">
        <f>Y2*SQRT(1/2)</f>
        <v>2.4972868977961866</v>
      </c>
    </row>
    <row r="3" spans="1:27" x14ac:dyDescent="0.2">
      <c r="A3" t="s">
        <v>6</v>
      </c>
      <c r="B3" t="s">
        <v>13</v>
      </c>
      <c r="C3" t="s">
        <v>8</v>
      </c>
      <c r="D3" t="s">
        <v>13</v>
      </c>
      <c r="E3">
        <f>(90+80)/2</f>
        <v>85</v>
      </c>
      <c r="F3" t="s">
        <v>13</v>
      </c>
      <c r="G3">
        <f>(45+35)/2</f>
        <v>40</v>
      </c>
      <c r="H3" t="s">
        <v>13</v>
      </c>
      <c r="I3">
        <f t="shared" ref="I3:I7" si="0">E3-G3</f>
        <v>45</v>
      </c>
      <c r="J3" t="s">
        <v>13</v>
      </c>
      <c r="K3">
        <f t="shared" ref="K3:K7" si="1">I3/W3</f>
        <v>6.5178614194011129</v>
      </c>
      <c r="L3" t="s">
        <v>13</v>
      </c>
      <c r="M3" t="str">
        <f>IF(K3&gt;AA3, "\text{Reject}", "\text{Fail to Reject}")</f>
        <v>\text{Reject}</v>
      </c>
      <c r="N3" s="1" t="s">
        <v>12</v>
      </c>
      <c r="W3">
        <f t="shared" ref="W3:W7" si="2">SQRT(143*(1/6+1/6))</f>
        <v>6.9041050590693258</v>
      </c>
      <c r="X3" t="s">
        <v>13</v>
      </c>
      <c r="Y3">
        <v>3.5316969999999999</v>
      </c>
      <c r="Z3" t="s">
        <v>13</v>
      </c>
      <c r="AA3">
        <f t="shared" ref="AA3:AA7" si="3">Y3*SQRT(1/2)</f>
        <v>2.4972868977961866</v>
      </c>
    </row>
    <row r="4" spans="1:27" x14ac:dyDescent="0.2">
      <c r="A4" t="s">
        <v>7</v>
      </c>
      <c r="B4" t="s">
        <v>13</v>
      </c>
      <c r="C4" t="s">
        <v>8</v>
      </c>
      <c r="D4" t="s">
        <v>13</v>
      </c>
      <c r="E4">
        <f>(78+72)/2</f>
        <v>75</v>
      </c>
      <c r="F4" t="s">
        <v>13</v>
      </c>
      <c r="G4">
        <f t="shared" ref="G4" si="4">(45+35)/2</f>
        <v>40</v>
      </c>
      <c r="H4" t="s">
        <v>13</v>
      </c>
      <c r="I4">
        <f t="shared" si="0"/>
        <v>35</v>
      </c>
      <c r="J4" t="s">
        <v>13</v>
      </c>
      <c r="K4">
        <f t="shared" si="1"/>
        <v>5.0694477706453096</v>
      </c>
      <c r="L4" t="s">
        <v>13</v>
      </c>
      <c r="M4" t="str">
        <f>IF(K4&gt;AA4, "\text{Reject}", "\text{Fail to Reject}")</f>
        <v>\text{Reject}</v>
      </c>
      <c r="N4" s="1" t="s">
        <v>12</v>
      </c>
      <c r="W4">
        <f t="shared" si="2"/>
        <v>6.9041050590693258</v>
      </c>
      <c r="X4" t="s">
        <v>13</v>
      </c>
      <c r="Y4">
        <v>3.5316969999999999</v>
      </c>
      <c r="Z4" t="s">
        <v>13</v>
      </c>
      <c r="AA4">
        <f t="shared" si="3"/>
        <v>2.4972868977961866</v>
      </c>
    </row>
    <row r="5" spans="1:27" x14ac:dyDescent="0.2">
      <c r="A5" t="s">
        <v>9</v>
      </c>
      <c r="B5" t="s">
        <v>13</v>
      </c>
      <c r="C5" t="s">
        <v>10</v>
      </c>
      <c r="D5" t="s">
        <v>13</v>
      </c>
      <c r="E5">
        <f>(60+80)/2</f>
        <v>70</v>
      </c>
      <c r="F5" t="s">
        <v>13</v>
      </c>
      <c r="G5">
        <f>(32+28)/2</f>
        <v>30</v>
      </c>
      <c r="H5" t="s">
        <v>13</v>
      </c>
      <c r="I5">
        <f t="shared" si="0"/>
        <v>40</v>
      </c>
      <c r="J5" t="s">
        <v>13</v>
      </c>
      <c r="K5">
        <f t="shared" si="1"/>
        <v>5.7936545950232112</v>
      </c>
      <c r="L5" t="s">
        <v>13</v>
      </c>
      <c r="M5" t="str">
        <f>IF(K5&gt;AA5, "\text{Reject}", "\text{Fail to Reject}")</f>
        <v>\text{Reject}</v>
      </c>
      <c r="N5" s="1" t="s">
        <v>12</v>
      </c>
      <c r="W5">
        <f t="shared" si="2"/>
        <v>6.9041050590693258</v>
      </c>
      <c r="X5" t="s">
        <v>13</v>
      </c>
      <c r="Y5">
        <v>3.5316969999999999</v>
      </c>
      <c r="Z5" t="s">
        <v>13</v>
      </c>
      <c r="AA5">
        <f t="shared" si="3"/>
        <v>2.4972868977961866</v>
      </c>
    </row>
    <row r="6" spans="1:27" x14ac:dyDescent="0.2">
      <c r="A6" t="s">
        <v>9</v>
      </c>
      <c r="B6" t="s">
        <v>13</v>
      </c>
      <c r="C6" t="s">
        <v>11</v>
      </c>
      <c r="D6" t="s">
        <v>13</v>
      </c>
      <c r="E6">
        <f>(60+80)/2</f>
        <v>70</v>
      </c>
      <c r="F6" t="s">
        <v>13</v>
      </c>
      <c r="G6">
        <f>(34+10)/2</f>
        <v>22</v>
      </c>
      <c r="H6" t="s">
        <v>13</v>
      </c>
      <c r="I6">
        <f t="shared" si="0"/>
        <v>48</v>
      </c>
      <c r="J6" t="s">
        <v>13</v>
      </c>
      <c r="K6">
        <f t="shared" si="1"/>
        <v>6.9523855140278537</v>
      </c>
      <c r="L6" t="s">
        <v>13</v>
      </c>
      <c r="M6" t="str">
        <f>IF(K6&gt;AA6, "\text{Reject}", "\text{Fail to Reject}")</f>
        <v>\text{Reject}</v>
      </c>
      <c r="N6" s="1" t="s">
        <v>12</v>
      </c>
      <c r="W6">
        <f t="shared" si="2"/>
        <v>6.9041050590693258</v>
      </c>
      <c r="X6" t="s">
        <v>13</v>
      </c>
      <c r="Y6">
        <v>3.5316969999999999</v>
      </c>
      <c r="Z6" t="s">
        <v>13</v>
      </c>
      <c r="AA6">
        <f t="shared" si="3"/>
        <v>2.4972868977961866</v>
      </c>
    </row>
    <row r="7" spans="1:27" x14ac:dyDescent="0.2">
      <c r="A7" t="s">
        <v>10</v>
      </c>
      <c r="B7" t="s">
        <v>13</v>
      </c>
      <c r="C7" t="s">
        <v>11</v>
      </c>
      <c r="D7" t="s">
        <v>13</v>
      </c>
      <c r="E7">
        <f>(32+28)/2</f>
        <v>30</v>
      </c>
      <c r="F7" t="s">
        <v>13</v>
      </c>
      <c r="G7">
        <f>(34+10)/2</f>
        <v>22</v>
      </c>
      <c r="H7" t="s">
        <v>13</v>
      </c>
      <c r="I7">
        <f t="shared" si="0"/>
        <v>8</v>
      </c>
      <c r="J7" t="s">
        <v>13</v>
      </c>
      <c r="K7">
        <f t="shared" si="1"/>
        <v>1.1587309190046422</v>
      </c>
      <c r="L7" t="s">
        <v>13</v>
      </c>
      <c r="M7" t="str">
        <f>IF(K7&gt;AA7, "\text{Reject}", "\text{Fail to Reject}")</f>
        <v>\text{Fail to Reject}</v>
      </c>
      <c r="N7" s="1" t="s">
        <v>12</v>
      </c>
      <c r="W7">
        <f t="shared" si="2"/>
        <v>6.9041050590693258</v>
      </c>
      <c r="X7" t="s">
        <v>13</v>
      </c>
      <c r="Y7">
        <v>3.5316969999999999</v>
      </c>
      <c r="Z7" t="s">
        <v>13</v>
      </c>
      <c r="AA7">
        <f t="shared" si="3"/>
        <v>2.4972868977961866</v>
      </c>
    </row>
  </sheetData>
  <hyperlinks>
    <hyperlink ref="N2" r:id="rId1" xr:uid="{48DFF018-5863-2E4A-82B1-3019396BA19C}"/>
    <hyperlink ref="N1" r:id="rId2" xr:uid="{7EA51355-7352-C543-9E4F-652069B01BB5}"/>
    <hyperlink ref="N3" r:id="rId3" xr:uid="{4A7E2581-4DE0-E340-9174-4CF82DB361EA}"/>
    <hyperlink ref="N4" r:id="rId4" xr:uid="{A7CC4825-7A11-034F-83BB-30E0ECA04C75}"/>
    <hyperlink ref="N5" r:id="rId5" xr:uid="{62682A96-F447-9B43-A0A0-9B5AB852367A}"/>
    <hyperlink ref="N6" r:id="rId6" xr:uid="{19CCB9B3-C911-0441-85DC-C51282A412E9}"/>
    <hyperlink ref="N7" r:id="rId7" xr:uid="{BA518503-F6C0-734B-81A6-AE836867E3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2019-11-19T21:26:21Z</dcterms:created>
  <dcterms:modified xsi:type="dcterms:W3CDTF">2019-11-19T23:30:35Z</dcterms:modified>
</cp:coreProperties>
</file>