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git/grad-scripts/st703-statistical-methods-1/Homework6-Multiple-Testing/"/>
    </mc:Choice>
  </mc:AlternateContent>
  <xr:revisionPtr revIDLastSave="0" documentId="13_ncr:1_{2DC531D5-C6C2-2147-AD2F-A60DFBE22707}" xr6:coauthVersionLast="36" xr6:coauthVersionMax="36" xr10:uidLastSave="{00000000-0000-0000-0000-000000000000}"/>
  <bookViews>
    <workbookView xWindow="0" yWindow="460" windowWidth="25600" windowHeight="15540" activeTab="2" xr2:uid="{512E34F0-2528-A544-AA7D-4643F1529952}"/>
  </bookViews>
  <sheets>
    <sheet name="problem1" sheetId="1" r:id="rId1"/>
    <sheet name="problem1 notes" sheetId="2" r:id="rId2"/>
    <sheet name="problem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I16" i="1" s="1"/>
  <c r="J16" i="1"/>
  <c r="K16" i="1"/>
  <c r="L16" i="1"/>
  <c r="N16" i="1"/>
  <c r="Q16" i="1" s="1"/>
  <c r="O16" i="1"/>
  <c r="G17" i="1"/>
  <c r="I17" i="1"/>
  <c r="J17" i="1"/>
  <c r="K17" i="1" s="1"/>
  <c r="L17" i="1"/>
  <c r="M17" i="1"/>
  <c r="N17" i="1"/>
  <c r="Q17" i="1" s="1"/>
  <c r="O17" i="1"/>
  <c r="G18" i="1"/>
  <c r="N18" i="1" s="1"/>
  <c r="Q18" i="1" s="1"/>
  <c r="I18" i="1"/>
  <c r="J18" i="1"/>
  <c r="L18" i="1"/>
  <c r="M18" i="1"/>
  <c r="O18" i="1"/>
  <c r="G19" i="1"/>
  <c r="I19" i="1" s="1"/>
  <c r="J19" i="1"/>
  <c r="L19" i="1"/>
  <c r="M19" i="1"/>
  <c r="O19" i="1"/>
  <c r="G20" i="1"/>
  <c r="N20" i="1" s="1"/>
  <c r="Q20" i="1" s="1"/>
  <c r="J20" i="1"/>
  <c r="L20" i="1"/>
  <c r="O20" i="1"/>
  <c r="G21" i="1"/>
  <c r="N21" i="1" s="1"/>
  <c r="Q21" i="1" s="1"/>
  <c r="J21" i="1"/>
  <c r="L21" i="1"/>
  <c r="O21" i="1"/>
  <c r="F2" i="4"/>
  <c r="F3" i="4" s="1"/>
  <c r="O2" i="1"/>
  <c r="G2" i="4"/>
  <c r="D2" i="4"/>
  <c r="E2" i="4" s="1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D3" i="4"/>
  <c r="D4" i="4"/>
  <c r="D5" i="4"/>
  <c r="D6" i="4"/>
  <c r="D7" i="4"/>
  <c r="D8" i="4"/>
  <c r="D9" i="4"/>
  <c r="D23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5" i="4"/>
  <c r="D26" i="4"/>
  <c r="K19" i="1" l="1"/>
  <c r="K18" i="1"/>
  <c r="M16" i="1"/>
  <c r="K21" i="1"/>
  <c r="K20" i="1"/>
  <c r="M21" i="1"/>
  <c r="I21" i="1"/>
  <c r="N19" i="1"/>
  <c r="Q19" i="1" s="1"/>
  <c r="M20" i="1"/>
  <c r="I20" i="1"/>
  <c r="F4" i="4"/>
  <c r="G3" i="4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2" i="1"/>
  <c r="G4" i="4" l="1"/>
  <c r="F5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2" i="1"/>
  <c r="O5" i="1"/>
  <c r="O6" i="1"/>
  <c r="O7" i="1"/>
  <c r="O8" i="1"/>
  <c r="O9" i="1"/>
  <c r="O10" i="1"/>
  <c r="O11" i="1"/>
  <c r="O12" i="1"/>
  <c r="O13" i="1"/>
  <c r="O14" i="1"/>
  <c r="O15" i="1"/>
  <c r="O22" i="1"/>
  <c r="O3" i="1"/>
  <c r="O4" i="1"/>
  <c r="G14" i="1"/>
  <c r="N14" i="1" s="1"/>
  <c r="G6" i="1"/>
  <c r="K6" i="1" s="1"/>
  <c r="G3" i="1"/>
  <c r="N3" i="1" s="1"/>
  <c r="G8" i="1"/>
  <c r="G7" i="1"/>
  <c r="M7" i="1" s="1"/>
  <c r="G11" i="1"/>
  <c r="I11" i="1" s="1"/>
  <c r="G9" i="1"/>
  <c r="G2" i="1"/>
  <c r="N2" i="1" s="1"/>
  <c r="Q2" i="1" s="1"/>
  <c r="G15" i="1"/>
  <c r="N15" i="1" s="1"/>
  <c r="G10" i="1"/>
  <c r="N10" i="1" s="1"/>
  <c r="G4" i="1"/>
  <c r="I4" i="1" s="1"/>
  <c r="G12" i="1"/>
  <c r="G13" i="1"/>
  <c r="G22" i="1"/>
  <c r="N22" i="1" s="1"/>
  <c r="G5" i="1"/>
  <c r="M13" i="1" l="1"/>
  <c r="Q3" i="1"/>
  <c r="Q15" i="1"/>
  <c r="Q22" i="1"/>
  <c r="Q14" i="1"/>
  <c r="Q10" i="1"/>
  <c r="F6" i="4"/>
  <c r="G5" i="4"/>
  <c r="K13" i="1"/>
  <c r="I22" i="1"/>
  <c r="K5" i="1"/>
  <c r="I3" i="1"/>
  <c r="K12" i="1"/>
  <c r="K9" i="1"/>
  <c r="K8" i="1"/>
  <c r="N11" i="1"/>
  <c r="Q11" i="1" s="1"/>
  <c r="N12" i="1"/>
  <c r="Q12" i="1" s="1"/>
  <c r="I15" i="1"/>
  <c r="N4" i="1"/>
  <c r="Q4" i="1" s="1"/>
  <c r="K22" i="1"/>
  <c r="K4" i="1"/>
  <c r="K15" i="1"/>
  <c r="K11" i="1"/>
  <c r="K3" i="1"/>
  <c r="N9" i="1"/>
  <c r="Q9" i="1" s="1"/>
  <c r="I10" i="1"/>
  <c r="I14" i="1"/>
  <c r="K10" i="1"/>
  <c r="M12" i="1"/>
  <c r="M9" i="1"/>
  <c r="M8" i="1"/>
  <c r="N8" i="1"/>
  <c r="Q8" i="1" s="1"/>
  <c r="I2" i="1"/>
  <c r="K14" i="1"/>
  <c r="M22" i="1"/>
  <c r="M4" i="1"/>
  <c r="M15" i="1"/>
  <c r="M11" i="1"/>
  <c r="M3" i="1"/>
  <c r="I7" i="1"/>
  <c r="N13" i="1"/>
  <c r="Q13" i="1" s="1"/>
  <c r="N7" i="1"/>
  <c r="Q7" i="1" s="1"/>
  <c r="N6" i="1"/>
  <c r="Q6" i="1" s="1"/>
  <c r="I13" i="1"/>
  <c r="K7" i="1"/>
  <c r="M5" i="1"/>
  <c r="M6" i="1"/>
  <c r="I5" i="1"/>
  <c r="K2" i="1"/>
  <c r="M10" i="1"/>
  <c r="M2" i="1"/>
  <c r="M14" i="1"/>
  <c r="N5" i="1"/>
  <c r="Q5" i="1" s="1"/>
  <c r="I6" i="1"/>
  <c r="I12" i="1"/>
  <c r="I9" i="1"/>
  <c r="I8" i="1"/>
  <c r="Q24" i="1" l="1"/>
  <c r="F7" i="4"/>
  <c r="G6" i="4"/>
  <c r="K24" i="1"/>
  <c r="I24" i="1"/>
  <c r="M24" i="1"/>
  <c r="F8" i="4" l="1"/>
  <c r="G7" i="4"/>
  <c r="G8" i="4" l="1"/>
  <c r="F9" i="4"/>
  <c r="F10" i="4" l="1"/>
  <c r="G9" i="4"/>
  <c r="F11" i="4" l="1"/>
  <c r="G10" i="4"/>
  <c r="G11" i="4" l="1"/>
  <c r="F12" i="4"/>
  <c r="F13" i="4" l="1"/>
  <c r="G12" i="4"/>
  <c r="F14" i="4" l="1"/>
  <c r="G13" i="4"/>
  <c r="F15" i="4" l="1"/>
  <c r="G14" i="4"/>
  <c r="F16" i="4" l="1"/>
  <c r="G15" i="4"/>
  <c r="F17" i="4" l="1"/>
  <c r="G16" i="4"/>
  <c r="F18" i="4" l="1"/>
  <c r="G17" i="4"/>
  <c r="F19" i="4" l="1"/>
  <c r="G18" i="4"/>
  <c r="F20" i="4" l="1"/>
  <c r="G19" i="4"/>
  <c r="G20" i="4" l="1"/>
  <c r="F21" i="4"/>
  <c r="F22" i="4" l="1"/>
  <c r="G21" i="4"/>
  <c r="F23" i="4" l="1"/>
  <c r="G22" i="4"/>
  <c r="G23" i="4" l="1"/>
  <c r="F24" i="4"/>
  <c r="G24" i="4" l="1"/>
  <c r="F25" i="4"/>
  <c r="F26" i="4" l="1"/>
  <c r="G26" i="4" s="1"/>
  <c r="G25" i="4"/>
</calcChain>
</file>

<file path=xl/sharedStrings.xml><?xml version="1.0" encoding="utf-8"?>
<sst xmlns="http://schemas.openxmlformats.org/spreadsheetml/2006/main" count="55" uniqueCount="55">
  <si>
    <t>i</t>
  </si>
  <si>
    <t>j</t>
  </si>
  <si>
    <t>t</t>
  </si>
  <si>
    <t>Bon</t>
  </si>
  <si>
    <t>Scheffe</t>
  </si>
  <si>
    <t>Scheffe Accept</t>
  </si>
  <si>
    <t>Tukey</t>
  </si>
  <si>
    <t>Tukey accept</t>
  </si>
  <si>
    <t>treatment</t>
  </si>
  <si>
    <t>ybar</t>
  </si>
  <si>
    <t>n</t>
  </si>
  <si>
    <t>ni</t>
  </si>
  <si>
    <t>yibar</t>
  </si>
  <si>
    <t>yjbar</t>
  </si>
  <si>
    <t>nj</t>
  </si>
  <si>
    <t>SUM</t>
  </si>
  <si>
    <t>Bon accept</t>
  </si>
  <si>
    <t>Benjamini-pvalue</t>
  </si>
  <si>
    <t>Benjamini alpha</t>
  </si>
  <si>
    <t>j2</t>
  </si>
  <si>
    <t>Benjamini accept</t>
  </si>
  <si>
    <t>https://www.stat.purdue.edu/~xbw/courses/stat512/q-table.pdf</t>
  </si>
  <si>
    <t>Tukey Critical value: 4.259</t>
  </si>
  <si>
    <t>dietary value</t>
  </si>
  <si>
    <t>pvalue</t>
  </si>
  <si>
    <t>total calories</t>
  </si>
  <si>
    <t>olive oil</t>
  </si>
  <si>
    <t>whole milk</t>
  </si>
  <si>
    <t>white meat</t>
  </si>
  <si>
    <t>protiens</t>
  </si>
  <si>
    <t>nuts</t>
  </si>
  <si>
    <t>cereals and pasta</t>
  </si>
  <si>
    <t>white fish</t>
  </si>
  <si>
    <t>butter</t>
  </si>
  <si>
    <t>vegetables</t>
  </si>
  <si>
    <t>skimmed milk</t>
  </si>
  <si>
    <t>red mead</t>
  </si>
  <si>
    <t>fruit</t>
  </si>
  <si>
    <t>eggs</t>
  </si>
  <si>
    <t>blue fish</t>
  </si>
  <si>
    <t>legumes</t>
  </si>
  <si>
    <t>carbohydrates</t>
  </si>
  <si>
    <t>potatoes</t>
  </si>
  <si>
    <t>bread</t>
  </si>
  <si>
    <t>fats</t>
  </si>
  <si>
    <t>sweets</t>
  </si>
  <si>
    <t>dairy produce</t>
  </si>
  <si>
    <t>semi-skimmed milk</t>
  </si>
  <si>
    <t>total meat</t>
  </si>
  <si>
    <t>processed meat</t>
  </si>
  <si>
    <t>index</t>
  </si>
  <si>
    <t>alpha_a</t>
  </si>
  <si>
    <t>a accept</t>
  </si>
  <si>
    <t>p-val-b</t>
  </si>
  <si>
    <t>b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</si>
</sst>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D5599-7E71-C84C-9694-517380FAC0FE}" name="Table1" displayName="Table1" ref="A1:Q22" totalsRowShown="0">
  <autoFilter ref="A1:Q22" xr:uid="{5083EBE7-1D10-FD4D-836A-55606219C936}"/>
  <sortState ref="A2:N22">
    <sortCondition descending="1" ref="N1:N22"/>
  </sortState>
  <tableColumns count="17">
    <tableColumn id="1" xr3:uid="{BCF0416D-54CF-0E47-9036-4B02E4FAF03C}" name="i"/>
    <tableColumn id="2" xr3:uid="{068ADAC8-2DA5-7848-BCCF-52F7B80873AB}" name="j"/>
    <tableColumn id="3" xr3:uid="{C79FEC04-A562-F446-9C6D-8D45C7939A84}" name="yibar"/>
    <tableColumn id="4" xr3:uid="{7067E20D-E127-5A45-9911-162518903432}" name="ni"/>
    <tableColumn id="5" xr3:uid="{61387BF0-8540-2444-BED1-CB635936AF7C}" name="yjbar"/>
    <tableColumn id="6" xr3:uid="{AB489BEE-0A4E-5E4A-B474-A42B943CC44B}" name="nj"/>
    <tableColumn id="7" xr3:uid="{C102B9B6-E978-634D-951D-FF16A13F0E21}" name="t">
      <calculatedColumnFormula>ABS((C2-E2)/SQRT(1706*(1/D2+1/F2)))</calculatedColumnFormula>
    </tableColumn>
    <tableColumn id="8" xr3:uid="{646608D1-B447-D346-A3E8-E2AD8C1D74AE}" name="Bon"/>
    <tableColumn id="9" xr3:uid="{370D03B0-F9A1-D145-98DD-A098E5ABC72B}" name="Bon accept">
      <calculatedColumnFormula>IF(G2&gt;=H2, "Reject", "Fail To Reject")</calculatedColumnFormula>
    </tableColumn>
    <tableColumn id="10" xr3:uid="{D742412A-51ED-4847-8518-0C1EAC0349A5}" name="Scheffe" dataDxfId="7">
      <calculatedColumnFormula>SQRT((7-1) * 2.194516)</calculatedColumnFormula>
    </tableColumn>
    <tableColumn id="11" xr3:uid="{A1DE3BEC-3D29-CD4B-BCBD-BA96A5DA38F2}" name="Scheffe Accept">
      <calculatedColumnFormula>IF(G2&gt;=J2, "Reject", "Fail To Reject")</calculatedColumnFormula>
    </tableColumn>
    <tableColumn id="12" xr3:uid="{12F526BA-AAE8-8447-86C5-971FF64FECD1}" name="Tukey" dataDxfId="6">
      <calculatedColumnFormula>4.259/SQRT(2)</calculatedColumnFormula>
    </tableColumn>
    <tableColumn id="13" xr3:uid="{80E1091B-7CF0-8043-861E-149F4401B3F9}" name="Tukey accept">
      <calculatedColumnFormula>IF(G2&gt;=L2, "Reject", "Fail To Reject")</calculatedColumnFormula>
    </tableColumn>
    <tableColumn id="14" xr3:uid="{01166973-C28F-4A43-8B55-A7C27990E09C}" name="Benjamini-pvalue">
      <calculatedColumnFormula>1-_xlfn.T.DIST(G2,96, 2)</calculatedColumnFormula>
    </tableColumn>
    <tableColumn id="15" xr3:uid="{E8E05A0F-A545-0247-BD42-4363576FCA01}" name="Benjamini alpha" dataDxfId="5">
      <calculatedColumnFormula>0.05 * (Table1[[#This Row],[j2]]/21)</calculatedColumnFormula>
    </tableColumn>
    <tableColumn id="16" xr3:uid="{02B8529D-14EB-704A-8D29-C4D85D18A716}" name="j2"/>
    <tableColumn id="17" xr3:uid="{B91820CD-8FFC-5747-9AD6-9EC9C4B99A0E}" name="Benjamini accept" dataDxfId="4">
      <calculatedColumnFormula>IF(N2 &lt;= O2, "Reject", "Fail To Reject")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150B2-23FB-2E4F-94A4-3AD27A9B5553}" name="Table2" displayName="Table2" ref="A1:G26" totalsRowShown="0">
  <autoFilter ref="A1:G26" xr:uid="{7618616C-04A1-C140-8394-E3F6D42F9FDB}"/>
  <sortState ref="A2:E26">
    <sortCondition descending="1" ref="B1:B26"/>
  </sortState>
  <tableColumns count="7">
    <tableColumn id="1" xr3:uid="{010AA212-60EB-764A-B86F-3FA9E87030CC}" name="dietary value"/>
    <tableColumn id="2" xr3:uid="{E8E23F1A-2EFD-A84B-BFB2-4D1BF662AF75}" name="pvalue"/>
    <tableColumn id="3" xr3:uid="{FFE4D682-3AE1-A447-98AE-BBBAAEEF4BEF}" name="index"/>
    <tableColumn id="4" xr3:uid="{07B14E32-AACA-4C44-B95C-A8F212532F60}" name="alpha_a" dataDxfId="3">
      <calculatedColumnFormula xml:space="preserve"> 0.25 * Table2[[#This Row],[index]]/25</calculatedColumnFormula>
    </tableColumn>
    <tableColumn id="5" xr3:uid="{674E1416-AEEC-044E-9950-1689634B6BBD}" name="a accept" dataDxfId="2">
      <calculatedColumnFormula>IF(OR(Table2[[#This Row],[pvalue]] &lt;= Table2[[#This Row],[alpha_a]], E1="Reject"), "Reject", "Fail to Reject")</calculatedColumnFormula>
    </tableColumn>
    <tableColumn id="6" xr3:uid="{B010C8A4-1FA9-2D44-B22E-0B9D8318F2A0}" name="p-val-b" dataDxfId="1">
      <calculatedColumnFormula>MIN(25/Table2[[#This Row],[index]]  * Table2[[#This Row],[pvalue]],F1)</calculatedColumnFormula>
    </tableColumn>
    <tableColumn id="7" xr3:uid="{CCCB9179-CF13-0F46-910A-C56DBE9BE5D2}" name="b accept" dataDxfId="0">
      <calculatedColumnFormula>IF(Table2[[#This Row],[p-val-b]] &lt;= 0.25, "Reject", "Fail to Reject")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.purdue.edu/~xbw/courses/stat512/q-tabl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E247-5F1D-EE4C-B747-21F2CD767436}">
  <dimension ref="A1:Q24"/>
  <sheetViews>
    <sheetView topLeftCell="E1" zoomScale="120" zoomScaleNormal="120" workbookViewId="0">
      <selection activeCell="N13" sqref="N13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7.83203125" bestFit="1" customWidth="1"/>
    <col min="4" max="4" width="5.1640625" bestFit="1" customWidth="1"/>
    <col min="5" max="5" width="7.83203125" bestFit="1" customWidth="1"/>
    <col min="6" max="6" width="5.1640625" bestFit="1" customWidth="1"/>
    <col min="7" max="7" width="12.6640625" bestFit="1" customWidth="1"/>
    <col min="8" max="8" width="9.5" bestFit="1" customWidth="1"/>
    <col min="9" max="10" width="12.6640625" bestFit="1" customWidth="1"/>
    <col min="11" max="11" width="15.83203125" bestFit="1" customWidth="1"/>
    <col min="12" max="12" width="12.6640625" bestFit="1" customWidth="1"/>
    <col min="13" max="13" width="14.5" bestFit="1" customWidth="1"/>
    <col min="14" max="14" width="18.1640625" bestFit="1" customWidth="1"/>
    <col min="15" max="15" width="17" bestFit="1" customWidth="1"/>
    <col min="17" max="17" width="17.83203125" bestFit="1" customWidth="1"/>
  </cols>
  <sheetData>
    <row r="1" spans="1:17" x14ac:dyDescent="0.2">
      <c r="A1" t="s">
        <v>0</v>
      </c>
      <c r="B1" t="s">
        <v>1</v>
      </c>
      <c r="C1" t="s">
        <v>12</v>
      </c>
      <c r="D1" t="s">
        <v>11</v>
      </c>
      <c r="E1" t="s">
        <v>13</v>
      </c>
      <c r="F1" t="s">
        <v>14</v>
      </c>
      <c r="G1" t="s">
        <v>2</v>
      </c>
      <c r="H1" t="s">
        <v>3</v>
      </c>
      <c r="I1" t="s">
        <v>16</v>
      </c>
      <c r="J1" t="s">
        <v>4</v>
      </c>
      <c r="K1" t="s">
        <v>5</v>
      </c>
      <c r="L1" t="s">
        <v>6</v>
      </c>
      <c r="M1" t="s">
        <v>7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">
      <c r="A2">
        <v>2</v>
      </c>
      <c r="B2">
        <v>6</v>
      </c>
      <c r="C2">
        <v>211</v>
      </c>
      <c r="D2">
        <v>9</v>
      </c>
      <c r="E2">
        <v>210</v>
      </c>
      <c r="F2">
        <v>23</v>
      </c>
      <c r="G2">
        <f t="shared" ref="G2:G22" si="0">ABS((C2-E2)/SQRT(1706*(1/D2+1/F2)))</f>
        <v>6.1577303944542312E-2</v>
      </c>
      <c r="H2">
        <v>3.1210270000000002</v>
      </c>
      <c r="I2" t="str">
        <f t="shared" ref="I2:I22" si="1">IF(G2&gt;=H2, "Reject", "Fail To Reject")</f>
        <v>Fail To Reject</v>
      </c>
      <c r="J2">
        <f t="shared" ref="J2:J22" si="2">SQRT((7-1) * 2.194516)</f>
        <v>3.6286493354966116</v>
      </c>
      <c r="K2" t="str">
        <f t="shared" ref="K2:K22" si="3">IF(G2&gt;=J2, "Reject", "Fail To Reject")</f>
        <v>Fail To Reject</v>
      </c>
      <c r="L2">
        <f t="shared" ref="L2:L22" si="4">4.259/SQRT(2)</f>
        <v>3.0115677810735058</v>
      </c>
      <c r="M2" t="str">
        <f t="shared" ref="M2:M22" si="5">IF(G2&gt;=L2, "Reject", "Fail To Reject")</f>
        <v>Fail To Reject</v>
      </c>
      <c r="N2">
        <f t="shared" ref="N2:N22" si="6">1-_xlfn.T.DIST(G2,96, 2)</f>
        <v>0.47551373533576535</v>
      </c>
      <c r="O2">
        <f>0.05 * (Table1[[#This Row],[j2]]/21)</f>
        <v>0.05</v>
      </c>
      <c r="P2">
        <v>21</v>
      </c>
      <c r="Q2" t="str">
        <f t="shared" ref="Q2:Q22" si="7">IF(N2 &lt;= O2, "Reject", "Fail To Reject")</f>
        <v>Fail To Reject</v>
      </c>
    </row>
    <row r="3" spans="1:17" x14ac:dyDescent="0.2">
      <c r="A3">
        <v>1</v>
      </c>
      <c r="B3">
        <v>5</v>
      </c>
      <c r="C3">
        <v>225</v>
      </c>
      <c r="D3">
        <v>11</v>
      </c>
      <c r="E3">
        <v>232</v>
      </c>
      <c r="F3">
        <v>13</v>
      </c>
      <c r="G3">
        <f t="shared" si="0"/>
        <v>0.41368609598360956</v>
      </c>
      <c r="H3">
        <v>3.1210270000000002</v>
      </c>
      <c r="I3" t="str">
        <f t="shared" si="1"/>
        <v>Fail To Reject</v>
      </c>
      <c r="J3">
        <f t="shared" si="2"/>
        <v>3.6286493354966116</v>
      </c>
      <c r="K3" t="str">
        <f t="shared" si="3"/>
        <v>Fail To Reject</v>
      </c>
      <c r="L3">
        <f t="shared" si="4"/>
        <v>3.0115677810735058</v>
      </c>
      <c r="M3" t="str">
        <f t="shared" si="5"/>
        <v>Fail To Reject</v>
      </c>
      <c r="N3">
        <f t="shared" si="6"/>
        <v>0.34001336281901384</v>
      </c>
      <c r="O3">
        <f>0.05 * (Table1[[#This Row],[j2]]/21)</f>
        <v>4.7619047619047616E-2</v>
      </c>
      <c r="P3">
        <v>20</v>
      </c>
      <c r="Q3" t="str">
        <f t="shared" si="7"/>
        <v>Fail To Reject</v>
      </c>
    </row>
    <row r="4" spans="1:17" x14ac:dyDescent="0.2">
      <c r="A4">
        <v>4</v>
      </c>
      <c r="B4">
        <v>5</v>
      </c>
      <c r="C4">
        <v>248</v>
      </c>
      <c r="D4">
        <v>3</v>
      </c>
      <c r="E4">
        <v>232</v>
      </c>
      <c r="F4">
        <v>13</v>
      </c>
      <c r="G4">
        <f t="shared" si="0"/>
        <v>0.60478746521184945</v>
      </c>
      <c r="H4">
        <v>3.1210270000000002</v>
      </c>
      <c r="I4" t="str">
        <f t="shared" si="1"/>
        <v>Fail To Reject</v>
      </c>
      <c r="J4">
        <f t="shared" si="2"/>
        <v>3.6286493354966116</v>
      </c>
      <c r="K4" t="str">
        <f t="shared" si="3"/>
        <v>Fail To Reject</v>
      </c>
      <c r="L4">
        <f t="shared" si="4"/>
        <v>3.0115677810735058</v>
      </c>
      <c r="M4" t="str">
        <f t="shared" si="5"/>
        <v>Fail To Reject</v>
      </c>
      <c r="N4">
        <f t="shared" si="6"/>
        <v>0.27337354204246145</v>
      </c>
      <c r="O4">
        <f>0.05 * (Table1[[#This Row],[j2]]/21)</f>
        <v>4.5238095238095244E-2</v>
      </c>
      <c r="P4">
        <v>19</v>
      </c>
      <c r="Q4" t="str">
        <f t="shared" si="7"/>
        <v>Fail To Reject</v>
      </c>
    </row>
    <row r="5" spans="1:17" x14ac:dyDescent="0.2">
      <c r="A5">
        <v>1</v>
      </c>
      <c r="B5">
        <v>2</v>
      </c>
      <c r="C5">
        <v>225</v>
      </c>
      <c r="D5">
        <v>11</v>
      </c>
      <c r="E5">
        <v>211</v>
      </c>
      <c r="F5">
        <v>9</v>
      </c>
      <c r="G5">
        <f t="shared" si="0"/>
        <v>0.75412115103195654</v>
      </c>
      <c r="H5">
        <v>3.1210270000000002</v>
      </c>
      <c r="I5" t="str">
        <f t="shared" si="1"/>
        <v>Fail To Reject</v>
      </c>
      <c r="J5">
        <f t="shared" si="2"/>
        <v>3.6286493354966116</v>
      </c>
      <c r="K5" t="str">
        <f t="shared" si="3"/>
        <v>Fail To Reject</v>
      </c>
      <c r="L5">
        <f t="shared" si="4"/>
        <v>3.0115677810735058</v>
      </c>
      <c r="M5" t="str">
        <f t="shared" si="5"/>
        <v>Fail To Reject</v>
      </c>
      <c r="N5">
        <f t="shared" si="6"/>
        <v>0.22631114008565945</v>
      </c>
      <c r="O5">
        <f>0.05 * (Table1[[#This Row],[j2]]/21)</f>
        <v>4.2857142857142858E-2</v>
      </c>
      <c r="P5">
        <v>18</v>
      </c>
      <c r="Q5" t="str">
        <f t="shared" si="7"/>
        <v>Fail To Reject</v>
      </c>
    </row>
    <row r="6" spans="1:17" x14ac:dyDescent="0.2">
      <c r="A6">
        <v>1</v>
      </c>
      <c r="B6">
        <v>4</v>
      </c>
      <c r="C6">
        <v>225</v>
      </c>
      <c r="D6">
        <v>11</v>
      </c>
      <c r="E6">
        <v>248</v>
      </c>
      <c r="F6">
        <v>3</v>
      </c>
      <c r="G6">
        <f t="shared" si="0"/>
        <v>0.85493141283368901</v>
      </c>
      <c r="H6">
        <v>3.1210270000000002</v>
      </c>
      <c r="I6" t="str">
        <f t="shared" si="1"/>
        <v>Fail To Reject</v>
      </c>
      <c r="J6">
        <f t="shared" si="2"/>
        <v>3.6286493354966116</v>
      </c>
      <c r="K6" t="str">
        <f t="shared" si="3"/>
        <v>Fail To Reject</v>
      </c>
      <c r="L6">
        <f t="shared" si="4"/>
        <v>3.0115677810735058</v>
      </c>
      <c r="M6" t="str">
        <f t="shared" si="5"/>
        <v>Fail To Reject</v>
      </c>
      <c r="N6">
        <f t="shared" si="6"/>
        <v>0.19735885123416619</v>
      </c>
      <c r="O6">
        <f>0.05 * (Table1[[#This Row],[j2]]/21)</f>
        <v>4.0476190476190478E-2</v>
      </c>
      <c r="P6">
        <v>17</v>
      </c>
      <c r="Q6" t="str">
        <f t="shared" si="7"/>
        <v>Fail To Reject</v>
      </c>
    </row>
    <row r="7" spans="1:17" x14ac:dyDescent="0.2">
      <c r="A7">
        <v>2</v>
      </c>
      <c r="B7">
        <v>3</v>
      </c>
      <c r="C7">
        <v>211</v>
      </c>
      <c r="D7">
        <v>9</v>
      </c>
      <c r="E7">
        <v>195</v>
      </c>
      <c r="F7">
        <v>23</v>
      </c>
      <c r="G7">
        <f t="shared" si="0"/>
        <v>0.985236863112677</v>
      </c>
      <c r="H7">
        <v>3.1210270000000002</v>
      </c>
      <c r="I7" t="str">
        <f t="shared" si="1"/>
        <v>Fail To Reject</v>
      </c>
      <c r="J7">
        <f t="shared" si="2"/>
        <v>3.6286493354966116</v>
      </c>
      <c r="K7" t="str">
        <f t="shared" si="3"/>
        <v>Fail To Reject</v>
      </c>
      <c r="L7">
        <f t="shared" si="4"/>
        <v>3.0115677810735058</v>
      </c>
      <c r="M7" t="str">
        <f t="shared" si="5"/>
        <v>Fail To Reject</v>
      </c>
      <c r="N7">
        <f t="shared" si="6"/>
        <v>0.16349218622774264</v>
      </c>
      <c r="O7">
        <f>0.05 * (Table1[[#This Row],[j2]]/21)</f>
        <v>3.8095238095238099E-2</v>
      </c>
      <c r="P7">
        <v>16</v>
      </c>
      <c r="Q7" t="str">
        <f t="shared" si="7"/>
        <v>Fail To Reject</v>
      </c>
    </row>
    <row r="8" spans="1:17" x14ac:dyDescent="0.2">
      <c r="A8">
        <v>1</v>
      </c>
      <c r="B8">
        <v>6</v>
      </c>
      <c r="C8">
        <v>225</v>
      </c>
      <c r="D8">
        <v>11</v>
      </c>
      <c r="E8">
        <v>210</v>
      </c>
      <c r="F8">
        <v>23</v>
      </c>
      <c r="G8">
        <f t="shared" si="0"/>
        <v>0.99065525518824882</v>
      </c>
      <c r="H8">
        <v>3.1210270000000002</v>
      </c>
      <c r="I8" t="str">
        <f t="shared" si="1"/>
        <v>Fail To Reject</v>
      </c>
      <c r="J8">
        <f t="shared" si="2"/>
        <v>3.6286493354966116</v>
      </c>
      <c r="K8" t="str">
        <f t="shared" si="3"/>
        <v>Fail To Reject</v>
      </c>
      <c r="L8">
        <f t="shared" si="4"/>
        <v>3.0115677810735058</v>
      </c>
      <c r="M8" t="str">
        <f t="shared" si="5"/>
        <v>Fail To Reject</v>
      </c>
      <c r="N8">
        <f t="shared" si="6"/>
        <v>0.16217216997359474</v>
      </c>
      <c r="O8">
        <f>0.05 * (Table1[[#This Row],[j2]]/21)</f>
        <v>3.5714285714285719E-2</v>
      </c>
      <c r="P8">
        <v>15</v>
      </c>
      <c r="Q8" t="str">
        <f t="shared" si="7"/>
        <v>Fail To Reject</v>
      </c>
    </row>
    <row r="9" spans="1:17" x14ac:dyDescent="0.2">
      <c r="A9">
        <v>2</v>
      </c>
      <c r="B9">
        <v>5</v>
      </c>
      <c r="C9">
        <v>211</v>
      </c>
      <c r="D9">
        <v>9</v>
      </c>
      <c r="E9">
        <v>232</v>
      </c>
      <c r="F9">
        <v>13</v>
      </c>
      <c r="G9">
        <f t="shared" si="0"/>
        <v>1.1724960053919715</v>
      </c>
      <c r="H9">
        <v>3.1210270000000002</v>
      </c>
      <c r="I9" t="str">
        <f t="shared" si="1"/>
        <v>Fail To Reject</v>
      </c>
      <c r="J9">
        <f t="shared" si="2"/>
        <v>3.6286493354966116</v>
      </c>
      <c r="K9" t="str">
        <f t="shared" si="3"/>
        <v>Fail To Reject</v>
      </c>
      <c r="L9">
        <f t="shared" si="4"/>
        <v>3.0115677810735058</v>
      </c>
      <c r="M9" t="str">
        <f t="shared" si="5"/>
        <v>Fail To Reject</v>
      </c>
      <c r="N9">
        <f t="shared" si="6"/>
        <v>0.12194965208442321</v>
      </c>
      <c r="O9">
        <f>0.05 * (Table1[[#This Row],[j2]]/21)</f>
        <v>3.3333333333333333E-2</v>
      </c>
      <c r="P9">
        <v>14</v>
      </c>
      <c r="Q9" t="str">
        <f t="shared" si="7"/>
        <v>Fail To Reject</v>
      </c>
    </row>
    <row r="10" spans="1:17" x14ac:dyDescent="0.2">
      <c r="A10">
        <v>3</v>
      </c>
      <c r="B10">
        <v>6</v>
      </c>
      <c r="C10">
        <v>195</v>
      </c>
      <c r="D10">
        <v>23</v>
      </c>
      <c r="E10">
        <v>210</v>
      </c>
      <c r="F10">
        <v>23</v>
      </c>
      <c r="G10">
        <f t="shared" si="0"/>
        <v>1.2315460788908463</v>
      </c>
      <c r="H10">
        <v>3.1210270000000002</v>
      </c>
      <c r="I10" t="str">
        <f t="shared" si="1"/>
        <v>Fail To Reject</v>
      </c>
      <c r="J10">
        <f t="shared" si="2"/>
        <v>3.6286493354966116</v>
      </c>
      <c r="K10" t="str">
        <f t="shared" si="3"/>
        <v>Fail To Reject</v>
      </c>
      <c r="L10">
        <f t="shared" si="4"/>
        <v>3.0115677810735058</v>
      </c>
      <c r="M10" t="str">
        <f t="shared" si="5"/>
        <v>Fail To Reject</v>
      </c>
      <c r="N10">
        <f t="shared" si="6"/>
        <v>0.1105635123553822</v>
      </c>
      <c r="O10">
        <f>0.05 * (Table1[[#This Row],[j2]]/21)</f>
        <v>3.0952380952380953E-2</v>
      </c>
      <c r="P10">
        <v>13</v>
      </c>
      <c r="Q10" t="str">
        <f t="shared" si="7"/>
        <v>Fail To Reject</v>
      </c>
    </row>
    <row r="11" spans="1:17" x14ac:dyDescent="0.2">
      <c r="A11">
        <v>2</v>
      </c>
      <c r="B11">
        <v>4</v>
      </c>
      <c r="C11">
        <v>211</v>
      </c>
      <c r="D11">
        <v>9</v>
      </c>
      <c r="E11">
        <v>248</v>
      </c>
      <c r="F11">
        <v>3</v>
      </c>
      <c r="G11">
        <f t="shared" si="0"/>
        <v>1.3437035659525414</v>
      </c>
      <c r="H11">
        <v>3.1210270000000002</v>
      </c>
      <c r="I11" t="str">
        <f t="shared" si="1"/>
        <v>Fail To Reject</v>
      </c>
      <c r="J11">
        <f t="shared" si="2"/>
        <v>3.6286493354966116</v>
      </c>
      <c r="K11" t="str">
        <f t="shared" si="3"/>
        <v>Fail To Reject</v>
      </c>
      <c r="L11">
        <f t="shared" si="4"/>
        <v>3.0115677810735058</v>
      </c>
      <c r="M11" t="str">
        <f t="shared" si="5"/>
        <v>Fail To Reject</v>
      </c>
      <c r="N11">
        <f t="shared" si="6"/>
        <v>9.1105826859299799E-2</v>
      </c>
      <c r="O11">
        <f>0.05 * (Table1[[#This Row],[j2]]/21)</f>
        <v>2.8571428571428571E-2</v>
      </c>
      <c r="P11">
        <v>12</v>
      </c>
      <c r="Q11" t="str">
        <f t="shared" si="7"/>
        <v>Fail To Reject</v>
      </c>
    </row>
    <row r="12" spans="1:17" x14ac:dyDescent="0.2">
      <c r="A12">
        <v>4</v>
      </c>
      <c r="B12">
        <v>6</v>
      </c>
      <c r="C12">
        <v>248</v>
      </c>
      <c r="D12">
        <v>3</v>
      </c>
      <c r="E12">
        <v>210</v>
      </c>
      <c r="F12">
        <v>23</v>
      </c>
      <c r="G12">
        <f t="shared" si="0"/>
        <v>1.4987595195340091</v>
      </c>
      <c r="H12">
        <v>3.1210270000000002</v>
      </c>
      <c r="I12" t="str">
        <f t="shared" si="1"/>
        <v>Fail To Reject</v>
      </c>
      <c r="J12">
        <f t="shared" si="2"/>
        <v>3.6286493354966116</v>
      </c>
      <c r="K12" t="str">
        <f t="shared" si="3"/>
        <v>Fail To Reject</v>
      </c>
      <c r="L12">
        <f t="shared" si="4"/>
        <v>3.0115677810735058</v>
      </c>
      <c r="M12" t="str">
        <f t="shared" si="5"/>
        <v>Fail To Reject</v>
      </c>
      <c r="N12">
        <f t="shared" si="6"/>
        <v>6.8608646750298985E-2</v>
      </c>
      <c r="O12">
        <f>0.05 * (Table1[[#This Row],[j2]]/21)</f>
        <v>2.6190476190476195E-2</v>
      </c>
      <c r="P12">
        <v>11</v>
      </c>
      <c r="Q12" t="str">
        <f t="shared" si="7"/>
        <v>Fail To Reject</v>
      </c>
    </row>
    <row r="13" spans="1:17" x14ac:dyDescent="0.2">
      <c r="A13">
        <v>5</v>
      </c>
      <c r="B13">
        <v>6</v>
      </c>
      <c r="C13">
        <v>232</v>
      </c>
      <c r="D13">
        <v>13</v>
      </c>
      <c r="E13">
        <v>210</v>
      </c>
      <c r="F13">
        <v>23</v>
      </c>
      <c r="G13">
        <f t="shared" si="0"/>
        <v>1.5350322748818699</v>
      </c>
      <c r="H13">
        <v>3.1210270000000002</v>
      </c>
      <c r="I13" t="str">
        <f t="shared" si="1"/>
        <v>Fail To Reject</v>
      </c>
      <c r="J13">
        <f t="shared" si="2"/>
        <v>3.6286493354966116</v>
      </c>
      <c r="K13" t="str">
        <f t="shared" si="3"/>
        <v>Fail To Reject</v>
      </c>
      <c r="L13">
        <f t="shared" si="4"/>
        <v>3.0115677810735058</v>
      </c>
      <c r="M13" t="str">
        <f t="shared" si="5"/>
        <v>Fail To Reject</v>
      </c>
      <c r="N13">
        <f t="shared" si="6"/>
        <v>6.4032591420411067E-2</v>
      </c>
      <c r="O13">
        <f>0.05 * (Table1[[#This Row],[j2]]/21)</f>
        <v>2.3809523809523808E-2</v>
      </c>
      <c r="P13">
        <v>10</v>
      </c>
      <c r="Q13" t="str">
        <f t="shared" si="7"/>
        <v>Fail To Reject</v>
      </c>
    </row>
    <row r="14" spans="1:17" x14ac:dyDescent="0.2">
      <c r="A14">
        <v>1</v>
      </c>
      <c r="B14">
        <v>3</v>
      </c>
      <c r="C14">
        <v>225</v>
      </c>
      <c r="D14">
        <v>11</v>
      </c>
      <c r="E14">
        <v>195</v>
      </c>
      <c r="F14">
        <v>23</v>
      </c>
      <c r="G14">
        <f t="shared" si="0"/>
        <v>1.9813105103764976</v>
      </c>
      <c r="H14">
        <v>3.1210270000000002</v>
      </c>
      <c r="I14" t="str">
        <f t="shared" si="1"/>
        <v>Fail To Reject</v>
      </c>
      <c r="J14">
        <f t="shared" si="2"/>
        <v>3.6286493354966116</v>
      </c>
      <c r="K14" t="str">
        <f t="shared" si="3"/>
        <v>Fail To Reject</v>
      </c>
      <c r="L14">
        <f t="shared" si="4"/>
        <v>3.0115677810735058</v>
      </c>
      <c r="M14" t="str">
        <f t="shared" si="5"/>
        <v>Fail To Reject</v>
      </c>
      <c r="N14">
        <f t="shared" si="6"/>
        <v>2.5208542225968911E-2</v>
      </c>
      <c r="O14">
        <f>0.05 * (Table1[[#This Row],[j2]]/21)</f>
        <v>2.1428571428571429E-2</v>
      </c>
      <c r="P14">
        <v>9</v>
      </c>
      <c r="Q14" t="str">
        <f t="shared" si="7"/>
        <v>Fail To Reject</v>
      </c>
    </row>
    <row r="15" spans="1:17" x14ac:dyDescent="0.2">
      <c r="A15">
        <v>3</v>
      </c>
      <c r="B15">
        <v>4</v>
      </c>
      <c r="C15">
        <v>195</v>
      </c>
      <c r="D15">
        <v>23</v>
      </c>
      <c r="E15">
        <v>248</v>
      </c>
      <c r="F15">
        <v>3</v>
      </c>
      <c r="G15">
        <f t="shared" si="0"/>
        <v>2.0903751193500653</v>
      </c>
      <c r="H15">
        <v>3.1210270000000002</v>
      </c>
      <c r="I15" t="str">
        <f t="shared" si="1"/>
        <v>Fail To Reject</v>
      </c>
      <c r="J15">
        <f t="shared" si="2"/>
        <v>3.6286493354966116</v>
      </c>
      <c r="K15" t="str">
        <f t="shared" si="3"/>
        <v>Fail To Reject</v>
      </c>
      <c r="L15">
        <f t="shared" si="4"/>
        <v>3.0115677810735058</v>
      </c>
      <c r="M15" t="str">
        <f t="shared" si="5"/>
        <v>Fail To Reject</v>
      </c>
      <c r="N15">
        <f t="shared" si="6"/>
        <v>1.9613342115301413E-2</v>
      </c>
      <c r="O15">
        <f>0.05 * (Table1[[#This Row],[j2]]/21)</f>
        <v>1.9047619047619049E-2</v>
      </c>
      <c r="P15">
        <v>8</v>
      </c>
      <c r="Q15" t="str">
        <f t="shared" si="7"/>
        <v>Fail To Reject</v>
      </c>
    </row>
    <row r="16" spans="1:17" x14ac:dyDescent="0.2">
      <c r="A16">
        <v>3</v>
      </c>
      <c r="B16">
        <v>5</v>
      </c>
      <c r="C16">
        <v>195</v>
      </c>
      <c r="D16">
        <v>23</v>
      </c>
      <c r="E16">
        <v>232</v>
      </c>
      <c r="F16">
        <v>13</v>
      </c>
      <c r="G16">
        <f t="shared" si="0"/>
        <v>2.5816451895740542</v>
      </c>
      <c r="H16">
        <v>3.1210270000000002</v>
      </c>
      <c r="I16" t="str">
        <f t="shared" si="1"/>
        <v>Fail To Reject</v>
      </c>
      <c r="J16">
        <f t="shared" si="2"/>
        <v>3.6286493354966116</v>
      </c>
      <c r="K16" t="str">
        <f t="shared" si="3"/>
        <v>Fail To Reject</v>
      </c>
      <c r="L16">
        <f t="shared" si="4"/>
        <v>3.0115677810735058</v>
      </c>
      <c r="M16" t="str">
        <f t="shared" si="5"/>
        <v>Fail To Reject</v>
      </c>
      <c r="N16">
        <f t="shared" si="6"/>
        <v>5.6726030691569562E-3</v>
      </c>
      <c r="O16">
        <f>0.05 * (Table1[[#This Row],[j2]]/21)</f>
        <v>1.6666666666666666E-2</v>
      </c>
      <c r="P16">
        <v>7</v>
      </c>
      <c r="Q16" t="str">
        <f t="shared" si="7"/>
        <v>Reject</v>
      </c>
    </row>
    <row r="17" spans="1:17" x14ac:dyDescent="0.2">
      <c r="A17">
        <v>3</v>
      </c>
      <c r="B17">
        <v>7</v>
      </c>
      <c r="C17">
        <v>195</v>
      </c>
      <c r="D17">
        <v>23</v>
      </c>
      <c r="E17">
        <v>162</v>
      </c>
      <c r="F17">
        <v>21</v>
      </c>
      <c r="G17">
        <f t="shared" si="0"/>
        <v>2.6471079576158494</v>
      </c>
      <c r="H17">
        <v>3.1210270000000002</v>
      </c>
      <c r="I17" t="str">
        <f t="shared" si="1"/>
        <v>Fail To Reject</v>
      </c>
      <c r="J17">
        <f t="shared" si="2"/>
        <v>3.6286493354966116</v>
      </c>
      <c r="K17" t="str">
        <f t="shared" si="3"/>
        <v>Fail To Reject</v>
      </c>
      <c r="L17">
        <f t="shared" si="4"/>
        <v>3.0115677810735058</v>
      </c>
      <c r="M17" t="str">
        <f t="shared" si="5"/>
        <v>Fail To Reject</v>
      </c>
      <c r="N17">
        <f t="shared" si="6"/>
        <v>4.7446900118132129E-3</v>
      </c>
      <c r="O17">
        <f>0.05 * (Table1[[#This Row],[j2]]/21)</f>
        <v>1.4285714285714285E-2</v>
      </c>
      <c r="P17">
        <v>6</v>
      </c>
      <c r="Q17" t="str">
        <f t="shared" si="7"/>
        <v>Reject</v>
      </c>
    </row>
    <row r="18" spans="1:17" x14ac:dyDescent="0.2">
      <c r="A18">
        <v>2</v>
      </c>
      <c r="B18">
        <v>7</v>
      </c>
      <c r="C18">
        <v>211</v>
      </c>
      <c r="D18">
        <v>9</v>
      </c>
      <c r="E18">
        <v>162</v>
      </c>
      <c r="F18">
        <v>21</v>
      </c>
      <c r="G18">
        <f t="shared" si="0"/>
        <v>2.9776718916781335</v>
      </c>
      <c r="H18">
        <v>3.1210270000000002</v>
      </c>
      <c r="I18" t="str">
        <f t="shared" si="1"/>
        <v>Fail To Reject</v>
      </c>
      <c r="J18">
        <f t="shared" si="2"/>
        <v>3.6286493354966116</v>
      </c>
      <c r="K18" t="str">
        <f t="shared" si="3"/>
        <v>Fail To Reject</v>
      </c>
      <c r="L18">
        <f t="shared" si="4"/>
        <v>3.0115677810735058</v>
      </c>
      <c r="M18" t="str">
        <f t="shared" si="5"/>
        <v>Fail To Reject</v>
      </c>
      <c r="N18">
        <f t="shared" si="6"/>
        <v>1.8383817773101052E-3</v>
      </c>
      <c r="O18">
        <f>0.05 * (Table1[[#This Row],[j2]]/21)</f>
        <v>1.1904761904761904E-2</v>
      </c>
      <c r="P18">
        <v>5</v>
      </c>
      <c r="Q18" t="str">
        <f t="shared" si="7"/>
        <v>Reject</v>
      </c>
    </row>
    <row r="19" spans="1:17" x14ac:dyDescent="0.2">
      <c r="A19">
        <v>4</v>
      </c>
      <c r="B19">
        <v>7</v>
      </c>
      <c r="C19">
        <v>248</v>
      </c>
      <c r="D19">
        <v>3</v>
      </c>
      <c r="E19">
        <v>162</v>
      </c>
      <c r="F19">
        <v>21</v>
      </c>
      <c r="G19">
        <f t="shared" si="0"/>
        <v>3.3734446722339588</v>
      </c>
      <c r="H19">
        <v>3.1210270000000002</v>
      </c>
      <c r="I19" t="str">
        <f t="shared" si="1"/>
        <v>Reject</v>
      </c>
      <c r="J19">
        <f t="shared" si="2"/>
        <v>3.6286493354966116</v>
      </c>
      <c r="K19" t="str">
        <f t="shared" si="3"/>
        <v>Fail To Reject</v>
      </c>
      <c r="L19">
        <f t="shared" si="4"/>
        <v>3.0115677810735058</v>
      </c>
      <c r="M19" t="str">
        <f t="shared" si="5"/>
        <v>Reject</v>
      </c>
      <c r="N19">
        <f t="shared" si="6"/>
        <v>5.3589673510656688E-4</v>
      </c>
      <c r="O19">
        <f>0.05 * (Table1[[#This Row],[j2]]/21)</f>
        <v>9.5238095238095247E-3</v>
      </c>
      <c r="P19">
        <v>4</v>
      </c>
      <c r="Q19" t="str">
        <f t="shared" si="7"/>
        <v>Reject</v>
      </c>
    </row>
    <row r="20" spans="1:17" x14ac:dyDescent="0.2">
      <c r="A20">
        <v>6</v>
      </c>
      <c r="B20">
        <v>7</v>
      </c>
      <c r="C20">
        <v>210</v>
      </c>
      <c r="D20">
        <v>23</v>
      </c>
      <c r="E20">
        <v>162</v>
      </c>
      <c r="F20">
        <v>21</v>
      </c>
      <c r="G20">
        <f t="shared" si="0"/>
        <v>3.8503388474412357</v>
      </c>
      <c r="H20">
        <v>3.1210270000000002</v>
      </c>
      <c r="I20" t="str">
        <f t="shared" si="1"/>
        <v>Reject</v>
      </c>
      <c r="J20">
        <f t="shared" si="2"/>
        <v>3.6286493354966116</v>
      </c>
      <c r="K20" t="str">
        <f t="shared" si="3"/>
        <v>Reject</v>
      </c>
      <c r="L20">
        <f t="shared" si="4"/>
        <v>3.0115677810735058</v>
      </c>
      <c r="M20" t="str">
        <f t="shared" si="5"/>
        <v>Reject</v>
      </c>
      <c r="N20">
        <f t="shared" si="6"/>
        <v>1.0635492537380831E-4</v>
      </c>
      <c r="O20">
        <f>0.05 * (Table1[[#This Row],[j2]]/21)</f>
        <v>7.1428571428571426E-3</v>
      </c>
      <c r="P20">
        <v>3</v>
      </c>
      <c r="Q20" t="str">
        <f t="shared" si="7"/>
        <v>Reject</v>
      </c>
    </row>
    <row r="21" spans="1:17" x14ac:dyDescent="0.2">
      <c r="A21">
        <v>1</v>
      </c>
      <c r="B21">
        <v>7</v>
      </c>
      <c r="C21">
        <v>225</v>
      </c>
      <c r="D21">
        <v>11</v>
      </c>
      <c r="E21">
        <v>162</v>
      </c>
      <c r="F21">
        <v>21</v>
      </c>
      <c r="G21">
        <f t="shared" si="0"/>
        <v>4.0980951419527916</v>
      </c>
      <c r="H21">
        <v>3.1210270000000002</v>
      </c>
      <c r="I21" t="str">
        <f t="shared" si="1"/>
        <v>Reject</v>
      </c>
      <c r="J21">
        <f t="shared" si="2"/>
        <v>3.6286493354966116</v>
      </c>
      <c r="K21" t="str">
        <f t="shared" si="3"/>
        <v>Reject</v>
      </c>
      <c r="L21">
        <f t="shared" si="4"/>
        <v>3.0115677810735058</v>
      </c>
      <c r="M21" t="str">
        <f t="shared" si="5"/>
        <v>Reject</v>
      </c>
      <c r="N21">
        <f t="shared" si="6"/>
        <v>4.3548347083088856E-5</v>
      </c>
      <c r="O21">
        <f>0.05 * (Table1[[#This Row],[j2]]/21)</f>
        <v>4.7619047619047623E-3</v>
      </c>
      <c r="P21">
        <v>2</v>
      </c>
      <c r="Q21" t="str">
        <f t="shared" si="7"/>
        <v>Reject</v>
      </c>
    </row>
    <row r="22" spans="1:17" x14ac:dyDescent="0.2">
      <c r="A22">
        <v>5</v>
      </c>
      <c r="B22">
        <v>7</v>
      </c>
      <c r="C22">
        <v>232</v>
      </c>
      <c r="D22">
        <v>13</v>
      </c>
      <c r="E22">
        <v>162</v>
      </c>
      <c r="F22">
        <v>21</v>
      </c>
      <c r="G22">
        <f t="shared" si="0"/>
        <v>4.8023122146229493</v>
      </c>
      <c r="H22">
        <v>3.1210270000000002</v>
      </c>
      <c r="I22" t="str">
        <f t="shared" si="1"/>
        <v>Reject</v>
      </c>
      <c r="J22">
        <f t="shared" si="2"/>
        <v>3.6286493354966116</v>
      </c>
      <c r="K22" t="str">
        <f t="shared" si="3"/>
        <v>Reject</v>
      </c>
      <c r="L22">
        <f t="shared" si="4"/>
        <v>3.0115677810735058</v>
      </c>
      <c r="M22" t="str">
        <f t="shared" si="5"/>
        <v>Reject</v>
      </c>
      <c r="N22">
        <f t="shared" si="6"/>
        <v>2.8847905384488115E-6</v>
      </c>
      <c r="O22">
        <f>0.05 * (Table1[[#This Row],[j2]]/21)</f>
        <v>2.3809523809523812E-3</v>
      </c>
      <c r="P22">
        <v>1</v>
      </c>
      <c r="Q22" t="str">
        <f t="shared" si="7"/>
        <v>Reject</v>
      </c>
    </row>
    <row r="24" spans="1:17" x14ac:dyDescent="0.2">
      <c r="A24" s="1" t="s">
        <v>15</v>
      </c>
      <c r="I24">
        <f>COUNTIF(I2:I22, "Reject")</f>
        <v>4</v>
      </c>
      <c r="K24">
        <f>COUNTIF(K2:K22, "Reject")</f>
        <v>3</v>
      </c>
      <c r="M24">
        <f>COUNTIF(M2:M22, "Reject")</f>
        <v>4</v>
      </c>
      <c r="Q24">
        <f>COUNTIF(Q2:Q22, "Reject")</f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5202-9DB9-E049-A047-56B8FB7147B4}">
  <dimension ref="A1:E8"/>
  <sheetViews>
    <sheetView zoomScale="170" zoomScaleNormal="170" workbookViewId="0">
      <selection activeCell="E5" sqref="E5"/>
    </sheetView>
  </sheetViews>
  <sheetFormatPr baseColWidth="10" defaultRowHeight="16" x14ac:dyDescent="0.2"/>
  <cols>
    <col min="1" max="16384" width="10.83203125" style="2"/>
  </cols>
  <sheetData>
    <row r="1" spans="1:5" x14ac:dyDescent="0.2">
      <c r="A1" s="2" t="s">
        <v>8</v>
      </c>
      <c r="B1" s="2" t="s">
        <v>9</v>
      </c>
      <c r="C1" s="2" t="s">
        <v>10</v>
      </c>
    </row>
    <row r="2" spans="1:5" x14ac:dyDescent="0.2">
      <c r="A2" s="2">
        <v>1</v>
      </c>
      <c r="B2" s="2">
        <v>225</v>
      </c>
      <c r="C2" s="2">
        <v>11</v>
      </c>
    </row>
    <row r="3" spans="1:5" x14ac:dyDescent="0.2">
      <c r="A3" s="2">
        <v>2</v>
      </c>
      <c r="B3" s="2">
        <v>211</v>
      </c>
      <c r="C3" s="2">
        <v>9</v>
      </c>
    </row>
    <row r="4" spans="1:5" x14ac:dyDescent="0.2">
      <c r="A4" s="2">
        <v>3</v>
      </c>
      <c r="B4" s="2">
        <v>195</v>
      </c>
      <c r="C4" s="2">
        <v>23</v>
      </c>
    </row>
    <row r="5" spans="1:5" x14ac:dyDescent="0.2">
      <c r="A5" s="2">
        <v>4</v>
      </c>
      <c r="B5" s="2">
        <v>248</v>
      </c>
      <c r="C5" s="2">
        <v>3</v>
      </c>
      <c r="E5" s="2" t="s">
        <v>22</v>
      </c>
    </row>
    <row r="6" spans="1:5" x14ac:dyDescent="0.2">
      <c r="A6" s="2">
        <v>5</v>
      </c>
      <c r="B6" s="2">
        <v>232</v>
      </c>
      <c r="C6" s="2">
        <v>13</v>
      </c>
      <c r="E6" s="3"/>
    </row>
    <row r="7" spans="1:5" x14ac:dyDescent="0.2">
      <c r="A7" s="2">
        <v>6</v>
      </c>
      <c r="B7" s="2">
        <v>210</v>
      </c>
      <c r="C7" s="2">
        <v>23</v>
      </c>
      <c r="E7" s="3" t="s">
        <v>21</v>
      </c>
    </row>
    <row r="8" spans="1:5" x14ac:dyDescent="0.2">
      <c r="A8" s="2">
        <v>7</v>
      </c>
      <c r="B8" s="2">
        <v>162</v>
      </c>
      <c r="C8" s="2">
        <v>21</v>
      </c>
    </row>
  </sheetData>
  <hyperlinks>
    <hyperlink ref="E7" r:id="rId1" xr:uid="{C43FE6EB-F983-CC48-8537-658A97953D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3479-F81C-FE44-A05F-5155DA4F72FD}">
  <dimension ref="A1:G26"/>
  <sheetViews>
    <sheetView tabSelected="1" zoomScale="130" zoomScaleNormal="130" workbookViewId="0">
      <selection activeCell="F2" sqref="F2"/>
    </sheetView>
  </sheetViews>
  <sheetFormatPr baseColWidth="10" defaultRowHeight="16" x14ac:dyDescent="0.2"/>
  <cols>
    <col min="1" max="1" width="14.33203125" customWidth="1"/>
    <col min="7" max="7" width="12" bestFit="1" customWidth="1"/>
  </cols>
  <sheetData>
    <row r="1" spans="1:7" x14ac:dyDescent="0.2">
      <c r="A1" t="s">
        <v>23</v>
      </c>
      <c r="B1" t="s">
        <v>24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">
      <c r="A2" t="s">
        <v>49</v>
      </c>
      <c r="B2">
        <v>0.98599999999999999</v>
      </c>
      <c r="C2">
        <v>25</v>
      </c>
      <c r="D2">
        <f xml:space="preserve"> 0.25 * Table2[[#This Row],[index]]/25</f>
        <v>0.25</v>
      </c>
      <c r="E2" t="str">
        <f>IF(OR(Table2[[#This Row],[pvalue]] &lt;= Table2[[#This Row],[alpha_a]], E1="Reject"), "Reject", "Fail to Reject")</f>
        <v>Fail to Reject</v>
      </c>
      <c r="F2">
        <f>MIN(25/Table2[[#This Row],[index]]  * Table2[[#This Row],[pvalue]],F1)</f>
        <v>0.98599999999999999</v>
      </c>
      <c r="G2" s="4" t="str">
        <f>IF(Table2[[#This Row],[p-val-b]] &lt;= 0.25, "Reject", "Fail to Reject")</f>
        <v>Fail to Reject</v>
      </c>
    </row>
    <row r="3" spans="1:7" x14ac:dyDescent="0.2">
      <c r="A3" t="s">
        <v>48</v>
      </c>
      <c r="B3">
        <v>0.97499999999999998</v>
      </c>
      <c r="C3">
        <v>24</v>
      </c>
      <c r="D3">
        <f xml:space="preserve"> 0.25 * Table2[[#This Row],[index]]/25</f>
        <v>0.24</v>
      </c>
      <c r="E3" t="str">
        <f>IF(OR(Table2[[#This Row],[pvalue]] &lt;= Table2[[#This Row],[alpha_a]], E2="Reject"), "Reject", "Fail to Reject")</f>
        <v>Fail to Reject</v>
      </c>
      <c r="F3">
        <f>MIN(25/Table2[[#This Row],[index]]  * Table2[[#This Row],[pvalue]],F2)</f>
        <v>0.98599999999999999</v>
      </c>
      <c r="G3" s="4" t="str">
        <f>IF(Table2[[#This Row],[p-val-b]] &lt;= 0.25, "Reject", "Fail to Reject")</f>
        <v>Fail to Reject</v>
      </c>
    </row>
    <row r="4" spans="1:7" x14ac:dyDescent="0.2">
      <c r="A4" t="s">
        <v>47</v>
      </c>
      <c r="B4">
        <v>0.94199999999999995</v>
      </c>
      <c r="C4">
        <v>23</v>
      </c>
      <c r="D4">
        <f xml:space="preserve"> 0.25 * Table2[[#This Row],[index]]/25</f>
        <v>0.23</v>
      </c>
      <c r="E4" t="str">
        <f>IF(OR(Table2[[#This Row],[pvalue]] &lt;= Table2[[#This Row],[alpha_a]], E3="Reject"), "Reject", "Fail to Reject")</f>
        <v>Fail to Reject</v>
      </c>
      <c r="F4">
        <f>MIN(25/Table2[[#This Row],[index]]  * Table2[[#This Row],[pvalue]],F3)</f>
        <v>0.98599999999999999</v>
      </c>
      <c r="G4" s="4" t="str">
        <f>IF(Table2[[#This Row],[p-val-b]] &lt;= 0.25, "Reject", "Fail to Reject")</f>
        <v>Fail to Reject</v>
      </c>
    </row>
    <row r="5" spans="1:7" x14ac:dyDescent="0.2">
      <c r="A5" t="s">
        <v>46</v>
      </c>
      <c r="B5">
        <v>0.94</v>
      </c>
      <c r="C5">
        <v>22</v>
      </c>
      <c r="D5">
        <f xml:space="preserve"> 0.25 * Table2[[#This Row],[index]]/25</f>
        <v>0.22</v>
      </c>
      <c r="E5" t="str">
        <f>IF(OR(Table2[[#This Row],[pvalue]] &lt;= Table2[[#This Row],[alpha_a]], E4="Reject"), "Reject", "Fail to Reject")</f>
        <v>Fail to Reject</v>
      </c>
      <c r="F5">
        <f>MIN(25/Table2[[#This Row],[index]]  * Table2[[#This Row],[pvalue]],F4)</f>
        <v>0.98599999999999999</v>
      </c>
      <c r="G5" s="4" t="str">
        <f>IF(Table2[[#This Row],[p-val-b]] &lt;= 0.25, "Reject", "Fail to Reject")</f>
        <v>Fail to Reject</v>
      </c>
    </row>
    <row r="6" spans="1:7" x14ac:dyDescent="0.2">
      <c r="A6" t="s">
        <v>45</v>
      </c>
      <c r="B6">
        <v>0.76200000000000001</v>
      </c>
      <c r="C6">
        <v>21</v>
      </c>
      <c r="D6">
        <f xml:space="preserve"> 0.25 * Table2[[#This Row],[index]]/25</f>
        <v>0.21</v>
      </c>
      <c r="E6" t="str">
        <f>IF(OR(Table2[[#This Row],[pvalue]] &lt;= Table2[[#This Row],[alpha_a]], E5="Reject"), "Reject", "Fail to Reject")</f>
        <v>Fail to Reject</v>
      </c>
      <c r="F6">
        <f>MIN(25/Table2[[#This Row],[index]]  * Table2[[#This Row],[pvalue]],F5)</f>
        <v>0.90714285714285714</v>
      </c>
      <c r="G6" s="4" t="str">
        <f>IF(Table2[[#This Row],[p-val-b]] &lt;= 0.25, "Reject", "Fail to Reject")</f>
        <v>Fail to Reject</v>
      </c>
    </row>
    <row r="7" spans="1:7" x14ac:dyDescent="0.2">
      <c r="A7" t="s">
        <v>44</v>
      </c>
      <c r="B7">
        <v>0.69599999999999995</v>
      </c>
      <c r="C7">
        <v>20</v>
      </c>
      <c r="D7">
        <f xml:space="preserve"> 0.25 * Table2[[#This Row],[index]]/25</f>
        <v>0.2</v>
      </c>
      <c r="E7" t="str">
        <f>IF(OR(Table2[[#This Row],[pvalue]] &lt;= Table2[[#This Row],[alpha_a]], E6="Reject"), "Reject", "Fail to Reject")</f>
        <v>Fail to Reject</v>
      </c>
      <c r="F7">
        <f>MIN(25/Table2[[#This Row],[index]]  * Table2[[#This Row],[pvalue]],F6)</f>
        <v>0.86999999999999988</v>
      </c>
      <c r="G7" s="4" t="str">
        <f>IF(Table2[[#This Row],[p-val-b]] &lt;= 0.25, "Reject", "Fail to Reject")</f>
        <v>Fail to Reject</v>
      </c>
    </row>
    <row r="8" spans="1:7" x14ac:dyDescent="0.2">
      <c r="A8" t="s">
        <v>43</v>
      </c>
      <c r="B8">
        <v>0.59399999999999997</v>
      </c>
      <c r="C8">
        <v>19</v>
      </c>
      <c r="D8">
        <f xml:space="preserve"> 0.25 * Table2[[#This Row],[index]]/25</f>
        <v>0.19</v>
      </c>
      <c r="E8" t="str">
        <f>IF(OR(Table2[[#This Row],[pvalue]] &lt;= Table2[[#This Row],[alpha_a]], E7="Reject"), "Reject", "Fail to Reject")</f>
        <v>Fail to Reject</v>
      </c>
      <c r="F8">
        <f>MIN(25/Table2[[#This Row],[index]]  * Table2[[#This Row],[pvalue]],F7)</f>
        <v>0.78157894736842104</v>
      </c>
      <c r="G8" s="4" t="str">
        <f>IF(Table2[[#This Row],[p-val-b]] &lt;= 0.25, "Reject", "Fail to Reject")</f>
        <v>Fail to Reject</v>
      </c>
    </row>
    <row r="9" spans="1:7" x14ac:dyDescent="0.2">
      <c r="A9" t="s">
        <v>42</v>
      </c>
      <c r="B9">
        <v>0.56899999999999995</v>
      </c>
      <c r="C9">
        <v>18</v>
      </c>
      <c r="D9">
        <f xml:space="preserve"> 0.25 * Table2[[#This Row],[index]]/25</f>
        <v>0.18</v>
      </c>
      <c r="E9" t="str">
        <f>IF(OR(Table2[[#This Row],[pvalue]] &lt;= Table2[[#This Row],[alpha_a]], E8="Reject"), "Reject", "Fail to Reject")</f>
        <v>Fail to Reject</v>
      </c>
      <c r="F9">
        <f>MIN(25/Table2[[#This Row],[index]]  * Table2[[#This Row],[pvalue]],F8)</f>
        <v>0.78157894736842104</v>
      </c>
      <c r="G9" s="4" t="str">
        <f>IF(Table2[[#This Row],[p-val-b]] &lt;= 0.25, "Reject", "Fail to Reject")</f>
        <v>Fail to Reject</v>
      </c>
    </row>
    <row r="10" spans="1:7" x14ac:dyDescent="0.2">
      <c r="A10" t="s">
        <v>41</v>
      </c>
      <c r="B10">
        <v>0.38400000000000001</v>
      </c>
      <c r="C10">
        <v>17</v>
      </c>
      <c r="D10">
        <f xml:space="preserve"> 0.25 * Table2[[#This Row],[index]]/25</f>
        <v>0.17</v>
      </c>
      <c r="E10" t="str">
        <f>IF(OR(Table2[[#This Row],[pvalue]] &lt;= Table2[[#This Row],[alpha_a]], E9="Reject"), "Reject", "Fail to Reject")</f>
        <v>Fail to Reject</v>
      </c>
      <c r="F10">
        <f>MIN(25/Table2[[#This Row],[index]]  * Table2[[#This Row],[pvalue]],F9)</f>
        <v>0.56470588235294128</v>
      </c>
      <c r="G10" s="4" t="str">
        <f>IF(Table2[[#This Row],[p-val-b]] &lt;= 0.25, "Reject", "Fail to Reject")</f>
        <v>Fail to Reject</v>
      </c>
    </row>
    <row r="11" spans="1:7" x14ac:dyDescent="0.2">
      <c r="A11" t="s">
        <v>40</v>
      </c>
      <c r="B11">
        <v>0.34100000000000003</v>
      </c>
      <c r="C11">
        <v>16</v>
      </c>
      <c r="D11">
        <f xml:space="preserve"> 0.25 * Table2[[#This Row],[index]]/25</f>
        <v>0.16</v>
      </c>
      <c r="E11" t="str">
        <f>IF(OR(Table2[[#This Row],[pvalue]] &lt;= Table2[[#This Row],[alpha_a]], E10="Reject"), "Reject", "Fail to Reject")</f>
        <v>Fail to Reject</v>
      </c>
      <c r="F11">
        <f>MIN(25/Table2[[#This Row],[index]]  * Table2[[#This Row],[pvalue]],F10)</f>
        <v>0.53281250000000002</v>
      </c>
      <c r="G11" s="4" t="str">
        <f>IF(Table2[[#This Row],[p-val-b]] &lt;= 0.25, "Reject", "Fail to Reject")</f>
        <v>Fail to Reject</v>
      </c>
    </row>
    <row r="12" spans="1:7" x14ac:dyDescent="0.2">
      <c r="A12" t="s">
        <v>39</v>
      </c>
      <c r="B12">
        <v>0.34</v>
      </c>
      <c r="C12">
        <v>15</v>
      </c>
      <c r="D12">
        <f xml:space="preserve"> 0.25 * Table2[[#This Row],[index]]/25</f>
        <v>0.15</v>
      </c>
      <c r="E12" t="str">
        <f>IF(OR(Table2[[#This Row],[pvalue]] &lt;= Table2[[#This Row],[alpha_a]], E11="Reject"), "Reject", "Fail to Reject")</f>
        <v>Fail to Reject</v>
      </c>
      <c r="F12">
        <f>MIN(25/Table2[[#This Row],[index]]  * Table2[[#This Row],[pvalue]],F11)</f>
        <v>0.53281250000000002</v>
      </c>
      <c r="G12" s="4" t="str">
        <f>IF(Table2[[#This Row],[p-val-b]] &lt;= 0.25, "Reject", "Fail to Reject")</f>
        <v>Fail to Reject</v>
      </c>
    </row>
    <row r="13" spans="1:7" x14ac:dyDescent="0.2">
      <c r="A13" t="s">
        <v>38</v>
      </c>
      <c r="B13">
        <v>0.27500000000000002</v>
      </c>
      <c r="C13">
        <v>14</v>
      </c>
      <c r="D13">
        <f xml:space="preserve"> 0.25 * Table2[[#This Row],[index]]/25</f>
        <v>0.14000000000000001</v>
      </c>
      <c r="E13" t="str">
        <f>IF(OR(Table2[[#This Row],[pvalue]] &lt;= Table2[[#This Row],[alpha_a]], E12="Reject"), "Reject", "Fail to Reject")</f>
        <v>Fail to Reject</v>
      </c>
      <c r="F13">
        <f>MIN(25/Table2[[#This Row],[index]]  * Table2[[#This Row],[pvalue]],F12)</f>
        <v>0.49107142857142866</v>
      </c>
      <c r="G13" s="4" t="str">
        <f>IF(Table2[[#This Row],[p-val-b]] &lt;= 0.25, "Reject", "Fail to Reject")</f>
        <v>Fail to Reject</v>
      </c>
    </row>
    <row r="14" spans="1:7" x14ac:dyDescent="0.2">
      <c r="A14" t="s">
        <v>37</v>
      </c>
      <c r="B14">
        <v>0.26900000000000002</v>
      </c>
      <c r="C14">
        <v>13</v>
      </c>
      <c r="D14">
        <f xml:space="preserve"> 0.25 * Table2[[#This Row],[index]]/25</f>
        <v>0.13</v>
      </c>
      <c r="E14" t="str">
        <f>IF(OR(Table2[[#This Row],[pvalue]] &lt;= Table2[[#This Row],[alpha_a]], E13="Reject"), "Reject", "Fail to Reject")</f>
        <v>Fail to Reject</v>
      </c>
      <c r="F14">
        <f>MIN(25/Table2[[#This Row],[index]]  * Table2[[#This Row],[pvalue]],F13)</f>
        <v>0.49107142857142866</v>
      </c>
      <c r="G14" s="4" t="str">
        <f>IF(Table2[[#This Row],[p-val-b]] &lt;= 0.25, "Reject", "Fail to Reject")</f>
        <v>Fail to Reject</v>
      </c>
    </row>
    <row r="15" spans="1:7" x14ac:dyDescent="0.2">
      <c r="A15" t="s">
        <v>36</v>
      </c>
      <c r="B15">
        <v>0.251</v>
      </c>
      <c r="C15">
        <v>12</v>
      </c>
      <c r="D15">
        <f xml:space="preserve"> 0.25 * Table2[[#This Row],[index]]/25</f>
        <v>0.12</v>
      </c>
      <c r="E15" t="str">
        <f>IF(OR(Table2[[#This Row],[pvalue]] &lt;= Table2[[#This Row],[alpha_a]], E14="Reject"), "Reject", "Fail to Reject")</f>
        <v>Fail to Reject</v>
      </c>
      <c r="F15">
        <f>MIN(25/Table2[[#This Row],[index]]  * Table2[[#This Row],[pvalue]],F14)</f>
        <v>0.49107142857142866</v>
      </c>
      <c r="G15" s="4" t="str">
        <f>IF(Table2[[#This Row],[p-val-b]] &lt;= 0.25, "Reject", "Fail to Reject")</f>
        <v>Fail to Reject</v>
      </c>
    </row>
    <row r="16" spans="1:7" x14ac:dyDescent="0.2">
      <c r="A16" t="s">
        <v>35</v>
      </c>
      <c r="B16">
        <v>0.222</v>
      </c>
      <c r="C16">
        <v>11</v>
      </c>
      <c r="D16">
        <f xml:space="preserve"> 0.25 * Table2[[#This Row],[index]]/25</f>
        <v>0.11</v>
      </c>
      <c r="E16" t="str">
        <f>IF(OR(Table2[[#This Row],[pvalue]] &lt;= Table2[[#This Row],[alpha_a]], E15="Reject"), "Reject", "Fail to Reject")</f>
        <v>Fail to Reject</v>
      </c>
      <c r="F16">
        <f>MIN(25/Table2[[#This Row],[index]]  * Table2[[#This Row],[pvalue]],F15)</f>
        <v>0.49107142857142866</v>
      </c>
      <c r="G16" s="4" t="str">
        <f>IF(Table2[[#This Row],[p-val-b]] &lt;= 0.25, "Reject", "Fail to Reject")</f>
        <v>Fail to Reject</v>
      </c>
    </row>
    <row r="17" spans="1:7" x14ac:dyDescent="0.2">
      <c r="A17" t="s">
        <v>34</v>
      </c>
      <c r="B17">
        <v>0.216</v>
      </c>
      <c r="C17">
        <v>10</v>
      </c>
      <c r="D17">
        <f xml:space="preserve"> 0.25 * Table2[[#This Row],[index]]/25</f>
        <v>0.1</v>
      </c>
      <c r="E17" t="str">
        <f>IF(OR(Table2[[#This Row],[pvalue]] &lt;= Table2[[#This Row],[alpha_a]], E16="Reject"), "Reject", "Fail to Reject")</f>
        <v>Fail to Reject</v>
      </c>
      <c r="F17">
        <f>MIN(25/Table2[[#This Row],[index]]  * Table2[[#This Row],[pvalue]],F16)</f>
        <v>0.49107142857142866</v>
      </c>
      <c r="G17" s="4" t="str">
        <f>IF(Table2[[#This Row],[p-val-b]] &lt;= 0.25, "Reject", "Fail to Reject")</f>
        <v>Fail to Reject</v>
      </c>
    </row>
    <row r="18" spans="1:7" x14ac:dyDescent="0.2">
      <c r="A18" t="s">
        <v>33</v>
      </c>
      <c r="B18">
        <v>0.21199999999999999</v>
      </c>
      <c r="C18">
        <v>9</v>
      </c>
      <c r="D18">
        <f xml:space="preserve"> 0.25 * Table2[[#This Row],[index]]/25</f>
        <v>0.09</v>
      </c>
      <c r="E18" t="str">
        <f>IF(OR(Table2[[#This Row],[pvalue]] &lt;= Table2[[#This Row],[alpha_a]], E17="Reject"), "Reject", "Fail to Reject")</f>
        <v>Fail to Reject</v>
      </c>
      <c r="F18">
        <f>MIN(25/Table2[[#This Row],[index]]  * Table2[[#This Row],[pvalue]],F17)</f>
        <v>0.49107142857142866</v>
      </c>
      <c r="G18" s="4" t="str">
        <f>IF(Table2[[#This Row],[p-val-b]] &lt;= 0.25, "Reject", "Fail to Reject")</f>
        <v>Fail to Reject</v>
      </c>
    </row>
    <row r="19" spans="1:7" x14ac:dyDescent="0.2">
      <c r="A19" t="s">
        <v>32</v>
      </c>
      <c r="B19">
        <v>0.20499999999999999</v>
      </c>
      <c r="C19">
        <v>8</v>
      </c>
      <c r="D19">
        <f xml:space="preserve"> 0.25 * Table2[[#This Row],[index]]/25</f>
        <v>0.08</v>
      </c>
      <c r="E19" t="str">
        <f>IF(OR(Table2[[#This Row],[pvalue]] &lt;= Table2[[#This Row],[alpha_a]], E18="Reject"), "Reject", "Fail to Reject")</f>
        <v>Fail to Reject</v>
      </c>
      <c r="F19">
        <f>MIN(25/Table2[[#This Row],[index]]  * Table2[[#This Row],[pvalue]],F18)</f>
        <v>0.49107142857142866</v>
      </c>
      <c r="G19" s="4" t="str">
        <f>IF(Table2[[#This Row],[p-val-b]] &lt;= 0.25, "Reject", "Fail to Reject")</f>
        <v>Fail to Reject</v>
      </c>
    </row>
    <row r="20" spans="1:7" x14ac:dyDescent="0.2">
      <c r="A20" t="s">
        <v>31</v>
      </c>
      <c r="B20">
        <v>7.3999999999999996E-2</v>
      </c>
      <c r="C20">
        <v>7</v>
      </c>
      <c r="D20">
        <f xml:space="preserve"> 0.25 * Table2[[#This Row],[index]]/25</f>
        <v>7.0000000000000007E-2</v>
      </c>
      <c r="E20" t="str">
        <f>IF(OR(Table2[[#This Row],[pvalue]] &lt;= Table2[[#This Row],[alpha_a]], E19="Reject"), "Reject", "Fail to Reject")</f>
        <v>Fail to Reject</v>
      </c>
      <c r="F20">
        <f>MIN(25/Table2[[#This Row],[index]]  * Table2[[#This Row],[pvalue]],F19)</f>
        <v>0.26428571428571429</v>
      </c>
      <c r="G20" s="4" t="str">
        <f>IF(Table2[[#This Row],[p-val-b]] &lt;= 0.25, "Reject", "Fail to Reject")</f>
        <v>Fail to Reject</v>
      </c>
    </row>
    <row r="21" spans="1:7" x14ac:dyDescent="0.2">
      <c r="A21" t="s">
        <v>30</v>
      </c>
      <c r="B21">
        <v>0.06</v>
      </c>
      <c r="C21">
        <v>6</v>
      </c>
      <c r="D21">
        <f xml:space="preserve"> 0.25 * Table2[[#This Row],[index]]/25</f>
        <v>0.06</v>
      </c>
      <c r="E21" t="str">
        <f>IF(OR(Table2[[#This Row],[pvalue]] &lt;= Table2[[#This Row],[alpha_a]], E20="Reject"), "Reject", "Fail to Reject")</f>
        <v>Reject</v>
      </c>
      <c r="F21">
        <f>MIN(25/Table2[[#This Row],[index]]  * Table2[[#This Row],[pvalue]],F20)</f>
        <v>0.25</v>
      </c>
      <c r="G21" s="4" t="str">
        <f>IF(Table2[[#This Row],[p-val-b]] &lt;= 0.25, "Reject", "Fail to Reject")</f>
        <v>Reject</v>
      </c>
    </row>
    <row r="22" spans="1:7" x14ac:dyDescent="0.2">
      <c r="A22" t="s">
        <v>29</v>
      </c>
      <c r="B22">
        <v>4.2000000000000003E-2</v>
      </c>
      <c r="C22">
        <v>5</v>
      </c>
      <c r="D22">
        <f xml:space="preserve"> 0.25 * Table2[[#This Row],[index]]/25</f>
        <v>0.05</v>
      </c>
      <c r="E22" t="str">
        <f>IF(OR(Table2[[#This Row],[pvalue]] &lt;= Table2[[#This Row],[alpha_a]], E21="Reject"), "Reject", "Fail to Reject")</f>
        <v>Reject</v>
      </c>
      <c r="F22">
        <f>MIN(25/Table2[[#This Row],[index]]  * Table2[[#This Row],[pvalue]],F21)</f>
        <v>0.21000000000000002</v>
      </c>
      <c r="G22" s="4" t="str">
        <f>IF(Table2[[#This Row],[p-val-b]] &lt;= 0.25, "Reject", "Fail to Reject")</f>
        <v>Reject</v>
      </c>
    </row>
    <row r="23" spans="1:7" x14ac:dyDescent="0.2">
      <c r="A23" t="s">
        <v>28</v>
      </c>
      <c r="B23">
        <v>4.1000000000000002E-2</v>
      </c>
      <c r="C23">
        <v>4</v>
      </c>
      <c r="D23">
        <f xml:space="preserve"> 0.25 * Table2[[#This Row],[index]]/25</f>
        <v>0.04</v>
      </c>
      <c r="E23" t="str">
        <f>IF(OR(Table2[[#This Row],[pvalue]] &lt;= Table2[[#This Row],[alpha_a]], E22="Reject"), "Reject", "Fail to Reject")</f>
        <v>Reject</v>
      </c>
      <c r="F23">
        <f>MIN(25/Table2[[#This Row],[index]]  * Table2[[#This Row],[pvalue]],F22)</f>
        <v>0.21000000000000002</v>
      </c>
      <c r="G23" s="4" t="str">
        <f>IF(Table2[[#This Row],[p-val-b]] &lt;= 0.25, "Reject", "Fail to Reject")</f>
        <v>Reject</v>
      </c>
    </row>
    <row r="24" spans="1:7" x14ac:dyDescent="0.2">
      <c r="A24" t="s">
        <v>27</v>
      </c>
      <c r="B24">
        <v>3.9E-2</v>
      </c>
      <c r="C24">
        <v>3</v>
      </c>
      <c r="D24">
        <f xml:space="preserve"> 0.25 * Table2[[#This Row],[index]]/25</f>
        <v>0.03</v>
      </c>
      <c r="E24" t="str">
        <f>IF(OR(Table2[[#This Row],[pvalue]] &lt;= Table2[[#This Row],[alpha_a]], E23="Reject"), "Reject", "Fail to Reject")</f>
        <v>Reject</v>
      </c>
      <c r="F24">
        <f>MIN(25/Table2[[#This Row],[index]]  * Table2[[#This Row],[pvalue]],F23)</f>
        <v>0.21000000000000002</v>
      </c>
      <c r="G24" s="4" t="str">
        <f>IF(Table2[[#This Row],[p-val-b]] &lt;= 0.25, "Reject", "Fail to Reject")</f>
        <v>Reject</v>
      </c>
    </row>
    <row r="25" spans="1:7" x14ac:dyDescent="0.2">
      <c r="A25" t="s">
        <v>26</v>
      </c>
      <c r="B25">
        <v>8.0000000000000002E-3</v>
      </c>
      <c r="C25">
        <v>2</v>
      </c>
      <c r="D25">
        <f xml:space="preserve"> 0.25 * Table2[[#This Row],[index]]/25</f>
        <v>0.02</v>
      </c>
      <c r="E25" t="str">
        <f>IF(OR(Table2[[#This Row],[pvalue]] &lt;= Table2[[#This Row],[alpha_a]], E24="Reject"), "Reject", "Fail to Reject")</f>
        <v>Reject</v>
      </c>
      <c r="F25">
        <f>MIN(25/Table2[[#This Row],[index]]  * Table2[[#This Row],[pvalue]],F24)</f>
        <v>0.1</v>
      </c>
      <c r="G25" s="4" t="str">
        <f>IF(Table2[[#This Row],[p-val-b]] &lt;= 0.25, "Reject", "Fail to Reject")</f>
        <v>Reject</v>
      </c>
    </row>
    <row r="26" spans="1:7" x14ac:dyDescent="0.2">
      <c r="A26" t="s">
        <v>25</v>
      </c>
      <c r="B26">
        <v>9.9999999999999995E-8</v>
      </c>
      <c r="C26">
        <v>1</v>
      </c>
      <c r="D26">
        <f xml:space="preserve"> 0.25 * Table2[[#This Row],[index]]/25</f>
        <v>0.01</v>
      </c>
      <c r="E26" t="str">
        <f>IF(OR(Table2[[#This Row],[pvalue]] &lt;= Table2[[#This Row],[alpha_a]], E25="Reject"), "Reject", "Fail to Reject")</f>
        <v>Reject</v>
      </c>
      <c r="F26">
        <f>MIN(25/Table2[[#This Row],[index]]  * Table2[[#This Row],[pvalue]],F25)</f>
        <v>2.4999999999999998E-6</v>
      </c>
      <c r="G26" s="4" t="str">
        <f>IF(Table2[[#This Row],[p-val-b]] &lt;= 0.25, "Reject", "Fail to Reject")</f>
        <v>Reject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problem1</vt:lpstr>
      <vt:lpstr>problem1 notes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2019-10-23T19:22:54Z</dcterms:created>
  <dcterms:modified xsi:type="dcterms:W3CDTF">2019-10-29T20:49:19Z</dcterms:modified>
</cp:coreProperties>
</file>