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ster\Dropbox\LaMarzoccoTempSensor\"/>
    </mc:Choice>
  </mc:AlternateContent>
  <xr:revisionPtr revIDLastSave="0" documentId="13_ncr:1_{33D90B59-E612-4931-BC6B-E46014B230C5}" xr6:coauthVersionLast="43" xr6:coauthVersionMax="43" xr10:uidLastSave="{00000000-0000-0000-0000-000000000000}"/>
  <bookViews>
    <workbookView xWindow="-120" yWindow="-120" windowWidth="29040" windowHeight="15990" activeTab="1" xr2:uid="{1367DDE6-AAB7-41C9-B995-9B800C4D1040}"/>
  </bookViews>
  <sheets>
    <sheet name="Sheet1" sheetId="1" r:id="rId1"/>
    <sheet name="stein 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E19" i="2" s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B19" i="2"/>
  <c r="C19" i="2" s="1"/>
  <c r="B20" i="2"/>
  <c r="B21" i="2"/>
  <c r="B22" i="2"/>
  <c r="C22" i="2" s="1"/>
  <c r="B23" i="2"/>
  <c r="B24" i="2"/>
  <c r="B25" i="2"/>
  <c r="B26" i="2"/>
  <c r="C26" i="2" s="1"/>
  <c r="B27" i="2"/>
  <c r="B28" i="2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O9" i="1"/>
  <c r="O11" i="1"/>
  <c r="O10" i="1"/>
  <c r="K10" i="1"/>
  <c r="D16" i="1"/>
  <c r="E9" i="1"/>
  <c r="D9" i="1"/>
  <c r="I12" i="1"/>
  <c r="H12" i="1"/>
  <c r="G12" i="1"/>
  <c r="D12" i="1"/>
  <c r="F2" i="1"/>
  <c r="B2" i="1"/>
  <c r="E27" i="2" l="1"/>
  <c r="F27" i="2" s="1"/>
  <c r="G27" i="2" s="1"/>
  <c r="H27" i="2" s="1"/>
  <c r="E23" i="2"/>
  <c r="F23" i="2" s="1"/>
  <c r="G23" i="2" s="1"/>
  <c r="H23" i="2" s="1"/>
  <c r="E25" i="2"/>
  <c r="F25" i="2" s="1"/>
  <c r="G25" i="2" s="1"/>
  <c r="H25" i="2" s="1"/>
  <c r="E21" i="2"/>
  <c r="F21" i="2" s="1"/>
  <c r="G21" i="2" s="1"/>
  <c r="H21" i="2" s="1"/>
  <c r="I21" i="2" s="1"/>
  <c r="J21" i="2" s="1"/>
  <c r="K21" i="2" s="1"/>
  <c r="E36" i="2"/>
  <c r="F36" i="2" s="1"/>
  <c r="G36" i="2" s="1"/>
  <c r="H36" i="2" s="1"/>
  <c r="I36" i="2" s="1"/>
  <c r="E28" i="2"/>
  <c r="F28" i="2" s="1"/>
  <c r="G28" i="2" s="1"/>
  <c r="H28" i="2" s="1"/>
  <c r="I28" i="2" s="1"/>
  <c r="J28" i="2" s="1"/>
  <c r="K28" i="2" s="1"/>
  <c r="E24" i="2"/>
  <c r="F24" i="2" s="1"/>
  <c r="G24" i="2" s="1"/>
  <c r="H24" i="2" s="1"/>
  <c r="E20" i="2"/>
  <c r="F20" i="2" s="1"/>
  <c r="G20" i="2" s="1"/>
  <c r="H20" i="2" s="1"/>
  <c r="I20" i="2" s="1"/>
  <c r="J20" i="2" s="1"/>
  <c r="K20" i="2" s="1"/>
  <c r="C36" i="2"/>
  <c r="C28" i="2"/>
  <c r="C24" i="2"/>
  <c r="C20" i="2"/>
  <c r="C27" i="2"/>
  <c r="C23" i="2"/>
  <c r="C25" i="2"/>
  <c r="C21" i="2"/>
  <c r="F19" i="2"/>
  <c r="G19" i="2" s="1"/>
  <c r="H19" i="2" s="1"/>
  <c r="I19" i="2" s="1"/>
  <c r="J19" i="2" s="1"/>
  <c r="K19" i="2" s="1"/>
  <c r="E26" i="2"/>
  <c r="F26" i="2" s="1"/>
  <c r="G26" i="2" s="1"/>
  <c r="H26" i="2" s="1"/>
  <c r="I26" i="2" s="1"/>
  <c r="J26" i="2" s="1"/>
  <c r="K26" i="2" s="1"/>
  <c r="E22" i="2"/>
  <c r="F22" i="2" s="1"/>
  <c r="G22" i="2" s="1"/>
  <c r="H22" i="2" s="1"/>
  <c r="I22" i="2" s="1"/>
  <c r="J22" i="2" s="1"/>
  <c r="K22" i="2" s="1"/>
  <c r="E41" i="2"/>
  <c r="F41" i="2" s="1"/>
  <c r="G41" i="2" s="1"/>
  <c r="H41" i="2" s="1"/>
  <c r="I41" i="2" s="1"/>
  <c r="J41" i="2" s="1"/>
  <c r="K41" i="2" s="1"/>
  <c r="E29" i="2"/>
  <c r="F29" i="2" s="1"/>
  <c r="G29" i="2" s="1"/>
  <c r="H29" i="2" s="1"/>
  <c r="I29" i="2" s="1"/>
  <c r="J29" i="2" s="1"/>
  <c r="K29" i="2" s="1"/>
  <c r="E35" i="2"/>
  <c r="F35" i="2" s="1"/>
  <c r="G35" i="2" s="1"/>
  <c r="H35" i="2" s="1"/>
  <c r="I35" i="2" s="1"/>
  <c r="J35" i="2" s="1"/>
  <c r="K35" i="2" s="1"/>
  <c r="E51" i="2"/>
  <c r="F51" i="2" s="1"/>
  <c r="G51" i="2" s="1"/>
  <c r="H51" i="2" s="1"/>
  <c r="I51" i="2" s="1"/>
  <c r="J51" i="2" s="1"/>
  <c r="K51" i="2" s="1"/>
  <c r="E30" i="2"/>
  <c r="F30" i="2" s="1"/>
  <c r="G30" i="2" s="1"/>
  <c r="H30" i="2" s="1"/>
  <c r="I30" i="2" s="1"/>
  <c r="J30" i="2" s="1"/>
  <c r="K30" i="2" s="1"/>
  <c r="E33" i="2"/>
  <c r="F33" i="2" s="1"/>
  <c r="G33" i="2" s="1"/>
  <c r="H33" i="2" s="1"/>
  <c r="I33" i="2" s="1"/>
  <c r="J33" i="2" s="1"/>
  <c r="K33" i="2" s="1"/>
  <c r="E32" i="2"/>
  <c r="F32" i="2" s="1"/>
  <c r="G32" i="2" s="1"/>
  <c r="H32" i="2" s="1"/>
  <c r="I32" i="2" s="1"/>
  <c r="J32" i="2" s="1"/>
  <c r="K32" i="2" s="1"/>
  <c r="E31" i="2"/>
  <c r="F31" i="2" s="1"/>
  <c r="G31" i="2" s="1"/>
  <c r="H31" i="2" s="1"/>
  <c r="I31" i="2" s="1"/>
  <c r="J31" i="2" s="1"/>
  <c r="K31" i="2" s="1"/>
  <c r="I25" i="2"/>
  <c r="J25" i="2" s="1"/>
  <c r="K25" i="2" s="1"/>
  <c r="I23" i="2"/>
  <c r="J23" i="2" s="1"/>
  <c r="K23" i="2" s="1"/>
  <c r="I27" i="2"/>
  <c r="J27" i="2" s="1"/>
  <c r="K27" i="2" s="1"/>
  <c r="I24" i="2"/>
  <c r="J24" i="2" s="1"/>
  <c r="K24" i="2" s="1"/>
  <c r="J36" i="2"/>
  <c r="K36" i="2" s="1"/>
  <c r="E37" i="2" l="1"/>
  <c r="F37" i="2" s="1"/>
  <c r="G37" i="2" s="1"/>
  <c r="H37" i="2" s="1"/>
  <c r="I37" i="2" s="1"/>
  <c r="J37" i="2" s="1"/>
  <c r="K37" i="2" s="1"/>
  <c r="E53" i="2"/>
  <c r="F53" i="2" s="1"/>
  <c r="G53" i="2" s="1"/>
  <c r="H53" i="2" s="1"/>
  <c r="I53" i="2" s="1"/>
  <c r="J53" i="2" s="1"/>
  <c r="K53" i="2" s="1"/>
  <c r="E42" i="2"/>
  <c r="F42" i="2" s="1"/>
  <c r="G42" i="2" s="1"/>
  <c r="H42" i="2" s="1"/>
  <c r="I42" i="2" s="1"/>
  <c r="J42" i="2" s="1"/>
  <c r="K42" i="2" s="1"/>
  <c r="E39" i="2"/>
  <c r="F39" i="2" s="1"/>
  <c r="G39" i="2" s="1"/>
  <c r="H39" i="2" s="1"/>
  <c r="I39" i="2" s="1"/>
  <c r="J39" i="2" s="1"/>
  <c r="K39" i="2" s="1"/>
  <c r="E40" i="2"/>
  <c r="F40" i="2" s="1"/>
  <c r="G40" i="2" s="1"/>
  <c r="H40" i="2" s="1"/>
  <c r="I40" i="2" s="1"/>
  <c r="J40" i="2" s="1"/>
  <c r="K40" i="2" s="1"/>
  <c r="E38" i="2"/>
  <c r="F38" i="2" s="1"/>
  <c r="G38" i="2" s="1"/>
  <c r="H38" i="2" s="1"/>
  <c r="I38" i="2" s="1"/>
  <c r="J38" i="2" s="1"/>
  <c r="K38" i="2" s="1"/>
  <c r="E52" i="2"/>
  <c r="F52" i="2" s="1"/>
  <c r="G52" i="2" s="1"/>
  <c r="H52" i="2" s="1"/>
  <c r="I52" i="2" s="1"/>
  <c r="J52" i="2" s="1"/>
  <c r="K5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34" i="2"/>
  <c r="F34" i="2" s="1"/>
  <c r="G34" i="2" s="1"/>
  <c r="H34" i="2" s="1"/>
  <c r="I34" i="2" s="1"/>
  <c r="J34" i="2" s="1"/>
  <c r="K34" i="2" s="1"/>
  <c r="E45" i="2"/>
  <c r="F45" i="2" s="1"/>
  <c r="G45" i="2" s="1"/>
  <c r="H45" i="2" s="1"/>
  <c r="I45" i="2" s="1"/>
  <c r="J45" i="2" s="1"/>
  <c r="K45" i="2" s="1"/>
  <c r="E46" i="2"/>
  <c r="F46" i="2" s="1"/>
  <c r="G46" i="2" s="1"/>
  <c r="H46" i="2" s="1"/>
  <c r="I46" i="2" s="1"/>
  <c r="J46" i="2" s="1"/>
  <c r="K46" i="2" s="1"/>
  <c r="E47" i="2" l="1"/>
  <c r="F47" i="2" s="1"/>
  <c r="G47" i="2" s="1"/>
  <c r="H47" i="2" s="1"/>
  <c r="I47" i="2" s="1"/>
  <c r="J47" i="2" s="1"/>
  <c r="K47" i="2" s="1"/>
  <c r="E58" i="2"/>
  <c r="F58" i="2" s="1"/>
  <c r="G58" i="2" s="1"/>
  <c r="H58" i="2" s="1"/>
  <c r="I58" i="2" s="1"/>
  <c r="J58" i="2" s="1"/>
  <c r="K58" i="2" s="1"/>
  <c r="E49" i="2"/>
  <c r="F49" i="2" s="1"/>
  <c r="G49" i="2" s="1"/>
  <c r="H49" i="2" s="1"/>
  <c r="I49" i="2" s="1"/>
  <c r="J49" i="2" s="1"/>
  <c r="K49" i="2" s="1"/>
  <c r="E54" i="2"/>
  <c r="F54" i="2" s="1"/>
  <c r="G54" i="2" s="1"/>
  <c r="H54" i="2" s="1"/>
  <c r="I54" i="2" s="1"/>
  <c r="J54" i="2" s="1"/>
  <c r="K54" i="2" s="1"/>
  <c r="E50" i="2"/>
  <c r="F50" i="2" s="1"/>
  <c r="G50" i="2" s="1"/>
  <c r="H50" i="2" s="1"/>
  <c r="I50" i="2" s="1"/>
  <c r="J50" i="2" s="1"/>
  <c r="K50" i="2" s="1"/>
  <c r="E48" i="2"/>
  <c r="F48" i="2" s="1"/>
  <c r="G48" i="2" s="1"/>
  <c r="H48" i="2" s="1"/>
  <c r="I48" i="2" s="1"/>
  <c r="J48" i="2" s="1"/>
  <c r="K48" i="2" s="1"/>
  <c r="E56" i="2"/>
  <c r="F56" i="2" s="1"/>
  <c r="G56" i="2" s="1"/>
  <c r="H56" i="2" s="1"/>
  <c r="I56" i="2" s="1"/>
  <c r="J56" i="2" s="1"/>
  <c r="K56" i="2" s="1"/>
  <c r="E62" i="2"/>
  <c r="F62" i="2" s="1"/>
  <c r="G62" i="2" s="1"/>
  <c r="H62" i="2" s="1"/>
  <c r="I62" i="2" s="1"/>
  <c r="J62" i="2" s="1"/>
  <c r="K62" i="2" s="1"/>
  <c r="E61" i="2"/>
  <c r="F61" i="2" s="1"/>
  <c r="G61" i="2" s="1"/>
  <c r="H61" i="2" s="1"/>
  <c r="I61" i="2" s="1"/>
  <c r="J61" i="2" s="1"/>
  <c r="K61" i="2" s="1"/>
  <c r="E57" i="2"/>
  <c r="F57" i="2" s="1"/>
  <c r="G57" i="2" s="1"/>
  <c r="H57" i="2" s="1"/>
  <c r="I57" i="2" s="1"/>
  <c r="J57" i="2" s="1"/>
  <c r="K57" i="2" s="1"/>
  <c r="E55" i="2"/>
  <c r="F55" i="2" s="1"/>
  <c r="G55" i="2" s="1"/>
  <c r="H55" i="2" s="1"/>
  <c r="I55" i="2" s="1"/>
  <c r="J55" i="2" s="1"/>
  <c r="K55" i="2" s="1"/>
  <c r="E72" i="2" l="1"/>
  <c r="F72" i="2" s="1"/>
  <c r="G72" i="2" s="1"/>
  <c r="H72" i="2" s="1"/>
  <c r="I72" i="2" s="1"/>
  <c r="J72" i="2" s="1"/>
  <c r="K72" i="2" s="1"/>
  <c r="E64" i="2"/>
  <c r="F64" i="2" s="1"/>
  <c r="G64" i="2" s="1"/>
  <c r="H64" i="2" s="1"/>
  <c r="I64" i="2" s="1"/>
  <c r="J64" i="2" s="1"/>
  <c r="K64" i="2" s="1"/>
  <c r="E68" i="2"/>
  <c r="F68" i="2" s="1"/>
  <c r="G68" i="2" s="1"/>
  <c r="H68" i="2" s="1"/>
  <c r="I68" i="2" s="1"/>
  <c r="J68" i="2" s="1"/>
  <c r="K68" i="2" s="1"/>
  <c r="E60" i="2"/>
  <c r="F60" i="2" s="1"/>
  <c r="G60" i="2" s="1"/>
  <c r="H60" i="2" s="1"/>
  <c r="I60" i="2" s="1"/>
  <c r="J60" i="2" s="1"/>
  <c r="K60" i="2" s="1"/>
  <c r="E65" i="2"/>
  <c r="F65" i="2" s="1"/>
  <c r="G65" i="2" s="1"/>
  <c r="H65" i="2" s="1"/>
  <c r="I65" i="2" s="1"/>
  <c r="J65" i="2" s="1"/>
  <c r="K65" i="2" s="1"/>
  <c r="E67" i="2"/>
  <c r="F67" i="2" s="1"/>
  <c r="G67" i="2" s="1"/>
  <c r="H67" i="2" s="1"/>
  <c r="I67" i="2" s="1"/>
  <c r="J67" i="2" s="1"/>
  <c r="K67" i="2" s="1"/>
  <c r="E69" i="2"/>
  <c r="F69" i="2" s="1"/>
  <c r="G69" i="2" s="1"/>
  <c r="H69" i="2" s="1"/>
  <c r="I69" i="2" s="1"/>
  <c r="J69" i="2" s="1"/>
  <c r="K69" i="2" s="1"/>
  <c r="E66" i="2"/>
  <c r="F66" i="2" s="1"/>
  <c r="G66" i="2" s="1"/>
  <c r="H66" i="2" s="1"/>
  <c r="I66" i="2" s="1"/>
  <c r="J66" i="2" s="1"/>
  <c r="K66" i="2" s="1"/>
  <c r="E59" i="2"/>
  <c r="F59" i="2" s="1"/>
  <c r="G59" i="2" s="1"/>
  <c r="H59" i="2" s="1"/>
  <c r="I59" i="2" s="1"/>
  <c r="J59" i="2" s="1"/>
  <c r="K59" i="2" s="1"/>
  <c r="E71" i="2"/>
  <c r="F71" i="2" s="1"/>
  <c r="G71" i="2" s="1"/>
  <c r="H71" i="2" s="1"/>
  <c r="I71" i="2" s="1"/>
  <c r="J71" i="2" s="1"/>
  <c r="K71" i="2" s="1"/>
  <c r="E73" i="2"/>
  <c r="F73" i="2" s="1"/>
  <c r="G73" i="2" s="1"/>
  <c r="H73" i="2" s="1"/>
  <c r="I73" i="2" s="1"/>
  <c r="J73" i="2" s="1"/>
  <c r="K73" i="2" s="1"/>
  <c r="E78" i="2"/>
  <c r="F78" i="2" s="1"/>
  <c r="G78" i="2" s="1"/>
  <c r="H78" i="2" s="1"/>
  <c r="I78" i="2" s="1"/>
  <c r="J78" i="2" s="1"/>
  <c r="K78" i="2" s="1"/>
  <c r="E63" i="2"/>
  <c r="F63" i="2" s="1"/>
  <c r="G63" i="2" s="1"/>
  <c r="H63" i="2" s="1"/>
  <c r="I63" i="2" s="1"/>
  <c r="J63" i="2" s="1"/>
  <c r="K63" i="2" s="1"/>
  <c r="E89" i="2" l="1"/>
  <c r="F89" i="2" s="1"/>
  <c r="G89" i="2" s="1"/>
  <c r="H89" i="2" s="1"/>
  <c r="I89" i="2" s="1"/>
  <c r="J89" i="2" s="1"/>
  <c r="K89" i="2" s="1"/>
  <c r="E80" i="2"/>
  <c r="F80" i="2" s="1"/>
  <c r="G80" i="2" s="1"/>
  <c r="H80" i="2" s="1"/>
  <c r="I80" i="2" s="1"/>
  <c r="J80" i="2" s="1"/>
  <c r="K80" i="2" s="1"/>
  <c r="E83" i="2"/>
  <c r="F83" i="2" s="1"/>
  <c r="G83" i="2" s="1"/>
  <c r="H83" i="2" s="1"/>
  <c r="I83" i="2" s="1"/>
  <c r="J83" i="2" s="1"/>
  <c r="K83" i="2" s="1"/>
  <c r="E79" i="2"/>
  <c r="F79" i="2" s="1"/>
  <c r="G79" i="2" s="1"/>
  <c r="H79" i="2" s="1"/>
  <c r="I79" i="2" s="1"/>
  <c r="J79" i="2" s="1"/>
  <c r="K79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81" i="2"/>
  <c r="F81" i="2" s="1"/>
  <c r="G81" i="2" s="1"/>
  <c r="H81" i="2" s="1"/>
  <c r="I81" i="2" s="1"/>
  <c r="J81" i="2" s="1"/>
  <c r="K81" i="2" s="1"/>
  <c r="E74" i="2"/>
  <c r="F74" i="2" s="1"/>
  <c r="G74" i="2" s="1"/>
  <c r="H74" i="2" s="1"/>
  <c r="I74" i="2" s="1"/>
  <c r="J74" i="2" s="1"/>
  <c r="K74" i="2" s="1"/>
  <c r="E82" i="2"/>
  <c r="F82" i="2" s="1"/>
  <c r="G82" i="2" s="1"/>
  <c r="H82" i="2" s="1"/>
  <c r="I82" i="2" s="1"/>
  <c r="J82" i="2" s="1"/>
  <c r="K82" i="2" s="1"/>
  <c r="E70" i="2"/>
  <c r="F70" i="2" s="1"/>
  <c r="G70" i="2" s="1"/>
  <c r="H70" i="2" s="1"/>
  <c r="I70" i="2" s="1"/>
  <c r="J70" i="2" s="1"/>
  <c r="K70" i="2" s="1"/>
  <c r="E88" i="2"/>
  <c r="F88" i="2" s="1"/>
  <c r="G88" i="2" s="1"/>
  <c r="H88" i="2" s="1"/>
  <c r="I88" i="2" s="1"/>
  <c r="J88" i="2" s="1"/>
  <c r="K88" i="2" s="1"/>
  <c r="E96" i="2" l="1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85" i="2"/>
  <c r="F85" i="2" s="1"/>
  <c r="G85" i="2" s="1"/>
  <c r="H85" i="2" s="1"/>
  <c r="I85" i="2" s="1"/>
  <c r="J85" i="2" s="1"/>
  <c r="K85" i="2" s="1"/>
  <c r="E86" i="2"/>
  <c r="F86" i="2" s="1"/>
  <c r="G86" i="2" s="1"/>
  <c r="H86" i="2" s="1"/>
  <c r="I86" i="2" s="1"/>
  <c r="J86" i="2" s="1"/>
  <c r="K86" i="2" s="1"/>
  <c r="E87" i="2"/>
  <c r="F87" i="2" s="1"/>
  <c r="G87" i="2" s="1"/>
  <c r="H87" i="2" s="1"/>
  <c r="I87" i="2" s="1"/>
  <c r="J87" i="2" s="1"/>
  <c r="K87" i="2" s="1"/>
  <c r="E92" i="2"/>
  <c r="F92" i="2" s="1"/>
  <c r="G92" i="2" s="1"/>
  <c r="H92" i="2" s="1"/>
  <c r="I92" i="2" s="1"/>
  <c r="J92" i="2" s="1"/>
  <c r="K92" i="2" s="1"/>
  <c r="E90" i="2"/>
  <c r="F90" i="2" s="1"/>
  <c r="G90" i="2" s="1"/>
  <c r="H90" i="2" s="1"/>
  <c r="I90" i="2" s="1"/>
  <c r="J90" i="2" s="1"/>
  <c r="K90" i="2" s="1"/>
  <c r="E84" i="2"/>
  <c r="F84" i="2" s="1"/>
  <c r="G84" i="2" s="1"/>
  <c r="H84" i="2" s="1"/>
  <c r="I84" i="2" s="1"/>
  <c r="J84" i="2" s="1"/>
  <c r="K84" i="2" s="1"/>
  <c r="E98" i="2"/>
  <c r="F98" i="2" s="1"/>
  <c r="G98" i="2" s="1"/>
  <c r="H98" i="2" s="1"/>
  <c r="I98" i="2" s="1"/>
  <c r="J98" i="2" s="1"/>
  <c r="K98" i="2" s="1"/>
  <c r="E93" i="2"/>
  <c r="F93" i="2" s="1"/>
  <c r="G93" i="2" s="1"/>
  <c r="H93" i="2" s="1"/>
  <c r="I93" i="2" s="1"/>
  <c r="J93" i="2" s="1"/>
  <c r="K93" i="2" s="1"/>
  <c r="E91" i="2"/>
  <c r="F91" i="2" s="1"/>
  <c r="G91" i="2" s="1"/>
  <c r="H91" i="2" s="1"/>
  <c r="I91" i="2" s="1"/>
  <c r="J91" i="2" s="1"/>
  <c r="K91" i="2" s="1"/>
  <c r="E113" i="2" l="1"/>
  <c r="F113" i="2" s="1"/>
  <c r="G113" i="2" s="1"/>
  <c r="H113" i="2" s="1"/>
  <c r="I113" i="2" s="1"/>
  <c r="J113" i="2" s="1"/>
  <c r="K113" i="2" s="1"/>
  <c r="E108" i="2"/>
  <c r="F108" i="2" s="1"/>
  <c r="G108" i="2" s="1"/>
  <c r="H108" i="2" s="1"/>
  <c r="I108" i="2" s="1"/>
  <c r="J108" i="2" s="1"/>
  <c r="K108" i="2" s="1"/>
  <c r="E102" i="2"/>
  <c r="F102" i="2" s="1"/>
  <c r="G102" i="2" s="1"/>
  <c r="H102" i="2" s="1"/>
  <c r="I102" i="2" s="1"/>
  <c r="J102" i="2" s="1"/>
  <c r="K102" i="2" s="1"/>
  <c r="E107" i="2"/>
  <c r="F107" i="2" s="1"/>
  <c r="G107" i="2" s="1"/>
  <c r="H107" i="2" s="1"/>
  <c r="I107" i="2" s="1"/>
  <c r="J107" i="2" s="1"/>
  <c r="K107" i="2" s="1"/>
  <c r="E106" i="2"/>
  <c r="F106" i="2" s="1"/>
  <c r="G106" i="2" s="1"/>
  <c r="H106" i="2" s="1"/>
  <c r="I106" i="2" s="1"/>
  <c r="J106" i="2" s="1"/>
  <c r="K106" i="2" s="1"/>
  <c r="E95" i="2"/>
  <c r="F95" i="2" s="1"/>
  <c r="G95" i="2" s="1"/>
  <c r="H95" i="2" s="1"/>
  <c r="I95" i="2" s="1"/>
  <c r="J95" i="2" s="1"/>
  <c r="K95" i="2" s="1"/>
  <c r="E94" i="2"/>
  <c r="F94" i="2" s="1"/>
  <c r="G94" i="2" s="1"/>
  <c r="H94" i="2" s="1"/>
  <c r="I94" i="2" s="1"/>
  <c r="J94" i="2" s="1"/>
  <c r="K94" i="2" s="1"/>
  <c r="E103" i="2"/>
  <c r="F103" i="2" s="1"/>
  <c r="G103" i="2" s="1"/>
  <c r="H103" i="2" s="1"/>
  <c r="I103" i="2" s="1"/>
  <c r="J103" i="2" s="1"/>
  <c r="K103" i="2" s="1"/>
  <c r="E100" i="2"/>
  <c r="F100" i="2" s="1"/>
  <c r="G100" i="2" s="1"/>
  <c r="H100" i="2" s="1"/>
  <c r="I100" i="2" s="1"/>
  <c r="J100" i="2" s="1"/>
  <c r="K100" i="2" s="1"/>
  <c r="E105" i="2"/>
  <c r="F105" i="2" s="1"/>
  <c r="G105" i="2" s="1"/>
  <c r="H105" i="2" s="1"/>
  <c r="I105" i="2" s="1"/>
  <c r="J105" i="2" s="1"/>
  <c r="K105" i="2" s="1"/>
  <c r="E99" i="2"/>
  <c r="F99" i="2" s="1"/>
  <c r="G99" i="2" s="1"/>
  <c r="H99" i="2" s="1"/>
  <c r="I99" i="2" s="1"/>
  <c r="J99" i="2" s="1"/>
  <c r="K99" i="2" s="1"/>
  <c r="E101" i="2"/>
  <c r="F101" i="2" s="1"/>
  <c r="G101" i="2" s="1"/>
  <c r="H101" i="2" s="1"/>
  <c r="I101" i="2" s="1"/>
  <c r="J101" i="2" s="1"/>
  <c r="K101" i="2" s="1"/>
  <c r="E109" i="2" l="1"/>
  <c r="F109" i="2" s="1"/>
  <c r="G109" i="2" s="1"/>
  <c r="H109" i="2" s="1"/>
  <c r="I109" i="2" s="1"/>
  <c r="J109" i="2" s="1"/>
  <c r="K109" i="2" s="1"/>
  <c r="E112" i="2"/>
  <c r="F112" i="2" s="1"/>
  <c r="G112" i="2" s="1"/>
  <c r="H112" i="2" s="1"/>
  <c r="I112" i="2" s="1"/>
  <c r="J112" i="2" s="1"/>
  <c r="K112" i="2" s="1"/>
  <c r="E104" i="2"/>
  <c r="F104" i="2" s="1"/>
  <c r="G104" i="2" s="1"/>
  <c r="H104" i="2" s="1"/>
  <c r="I104" i="2" s="1"/>
  <c r="J104" i="2" s="1"/>
  <c r="K104" i="2" s="1"/>
  <c r="E111" i="2"/>
  <c r="F111" i="2" s="1"/>
  <c r="G111" i="2" s="1"/>
  <c r="H111" i="2" s="1"/>
  <c r="I111" i="2" s="1"/>
  <c r="J111" i="2" s="1"/>
  <c r="K111" i="2" s="1"/>
  <c r="E123" i="2"/>
  <c r="F123" i="2" s="1"/>
  <c r="G123" i="2" s="1"/>
  <c r="H123" i="2" s="1"/>
  <c r="I123" i="2" s="1"/>
  <c r="J123" i="2" s="1"/>
  <c r="K123" i="2" s="1"/>
  <c r="E115" i="2"/>
  <c r="F115" i="2" s="1"/>
  <c r="G115" i="2" s="1"/>
  <c r="H115" i="2" s="1"/>
  <c r="I115" i="2" s="1"/>
  <c r="J115" i="2" s="1"/>
  <c r="K115" i="2" s="1"/>
  <c r="E121" i="2"/>
  <c r="F121" i="2" s="1"/>
  <c r="G121" i="2" s="1"/>
  <c r="H121" i="2" s="1"/>
  <c r="I121" i="2" s="1"/>
  <c r="J121" i="2" s="1"/>
  <c r="K121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0" i="2"/>
  <c r="F110" i="2" s="1"/>
  <c r="G110" i="2" s="1"/>
  <c r="H110" i="2" s="1"/>
  <c r="I110" i="2" s="1"/>
  <c r="J110" i="2" s="1"/>
  <c r="K110" i="2" s="1"/>
  <c r="E118" i="2"/>
  <c r="F118" i="2" s="1"/>
  <c r="G118" i="2" s="1"/>
  <c r="H118" i="2" s="1"/>
  <c r="I118" i="2" s="1"/>
  <c r="J118" i="2" s="1"/>
  <c r="K118" i="2" s="1"/>
  <c r="E132" i="2" l="1"/>
  <c r="F132" i="2" s="1"/>
  <c r="G132" i="2" s="1"/>
  <c r="H132" i="2" s="1"/>
  <c r="I132" i="2" s="1"/>
  <c r="J132" i="2" s="1"/>
  <c r="K132" i="2" s="1"/>
  <c r="E119" i="2"/>
  <c r="F119" i="2" s="1"/>
  <c r="G119" i="2" s="1"/>
  <c r="H119" i="2" s="1"/>
  <c r="I119" i="2" s="1"/>
  <c r="J119" i="2" s="1"/>
  <c r="K119" i="2" s="1"/>
  <c r="E142" i="2"/>
  <c r="F142" i="2" s="1"/>
  <c r="G142" i="2" s="1"/>
  <c r="H142" i="2" s="1"/>
  <c r="I142" i="2" s="1"/>
  <c r="J142" i="2" s="1"/>
  <c r="K142" i="2" s="1"/>
  <c r="E126" i="2"/>
  <c r="F126" i="2" s="1"/>
  <c r="G126" i="2" s="1"/>
  <c r="H126" i="2" s="1"/>
  <c r="I126" i="2" s="1"/>
  <c r="J126" i="2" s="1"/>
  <c r="K126" i="2" s="1"/>
  <c r="E122" i="2"/>
  <c r="F122" i="2" s="1"/>
  <c r="G122" i="2" s="1"/>
  <c r="H122" i="2" s="1"/>
  <c r="I122" i="2" s="1"/>
  <c r="J122" i="2" s="1"/>
  <c r="K122" i="2" s="1"/>
  <c r="E120" i="2"/>
  <c r="F120" i="2" s="1"/>
  <c r="G120" i="2" s="1"/>
  <c r="H120" i="2" s="1"/>
  <c r="I120" i="2" s="1"/>
  <c r="J120" i="2" s="1"/>
  <c r="K120" i="2" s="1"/>
  <c r="E114" i="2"/>
  <c r="F114" i="2" s="1"/>
  <c r="G114" i="2" s="1"/>
  <c r="H114" i="2" s="1"/>
  <c r="I114" i="2" s="1"/>
  <c r="J114" i="2" s="1"/>
  <c r="K114" i="2" s="1"/>
  <c r="E131" i="2"/>
  <c r="F131" i="2" s="1"/>
  <c r="G131" i="2" s="1"/>
  <c r="H131" i="2" s="1"/>
  <c r="I131" i="2" s="1"/>
  <c r="J131" i="2" s="1"/>
  <c r="K131" i="2" s="1"/>
  <c r="E133" i="2"/>
  <c r="F133" i="2" s="1"/>
  <c r="G133" i="2" s="1"/>
  <c r="H133" i="2" s="1"/>
  <c r="I133" i="2" s="1"/>
  <c r="J133" i="2" s="1"/>
  <c r="K133" i="2" s="1"/>
  <c r="E143" i="2"/>
  <c r="F143" i="2" s="1"/>
  <c r="G143" i="2" s="1"/>
  <c r="H143" i="2" s="1"/>
  <c r="I143" i="2" s="1"/>
  <c r="J143" i="2" s="1"/>
  <c r="K143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41" i="2"/>
  <c r="F141" i="2" s="1"/>
  <c r="G141" i="2" s="1"/>
  <c r="H141" i="2" s="1"/>
  <c r="I141" i="2" s="1"/>
  <c r="J141" i="2" s="1"/>
  <c r="K141" i="2" s="1"/>
  <c r="E125" i="2"/>
  <c r="F125" i="2" s="1"/>
  <c r="G125" i="2" s="1"/>
  <c r="H125" i="2" s="1"/>
  <c r="I125" i="2" s="1"/>
  <c r="J125" i="2" s="1"/>
  <c r="K125" i="2" s="1"/>
  <c r="E124" i="2" l="1"/>
  <c r="F124" i="2" s="1"/>
  <c r="G124" i="2" s="1"/>
  <c r="H124" i="2" s="1"/>
  <c r="I124" i="2" s="1"/>
  <c r="J124" i="2" s="1"/>
  <c r="K124" i="2" s="1"/>
  <c r="E140" i="2"/>
  <c r="F140" i="2" s="1"/>
  <c r="G140" i="2" s="1"/>
  <c r="H140" i="2" s="1"/>
  <c r="I140" i="2" s="1"/>
  <c r="J140" i="2" s="1"/>
  <c r="K140" i="2" s="1"/>
  <c r="E130" i="2"/>
  <c r="F130" i="2" s="1"/>
  <c r="G130" i="2" s="1"/>
  <c r="H130" i="2" s="1"/>
  <c r="I130" i="2" s="1"/>
  <c r="J130" i="2" s="1"/>
  <c r="K130" i="2" s="1"/>
  <c r="E146" i="2"/>
  <c r="F146" i="2" s="1"/>
  <c r="G146" i="2" s="1"/>
  <c r="H146" i="2" s="1"/>
  <c r="I146" i="2" s="1"/>
  <c r="J146" i="2" s="1"/>
  <c r="K146" i="2" s="1"/>
  <c r="E138" i="2"/>
  <c r="F138" i="2" s="1"/>
  <c r="G138" i="2" s="1"/>
  <c r="H138" i="2" s="1"/>
  <c r="I138" i="2" s="1"/>
  <c r="J138" i="2" s="1"/>
  <c r="K138" i="2" s="1"/>
  <c r="E151" i="2"/>
  <c r="F151" i="2" s="1"/>
  <c r="G151" i="2" s="1"/>
  <c r="H151" i="2" s="1"/>
  <c r="I151" i="2" s="1"/>
  <c r="J151" i="2" s="1"/>
  <c r="K151" i="2" s="1"/>
  <c r="E135" i="2"/>
  <c r="F135" i="2" s="1"/>
  <c r="G135" i="2" s="1"/>
  <c r="H135" i="2" s="1"/>
  <c r="I135" i="2" s="1"/>
  <c r="J135" i="2" s="1"/>
  <c r="K135" i="2" s="1"/>
  <c r="E153" i="2"/>
  <c r="F153" i="2" s="1"/>
  <c r="G153" i="2" s="1"/>
  <c r="H153" i="2" s="1"/>
  <c r="I153" i="2" s="1"/>
  <c r="J153" i="2" s="1"/>
  <c r="K153" i="2" s="1"/>
  <c r="E137" i="2"/>
  <c r="F137" i="2" s="1"/>
  <c r="G137" i="2" s="1"/>
  <c r="H137" i="2" s="1"/>
  <c r="I137" i="2" s="1"/>
  <c r="J137" i="2" s="1"/>
  <c r="K137" i="2" s="1"/>
  <c r="E147" i="2"/>
  <c r="F147" i="2" s="1"/>
  <c r="G147" i="2" s="1"/>
  <c r="H147" i="2" s="1"/>
  <c r="I147" i="2" s="1"/>
  <c r="J147" i="2" s="1"/>
  <c r="K147" i="2" s="1"/>
  <c r="E145" i="2"/>
  <c r="F145" i="2" s="1"/>
  <c r="G145" i="2" s="1"/>
  <c r="H145" i="2" s="1"/>
  <c r="I145" i="2" s="1"/>
  <c r="J145" i="2" s="1"/>
  <c r="K145" i="2" s="1"/>
  <c r="E129" i="2"/>
  <c r="F129" i="2" s="1"/>
  <c r="G129" i="2" s="1"/>
  <c r="H129" i="2" s="1"/>
  <c r="I129" i="2" s="1"/>
  <c r="J129" i="2" s="1"/>
  <c r="K129" i="2" s="1"/>
  <c r="E152" i="2"/>
  <c r="F152" i="2" s="1"/>
  <c r="G152" i="2" s="1"/>
  <c r="H152" i="2" s="1"/>
  <c r="I152" i="2" s="1"/>
  <c r="J152" i="2" s="1"/>
  <c r="K152" i="2" s="1"/>
  <c r="E136" i="2"/>
  <c r="F136" i="2" s="1"/>
  <c r="G136" i="2" s="1"/>
  <c r="H136" i="2" s="1"/>
  <c r="I136" i="2" s="1"/>
  <c r="J136" i="2" s="1"/>
  <c r="K136" i="2" s="1"/>
  <c r="E148" i="2"/>
  <c r="F148" i="2" s="1"/>
  <c r="G148" i="2" s="1"/>
  <c r="H148" i="2" s="1"/>
  <c r="I148" i="2" s="1"/>
  <c r="J148" i="2" s="1"/>
  <c r="K148" i="2" s="1"/>
  <c r="E155" i="2" l="1"/>
  <c r="F155" i="2" s="1"/>
  <c r="G155" i="2" s="1"/>
  <c r="H155" i="2" s="1"/>
  <c r="I155" i="2" s="1"/>
  <c r="J155" i="2" s="1"/>
  <c r="K155" i="2" s="1"/>
  <c r="E139" i="2"/>
  <c r="F139" i="2" s="1"/>
  <c r="G139" i="2" s="1"/>
  <c r="H139" i="2" s="1"/>
  <c r="I139" i="2" s="1"/>
  <c r="J139" i="2" s="1"/>
  <c r="K139" i="2" s="1"/>
  <c r="E150" i="2"/>
  <c r="F150" i="2" s="1"/>
  <c r="G150" i="2" s="1"/>
  <c r="H150" i="2" s="1"/>
  <c r="I150" i="2" s="1"/>
  <c r="J150" i="2" s="1"/>
  <c r="K150" i="2" s="1"/>
  <c r="E134" i="2"/>
  <c r="F134" i="2" s="1"/>
  <c r="G134" i="2" s="1"/>
  <c r="H134" i="2" s="1"/>
  <c r="I134" i="2" s="1"/>
  <c r="J134" i="2" s="1"/>
  <c r="K134" i="2" s="1"/>
  <c r="E144" i="2"/>
  <c r="F144" i="2" s="1"/>
  <c r="G144" i="2" s="1"/>
  <c r="H144" i="2" s="1"/>
  <c r="I144" i="2" s="1"/>
  <c r="J144" i="2" s="1"/>
  <c r="K144" i="2" s="1"/>
  <c r="E149" i="2"/>
  <c r="F149" i="2" s="1"/>
  <c r="G149" i="2" s="1"/>
  <c r="H149" i="2" s="1"/>
  <c r="I149" i="2" s="1"/>
  <c r="J149" i="2" s="1"/>
  <c r="K149" i="2" s="1"/>
  <c r="E154" i="2"/>
  <c r="F154" i="2" s="1"/>
  <c r="G154" i="2" s="1"/>
  <c r="H154" i="2" s="1"/>
  <c r="I154" i="2" s="1"/>
  <c r="J154" i="2" s="1"/>
  <c r="K154" i="2" s="1"/>
</calcChain>
</file>

<file path=xl/sharedStrings.xml><?xml version="1.0" encoding="utf-8"?>
<sst xmlns="http://schemas.openxmlformats.org/spreadsheetml/2006/main" count="17" uniqueCount="17">
  <si>
    <t>voltage</t>
  </si>
  <si>
    <t>Series Resistance</t>
  </si>
  <si>
    <t>Vref</t>
  </si>
  <si>
    <t>Beta</t>
  </si>
  <si>
    <t>Division Factor</t>
  </si>
  <si>
    <t>Res/Nominal</t>
  </si>
  <si>
    <t>ln</t>
  </si>
  <si>
    <t>1/B * LN</t>
  </si>
  <si>
    <t>Nominal Temp</t>
  </si>
  <si>
    <t>Plus Tmep</t>
  </si>
  <si>
    <t>Invert</t>
  </si>
  <si>
    <t>C</t>
  </si>
  <si>
    <t>Steinhart</t>
  </si>
  <si>
    <t>Resistance Steinhart</t>
  </si>
  <si>
    <t>Votlage Adjusted</t>
  </si>
  <si>
    <t>thermistor Res</t>
  </si>
  <si>
    <t>Nominal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</si>
</sst>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'stein hart'!$D$18</c:f>
              <c:strCache>
                <c:ptCount val="1"/>
                <c:pt idx="0">
                  <c:v>Resistance Steinhart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'stein hart'!$A$19:$A$155</c:f>
              <c:numCache>
                <c:formatCode>General</c:formatCode>
                <c:ptCount val="137"/>
                <c:pt idx="0">
                  <c:v>2.5</c:v>
                </c:pt>
                <c:pt idx="1">
                  <c:v>2.4900000000000002</c:v>
                </c:pt>
                <c:pt idx="2">
                  <c:v>2.48</c:v>
                </c:pt>
                <c:pt idx="3">
                  <c:v>2.4700000000000002</c:v>
                </c:pt>
                <c:pt idx="4">
                  <c:v>2.46</c:v>
                </c:pt>
                <c:pt idx="5">
                  <c:v>2.4500000000000002</c:v>
                </c:pt>
                <c:pt idx="6">
                  <c:v>2.44</c:v>
                </c:pt>
                <c:pt idx="7">
                  <c:v>2.4300000000000002</c:v>
                </c:pt>
                <c:pt idx="8">
                  <c:v>2.42</c:v>
                </c:pt>
                <c:pt idx="9">
                  <c:v>2.41</c:v>
                </c:pt>
                <c:pt idx="10">
                  <c:v>2.4</c:v>
                </c:pt>
                <c:pt idx="11">
                  <c:v>2.39</c:v>
                </c:pt>
                <c:pt idx="12">
                  <c:v>2.38</c:v>
                </c:pt>
                <c:pt idx="13">
                  <c:v>2.37</c:v>
                </c:pt>
                <c:pt idx="14">
                  <c:v>2.36</c:v>
                </c:pt>
                <c:pt idx="15">
                  <c:v>2.35</c:v>
                </c:pt>
                <c:pt idx="16">
                  <c:v>2.34</c:v>
                </c:pt>
                <c:pt idx="17">
                  <c:v>2.33</c:v>
                </c:pt>
                <c:pt idx="18">
                  <c:v>2.3199999999999998</c:v>
                </c:pt>
                <c:pt idx="19">
                  <c:v>2.31</c:v>
                </c:pt>
                <c:pt idx="20">
                  <c:v>2.2999999999999998</c:v>
                </c:pt>
                <c:pt idx="21">
                  <c:v>2.29</c:v>
                </c:pt>
                <c:pt idx="22">
                  <c:v>2.28000000000001</c:v>
                </c:pt>
                <c:pt idx="23">
                  <c:v>2.27</c:v>
                </c:pt>
                <c:pt idx="24">
                  <c:v>2.26000000000001</c:v>
                </c:pt>
                <c:pt idx="25">
                  <c:v>2.25</c:v>
                </c:pt>
                <c:pt idx="26">
                  <c:v>2.24000000000001</c:v>
                </c:pt>
                <c:pt idx="27">
                  <c:v>2.2300000000000102</c:v>
                </c:pt>
                <c:pt idx="28">
                  <c:v>2.22000000000001</c:v>
                </c:pt>
                <c:pt idx="29">
                  <c:v>2.2100000000000102</c:v>
                </c:pt>
                <c:pt idx="30">
                  <c:v>2.2000000000000099</c:v>
                </c:pt>
                <c:pt idx="31">
                  <c:v>2.1900000000000102</c:v>
                </c:pt>
                <c:pt idx="32">
                  <c:v>2.1800000000000099</c:v>
                </c:pt>
                <c:pt idx="33">
                  <c:v>2.1700000000000101</c:v>
                </c:pt>
                <c:pt idx="34">
                  <c:v>2.1600000000000099</c:v>
                </c:pt>
                <c:pt idx="35">
                  <c:v>2.1500000000000101</c:v>
                </c:pt>
                <c:pt idx="36">
                  <c:v>2.1400000000000099</c:v>
                </c:pt>
                <c:pt idx="37">
                  <c:v>2.1300000000000101</c:v>
                </c:pt>
                <c:pt idx="38">
                  <c:v>2.1200000000000099</c:v>
                </c:pt>
                <c:pt idx="39">
                  <c:v>2.1100000000000101</c:v>
                </c:pt>
                <c:pt idx="40">
                  <c:v>2.1000000000000099</c:v>
                </c:pt>
                <c:pt idx="41">
                  <c:v>2.0900000000000101</c:v>
                </c:pt>
                <c:pt idx="42">
                  <c:v>2.0800000000000098</c:v>
                </c:pt>
                <c:pt idx="43">
                  <c:v>2.0700000000000101</c:v>
                </c:pt>
                <c:pt idx="44">
                  <c:v>2.0600000000000098</c:v>
                </c:pt>
                <c:pt idx="45">
                  <c:v>2.05000000000001</c:v>
                </c:pt>
                <c:pt idx="46">
                  <c:v>2.0400000000000098</c:v>
                </c:pt>
                <c:pt idx="47">
                  <c:v>2.03000000000001</c:v>
                </c:pt>
                <c:pt idx="48">
                  <c:v>2.0200000000000098</c:v>
                </c:pt>
                <c:pt idx="49">
                  <c:v>2.01000000000001</c:v>
                </c:pt>
                <c:pt idx="50">
                  <c:v>2.0000000000000102</c:v>
                </c:pt>
                <c:pt idx="51">
                  <c:v>1.99000000000001</c:v>
                </c:pt>
                <c:pt idx="52">
                  <c:v>1.98000000000001</c:v>
                </c:pt>
                <c:pt idx="53">
                  <c:v>1.97000000000001</c:v>
                </c:pt>
                <c:pt idx="54">
                  <c:v>1.96000000000001</c:v>
                </c:pt>
                <c:pt idx="55">
                  <c:v>1.9500000000000099</c:v>
                </c:pt>
                <c:pt idx="56">
                  <c:v>1.9400000000000099</c:v>
                </c:pt>
                <c:pt idx="57">
                  <c:v>1.9300000000000099</c:v>
                </c:pt>
                <c:pt idx="58">
                  <c:v>1.9200000000000099</c:v>
                </c:pt>
                <c:pt idx="59">
                  <c:v>1.9100000000000099</c:v>
                </c:pt>
                <c:pt idx="60">
                  <c:v>1.9000000000000099</c:v>
                </c:pt>
                <c:pt idx="61">
                  <c:v>1.8900000000000099</c:v>
                </c:pt>
                <c:pt idx="62">
                  <c:v>1.8800000000000101</c:v>
                </c:pt>
                <c:pt idx="63">
                  <c:v>1.8700000000000101</c:v>
                </c:pt>
                <c:pt idx="64">
                  <c:v>1.8600000000000101</c:v>
                </c:pt>
                <c:pt idx="65">
                  <c:v>1.8500000000000101</c:v>
                </c:pt>
                <c:pt idx="66">
                  <c:v>1.8400000000000101</c:v>
                </c:pt>
                <c:pt idx="67">
                  <c:v>1.8300000000000101</c:v>
                </c:pt>
                <c:pt idx="68">
                  <c:v>1.8200000000000101</c:v>
                </c:pt>
                <c:pt idx="69">
                  <c:v>1.81000000000002</c:v>
                </c:pt>
                <c:pt idx="70">
                  <c:v>1.80000000000001</c:v>
                </c:pt>
                <c:pt idx="71">
                  <c:v>1.79000000000002</c:v>
                </c:pt>
                <c:pt idx="72">
                  <c:v>1.78000000000001</c:v>
                </c:pt>
                <c:pt idx="73">
                  <c:v>1.77000000000002</c:v>
                </c:pt>
                <c:pt idx="74">
                  <c:v>1.76000000000002</c:v>
                </c:pt>
                <c:pt idx="75">
                  <c:v>1.75000000000002</c:v>
                </c:pt>
                <c:pt idx="76">
                  <c:v>1.74000000000002</c:v>
                </c:pt>
                <c:pt idx="77">
                  <c:v>1.73000000000002</c:v>
                </c:pt>
                <c:pt idx="78">
                  <c:v>1.72000000000002</c:v>
                </c:pt>
                <c:pt idx="79">
                  <c:v>1.7100000000000199</c:v>
                </c:pt>
                <c:pt idx="80">
                  <c:v>1.7000000000000199</c:v>
                </c:pt>
                <c:pt idx="81">
                  <c:v>1.6900000000000199</c:v>
                </c:pt>
                <c:pt idx="82">
                  <c:v>1.6800000000000199</c:v>
                </c:pt>
                <c:pt idx="83">
                  <c:v>1.6700000000000199</c:v>
                </c:pt>
                <c:pt idx="84">
                  <c:v>1.6600000000000199</c:v>
                </c:pt>
                <c:pt idx="85">
                  <c:v>1.6500000000000199</c:v>
                </c:pt>
                <c:pt idx="86">
                  <c:v>1.6400000000000201</c:v>
                </c:pt>
                <c:pt idx="87">
                  <c:v>1.6300000000000201</c:v>
                </c:pt>
                <c:pt idx="88">
                  <c:v>1.6200000000000201</c:v>
                </c:pt>
                <c:pt idx="89">
                  <c:v>1.6100000000000201</c:v>
                </c:pt>
                <c:pt idx="90">
                  <c:v>1.6000000000000201</c:v>
                </c:pt>
                <c:pt idx="91">
                  <c:v>1.5900000000000201</c:v>
                </c:pt>
                <c:pt idx="92">
                  <c:v>1.5800000000000201</c:v>
                </c:pt>
                <c:pt idx="93">
                  <c:v>1.57000000000002</c:v>
                </c:pt>
                <c:pt idx="94">
                  <c:v>1.56000000000002</c:v>
                </c:pt>
                <c:pt idx="95">
                  <c:v>1.55000000000002</c:v>
                </c:pt>
                <c:pt idx="96">
                  <c:v>1.54000000000002</c:v>
                </c:pt>
                <c:pt idx="97">
                  <c:v>1.53000000000002</c:v>
                </c:pt>
                <c:pt idx="98">
                  <c:v>1.52000000000002</c:v>
                </c:pt>
                <c:pt idx="99">
                  <c:v>1.51000000000002</c:v>
                </c:pt>
                <c:pt idx="100">
                  <c:v>1.50000000000002</c:v>
                </c:pt>
                <c:pt idx="101">
                  <c:v>1.49000000000002</c:v>
                </c:pt>
                <c:pt idx="102">
                  <c:v>1.48000000000002</c:v>
                </c:pt>
                <c:pt idx="103">
                  <c:v>1.47000000000002</c:v>
                </c:pt>
                <c:pt idx="104">
                  <c:v>1.4600000000000199</c:v>
                </c:pt>
                <c:pt idx="105">
                  <c:v>1.4500000000000199</c:v>
                </c:pt>
                <c:pt idx="106">
                  <c:v>1.4400000000000199</c:v>
                </c:pt>
                <c:pt idx="107">
                  <c:v>1.4300000000000199</c:v>
                </c:pt>
                <c:pt idx="108">
                  <c:v>1.4200000000000199</c:v>
                </c:pt>
                <c:pt idx="109">
                  <c:v>1.4100000000000199</c:v>
                </c:pt>
                <c:pt idx="110">
                  <c:v>1.4000000000000199</c:v>
                </c:pt>
                <c:pt idx="111">
                  <c:v>1.3900000000000201</c:v>
                </c:pt>
                <c:pt idx="112">
                  <c:v>1.3800000000000201</c:v>
                </c:pt>
                <c:pt idx="113">
                  <c:v>1.3700000000000201</c:v>
                </c:pt>
                <c:pt idx="114">
                  <c:v>1.3600000000000201</c:v>
                </c:pt>
                <c:pt idx="115">
                  <c:v>1.3500000000000201</c:v>
                </c:pt>
                <c:pt idx="116">
                  <c:v>1.3400000000000201</c:v>
                </c:pt>
                <c:pt idx="117">
                  <c:v>1.3300000000000201</c:v>
                </c:pt>
                <c:pt idx="118">
                  <c:v>1.32000000000003</c:v>
                </c:pt>
                <c:pt idx="119">
                  <c:v>1.31000000000003</c:v>
                </c:pt>
                <c:pt idx="120">
                  <c:v>1.30000000000003</c:v>
                </c:pt>
                <c:pt idx="121">
                  <c:v>1.29000000000003</c:v>
                </c:pt>
                <c:pt idx="122">
                  <c:v>1.28000000000003</c:v>
                </c:pt>
                <c:pt idx="123">
                  <c:v>1.27000000000003</c:v>
                </c:pt>
                <c:pt idx="124">
                  <c:v>1.26000000000003</c:v>
                </c:pt>
                <c:pt idx="125">
                  <c:v>1.25000000000003</c:v>
                </c:pt>
                <c:pt idx="126">
                  <c:v>1.24000000000003</c:v>
                </c:pt>
                <c:pt idx="127">
                  <c:v>1.23000000000003</c:v>
                </c:pt>
                <c:pt idx="128">
                  <c:v>1.2200000000000299</c:v>
                </c:pt>
                <c:pt idx="129">
                  <c:v>1.2100000000000299</c:v>
                </c:pt>
                <c:pt idx="130">
                  <c:v>1.2000000000000299</c:v>
                </c:pt>
                <c:pt idx="131">
                  <c:v>1.1900000000000299</c:v>
                </c:pt>
                <c:pt idx="132">
                  <c:v>1.1800000000000299</c:v>
                </c:pt>
                <c:pt idx="133">
                  <c:v>1.1700000000000299</c:v>
                </c:pt>
                <c:pt idx="134">
                  <c:v>1.1600000000000299</c:v>
                </c:pt>
                <c:pt idx="135">
                  <c:v>1.1500000000000301</c:v>
                </c:pt>
                <c:pt idx="136">
                  <c:v>1.1400000000000301</c:v>
                </c:pt>
              </c:numCache>
            </c:numRef>
          </c:xVal>
          <c:yVal>
            <c:numRef>
              <c:f>'stein hart'!$D$19:$D$155</c:f>
              <c:numCache>
                <c:formatCode>General</c:formatCode>
                <c:ptCount val="137"/>
                <c:pt idx="0">
                  <c:v>3338.129496402878</c:v>
                </c:pt>
                <c:pt idx="1">
                  <c:v>3322.1957040572797</c:v>
                </c:pt>
                <c:pt idx="2">
                  <c:v>3306.4133016627079</c:v>
                </c:pt>
                <c:pt idx="3">
                  <c:v>3290.7801418439722</c:v>
                </c:pt>
                <c:pt idx="4">
                  <c:v>3275.294117647059</c:v>
                </c:pt>
                <c:pt idx="5">
                  <c:v>3259.9531615925061</c:v>
                </c:pt>
                <c:pt idx="6">
                  <c:v>3244.7552447552448</c:v>
                </c:pt>
                <c:pt idx="7">
                  <c:v>3229.6983758700699</c:v>
                </c:pt>
                <c:pt idx="8">
                  <c:v>3214.7806004618938</c:v>
                </c:pt>
                <c:pt idx="9">
                  <c:v>3200.0000000000005</c:v>
                </c:pt>
                <c:pt idx="10">
                  <c:v>3185.3546910755149</c:v>
                </c:pt>
                <c:pt idx="11">
                  <c:v>3170.8428246013668</c:v>
                </c:pt>
                <c:pt idx="12">
                  <c:v>3156.4625850340135</c:v>
                </c:pt>
                <c:pt idx="13">
                  <c:v>3142.212189616253</c:v>
                </c:pt>
                <c:pt idx="14">
                  <c:v>3128.0898876404494</c:v>
                </c:pt>
                <c:pt idx="15">
                  <c:v>3114.0939597315437</c:v>
                </c:pt>
                <c:pt idx="16">
                  <c:v>3100.2227171492204</c:v>
                </c:pt>
                <c:pt idx="17">
                  <c:v>3086.4745011086475</c:v>
                </c:pt>
                <c:pt idx="18">
                  <c:v>3072.8476821192053</c:v>
                </c:pt>
                <c:pt idx="19">
                  <c:v>3059.3406593406594</c:v>
                </c:pt>
                <c:pt idx="20">
                  <c:v>3045.9518599562361</c:v>
                </c:pt>
                <c:pt idx="21">
                  <c:v>3032.6797385620916</c:v>
                </c:pt>
                <c:pt idx="22">
                  <c:v>3019.5227765726813</c:v>
                </c:pt>
                <c:pt idx="23">
                  <c:v>3006.4794816414687</c:v>
                </c:pt>
                <c:pt idx="24">
                  <c:v>2993.5483870967873</c:v>
                </c:pt>
                <c:pt idx="25">
                  <c:v>2980.7280513918631</c:v>
                </c:pt>
                <c:pt idx="26">
                  <c:v>2968.0170575693091</c:v>
                </c:pt>
                <c:pt idx="27">
                  <c:v>2955.4140127388664</c:v>
                </c:pt>
                <c:pt idx="28">
                  <c:v>2942.917547568723</c:v>
                </c:pt>
                <c:pt idx="29">
                  <c:v>2930.5263157894865</c:v>
                </c:pt>
                <c:pt idx="30">
                  <c:v>2918.2389937107041</c:v>
                </c:pt>
                <c:pt idx="31">
                  <c:v>2906.0542797494904</c:v>
                </c:pt>
                <c:pt idx="32">
                  <c:v>2893.9708939709058</c:v>
                </c:pt>
                <c:pt idx="33">
                  <c:v>2881.9875776397639</c:v>
                </c:pt>
                <c:pt idx="34">
                  <c:v>2870.1030927835168</c:v>
                </c:pt>
                <c:pt idx="35">
                  <c:v>2858.3162217659255</c:v>
                </c:pt>
                <c:pt idx="36">
                  <c:v>2846.6257668711773</c:v>
                </c:pt>
                <c:pt idx="37">
                  <c:v>2835.0305498981788</c:v>
                </c:pt>
                <c:pt idx="38">
                  <c:v>2823.5294117647172</c:v>
                </c:pt>
                <c:pt idx="39">
                  <c:v>2812.1212121212238</c:v>
                </c:pt>
                <c:pt idx="40">
                  <c:v>2800.804828973854</c:v>
                </c:pt>
                <c:pt idx="41">
                  <c:v>2789.5791583166447</c:v>
                </c:pt>
                <c:pt idx="42">
                  <c:v>2778.4431137724659</c:v>
                </c:pt>
                <c:pt idx="43">
                  <c:v>2767.3956262425559</c:v>
                </c:pt>
                <c:pt idx="44">
                  <c:v>2756.4356435643672</c:v>
                </c:pt>
                <c:pt idx="45">
                  <c:v>2745.5621301775259</c:v>
                </c:pt>
                <c:pt idx="46">
                  <c:v>2734.7740667976532</c:v>
                </c:pt>
                <c:pt idx="47">
                  <c:v>2724.0704500978582</c:v>
                </c:pt>
                <c:pt idx="48">
                  <c:v>2713.4502923976711</c:v>
                </c:pt>
                <c:pt idx="49">
                  <c:v>2702.912621359234</c:v>
                </c:pt>
                <c:pt idx="50">
                  <c:v>2692.4564796905329</c:v>
                </c:pt>
                <c:pt idx="51">
                  <c:v>2682.0809248555015</c:v>
                </c:pt>
                <c:pt idx="52">
                  <c:v>2671.7850287907972</c:v>
                </c:pt>
                <c:pt idx="53">
                  <c:v>2661.5678776290733</c:v>
                </c:pt>
                <c:pt idx="54">
                  <c:v>2651.4285714285811</c:v>
                </c:pt>
                <c:pt idx="55">
                  <c:v>2641.3662239089285</c:v>
                </c:pt>
                <c:pt idx="56">
                  <c:v>2631.379962192827</c:v>
                </c:pt>
                <c:pt idx="57">
                  <c:v>2621.4689265536822</c:v>
                </c:pt>
                <c:pt idx="58">
                  <c:v>2611.632270168865</c:v>
                </c:pt>
                <c:pt idx="59">
                  <c:v>2601.8691588785146</c:v>
                </c:pt>
                <c:pt idx="60">
                  <c:v>2592.1787709497303</c:v>
                </c:pt>
                <c:pt idx="61">
                  <c:v>2582.5602968460207</c:v>
                </c:pt>
                <c:pt idx="62">
                  <c:v>2573.0129390018583</c:v>
                </c:pt>
                <c:pt idx="63">
                  <c:v>2563.5359116022191</c:v>
                </c:pt>
                <c:pt idx="64">
                  <c:v>2554.128440366982</c:v>
                </c:pt>
                <c:pt idx="65">
                  <c:v>2544.7897623400463</c:v>
                </c:pt>
                <c:pt idx="66">
                  <c:v>2535.5191256830694</c:v>
                </c:pt>
                <c:pt idx="67">
                  <c:v>2526.3157894736933</c:v>
                </c:pt>
                <c:pt idx="68">
                  <c:v>2517.1790235081467</c:v>
                </c:pt>
                <c:pt idx="69">
                  <c:v>2508.1081081081261</c:v>
                </c:pt>
                <c:pt idx="70">
                  <c:v>2499.1023339317862</c:v>
                </c:pt>
                <c:pt idx="71">
                  <c:v>2490.1610017889266</c:v>
                </c:pt>
                <c:pt idx="72">
                  <c:v>2481.2834224599019</c:v>
                </c:pt>
                <c:pt idx="73">
                  <c:v>2472.4689165186678</c:v>
                </c:pt>
                <c:pt idx="74">
                  <c:v>2463.7168141593097</c:v>
                </c:pt>
                <c:pt idx="75">
                  <c:v>2455.0264550264724</c:v>
                </c:pt>
                <c:pt idx="76">
                  <c:v>2446.3971880492263</c:v>
                </c:pt>
                <c:pt idx="77">
                  <c:v>2437.828371278476</c:v>
                </c:pt>
                <c:pt idx="78">
                  <c:v>2429.3193717277659</c:v>
                </c:pt>
                <c:pt idx="79">
                  <c:v>2420.8695652174083</c:v>
                </c:pt>
                <c:pt idx="80">
                  <c:v>2412.4783362218536</c:v>
                </c:pt>
                <c:pt idx="81">
                  <c:v>2404.145077720224</c:v>
                </c:pt>
                <c:pt idx="82">
                  <c:v>2395.8691910499306</c:v>
                </c:pt>
                <c:pt idx="83">
                  <c:v>2387.6500857633096</c:v>
                </c:pt>
                <c:pt idx="84">
                  <c:v>2379.4871794871956</c:v>
                </c:pt>
                <c:pt idx="85">
                  <c:v>2371.3798977853653</c:v>
                </c:pt>
                <c:pt idx="86">
                  <c:v>2363.3276740237852</c:v>
                </c:pt>
                <c:pt idx="87">
                  <c:v>2355.329949238595</c:v>
                </c:pt>
                <c:pt idx="88">
                  <c:v>2347.3861720067612</c:v>
                </c:pt>
                <c:pt idx="89">
                  <c:v>2339.4957983193435</c:v>
                </c:pt>
                <c:pt idx="90">
                  <c:v>2331.6582914573023</c:v>
                </c:pt>
                <c:pt idx="91">
                  <c:v>2323.8731218697985</c:v>
                </c:pt>
                <c:pt idx="92">
                  <c:v>2316.1397670549241</c:v>
                </c:pt>
                <c:pt idx="93">
                  <c:v>2308.4577114428012</c:v>
                </c:pt>
                <c:pt idx="94">
                  <c:v>2300.8264462810071</c:v>
                </c:pt>
                <c:pt idx="95">
                  <c:v>2293.2454695222559</c:v>
                </c:pt>
                <c:pt idx="96">
                  <c:v>2285.7142857143008</c:v>
                </c:pt>
                <c:pt idx="97">
                  <c:v>2278.2324058919953</c:v>
                </c:pt>
                <c:pt idx="98">
                  <c:v>2270.7993474714667</c:v>
                </c:pt>
                <c:pt idx="99">
                  <c:v>2263.4146341463565</c:v>
                </c:pt>
                <c:pt idx="100">
                  <c:v>2256.0777957860764</c:v>
                </c:pt>
                <c:pt idx="101">
                  <c:v>2248.7883683360401</c:v>
                </c:pt>
                <c:pt idx="102">
                  <c:v>2241.5458937198214</c:v>
                </c:pt>
                <c:pt idx="103">
                  <c:v>2234.3499197431925</c:v>
                </c:pt>
                <c:pt idx="104">
                  <c:v>2227.2000000000144</c:v>
                </c:pt>
                <c:pt idx="105">
                  <c:v>2220.0956937799183</c:v>
                </c:pt>
                <c:pt idx="106">
                  <c:v>2213.0365659777567</c:v>
                </c:pt>
                <c:pt idx="107">
                  <c:v>2206.0221870047685</c:v>
                </c:pt>
                <c:pt idx="108">
                  <c:v>2199.0521327014358</c:v>
                </c:pt>
                <c:pt idx="109">
                  <c:v>2192.1259842519821</c:v>
                </c:pt>
                <c:pt idx="110">
                  <c:v>2185.2433281004846</c:v>
                </c:pt>
                <c:pt idx="111">
                  <c:v>2178.4037558685582</c:v>
                </c:pt>
                <c:pt idx="112">
                  <c:v>2171.606864274585</c:v>
                </c:pt>
                <c:pt idx="113">
                  <c:v>2164.8522550544458</c:v>
                </c:pt>
                <c:pt idx="114">
                  <c:v>2158.1395348837341</c:v>
                </c:pt>
                <c:pt idx="115">
                  <c:v>2151.4683153014043</c:v>
                </c:pt>
                <c:pt idx="116">
                  <c:v>2144.8382126348361</c:v>
                </c:pt>
                <c:pt idx="117">
                  <c:v>2138.2488479262806</c:v>
                </c:pt>
                <c:pt idx="118">
                  <c:v>2131.699846860663</c:v>
                </c:pt>
                <c:pt idx="119">
                  <c:v>2125.190839694676</c:v>
                </c:pt>
                <c:pt idx="120">
                  <c:v>2118.7214611872341</c:v>
                </c:pt>
                <c:pt idx="121">
                  <c:v>2112.2913505311271</c:v>
                </c:pt>
                <c:pt idx="122">
                  <c:v>2105.9001512859495</c:v>
                </c:pt>
                <c:pt idx="123">
                  <c:v>2099.5475113122361</c:v>
                </c:pt>
                <c:pt idx="124">
                  <c:v>2093.2330827067858</c:v>
                </c:pt>
                <c:pt idx="125">
                  <c:v>2086.9565217391491</c:v>
                </c:pt>
                <c:pt idx="126">
                  <c:v>2080.7174887892565</c:v>
                </c:pt>
                <c:pt idx="127">
                  <c:v>2074.5156482861585</c:v>
                </c:pt>
                <c:pt idx="128">
                  <c:v>2068.350668647864</c:v>
                </c:pt>
                <c:pt idx="129">
                  <c:v>2062.2222222222408</c:v>
                </c:pt>
                <c:pt idx="130">
                  <c:v>2056.1299852289694</c:v>
                </c:pt>
                <c:pt idx="131">
                  <c:v>2050.0736377025219</c:v>
                </c:pt>
                <c:pt idx="132">
                  <c:v>2044.0528634361413</c:v>
                </c:pt>
                <c:pt idx="133">
                  <c:v>2038.0673499268116</c:v>
                </c:pt>
                <c:pt idx="134">
                  <c:v>2032.1167883211856</c:v>
                </c:pt>
                <c:pt idx="135">
                  <c:v>2026.2008733624632</c:v>
                </c:pt>
                <c:pt idx="136">
                  <c:v>2020.3193033381888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0-4624-B2C4-4E3DEFC0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14464"/>
        <c:axId val="552817416"/>
      </c:scatterChart>
      <c:valAx>
        <c:axId val="552814464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7416"/>
        <c:crosses val="autoZero"/>
        <c:crossBetween val="midCat"/>
      </c:valAx>
      <c:valAx>
        <c:axId val="55281741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'stein hart'!$K$18</c:f>
              <c:strCache>
                <c:ptCount val="1"/>
                <c:pt idx="0">
                  <c:v>Steinhart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'stein hart'!$A$19:$A$155</c:f>
              <c:numCache>
                <c:formatCode>General</c:formatCode>
                <c:ptCount val="137"/>
                <c:pt idx="0">
                  <c:v>2.5</c:v>
                </c:pt>
                <c:pt idx="1">
                  <c:v>2.4900000000000002</c:v>
                </c:pt>
                <c:pt idx="2">
                  <c:v>2.48</c:v>
                </c:pt>
                <c:pt idx="3">
                  <c:v>2.4700000000000002</c:v>
                </c:pt>
                <c:pt idx="4">
                  <c:v>2.46</c:v>
                </c:pt>
                <c:pt idx="5">
                  <c:v>2.4500000000000002</c:v>
                </c:pt>
                <c:pt idx="6">
                  <c:v>2.44</c:v>
                </c:pt>
                <c:pt idx="7">
                  <c:v>2.4300000000000002</c:v>
                </c:pt>
                <c:pt idx="8">
                  <c:v>2.42</c:v>
                </c:pt>
                <c:pt idx="9">
                  <c:v>2.41</c:v>
                </c:pt>
                <c:pt idx="10">
                  <c:v>2.4</c:v>
                </c:pt>
                <c:pt idx="11">
                  <c:v>2.39</c:v>
                </c:pt>
                <c:pt idx="12">
                  <c:v>2.38</c:v>
                </c:pt>
                <c:pt idx="13">
                  <c:v>2.37</c:v>
                </c:pt>
                <c:pt idx="14">
                  <c:v>2.36</c:v>
                </c:pt>
                <c:pt idx="15">
                  <c:v>2.35</c:v>
                </c:pt>
                <c:pt idx="16">
                  <c:v>2.34</c:v>
                </c:pt>
                <c:pt idx="17">
                  <c:v>2.33</c:v>
                </c:pt>
                <c:pt idx="18">
                  <c:v>2.3199999999999998</c:v>
                </c:pt>
                <c:pt idx="19">
                  <c:v>2.31</c:v>
                </c:pt>
                <c:pt idx="20">
                  <c:v>2.2999999999999998</c:v>
                </c:pt>
                <c:pt idx="21">
                  <c:v>2.29</c:v>
                </c:pt>
                <c:pt idx="22">
                  <c:v>2.28000000000001</c:v>
                </c:pt>
                <c:pt idx="23">
                  <c:v>2.27</c:v>
                </c:pt>
                <c:pt idx="24">
                  <c:v>2.26000000000001</c:v>
                </c:pt>
                <c:pt idx="25">
                  <c:v>2.25</c:v>
                </c:pt>
                <c:pt idx="26">
                  <c:v>2.24000000000001</c:v>
                </c:pt>
                <c:pt idx="27">
                  <c:v>2.2300000000000102</c:v>
                </c:pt>
                <c:pt idx="28">
                  <c:v>2.22000000000001</c:v>
                </c:pt>
                <c:pt idx="29">
                  <c:v>2.2100000000000102</c:v>
                </c:pt>
                <c:pt idx="30">
                  <c:v>2.2000000000000099</c:v>
                </c:pt>
                <c:pt idx="31">
                  <c:v>2.1900000000000102</c:v>
                </c:pt>
                <c:pt idx="32">
                  <c:v>2.1800000000000099</c:v>
                </c:pt>
                <c:pt idx="33">
                  <c:v>2.1700000000000101</c:v>
                </c:pt>
                <c:pt idx="34">
                  <c:v>2.1600000000000099</c:v>
                </c:pt>
                <c:pt idx="35">
                  <c:v>2.1500000000000101</c:v>
                </c:pt>
                <c:pt idx="36">
                  <c:v>2.1400000000000099</c:v>
                </c:pt>
                <c:pt idx="37">
                  <c:v>2.1300000000000101</c:v>
                </c:pt>
                <c:pt idx="38">
                  <c:v>2.1200000000000099</c:v>
                </c:pt>
                <c:pt idx="39">
                  <c:v>2.1100000000000101</c:v>
                </c:pt>
                <c:pt idx="40">
                  <c:v>2.1000000000000099</c:v>
                </c:pt>
                <c:pt idx="41">
                  <c:v>2.0900000000000101</c:v>
                </c:pt>
                <c:pt idx="42">
                  <c:v>2.0800000000000098</c:v>
                </c:pt>
                <c:pt idx="43">
                  <c:v>2.0700000000000101</c:v>
                </c:pt>
                <c:pt idx="44">
                  <c:v>2.0600000000000098</c:v>
                </c:pt>
                <c:pt idx="45">
                  <c:v>2.05000000000001</c:v>
                </c:pt>
                <c:pt idx="46">
                  <c:v>2.0400000000000098</c:v>
                </c:pt>
                <c:pt idx="47">
                  <c:v>2.03000000000001</c:v>
                </c:pt>
                <c:pt idx="48">
                  <c:v>2.0200000000000098</c:v>
                </c:pt>
                <c:pt idx="49">
                  <c:v>2.01000000000001</c:v>
                </c:pt>
                <c:pt idx="50">
                  <c:v>2.0000000000000102</c:v>
                </c:pt>
                <c:pt idx="51">
                  <c:v>1.99000000000001</c:v>
                </c:pt>
                <c:pt idx="52">
                  <c:v>1.98000000000001</c:v>
                </c:pt>
                <c:pt idx="53">
                  <c:v>1.97000000000001</c:v>
                </c:pt>
                <c:pt idx="54">
                  <c:v>1.96000000000001</c:v>
                </c:pt>
                <c:pt idx="55">
                  <c:v>1.9500000000000099</c:v>
                </c:pt>
                <c:pt idx="56">
                  <c:v>1.9400000000000099</c:v>
                </c:pt>
                <c:pt idx="57">
                  <c:v>1.9300000000000099</c:v>
                </c:pt>
                <c:pt idx="58">
                  <c:v>1.9200000000000099</c:v>
                </c:pt>
                <c:pt idx="59">
                  <c:v>1.9100000000000099</c:v>
                </c:pt>
                <c:pt idx="60">
                  <c:v>1.9000000000000099</c:v>
                </c:pt>
                <c:pt idx="61">
                  <c:v>1.8900000000000099</c:v>
                </c:pt>
                <c:pt idx="62">
                  <c:v>1.8800000000000101</c:v>
                </c:pt>
                <c:pt idx="63">
                  <c:v>1.8700000000000101</c:v>
                </c:pt>
                <c:pt idx="64">
                  <c:v>1.8600000000000101</c:v>
                </c:pt>
                <c:pt idx="65">
                  <c:v>1.8500000000000101</c:v>
                </c:pt>
                <c:pt idx="66">
                  <c:v>1.8400000000000101</c:v>
                </c:pt>
                <c:pt idx="67">
                  <c:v>1.8300000000000101</c:v>
                </c:pt>
                <c:pt idx="68">
                  <c:v>1.8200000000000101</c:v>
                </c:pt>
                <c:pt idx="69">
                  <c:v>1.81000000000002</c:v>
                </c:pt>
                <c:pt idx="70">
                  <c:v>1.80000000000001</c:v>
                </c:pt>
                <c:pt idx="71">
                  <c:v>1.79000000000002</c:v>
                </c:pt>
                <c:pt idx="72">
                  <c:v>1.78000000000001</c:v>
                </c:pt>
                <c:pt idx="73">
                  <c:v>1.77000000000002</c:v>
                </c:pt>
                <c:pt idx="74">
                  <c:v>1.76000000000002</c:v>
                </c:pt>
                <c:pt idx="75">
                  <c:v>1.75000000000002</c:v>
                </c:pt>
                <c:pt idx="76">
                  <c:v>1.74000000000002</c:v>
                </c:pt>
                <c:pt idx="77">
                  <c:v>1.73000000000002</c:v>
                </c:pt>
                <c:pt idx="78">
                  <c:v>1.72000000000002</c:v>
                </c:pt>
                <c:pt idx="79">
                  <c:v>1.7100000000000199</c:v>
                </c:pt>
                <c:pt idx="80">
                  <c:v>1.7000000000000199</c:v>
                </c:pt>
                <c:pt idx="81">
                  <c:v>1.6900000000000199</c:v>
                </c:pt>
                <c:pt idx="82">
                  <c:v>1.6800000000000199</c:v>
                </c:pt>
                <c:pt idx="83">
                  <c:v>1.6700000000000199</c:v>
                </c:pt>
                <c:pt idx="84">
                  <c:v>1.6600000000000199</c:v>
                </c:pt>
                <c:pt idx="85">
                  <c:v>1.6500000000000199</c:v>
                </c:pt>
                <c:pt idx="86">
                  <c:v>1.6400000000000201</c:v>
                </c:pt>
                <c:pt idx="87">
                  <c:v>1.6300000000000201</c:v>
                </c:pt>
                <c:pt idx="88">
                  <c:v>1.6200000000000201</c:v>
                </c:pt>
                <c:pt idx="89">
                  <c:v>1.6100000000000201</c:v>
                </c:pt>
                <c:pt idx="90">
                  <c:v>1.6000000000000201</c:v>
                </c:pt>
                <c:pt idx="91">
                  <c:v>1.5900000000000201</c:v>
                </c:pt>
                <c:pt idx="92">
                  <c:v>1.5800000000000201</c:v>
                </c:pt>
                <c:pt idx="93">
                  <c:v>1.57000000000002</c:v>
                </c:pt>
                <c:pt idx="94">
                  <c:v>1.56000000000002</c:v>
                </c:pt>
                <c:pt idx="95">
                  <c:v>1.55000000000002</c:v>
                </c:pt>
                <c:pt idx="96">
                  <c:v>1.54000000000002</c:v>
                </c:pt>
                <c:pt idx="97">
                  <c:v>1.53000000000002</c:v>
                </c:pt>
                <c:pt idx="98">
                  <c:v>1.52000000000002</c:v>
                </c:pt>
                <c:pt idx="99">
                  <c:v>1.51000000000002</c:v>
                </c:pt>
                <c:pt idx="100">
                  <c:v>1.50000000000002</c:v>
                </c:pt>
                <c:pt idx="101">
                  <c:v>1.49000000000002</c:v>
                </c:pt>
                <c:pt idx="102">
                  <c:v>1.48000000000002</c:v>
                </c:pt>
                <c:pt idx="103">
                  <c:v>1.47000000000002</c:v>
                </c:pt>
                <c:pt idx="104">
                  <c:v>1.4600000000000199</c:v>
                </c:pt>
                <c:pt idx="105">
                  <c:v>1.4500000000000199</c:v>
                </c:pt>
                <c:pt idx="106">
                  <c:v>1.4400000000000199</c:v>
                </c:pt>
                <c:pt idx="107">
                  <c:v>1.4300000000000199</c:v>
                </c:pt>
                <c:pt idx="108">
                  <c:v>1.4200000000000199</c:v>
                </c:pt>
                <c:pt idx="109">
                  <c:v>1.4100000000000199</c:v>
                </c:pt>
                <c:pt idx="110">
                  <c:v>1.4000000000000199</c:v>
                </c:pt>
                <c:pt idx="111">
                  <c:v>1.3900000000000201</c:v>
                </c:pt>
                <c:pt idx="112">
                  <c:v>1.3800000000000201</c:v>
                </c:pt>
                <c:pt idx="113">
                  <c:v>1.3700000000000201</c:v>
                </c:pt>
                <c:pt idx="114">
                  <c:v>1.3600000000000201</c:v>
                </c:pt>
                <c:pt idx="115">
                  <c:v>1.3500000000000201</c:v>
                </c:pt>
                <c:pt idx="116">
                  <c:v>1.3400000000000201</c:v>
                </c:pt>
                <c:pt idx="117">
                  <c:v>1.3300000000000201</c:v>
                </c:pt>
                <c:pt idx="118">
                  <c:v>1.32000000000003</c:v>
                </c:pt>
                <c:pt idx="119">
                  <c:v>1.31000000000003</c:v>
                </c:pt>
                <c:pt idx="120">
                  <c:v>1.30000000000003</c:v>
                </c:pt>
                <c:pt idx="121">
                  <c:v>1.29000000000003</c:v>
                </c:pt>
                <c:pt idx="122">
                  <c:v>1.28000000000003</c:v>
                </c:pt>
                <c:pt idx="123">
                  <c:v>1.27000000000003</c:v>
                </c:pt>
                <c:pt idx="124">
                  <c:v>1.26000000000003</c:v>
                </c:pt>
                <c:pt idx="125">
                  <c:v>1.25000000000003</c:v>
                </c:pt>
                <c:pt idx="126">
                  <c:v>1.24000000000003</c:v>
                </c:pt>
                <c:pt idx="127">
                  <c:v>1.23000000000003</c:v>
                </c:pt>
                <c:pt idx="128">
                  <c:v>1.2200000000000299</c:v>
                </c:pt>
                <c:pt idx="129">
                  <c:v>1.2100000000000299</c:v>
                </c:pt>
                <c:pt idx="130">
                  <c:v>1.2000000000000299</c:v>
                </c:pt>
                <c:pt idx="131">
                  <c:v>1.1900000000000299</c:v>
                </c:pt>
                <c:pt idx="132">
                  <c:v>1.1800000000000299</c:v>
                </c:pt>
                <c:pt idx="133">
                  <c:v>1.1700000000000299</c:v>
                </c:pt>
                <c:pt idx="134">
                  <c:v>1.1600000000000299</c:v>
                </c:pt>
                <c:pt idx="135">
                  <c:v>1.1500000000000301</c:v>
                </c:pt>
                <c:pt idx="136">
                  <c:v>1.1400000000000301</c:v>
                </c:pt>
              </c:numCache>
            </c:numRef>
          </c:xVal>
          <c:yVal>
            <c:numRef>
              <c:f>'stein hart'!$K$19:$K$155</c:f>
              <c:numCache>
                <c:formatCode>General</c:formatCode>
                <c:ptCount val="137"/>
                <c:pt idx="0">
                  <c:v>91.963112616052229</c:v>
                </c:pt>
                <c:pt idx="1">
                  <c:v>92.108133046986609</c:v>
                </c:pt>
                <c:pt idx="2">
                  <c:v>92.25257732773332</c:v>
                </c:pt>
                <c:pt idx="3">
                  <c:v>92.396450512963213</c:v>
                </c:pt>
                <c:pt idx="4">
                  <c:v>92.539757589222006</c:v>
                </c:pt>
                <c:pt idx="5">
                  <c:v>92.682503476165266</c:v>
                </c:pt>
                <c:pt idx="6">
                  <c:v>92.824693027765363</c:v>
                </c:pt>
                <c:pt idx="7">
                  <c:v>92.966331033490405</c:v>
                </c:pt>
                <c:pt idx="8">
                  <c:v>93.107422219458215</c:v>
                </c:pt>
                <c:pt idx="9">
                  <c:v>93.247971249562397</c:v>
                </c:pt>
                <c:pt idx="10">
                  <c:v>93.387982726575103</c:v>
                </c:pt>
                <c:pt idx="11">
                  <c:v>93.527461193224099</c:v>
                </c:pt>
                <c:pt idx="12">
                  <c:v>93.666411133246754</c:v>
                </c:pt>
                <c:pt idx="13">
                  <c:v>93.804836972420219</c:v>
                </c:pt>
                <c:pt idx="14">
                  <c:v>93.942743079569823</c:v>
                </c:pt>
                <c:pt idx="15">
                  <c:v>94.080133767554344</c:v>
                </c:pt>
                <c:pt idx="16">
                  <c:v>94.217013294231378</c:v>
                </c:pt>
                <c:pt idx="17">
                  <c:v>94.35338586340032</c:v>
                </c:pt>
                <c:pt idx="18">
                  <c:v>94.489255625726059</c:v>
                </c:pt>
                <c:pt idx="19">
                  <c:v>94.624626679642631</c:v>
                </c:pt>
                <c:pt idx="20">
                  <c:v>94.759503072237351</c:v>
                </c:pt>
                <c:pt idx="21">
                  <c:v>94.893888800116656</c:v>
                </c:pt>
                <c:pt idx="22">
                  <c:v>95.027787810252789</c:v>
                </c:pt>
                <c:pt idx="23">
                  <c:v>95.161204000814507</c:v>
                </c:pt>
                <c:pt idx="24">
                  <c:v>95.294141221976872</c:v>
                </c:pt>
                <c:pt idx="25">
                  <c:v>95.426603276718993</c:v>
                </c:pt>
                <c:pt idx="26">
                  <c:v>95.558593921600163</c:v>
                </c:pt>
                <c:pt idx="27">
                  <c:v>95.690116867524125</c:v>
                </c:pt>
                <c:pt idx="28">
                  <c:v>95.821175780484964</c:v>
                </c:pt>
                <c:pt idx="29">
                  <c:v>95.951774282298288</c:v>
                </c:pt>
                <c:pt idx="30">
                  <c:v>96.081915951318479</c:v>
                </c:pt>
                <c:pt idx="31">
                  <c:v>96.211604323139795</c:v>
                </c:pt>
                <c:pt idx="32">
                  <c:v>96.340842891284808</c:v>
                </c:pt>
                <c:pt idx="33">
                  <c:v>96.469635107877366</c:v>
                </c:pt>
                <c:pt idx="34">
                  <c:v>96.5979843843038</c:v>
                </c:pt>
                <c:pt idx="35">
                  <c:v>96.725894091859061</c:v>
                </c:pt>
                <c:pt idx="36">
                  <c:v>96.853367562381436</c:v>
                </c:pt>
                <c:pt idx="37">
                  <c:v>96.980408088874071</c:v>
                </c:pt>
                <c:pt idx="38">
                  <c:v>97.107018926113938</c:v>
                </c:pt>
                <c:pt idx="39">
                  <c:v>97.233203291249481</c:v>
                </c:pt>
                <c:pt idx="40">
                  <c:v>97.358964364386111</c:v>
                </c:pt>
                <c:pt idx="41">
                  <c:v>97.484305289160147</c:v>
                </c:pt>
                <c:pt idx="42">
                  <c:v>97.609229173302026</c:v>
                </c:pt>
                <c:pt idx="43">
                  <c:v>97.733739089188305</c:v>
                </c:pt>
                <c:pt idx="44">
                  <c:v>97.857838074383096</c:v>
                </c:pt>
                <c:pt idx="45">
                  <c:v>97.981529132168873</c:v>
                </c:pt>
                <c:pt idx="46">
                  <c:v>98.104815232067722</c:v>
                </c:pt>
                <c:pt idx="47">
                  <c:v>98.227699310352079</c:v>
                </c:pt>
                <c:pt idx="48">
                  <c:v>98.350184270545753</c:v>
                </c:pt>
                <c:pt idx="49">
                  <c:v>98.4722729839159</c:v>
                </c:pt>
                <c:pt idx="50">
                  <c:v>98.593968289955512</c:v>
                </c:pt>
                <c:pt idx="51">
                  <c:v>98.715272996856584</c:v>
                </c:pt>
                <c:pt idx="52">
                  <c:v>98.836189881975088</c:v>
                </c:pt>
                <c:pt idx="53">
                  <c:v>98.956721692286294</c:v>
                </c:pt>
                <c:pt idx="54">
                  <c:v>99.076871144832921</c:v>
                </c:pt>
                <c:pt idx="55">
                  <c:v>99.196640927163685</c:v>
                </c:pt>
                <c:pt idx="56">
                  <c:v>99.316033697764794</c:v>
                </c:pt>
                <c:pt idx="57">
                  <c:v>99.435052086482983</c:v>
                </c:pt>
                <c:pt idx="58">
                  <c:v>99.553698694940977</c:v>
                </c:pt>
                <c:pt idx="59">
                  <c:v>99.67197609694523</c:v>
                </c:pt>
                <c:pt idx="60">
                  <c:v>99.789886838886844</c:v>
                </c:pt>
                <c:pt idx="61">
                  <c:v>99.907433440134071</c:v>
                </c:pt>
                <c:pt idx="62">
                  <c:v>100.02461839341947</c:v>
                </c:pt>
                <c:pt idx="63">
                  <c:v>100.14144416521833</c:v>
                </c:pt>
                <c:pt idx="64">
                  <c:v>100.25791319612131</c:v>
                </c:pt>
                <c:pt idx="65">
                  <c:v>100.37402790120046</c:v>
                </c:pt>
                <c:pt idx="66">
                  <c:v>100.48979067036868</c:v>
                </c:pt>
                <c:pt idx="67">
                  <c:v>100.60520386873225</c:v>
                </c:pt>
                <c:pt idx="68">
                  <c:v>100.72026983693786</c:v>
                </c:pt>
                <c:pt idx="69">
                  <c:v>100.83499089151326</c:v>
                </c:pt>
                <c:pt idx="70">
                  <c:v>100.94936932520255</c:v>
                </c:pt>
                <c:pt idx="71">
                  <c:v>101.06340740729354</c:v>
                </c:pt>
                <c:pt idx="72">
                  <c:v>101.17710738394305</c:v>
                </c:pt>
                <c:pt idx="73">
                  <c:v>101.29047147849229</c:v>
                </c:pt>
                <c:pt idx="74">
                  <c:v>101.40350189178099</c:v>
                </c:pt>
                <c:pt idx="75">
                  <c:v>101.51620080245294</c:v>
                </c:pt>
                <c:pt idx="76">
                  <c:v>101.62857036725751</c:v>
                </c:pt>
                <c:pt idx="77">
                  <c:v>101.74061272134685</c:v>
                </c:pt>
                <c:pt idx="78">
                  <c:v>101.85232997856627</c:v>
                </c:pt>
                <c:pt idx="79">
                  <c:v>101.96372423174137</c:v>
                </c:pt>
                <c:pt idx="80">
                  <c:v>102.07479755295913</c:v>
                </c:pt>
                <c:pt idx="81">
                  <c:v>102.18555199384485</c:v>
                </c:pt>
                <c:pt idx="82">
                  <c:v>102.2959895858346</c:v>
                </c:pt>
                <c:pt idx="83">
                  <c:v>102.40611234044252</c:v>
                </c:pt>
                <c:pt idx="84">
                  <c:v>102.51592224952418</c:v>
                </c:pt>
                <c:pt idx="85">
                  <c:v>102.62542128553525</c:v>
                </c:pt>
                <c:pt idx="86">
                  <c:v>102.73461140178648</c:v>
                </c:pt>
                <c:pt idx="87">
                  <c:v>102.84349453269328</c:v>
                </c:pt>
                <c:pt idx="88">
                  <c:v>102.95207259402287</c:v>
                </c:pt>
                <c:pt idx="89">
                  <c:v>103.06034748313556</c:v>
                </c:pt>
                <c:pt idx="90">
                  <c:v>103.16832107922392</c:v>
                </c:pt>
                <c:pt idx="91">
                  <c:v>103.27599524354633</c:v>
                </c:pt>
                <c:pt idx="92">
                  <c:v>103.38337181965829</c:v>
                </c:pt>
                <c:pt idx="93">
                  <c:v>103.49045263363871</c:v>
                </c:pt>
                <c:pt idx="94">
                  <c:v>103.59723949431344</c:v>
                </c:pt>
                <c:pt idx="95">
                  <c:v>103.70373419347499</c:v>
                </c:pt>
                <c:pt idx="96">
                  <c:v>103.80993850609815</c:v>
                </c:pt>
                <c:pt idx="97">
                  <c:v>103.91585419055332</c:v>
                </c:pt>
                <c:pt idx="98">
                  <c:v>104.02148298881536</c:v>
                </c:pt>
                <c:pt idx="99">
                  <c:v>104.12682662666987</c:v>
                </c:pt>
                <c:pt idx="100">
                  <c:v>104.23188681391548</c:v>
                </c:pt>
                <c:pt idx="101">
                  <c:v>104.33666524456402</c:v>
                </c:pt>
                <c:pt idx="102">
                  <c:v>104.44116359703634</c:v>
                </c:pt>
                <c:pt idx="103">
                  <c:v>104.54538353435629</c:v>
                </c:pt>
                <c:pt idx="104">
                  <c:v>104.6493267043403</c:v>
                </c:pt>
                <c:pt idx="105">
                  <c:v>104.75299473978561</c:v>
                </c:pt>
                <c:pt idx="106">
                  <c:v>104.85638925865385</c:v>
                </c:pt>
                <c:pt idx="107">
                  <c:v>104.95951186425356</c:v>
                </c:pt>
                <c:pt idx="108">
                  <c:v>105.06236414541826</c:v>
                </c:pt>
                <c:pt idx="109">
                  <c:v>105.16494767668331</c:v>
                </c:pt>
                <c:pt idx="110">
                  <c:v>105.2672640184586</c:v>
                </c:pt>
                <c:pt idx="111">
                  <c:v>105.36931471719976</c:v>
                </c:pt>
                <c:pt idx="112">
                  <c:v>105.47110130557638</c:v>
                </c:pt>
                <c:pt idx="113">
                  <c:v>105.57262530263722</c:v>
                </c:pt>
                <c:pt idx="114">
                  <c:v>105.67388821397367</c:v>
                </c:pt>
                <c:pt idx="115">
                  <c:v>105.77489153188054</c:v>
                </c:pt>
                <c:pt idx="116">
                  <c:v>105.87563673551409</c:v>
                </c:pt>
                <c:pt idx="117">
                  <c:v>105.97612529104788</c:v>
                </c:pt>
                <c:pt idx="118">
                  <c:v>106.07635865182641</c:v>
                </c:pt>
                <c:pt idx="119">
                  <c:v>106.17633825851686</c:v>
                </c:pt>
                <c:pt idx="120">
                  <c:v>106.27606553925733</c:v>
                </c:pt>
                <c:pt idx="121">
                  <c:v>106.37554190980433</c:v>
                </c:pt>
                <c:pt idx="122">
                  <c:v>106.47476877367717</c:v>
                </c:pt>
                <c:pt idx="123">
                  <c:v>106.57374752230061</c:v>
                </c:pt>
                <c:pt idx="124">
                  <c:v>106.67247953514544</c:v>
                </c:pt>
                <c:pt idx="125">
                  <c:v>106.77096617986678</c:v>
                </c:pt>
                <c:pt idx="126">
                  <c:v>106.86920881244038</c:v>
                </c:pt>
                <c:pt idx="127">
                  <c:v>106.9672087772974</c:v>
                </c:pt>
                <c:pt idx="128">
                  <c:v>107.06496740745661</c:v>
                </c:pt>
                <c:pt idx="129">
                  <c:v>107.1624860246551</c:v>
                </c:pt>
                <c:pt idx="130">
                  <c:v>107.25976593947695</c:v>
                </c:pt>
                <c:pt idx="131">
                  <c:v>107.35680845148005</c:v>
                </c:pt>
                <c:pt idx="132">
                  <c:v>107.4536148493213</c:v>
                </c:pt>
                <c:pt idx="133">
                  <c:v>107.55018641087975</c:v>
                </c:pt>
                <c:pt idx="134">
                  <c:v>107.64652440337801</c:v>
                </c:pt>
                <c:pt idx="135">
                  <c:v>107.74263008350232</c:v>
                </c:pt>
                <c:pt idx="136">
                  <c:v>107.83850469752042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2-4479-B521-589581D6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12496"/>
        <c:axId val="552810528"/>
      </c:scatterChart>
      <c:valAx>
        <c:axId val="552812496"/>
        <c:scaling>
          <c:orientation val="minMax"/>
          <c:max val="2.4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0528"/>
        <c:crosses val="autoZero"/>
        <c:crossBetween val="midCat"/>
      </c:valAx>
      <c:valAx>
        <c:axId val="5528105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185737</xdr:rowOff>
    </xdr:from>
    <xdr:to>
      <xdr:col>11</xdr:col>
      <xdr:colOff>476250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B7A41-4EED-4100-AD46-4DC3477A9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</xdr:colOff>
      <xdr:row>0</xdr:row>
      <xdr:rowOff>166686</xdr:rowOff>
    </xdr:from>
    <xdr:to>
      <xdr:col>19</xdr:col>
      <xdr:colOff>390525</xdr:colOff>
      <xdr:row>15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A0C32-487F-4083-848D-1FD645ED2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420A4-CEAE-4F04-9F1B-6B71F7B73635}" name="Table1" displayName="Table1" ref="A18:K155" totalsRowShown="0">
  <autoFilter ref="A18:K155" xr:uid="{48621EFF-01B0-4006-9332-F4DC0006DEDB}"/>
  <tableColumns count="11">
    <tableColumn id="1" xr3:uid="{E6772810-FC86-4917-BCD7-F28616888517}" name="voltage"/>
    <tableColumn id="10" xr3:uid="{90E25193-19A4-49EA-8683-CFEC3E0D1FC7}" name="Votlage Adjusted" dataDxfId="3">
      <calculatedColumnFormula>Table1[[#This Row],[voltage]]*$B$7</calculatedColumnFormula>
    </tableColumn>
    <tableColumn id="12" xr3:uid="{943550C3-D24B-430F-B31E-0E3C2704CB11}" name="thermistor Res" dataDxfId="2">
      <calculatedColumnFormula>$B$1/B19</calculatedColumnFormula>
    </tableColumn>
    <tableColumn id="2" xr3:uid="{7B86CCAE-1DAF-446C-8138-B210B0B662E0}" name="Resistance Steinhart" dataDxfId="1">
      <calculatedColumnFormula>$B$1/($B$2-Table1[[#This Row],[voltage]])</calculatedColumnFormula>
    </tableColumn>
    <tableColumn id="3" xr3:uid="{BF8FF69B-4E80-45A5-9B6D-928CAEFCCDC5}" name="Res/Nominal">
      <calculatedColumnFormula>D19/$B$4</calculatedColumnFormula>
    </tableColumn>
    <tableColumn id="4" xr3:uid="{2AEAB330-C6EF-4FE8-B1D1-71EFF806ADAC}" name="ln">
      <calculatedColumnFormula>LN(E19)</calculatedColumnFormula>
    </tableColumn>
    <tableColumn id="5" xr3:uid="{B3DFB530-3ABA-4EAA-A518-E00E73AB7999}" name="1/B * LN">
      <calculatedColumnFormula>(1/$B$6)*F19</calculatedColumnFormula>
    </tableColumn>
    <tableColumn id="6" xr3:uid="{B627119B-CFCD-4A1C-81F1-959392A9217D}" name="Plus Tmep">
      <calculatedColumnFormula>G19+((1/($B$5+273.15)))</calculatedColumnFormula>
    </tableColumn>
    <tableColumn id="7" xr3:uid="{A340AD8D-FAF3-415F-ABF2-592535DF75AD}" name="Invert" dataDxfId="0">
      <calculatedColumnFormula>1/H19</calculatedColumnFormula>
    </tableColumn>
    <tableColumn id="8" xr3:uid="{9410B347-D96A-4C35-8003-0EC9715FC8F5}" name="C">
      <calculatedColumnFormula>I19-273.15</calculatedColumnFormula>
    </tableColumn>
    <tableColumn id="9" xr3:uid="{3674CC49-F4F7-4870-8D08-5B204A5DCFB3}" name="Steinhart">
      <calculatedColumnFormula>J19/1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73D6-2340-4E8B-847B-D093BBF09D9B}">
  <dimension ref="A1:O16"/>
  <sheetViews>
    <sheetView workbookViewId="0">
      <selection activeCell="M10" sqref="M10"/>
    </sheetView>
  </sheetViews>
  <sheetFormatPr defaultRowHeight="15" x14ac:dyDescent="0.25"/>
  <cols>
    <col min="4" max="4" width="11.5703125" bestFit="1" customWidth="1"/>
  </cols>
  <sheetData>
    <row r="1" spans="1:15" x14ac:dyDescent="0.25">
      <c r="A1">
        <v>2.2200000000000002</v>
      </c>
      <c r="D1">
        <v>2.2200000000000002</v>
      </c>
    </row>
    <row r="2" spans="1:15" x14ac:dyDescent="0.25">
      <c r="A2">
        <v>2.12</v>
      </c>
      <c r="B2">
        <f>A1/A2</f>
        <v>1.0471698113207548</v>
      </c>
      <c r="D2">
        <v>0.19</v>
      </c>
      <c r="F2">
        <f>D1/D2</f>
        <v>11.684210526315791</v>
      </c>
      <c r="N2">
        <v>1.806</v>
      </c>
      <c r="O2">
        <v>2.54</v>
      </c>
    </row>
    <row r="3" spans="1:15" x14ac:dyDescent="0.25">
      <c r="K3">
        <v>6.96</v>
      </c>
    </row>
    <row r="4" spans="1:15" x14ac:dyDescent="0.25">
      <c r="K4">
        <v>4.29</v>
      </c>
    </row>
    <row r="9" spans="1:15" x14ac:dyDescent="0.25">
      <c r="C9">
        <v>41</v>
      </c>
      <c r="D9">
        <f>C9*D12</f>
        <v>0.18417968749999999</v>
      </c>
      <c r="E9">
        <f>D9*E12</f>
        <v>2.15121875</v>
      </c>
      <c r="M9">
        <v>0.82</v>
      </c>
      <c r="N9">
        <v>2.23</v>
      </c>
      <c r="O9">
        <f>$K$10/(M9*N9)</f>
        <v>3806.1905282729963</v>
      </c>
    </row>
    <row r="10" spans="1:15" x14ac:dyDescent="0.25">
      <c r="K10">
        <f>K3*1000</f>
        <v>6960</v>
      </c>
      <c r="M10">
        <v>1</v>
      </c>
      <c r="N10">
        <v>2.23</v>
      </c>
      <c r="O10">
        <f>K10/N10</f>
        <v>3121.0762331838564</v>
      </c>
    </row>
    <row r="11" spans="1:15" x14ac:dyDescent="0.25">
      <c r="N11">
        <v>2.23</v>
      </c>
      <c r="O11">
        <f>$K$10/N11</f>
        <v>3121.0762331838564</v>
      </c>
    </row>
    <row r="12" spans="1:15" x14ac:dyDescent="0.25">
      <c r="D12">
        <f>4.6/1024</f>
        <v>4.4921874999999997E-3</v>
      </c>
      <c r="E12">
        <v>11.68</v>
      </c>
      <c r="G12">
        <f>D12*E12</f>
        <v>5.2468749999999995E-2</v>
      </c>
      <c r="H12">
        <f>1024/2</f>
        <v>512</v>
      </c>
      <c r="I12">
        <f>H12*G12</f>
        <v>26.863999999999997</v>
      </c>
    </row>
    <row r="15" spans="1:15" x14ac:dyDescent="0.25">
      <c r="D15">
        <v>619000</v>
      </c>
    </row>
    <row r="16" spans="1:15" x14ac:dyDescent="0.25">
      <c r="D16" s="1">
        <f>D15/E9</f>
        <v>287743.86612240155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F1D6-D6C3-45BA-9019-800874F1635E}">
  <dimension ref="A1:K155"/>
  <sheetViews>
    <sheetView tabSelected="1" workbookViewId="0">
      <selection activeCell="B8" sqref="B8"/>
    </sheetView>
  </sheetViews>
  <sheetFormatPr defaultRowHeight="15" x14ac:dyDescent="0.25"/>
  <cols>
    <col min="1" max="1" width="16.42578125" bestFit="1" customWidth="1"/>
    <col min="2" max="2" width="12.5703125" customWidth="1"/>
    <col min="3" max="3" width="14.7109375" customWidth="1"/>
    <col min="4" max="4" width="21.5703125" bestFit="1" customWidth="1"/>
    <col min="5" max="5" width="18.140625" customWidth="1"/>
    <col min="6" max="6" width="10.28515625" customWidth="1"/>
    <col min="7" max="7" width="12.28515625" customWidth="1"/>
    <col min="10" max="10" width="11.28515625" customWidth="1"/>
  </cols>
  <sheetData>
    <row r="1" spans="1:2" x14ac:dyDescent="0.25">
      <c r="A1" t="s">
        <v>1</v>
      </c>
      <c r="B1">
        <v>6960</v>
      </c>
    </row>
    <row r="2" spans="1:2" x14ac:dyDescent="0.25">
      <c r="A2" t="s">
        <v>2</v>
      </c>
      <c r="B2">
        <v>4.585</v>
      </c>
    </row>
    <row r="4" spans="1:2" x14ac:dyDescent="0.25">
      <c r="A4" t="s">
        <v>16</v>
      </c>
      <c r="B4">
        <v>50000</v>
      </c>
    </row>
    <row r="5" spans="1:2" x14ac:dyDescent="0.25">
      <c r="A5" t="s">
        <v>8</v>
      </c>
      <c r="B5">
        <v>25</v>
      </c>
    </row>
    <row r="6" spans="1:2" x14ac:dyDescent="0.25">
      <c r="A6" t="s">
        <v>3</v>
      </c>
      <c r="B6">
        <v>4400</v>
      </c>
    </row>
    <row r="7" spans="1:2" x14ac:dyDescent="0.25">
      <c r="A7" t="s">
        <v>4</v>
      </c>
      <c r="B7">
        <v>0.92</v>
      </c>
    </row>
    <row r="18" spans="1:11" x14ac:dyDescent="0.25">
      <c r="A18" t="s">
        <v>0</v>
      </c>
      <c r="B18" t="s">
        <v>14</v>
      </c>
      <c r="C18" t="s">
        <v>15</v>
      </c>
      <c r="D18" t="s">
        <v>13</v>
      </c>
      <c r="E18" t="s">
        <v>5</v>
      </c>
      <c r="F18" t="s">
        <v>6</v>
      </c>
      <c r="G18" t="s">
        <v>7</v>
      </c>
      <c r="H18" t="s">
        <v>9</v>
      </c>
      <c r="I18" t="s">
        <v>10</v>
      </c>
      <c r="J18" t="s">
        <v>11</v>
      </c>
      <c r="K18" t="s">
        <v>12</v>
      </c>
    </row>
    <row r="19" spans="1:11" x14ac:dyDescent="0.25">
      <c r="A19">
        <v>2.5</v>
      </c>
      <c r="B19">
        <f>Table1[[#This Row],[voltage]]*$B$7</f>
        <v>2.3000000000000003</v>
      </c>
      <c r="C19">
        <f t="shared" ref="C19:C50" si="0">$B$1/B19</f>
        <v>3026.0869565217386</v>
      </c>
      <c r="D19">
        <f>$B$1/($B$2-Table1[[#This Row],[voltage]])</f>
        <v>3338.129496402878</v>
      </c>
      <c r="E19">
        <f t="shared" ref="E19:E50" si="1">D19/$B$4</f>
        <v>6.6762589928057559E-2</v>
      </c>
      <c r="F19">
        <f>LN(E19)</f>
        <v>-2.7066123863325826</v>
      </c>
      <c r="G19">
        <f t="shared" ref="G19:G50" si="2">(1/$B$6)*F19</f>
        <v>-6.1513917871195063E-4</v>
      </c>
      <c r="H19">
        <f t="shared" ref="H19:H50" si="3">G19+((1/($B$5+273.15)))</f>
        <v>2.7388772559685795E-3</v>
      </c>
      <c r="I19">
        <f t="shared" ref="I19:I50" si="4">1/H19</f>
        <v>365.11311261605221</v>
      </c>
      <c r="J19">
        <f>I19-273.15</f>
        <v>91.963112616052229</v>
      </c>
      <c r="K19">
        <f>J19/1</f>
        <v>91.963112616052229</v>
      </c>
    </row>
    <row r="20" spans="1:11" x14ac:dyDescent="0.25">
      <c r="A20">
        <v>2.4900000000000002</v>
      </c>
      <c r="B20">
        <f>Table1[[#This Row],[voltage]]*$B$7</f>
        <v>2.2908000000000004</v>
      </c>
      <c r="C20">
        <f t="shared" si="0"/>
        <v>3038.2399161864846</v>
      </c>
      <c r="D20">
        <f>$B$1/($B$2-Table1[[#This Row],[voltage]])</f>
        <v>3322.1957040572797</v>
      </c>
      <c r="E20">
        <f t="shared" si="1"/>
        <v>6.6443914081145597E-2</v>
      </c>
      <c r="F20">
        <f t="shared" ref="F20:F83" si="5">LN(E20)</f>
        <v>-2.7113970844559185</v>
      </c>
      <c r="G20">
        <f t="shared" si="2"/>
        <v>-6.162266101036179E-4</v>
      </c>
      <c r="H20">
        <f t="shared" si="3"/>
        <v>2.7377898245769124E-3</v>
      </c>
      <c r="I20">
        <f t="shared" si="4"/>
        <v>365.25813304698659</v>
      </c>
      <c r="J20">
        <f t="shared" ref="J20:J83" si="6">I20-273.15</f>
        <v>92.108133046986609</v>
      </c>
      <c r="K20">
        <f t="shared" ref="K20:K83" si="7">J20/1</f>
        <v>92.108133046986609</v>
      </c>
    </row>
    <row r="21" spans="1:11" x14ac:dyDescent="0.25">
      <c r="A21">
        <v>2.48</v>
      </c>
      <c r="B21">
        <f>Table1[[#This Row],[voltage]]*$B$7</f>
        <v>2.2816000000000001</v>
      </c>
      <c r="C21">
        <f t="shared" si="0"/>
        <v>3050.4908835904625</v>
      </c>
      <c r="D21">
        <f>$B$1/($B$2-Table1[[#This Row],[voltage]])</f>
        <v>3306.4133016627079</v>
      </c>
      <c r="E21">
        <f t="shared" si="1"/>
        <v>6.6128266033254154E-2</v>
      </c>
      <c r="F21">
        <f t="shared" si="5"/>
        <v>-2.7161589982161627</v>
      </c>
      <c r="G21">
        <f t="shared" si="2"/>
        <v>-6.1730886323094604E-4</v>
      </c>
      <c r="H21">
        <f t="shared" si="3"/>
        <v>2.7367075714495844E-3</v>
      </c>
      <c r="I21">
        <f t="shared" si="4"/>
        <v>365.4025773277333</v>
      </c>
      <c r="J21">
        <f t="shared" si="6"/>
        <v>92.25257732773332</v>
      </c>
      <c r="K21">
        <f t="shared" si="7"/>
        <v>92.25257732773332</v>
      </c>
    </row>
    <row r="22" spans="1:11" x14ac:dyDescent="0.25">
      <c r="A22">
        <v>2.4700000000000002</v>
      </c>
      <c r="B22">
        <f>Table1[[#This Row],[voltage]]*$B$7</f>
        <v>2.2724000000000002</v>
      </c>
      <c r="C22">
        <f t="shared" si="0"/>
        <v>3062.8410491110717</v>
      </c>
      <c r="D22">
        <f>$B$1/($B$2-Table1[[#This Row],[voltage]])</f>
        <v>3290.7801418439722</v>
      </c>
      <c r="E22">
        <f t="shared" si="1"/>
        <v>6.5815602836879442E-2</v>
      </c>
      <c r="F22">
        <f t="shared" si="5"/>
        <v>-2.7208983435800591</v>
      </c>
      <c r="G22">
        <f t="shared" si="2"/>
        <v>-6.1838598717728615E-4</v>
      </c>
      <c r="H22">
        <f t="shared" si="3"/>
        <v>2.7356304475032443E-3</v>
      </c>
      <c r="I22">
        <f t="shared" si="4"/>
        <v>365.54645051296319</v>
      </c>
      <c r="J22">
        <f t="shared" si="6"/>
        <v>92.396450512963213</v>
      </c>
      <c r="K22">
        <f t="shared" si="7"/>
        <v>92.396450512963213</v>
      </c>
    </row>
    <row r="23" spans="1:11" x14ac:dyDescent="0.25">
      <c r="A23">
        <v>2.46</v>
      </c>
      <c r="B23">
        <f>Table1[[#This Row],[voltage]]*$B$7</f>
        <v>2.2631999999999999</v>
      </c>
      <c r="C23">
        <f t="shared" si="0"/>
        <v>3075.2916224814426</v>
      </c>
      <c r="D23">
        <f>$B$1/($B$2-Table1[[#This Row],[voltage]])</f>
        <v>3275.294117647059</v>
      </c>
      <c r="E23">
        <f t="shared" si="1"/>
        <v>6.5505882352941178E-2</v>
      </c>
      <c r="F23">
        <f t="shared" si="5"/>
        <v>-2.7256153334581978</v>
      </c>
      <c r="G23">
        <f t="shared" si="2"/>
        <v>-6.1945803033140864E-4</v>
      </c>
      <c r="H23">
        <f t="shared" si="3"/>
        <v>2.7345584043491217E-3</v>
      </c>
      <c r="I23">
        <f t="shared" si="4"/>
        <v>365.68975758922198</v>
      </c>
      <c r="J23">
        <f t="shared" si="6"/>
        <v>92.539757589222006</v>
      </c>
      <c r="K23">
        <f t="shared" si="7"/>
        <v>92.539757589222006</v>
      </c>
    </row>
    <row r="24" spans="1:11" x14ac:dyDescent="0.25">
      <c r="A24">
        <v>2.4500000000000002</v>
      </c>
      <c r="B24">
        <f>Table1[[#This Row],[voltage]]*$B$7</f>
        <v>2.2540000000000004</v>
      </c>
      <c r="C24">
        <f t="shared" si="0"/>
        <v>3087.8438331854477</v>
      </c>
      <c r="D24">
        <f>$B$1/($B$2-Table1[[#This Row],[voltage]])</f>
        <v>3259.9531615925061</v>
      </c>
      <c r="E24">
        <f t="shared" si="1"/>
        <v>6.5199063231850124E-2</v>
      </c>
      <c r="F24">
        <f t="shared" si="5"/>
        <v>-2.7303101777624055</v>
      </c>
      <c r="G24">
        <f t="shared" si="2"/>
        <v>-6.2052504040054665E-4</v>
      </c>
      <c r="H24">
        <f t="shared" si="3"/>
        <v>2.7334913942799839E-3</v>
      </c>
      <c r="I24">
        <f t="shared" si="4"/>
        <v>365.83250347616524</v>
      </c>
      <c r="J24">
        <f t="shared" si="6"/>
        <v>92.682503476165266</v>
      </c>
      <c r="K24">
        <f t="shared" si="7"/>
        <v>92.682503476165266</v>
      </c>
    </row>
    <row r="25" spans="1:11" x14ac:dyDescent="0.25">
      <c r="A25">
        <v>2.44</v>
      </c>
      <c r="B25">
        <f>Table1[[#This Row],[voltage]]*$B$7</f>
        <v>2.2448000000000001</v>
      </c>
      <c r="C25">
        <f t="shared" si="0"/>
        <v>3100.4989308624376</v>
      </c>
      <c r="D25">
        <f>$B$1/($B$2-Table1[[#This Row],[voltage]])</f>
        <v>3244.7552447552448</v>
      </c>
      <c r="E25">
        <f t="shared" si="1"/>
        <v>6.4895104895104902E-2</v>
      </c>
      <c r="F25">
        <f t="shared" si="5"/>
        <v>-2.7349830834617981</v>
      </c>
      <c r="G25">
        <f t="shared" si="2"/>
        <v>-6.2158706442313593E-4</v>
      </c>
      <c r="H25">
        <f t="shared" si="3"/>
        <v>2.7324293702573944E-3</v>
      </c>
      <c r="I25">
        <f t="shared" si="4"/>
        <v>365.97469302776534</v>
      </c>
      <c r="J25">
        <f t="shared" si="6"/>
        <v>92.824693027765363</v>
      </c>
      <c r="K25">
        <f t="shared" si="7"/>
        <v>92.824693027765363</v>
      </c>
    </row>
    <row r="26" spans="1:11" x14ac:dyDescent="0.25">
      <c r="A26">
        <v>2.4300000000000002</v>
      </c>
      <c r="B26">
        <f>Table1[[#This Row],[voltage]]*$B$7</f>
        <v>2.2356000000000003</v>
      </c>
      <c r="C26">
        <f t="shared" si="0"/>
        <v>3113.2581857219534</v>
      </c>
      <c r="D26">
        <f>$B$1/($B$2-Table1[[#This Row],[voltage]])</f>
        <v>3229.6983758700699</v>
      </c>
      <c r="E26">
        <f t="shared" si="1"/>
        <v>6.4593967517401402E-2</v>
      </c>
      <c r="F26">
        <f t="shared" si="5"/>
        <v>-2.7396342546375285</v>
      </c>
      <c r="G26">
        <f t="shared" si="2"/>
        <v>-6.2264414878125652E-4</v>
      </c>
      <c r="H26">
        <f t="shared" si="3"/>
        <v>2.731372285899274E-3</v>
      </c>
      <c r="I26">
        <f t="shared" si="4"/>
        <v>366.11633103349038</v>
      </c>
      <c r="J26">
        <f t="shared" si="6"/>
        <v>92.966331033490405</v>
      </c>
      <c r="K26">
        <f t="shared" si="7"/>
        <v>92.966331033490405</v>
      </c>
    </row>
    <row r="27" spans="1:11" x14ac:dyDescent="0.25">
      <c r="A27">
        <v>2.42</v>
      </c>
      <c r="B27">
        <f>Table1[[#This Row],[voltage]]*$B$7</f>
        <v>2.2263999999999999</v>
      </c>
      <c r="C27">
        <f t="shared" si="0"/>
        <v>3126.1228889687391</v>
      </c>
      <c r="D27">
        <f>$B$1/($B$2-Table1[[#This Row],[voltage]])</f>
        <v>3214.7806004618938</v>
      </c>
      <c r="E27">
        <f t="shared" si="1"/>
        <v>6.4295612009237876E-2</v>
      </c>
      <c r="F27">
        <f t="shared" si="5"/>
        <v>-2.7442638925362708</v>
      </c>
      <c r="G27">
        <f t="shared" si="2"/>
        <v>-6.236963392127888E-4</v>
      </c>
      <c r="H27">
        <f t="shared" si="3"/>
        <v>2.7303200954677414E-3</v>
      </c>
      <c r="I27">
        <f t="shared" si="4"/>
        <v>366.25742221945819</v>
      </c>
      <c r="J27">
        <f t="shared" si="6"/>
        <v>93.107422219458215</v>
      </c>
      <c r="K27">
        <f t="shared" si="7"/>
        <v>93.107422219458215</v>
      </c>
    </row>
    <row r="28" spans="1:11" x14ac:dyDescent="0.25">
      <c r="A28">
        <v>2.41</v>
      </c>
      <c r="B28">
        <f>Table1[[#This Row],[voltage]]*$B$7</f>
        <v>2.2172000000000001</v>
      </c>
      <c r="C28">
        <f t="shared" si="0"/>
        <v>3139.0943532383185</v>
      </c>
      <c r="D28">
        <f>$B$1/($B$2-Table1[[#This Row],[voltage]])</f>
        <v>3200.0000000000005</v>
      </c>
      <c r="E28">
        <f t="shared" si="1"/>
        <v>6.4000000000000015E-2</v>
      </c>
      <c r="F28">
        <f t="shared" si="5"/>
        <v>-2.7488721956224649</v>
      </c>
      <c r="G28">
        <f t="shared" si="2"/>
        <v>-6.2474368082328748E-4</v>
      </c>
      <c r="H28">
        <f t="shared" si="3"/>
        <v>2.7292727538572427E-3</v>
      </c>
      <c r="I28">
        <f t="shared" si="4"/>
        <v>366.39797124956237</v>
      </c>
      <c r="J28">
        <f t="shared" si="6"/>
        <v>93.247971249562397</v>
      </c>
      <c r="K28">
        <f t="shared" si="7"/>
        <v>93.247971249562397</v>
      </c>
    </row>
    <row r="29" spans="1:11" x14ac:dyDescent="0.25">
      <c r="A29">
        <v>2.4</v>
      </c>
      <c r="B29">
        <f>Table1[[#This Row],[voltage]]*$B$7</f>
        <v>2.2080000000000002</v>
      </c>
      <c r="C29">
        <f t="shared" si="0"/>
        <v>3152.173913043478</v>
      </c>
      <c r="D29">
        <f>$B$1/($B$2-Table1[[#This Row],[voltage]])</f>
        <v>3185.3546910755149</v>
      </c>
      <c r="E29">
        <f t="shared" si="1"/>
        <v>6.3707093821510297E-2</v>
      </c>
      <c r="F29">
        <f t="shared" si="5"/>
        <v>-2.7534593596293711</v>
      </c>
      <c r="G29">
        <f t="shared" si="2"/>
        <v>-6.2578621809758429E-4</v>
      </c>
      <c r="H29">
        <f t="shared" si="3"/>
        <v>2.7282302165829459E-3</v>
      </c>
      <c r="I29">
        <f t="shared" si="4"/>
        <v>366.53798272657508</v>
      </c>
      <c r="J29">
        <f t="shared" si="6"/>
        <v>93.387982726575103</v>
      </c>
      <c r="K29">
        <f t="shared" si="7"/>
        <v>93.387982726575103</v>
      </c>
    </row>
    <row r="30" spans="1:11" x14ac:dyDescent="0.25">
      <c r="A30">
        <v>2.39</v>
      </c>
      <c r="B30">
        <f>Table1[[#This Row],[voltage]]*$B$7</f>
        <v>2.1988000000000003</v>
      </c>
      <c r="C30">
        <f t="shared" si="0"/>
        <v>3165.3629252319442</v>
      </c>
      <c r="D30">
        <f>$B$1/($B$2-Table1[[#This Row],[voltage]])</f>
        <v>3170.8428246013668</v>
      </c>
      <c r="E30">
        <f t="shared" si="1"/>
        <v>6.3416856492027343E-2</v>
      </c>
      <c r="F30">
        <f t="shared" si="5"/>
        <v>-2.7580255776089522</v>
      </c>
      <c r="G30">
        <f t="shared" si="2"/>
        <v>-6.2682399491112548E-4</v>
      </c>
      <c r="H30">
        <f t="shared" si="3"/>
        <v>2.7271924397694047E-3</v>
      </c>
      <c r="I30">
        <f t="shared" si="4"/>
        <v>366.67746119322408</v>
      </c>
      <c r="J30">
        <f t="shared" si="6"/>
        <v>93.527461193224099</v>
      </c>
      <c r="K30">
        <f t="shared" si="7"/>
        <v>93.527461193224099</v>
      </c>
    </row>
    <row r="31" spans="1:11" x14ac:dyDescent="0.25">
      <c r="A31">
        <v>2.38</v>
      </c>
      <c r="B31">
        <f>Table1[[#This Row],[voltage]]*$B$7</f>
        <v>2.1896</v>
      </c>
      <c r="C31">
        <f t="shared" si="0"/>
        <v>3178.6627694556082</v>
      </c>
      <c r="D31">
        <f>$B$1/($B$2-Table1[[#This Row],[voltage]])</f>
        <v>3156.4625850340135</v>
      </c>
      <c r="E31">
        <f t="shared" si="1"/>
        <v>6.3129251700680275E-2</v>
      </c>
      <c r="F31">
        <f t="shared" si="5"/>
        <v>-2.7625710399806271</v>
      </c>
      <c r="G31">
        <f t="shared" si="2"/>
        <v>-6.2785705454105158E-4</v>
      </c>
      <c r="H31">
        <f t="shared" si="3"/>
        <v>2.7261593801394786E-3</v>
      </c>
      <c r="I31">
        <f t="shared" si="4"/>
        <v>366.81641113324673</v>
      </c>
      <c r="J31">
        <f t="shared" si="6"/>
        <v>93.666411133246754</v>
      </c>
      <c r="K31">
        <f t="shared" si="7"/>
        <v>93.666411133246754</v>
      </c>
    </row>
    <row r="32" spans="1:11" x14ac:dyDescent="0.25">
      <c r="A32">
        <v>2.37</v>
      </c>
      <c r="B32">
        <f>Table1[[#This Row],[voltage]]*$B$7</f>
        <v>2.1804000000000001</v>
      </c>
      <c r="C32">
        <f t="shared" si="0"/>
        <v>3192.0748486516236</v>
      </c>
      <c r="D32">
        <f>$B$1/($B$2-Table1[[#This Row],[voltage]])</f>
        <v>3142.212189616253</v>
      </c>
      <c r="E32">
        <f t="shared" si="1"/>
        <v>6.2844243792325061E-2</v>
      </c>
      <c r="F32">
        <f t="shared" si="5"/>
        <v>-2.7670959345789168</v>
      </c>
      <c r="G32">
        <f t="shared" si="2"/>
        <v>-6.2888543967702659E-4</v>
      </c>
      <c r="H32">
        <f t="shared" si="3"/>
        <v>2.7251309950035037E-3</v>
      </c>
      <c r="I32">
        <f t="shared" si="4"/>
        <v>366.9548369724202</v>
      </c>
      <c r="J32">
        <f t="shared" si="6"/>
        <v>93.804836972420219</v>
      </c>
      <c r="K32">
        <f t="shared" si="7"/>
        <v>93.804836972420219</v>
      </c>
    </row>
    <row r="33" spans="1:11" x14ac:dyDescent="0.25">
      <c r="A33">
        <v>2.36</v>
      </c>
      <c r="B33">
        <f>Table1[[#This Row],[voltage]]*$B$7</f>
        <v>2.1711999999999998</v>
      </c>
      <c r="C33">
        <f t="shared" si="0"/>
        <v>3205.6005895357407</v>
      </c>
      <c r="D33">
        <f>$B$1/($B$2-Table1[[#This Row],[voltage]])</f>
        <v>3128.0898876404494</v>
      </c>
      <c r="E33">
        <f t="shared" si="1"/>
        <v>6.2561797752808984E-2</v>
      </c>
      <c r="F33">
        <f t="shared" si="5"/>
        <v>-2.7716004467000213</v>
      </c>
      <c r="G33">
        <f t="shared" si="2"/>
        <v>-6.2990919243182297E-4</v>
      </c>
      <c r="H33">
        <f t="shared" si="3"/>
        <v>2.7241072422487071E-3</v>
      </c>
      <c r="I33">
        <f t="shared" si="4"/>
        <v>367.0927430795698</v>
      </c>
      <c r="J33">
        <f t="shared" si="6"/>
        <v>93.942743079569823</v>
      </c>
      <c r="K33">
        <f t="shared" si="7"/>
        <v>93.942743079569823</v>
      </c>
    </row>
    <row r="34" spans="1:11" x14ac:dyDescent="0.25">
      <c r="A34">
        <v>2.35</v>
      </c>
      <c r="B34">
        <f>Table1[[#This Row],[voltage]]*$B$7</f>
        <v>2.1620000000000004</v>
      </c>
      <c r="C34">
        <f t="shared" si="0"/>
        <v>3219.2414431082325</v>
      </c>
      <c r="D34">
        <f>$B$1/($B$2-Table1[[#This Row],[voltage]])</f>
        <v>3114.0939597315437</v>
      </c>
      <c r="E34">
        <f t="shared" si="1"/>
        <v>6.2281879194630872E-2</v>
      </c>
      <c r="F34">
        <f t="shared" si="5"/>
        <v>-2.7760847591473499</v>
      </c>
      <c r="G34">
        <f t="shared" si="2"/>
        <v>-6.309283543516704E-4</v>
      </c>
      <c r="H34">
        <f t="shared" si="3"/>
        <v>2.7230880803288601E-3</v>
      </c>
      <c r="I34">
        <f t="shared" si="4"/>
        <v>367.23013376755432</v>
      </c>
      <c r="J34">
        <f t="shared" si="6"/>
        <v>94.080133767554344</v>
      </c>
      <c r="K34">
        <f t="shared" si="7"/>
        <v>94.080133767554344</v>
      </c>
    </row>
    <row r="35" spans="1:11" x14ac:dyDescent="0.25">
      <c r="A35">
        <v>2.34</v>
      </c>
      <c r="B35">
        <f>Table1[[#This Row],[voltage]]*$B$7</f>
        <v>2.1528</v>
      </c>
      <c r="C35">
        <f t="shared" si="0"/>
        <v>3232.9988851727981</v>
      </c>
      <c r="D35">
        <f>$B$1/($B$2-Table1[[#This Row],[voltage]])</f>
        <v>3100.2227171492204</v>
      </c>
      <c r="E35">
        <f t="shared" si="1"/>
        <v>6.2004454342984412E-2</v>
      </c>
      <c r="F35">
        <f t="shared" si="5"/>
        <v>-2.7805490522760352</v>
      </c>
      <c r="G35">
        <f t="shared" si="2"/>
        <v>-6.3194296642637168E-4</v>
      </c>
      <c r="H35">
        <f t="shared" si="3"/>
        <v>2.7220734682541587E-3</v>
      </c>
      <c r="I35">
        <f t="shared" si="4"/>
        <v>367.36701329423136</v>
      </c>
      <c r="J35">
        <f t="shared" si="6"/>
        <v>94.217013294231378</v>
      </c>
      <c r="K35">
        <f t="shared" si="7"/>
        <v>94.217013294231378</v>
      </c>
    </row>
    <row r="36" spans="1:11" x14ac:dyDescent="0.25">
      <c r="A36">
        <v>2.33</v>
      </c>
      <c r="B36">
        <f>Table1[[#This Row],[voltage]]*$B$7</f>
        <v>2.1436000000000002</v>
      </c>
      <c r="C36">
        <f t="shared" si="0"/>
        <v>3246.8744168688186</v>
      </c>
      <c r="D36">
        <f>$B$1/($B$2-Table1[[#This Row],[voltage]])</f>
        <v>3086.4745011086475</v>
      </c>
      <c r="E36">
        <f t="shared" si="1"/>
        <v>6.1729490022172949E-2</v>
      </c>
      <c r="F36">
        <f t="shared" si="5"/>
        <v>-2.7849935040364593</v>
      </c>
      <c r="G36">
        <f t="shared" si="2"/>
        <v>-6.3295306909919534E-4</v>
      </c>
      <c r="H36">
        <f t="shared" si="3"/>
        <v>2.7210633655813349E-3</v>
      </c>
      <c r="I36">
        <f t="shared" si="4"/>
        <v>367.5033858634003</v>
      </c>
      <c r="J36">
        <f t="shared" si="6"/>
        <v>94.35338586340032</v>
      </c>
      <c r="K36">
        <f t="shared" si="7"/>
        <v>94.35338586340032</v>
      </c>
    </row>
    <row r="37" spans="1:11" x14ac:dyDescent="0.25">
      <c r="A37">
        <v>2.3199999999999998</v>
      </c>
      <c r="B37">
        <f>Table1[[#This Row],[voltage]]*$B$7</f>
        <v>2.1343999999999999</v>
      </c>
      <c r="C37">
        <f t="shared" si="0"/>
        <v>3260.8695652173915</v>
      </c>
      <c r="D37">
        <f>$B$1/($B$2-Table1[[#This Row],[voltage]])</f>
        <v>3072.8476821192053</v>
      </c>
      <c r="E37">
        <f t="shared" si="1"/>
        <v>6.1456953642384106E-2</v>
      </c>
      <c r="F37">
        <f t="shared" si="5"/>
        <v>-2.789418290016815</v>
      </c>
      <c r="G37">
        <f t="shared" si="2"/>
        <v>-6.3395870227654888E-4</v>
      </c>
      <c r="H37">
        <f t="shared" si="3"/>
        <v>2.7200577324039813E-3</v>
      </c>
      <c r="I37">
        <f t="shared" si="4"/>
        <v>367.63925562572604</v>
      </c>
      <c r="J37">
        <f t="shared" si="6"/>
        <v>94.489255625726059</v>
      </c>
      <c r="K37">
        <f t="shared" si="7"/>
        <v>94.489255625726059</v>
      </c>
    </row>
    <row r="38" spans="1:11" x14ac:dyDescent="0.25">
      <c r="A38">
        <v>2.31</v>
      </c>
      <c r="B38">
        <f>Table1[[#This Row],[voltage]]*$B$7</f>
        <v>2.1252</v>
      </c>
      <c r="C38">
        <f t="shared" si="0"/>
        <v>3274.9858836815361</v>
      </c>
      <c r="D38">
        <f>$B$1/($B$2-Table1[[#This Row],[voltage]])</f>
        <v>3059.3406593406594</v>
      </c>
      <c r="E38">
        <f t="shared" si="1"/>
        <v>6.118681318681319E-2</v>
      </c>
      <c r="F38">
        <f t="shared" si="5"/>
        <v>-2.7938235834847314</v>
      </c>
      <c r="G38">
        <f t="shared" si="2"/>
        <v>-6.3495990533743896E-4</v>
      </c>
      <c r="H38">
        <f t="shared" si="3"/>
        <v>2.7190565293430911E-3</v>
      </c>
      <c r="I38">
        <f t="shared" si="4"/>
        <v>367.77462667964261</v>
      </c>
      <c r="J38">
        <f t="shared" si="6"/>
        <v>94.624626679642631</v>
      </c>
      <c r="K38">
        <f t="shared" si="7"/>
        <v>94.624626679642631</v>
      </c>
    </row>
    <row r="39" spans="1:11" x14ac:dyDescent="0.25">
      <c r="A39">
        <v>2.2999999999999998</v>
      </c>
      <c r="B39">
        <f>Table1[[#This Row],[voltage]]*$B$7</f>
        <v>2.1160000000000001</v>
      </c>
      <c r="C39">
        <f t="shared" si="0"/>
        <v>3289.2249527410208</v>
      </c>
      <c r="D39">
        <f>$B$1/($B$2-Table1[[#This Row],[voltage]])</f>
        <v>3045.9518599562361</v>
      </c>
      <c r="E39">
        <f t="shared" si="1"/>
        <v>6.0919037199124726E-2</v>
      </c>
      <c r="F39">
        <f t="shared" si="5"/>
        <v>-2.7982095554279858</v>
      </c>
      <c r="G39">
        <f t="shared" si="2"/>
        <v>-6.3595671714272402E-4</v>
      </c>
      <c r="H39">
        <f t="shared" si="3"/>
        <v>2.7180597175378062E-3</v>
      </c>
      <c r="I39">
        <f t="shared" si="4"/>
        <v>367.90950307223733</v>
      </c>
      <c r="J39">
        <f t="shared" si="6"/>
        <v>94.759503072237351</v>
      </c>
      <c r="K39">
        <f t="shared" si="7"/>
        <v>94.759503072237351</v>
      </c>
    </row>
    <row r="40" spans="1:11" x14ac:dyDescent="0.25">
      <c r="A40">
        <v>2.29</v>
      </c>
      <c r="B40">
        <f>Table1[[#This Row],[voltage]]*$B$7</f>
        <v>2.1068000000000002</v>
      </c>
      <c r="C40">
        <f t="shared" si="0"/>
        <v>3303.5883804822474</v>
      </c>
      <c r="D40">
        <f>$B$1/($B$2-Table1[[#This Row],[voltage]])</f>
        <v>3032.6797385620916</v>
      </c>
      <c r="E40">
        <f t="shared" si="1"/>
        <v>6.0653594771241832E-2</v>
      </c>
      <c r="F40">
        <f t="shared" si="5"/>
        <v>-2.8025763745943264</v>
      </c>
      <c r="G40">
        <f t="shared" si="2"/>
        <v>-6.3694917604416507E-4</v>
      </c>
      <c r="H40">
        <f t="shared" si="3"/>
        <v>2.717067258636365E-3</v>
      </c>
      <c r="I40">
        <f t="shared" si="4"/>
        <v>368.04388880011663</v>
      </c>
      <c r="J40">
        <f t="shared" si="6"/>
        <v>94.893888800116656</v>
      </c>
      <c r="K40">
        <f t="shared" si="7"/>
        <v>94.893888800116656</v>
      </c>
    </row>
    <row r="41" spans="1:11" x14ac:dyDescent="0.25">
      <c r="A41">
        <v>2.28000000000001</v>
      </c>
      <c r="B41">
        <f>Table1[[#This Row],[voltage]]*$B$7</f>
        <v>2.0976000000000092</v>
      </c>
      <c r="C41">
        <f t="shared" si="0"/>
        <v>3318.0778032036469</v>
      </c>
      <c r="D41">
        <f>$B$1/($B$2-Table1[[#This Row],[voltage]])</f>
        <v>3019.5227765726813</v>
      </c>
      <c r="E41">
        <f t="shared" si="1"/>
        <v>6.0390455531453627E-2</v>
      </c>
      <c r="F41">
        <f t="shared" si="5"/>
        <v>-2.8069242075304253</v>
      </c>
      <c r="G41">
        <f t="shared" si="2"/>
        <v>-6.3793731989327852E-4</v>
      </c>
      <c r="H41">
        <f t="shared" si="3"/>
        <v>2.7160791147872519E-3</v>
      </c>
      <c r="I41">
        <f t="shared" si="4"/>
        <v>368.17778781025277</v>
      </c>
      <c r="J41">
        <f t="shared" si="6"/>
        <v>95.027787810252789</v>
      </c>
      <c r="K41">
        <f t="shared" si="7"/>
        <v>95.027787810252789</v>
      </c>
    </row>
    <row r="42" spans="1:11" x14ac:dyDescent="0.25">
      <c r="A42">
        <v>2.27</v>
      </c>
      <c r="B42">
        <f>Table1[[#This Row],[voltage]]*$B$7</f>
        <v>2.0884</v>
      </c>
      <c r="C42">
        <f t="shared" si="0"/>
        <v>3332.6948860371576</v>
      </c>
      <c r="D42">
        <f>$B$1/($B$2-Table1[[#This Row],[voltage]])</f>
        <v>3006.4794816414687</v>
      </c>
      <c r="E42">
        <f t="shared" si="1"/>
        <v>6.0129589632829376E-2</v>
      </c>
      <c r="F42">
        <f t="shared" si="5"/>
        <v>-2.8112532186200152</v>
      </c>
      <c r="G42">
        <f t="shared" si="2"/>
        <v>-6.3892118605000351E-4</v>
      </c>
      <c r="H42">
        <f t="shared" si="3"/>
        <v>2.7150952486305266E-3</v>
      </c>
      <c r="I42">
        <f t="shared" si="4"/>
        <v>368.31120400081448</v>
      </c>
      <c r="J42">
        <f t="shared" si="6"/>
        <v>95.161204000814507</v>
      </c>
      <c r="K42">
        <f t="shared" si="7"/>
        <v>95.161204000814507</v>
      </c>
    </row>
    <row r="43" spans="1:11" x14ac:dyDescent="0.25">
      <c r="A43">
        <v>2.26000000000001</v>
      </c>
      <c r="B43">
        <f>Table1[[#This Row],[voltage]]*$B$7</f>
        <v>2.0792000000000095</v>
      </c>
      <c r="C43">
        <f t="shared" si="0"/>
        <v>3347.4413235859793</v>
      </c>
      <c r="D43">
        <f>$B$1/($B$2-Table1[[#This Row],[voltage]])</f>
        <v>2993.5483870967873</v>
      </c>
      <c r="E43">
        <f t="shared" si="1"/>
        <v>5.9870967741935746E-2</v>
      </c>
      <c r="F43">
        <f t="shared" si="5"/>
        <v>-2.815563570121133</v>
      </c>
      <c r="G43">
        <f t="shared" si="2"/>
        <v>-6.399008113911666E-4</v>
      </c>
      <c r="H43">
        <f t="shared" si="3"/>
        <v>2.7141156232893637E-3</v>
      </c>
      <c r="I43">
        <f t="shared" si="4"/>
        <v>368.44414122197685</v>
      </c>
      <c r="J43">
        <f t="shared" si="6"/>
        <v>95.294141221976872</v>
      </c>
      <c r="K43">
        <f t="shared" si="7"/>
        <v>95.294141221976872</v>
      </c>
    </row>
    <row r="44" spans="1:11" x14ac:dyDescent="0.25">
      <c r="A44">
        <v>2.25</v>
      </c>
      <c r="B44">
        <f>Table1[[#This Row],[voltage]]*$B$7</f>
        <v>2.0700000000000003</v>
      </c>
      <c r="C44">
        <f t="shared" si="0"/>
        <v>3362.3188405797096</v>
      </c>
      <c r="D44">
        <f>$B$1/($B$2-Table1[[#This Row],[voltage]])</f>
        <v>2980.7280513918631</v>
      </c>
      <c r="E44">
        <f t="shared" si="1"/>
        <v>5.9614561027837264E-2</v>
      </c>
      <c r="F44">
        <f t="shared" si="5"/>
        <v>-2.8198554222026782</v>
      </c>
      <c r="G44">
        <f t="shared" si="2"/>
        <v>-6.4087623231879047E-4</v>
      </c>
      <c r="H44">
        <f t="shared" si="3"/>
        <v>2.7131402023617399E-3</v>
      </c>
      <c r="I44">
        <f t="shared" si="4"/>
        <v>368.57660327671897</v>
      </c>
      <c r="J44">
        <f t="shared" si="6"/>
        <v>95.426603276718993</v>
      </c>
      <c r="K44">
        <f t="shared" si="7"/>
        <v>95.426603276718993</v>
      </c>
    </row>
    <row r="45" spans="1:11" x14ac:dyDescent="0.25">
      <c r="A45">
        <v>2.24000000000001</v>
      </c>
      <c r="B45">
        <f>Table1[[#This Row],[voltage]]*$B$7</f>
        <v>2.0608000000000093</v>
      </c>
      <c r="C45">
        <f t="shared" si="0"/>
        <v>3377.3291925465687</v>
      </c>
      <c r="D45">
        <f>$B$1/($B$2-Table1[[#This Row],[voltage]])</f>
        <v>2968.0170575693091</v>
      </c>
      <c r="E45">
        <f t="shared" si="1"/>
        <v>5.9360341151386185E-2</v>
      </c>
      <c r="F45">
        <f t="shared" si="5"/>
        <v>-2.8241289329800563</v>
      </c>
      <c r="G45">
        <f t="shared" si="2"/>
        <v>-6.4184748476819463E-4</v>
      </c>
      <c r="H45">
        <f t="shared" si="3"/>
        <v>2.7121689499123355E-3</v>
      </c>
      <c r="I45">
        <f t="shared" si="4"/>
        <v>368.70859392160014</v>
      </c>
      <c r="J45">
        <f t="shared" si="6"/>
        <v>95.558593921600163</v>
      </c>
      <c r="K45">
        <f t="shared" si="7"/>
        <v>95.558593921600163</v>
      </c>
    </row>
    <row r="46" spans="1:11" x14ac:dyDescent="0.25">
      <c r="A46">
        <v>2.2300000000000102</v>
      </c>
      <c r="B46">
        <f>Table1[[#This Row],[voltage]]*$B$7</f>
        <v>2.0516000000000094</v>
      </c>
      <c r="C46">
        <f t="shared" si="0"/>
        <v>3392.4741665041761</v>
      </c>
      <c r="D46">
        <f>$B$1/($B$2-Table1[[#This Row],[voltage]])</f>
        <v>2955.4140127388664</v>
      </c>
      <c r="E46">
        <f t="shared" si="1"/>
        <v>5.910828025477733E-2</v>
      </c>
      <c r="F46">
        <f t="shared" si="5"/>
        <v>-2.8283842585501944</v>
      </c>
      <c r="G46">
        <f t="shared" si="2"/>
        <v>-6.4281460421595322E-4</v>
      </c>
      <c r="H46">
        <f t="shared" si="3"/>
        <v>2.7112018304645772E-3</v>
      </c>
      <c r="I46">
        <f t="shared" si="4"/>
        <v>368.8401168675241</v>
      </c>
      <c r="J46">
        <f t="shared" si="6"/>
        <v>95.690116867524125</v>
      </c>
      <c r="K46">
        <f t="shared" si="7"/>
        <v>95.690116867524125</v>
      </c>
    </row>
    <row r="47" spans="1:11" x14ac:dyDescent="0.25">
      <c r="A47">
        <v>2.22000000000001</v>
      </c>
      <c r="B47">
        <f>Table1[[#This Row],[voltage]]*$B$7</f>
        <v>2.0424000000000091</v>
      </c>
      <c r="C47">
        <f t="shared" si="0"/>
        <v>3407.7555816686099</v>
      </c>
      <c r="D47">
        <f>$B$1/($B$2-Table1[[#This Row],[voltage]])</f>
        <v>2942.917547568723</v>
      </c>
      <c r="E47">
        <f t="shared" si="1"/>
        <v>5.8858350951374462E-2</v>
      </c>
      <c r="F47">
        <f t="shared" si="5"/>
        <v>-2.8326215530257097</v>
      </c>
      <c r="G47">
        <f t="shared" si="2"/>
        <v>-6.437776256876613E-4</v>
      </c>
      <c r="H47">
        <f t="shared" si="3"/>
        <v>2.710238808992869E-3</v>
      </c>
      <c r="I47">
        <f t="shared" si="4"/>
        <v>368.97117578048494</v>
      </c>
      <c r="J47">
        <f t="shared" si="6"/>
        <v>95.821175780484964</v>
      </c>
      <c r="K47">
        <f t="shared" si="7"/>
        <v>95.821175780484964</v>
      </c>
    </row>
    <row r="48" spans="1:11" x14ac:dyDescent="0.25">
      <c r="A48">
        <v>2.2100000000000102</v>
      </c>
      <c r="B48">
        <f>Table1[[#This Row],[voltage]]*$B$7</f>
        <v>2.0332000000000097</v>
      </c>
      <c r="C48">
        <f t="shared" si="0"/>
        <v>3423.1752901829464</v>
      </c>
      <c r="D48">
        <f>$B$1/($B$2-Table1[[#This Row],[voltage]])</f>
        <v>2930.5263157894865</v>
      </c>
      <c r="E48">
        <f t="shared" si="1"/>
        <v>5.8610526315789731E-2</v>
      </c>
      <c r="F48">
        <f t="shared" si="5"/>
        <v>-2.8368409685684179</v>
      </c>
      <c r="G48">
        <f t="shared" si="2"/>
        <v>-6.4473658376554949E-4</v>
      </c>
      <c r="H48">
        <f t="shared" si="3"/>
        <v>2.709279850914981E-3</v>
      </c>
      <c r="I48">
        <f t="shared" si="4"/>
        <v>369.10177428229827</v>
      </c>
      <c r="J48">
        <f t="shared" si="6"/>
        <v>95.951774282298288</v>
      </c>
      <c r="K48">
        <f t="shared" si="7"/>
        <v>95.951774282298288</v>
      </c>
    </row>
    <row r="49" spans="1:11" x14ac:dyDescent="0.25">
      <c r="A49">
        <v>2.2000000000000099</v>
      </c>
      <c r="B49">
        <f>Table1[[#This Row],[voltage]]*$B$7</f>
        <v>2.0240000000000093</v>
      </c>
      <c r="C49">
        <f t="shared" si="0"/>
        <v>3438.7351778655966</v>
      </c>
      <c r="D49">
        <f>$B$1/($B$2-Table1[[#This Row],[voltage]])</f>
        <v>2918.2389937107041</v>
      </c>
      <c r="E49">
        <f t="shared" si="1"/>
        <v>5.8364779874214082E-2</v>
      </c>
      <c r="F49">
        <f t="shared" si="5"/>
        <v>-2.8410426554221182</v>
      </c>
      <c r="G49">
        <f t="shared" si="2"/>
        <v>-6.4569151259593596E-4</v>
      </c>
      <c r="H49">
        <f t="shared" si="3"/>
        <v>2.7083249220845942E-3</v>
      </c>
      <c r="I49">
        <f t="shared" si="4"/>
        <v>369.23191595131846</v>
      </c>
      <c r="J49">
        <f t="shared" si="6"/>
        <v>96.081915951318479</v>
      </c>
      <c r="K49">
        <f t="shared" si="7"/>
        <v>96.081915951318479</v>
      </c>
    </row>
    <row r="50" spans="1:11" x14ac:dyDescent="0.25">
      <c r="A50">
        <v>2.1900000000000102</v>
      </c>
      <c r="B50">
        <f>Table1[[#This Row],[voltage]]*$B$7</f>
        <v>2.0148000000000095</v>
      </c>
      <c r="C50">
        <f t="shared" si="0"/>
        <v>3454.4371649791378</v>
      </c>
      <c r="D50">
        <f>$B$1/($B$2-Table1[[#This Row],[voltage]])</f>
        <v>2906.0542797494904</v>
      </c>
      <c r="E50">
        <f t="shared" si="1"/>
        <v>5.812108559498981E-2</v>
      </c>
      <c r="F50">
        <f t="shared" si="5"/>
        <v>-2.845226761944692</v>
      </c>
      <c r="G50">
        <f t="shared" si="2"/>
        <v>-6.4664244589652089E-4</v>
      </c>
      <c r="H50">
        <f t="shared" si="3"/>
        <v>2.7073739887840094E-3</v>
      </c>
      <c r="I50">
        <f t="shared" si="4"/>
        <v>369.36160432313977</v>
      </c>
      <c r="J50">
        <f t="shared" si="6"/>
        <v>96.211604323139795</v>
      </c>
      <c r="K50">
        <f t="shared" si="7"/>
        <v>96.211604323139795</v>
      </c>
    </row>
    <row r="51" spans="1:11" x14ac:dyDescent="0.25">
      <c r="A51">
        <v>2.1800000000000099</v>
      </c>
      <c r="B51">
        <f>Table1[[#This Row],[voltage]]*$B$7</f>
        <v>2.0056000000000092</v>
      </c>
      <c r="C51">
        <f t="shared" ref="C51:C82" si="8">$B$1/B51</f>
        <v>3470.2832070203272</v>
      </c>
      <c r="D51">
        <f>$B$1/($B$2-Table1[[#This Row],[voltage]])</f>
        <v>2893.9708939709058</v>
      </c>
      <c r="E51">
        <f t="shared" ref="E51:E82" si="9">D51/$B$4</f>
        <v>5.7879417879418117E-2</v>
      </c>
      <c r="F51">
        <f t="shared" si="5"/>
        <v>-2.8493934346395382</v>
      </c>
      <c r="G51">
        <f t="shared" ref="G51:G82" si="10">(1/$B$6)*F51</f>
        <v>-6.4758941696353137E-4</v>
      </c>
      <c r="H51">
        <f t="shared" ref="H51:H82" si="11">G51+((1/($B$5+273.15)))</f>
        <v>2.7064270177169988E-3</v>
      </c>
      <c r="I51">
        <f t="shared" ref="I51:I82" si="12">1/H51</f>
        <v>369.49084289128479</v>
      </c>
      <c r="J51">
        <f t="shared" si="6"/>
        <v>96.340842891284808</v>
      </c>
      <c r="K51">
        <f t="shared" si="7"/>
        <v>96.340842891284808</v>
      </c>
    </row>
    <row r="52" spans="1:11" x14ac:dyDescent="0.25">
      <c r="A52">
        <v>2.1700000000000101</v>
      </c>
      <c r="B52">
        <f>Table1[[#This Row],[voltage]]*$B$7</f>
        <v>1.9964000000000095</v>
      </c>
      <c r="C52">
        <f t="shared" si="8"/>
        <v>3486.2752955319411</v>
      </c>
      <c r="D52">
        <f>$B$1/($B$2-Table1[[#This Row],[voltage]])</f>
        <v>2881.9875776397639</v>
      </c>
      <c r="E52">
        <f t="shared" si="9"/>
        <v>5.7639751552795278E-2</v>
      </c>
      <c r="F52">
        <f t="shared" si="5"/>
        <v>-2.8535428181863494</v>
      </c>
      <c r="G52">
        <f t="shared" si="10"/>
        <v>-6.4853245867871573E-4</v>
      </c>
      <c r="H52">
        <f t="shared" si="11"/>
        <v>2.7054839760018148E-3</v>
      </c>
      <c r="I52">
        <f t="shared" si="12"/>
        <v>369.61963510787734</v>
      </c>
      <c r="J52">
        <f t="shared" si="6"/>
        <v>96.469635107877366</v>
      </c>
      <c r="K52">
        <f t="shared" si="7"/>
        <v>96.469635107877366</v>
      </c>
    </row>
    <row r="53" spans="1:11" x14ac:dyDescent="0.25">
      <c r="A53">
        <v>2.1600000000000099</v>
      </c>
      <c r="B53">
        <f>Table1[[#This Row],[voltage]]*$B$7</f>
        <v>1.9872000000000092</v>
      </c>
      <c r="C53">
        <f t="shared" si="8"/>
        <v>3502.4154589371819</v>
      </c>
      <c r="D53">
        <f>$B$1/($B$2-Table1[[#This Row],[voltage]])</f>
        <v>2870.1030927835168</v>
      </c>
      <c r="E53">
        <f t="shared" si="9"/>
        <v>5.7402061855670337E-2</v>
      </c>
      <c r="F53">
        <f t="shared" si="5"/>
        <v>-2.85767505547126</v>
      </c>
      <c r="G53">
        <f t="shared" si="10"/>
        <v>-6.4947160351619545E-4</v>
      </c>
      <c r="H53">
        <f t="shared" si="11"/>
        <v>2.704544831164335E-3</v>
      </c>
      <c r="I53">
        <f t="shared" si="12"/>
        <v>369.74798438430378</v>
      </c>
      <c r="J53">
        <f t="shared" si="6"/>
        <v>96.5979843843038</v>
      </c>
      <c r="K53">
        <f t="shared" si="7"/>
        <v>96.5979843843038</v>
      </c>
    </row>
    <row r="54" spans="1:11" x14ac:dyDescent="0.25">
      <c r="A54">
        <v>2.1500000000000101</v>
      </c>
      <c r="B54">
        <f>Table1[[#This Row],[voltage]]*$B$7</f>
        <v>1.9780000000000093</v>
      </c>
      <c r="C54">
        <f t="shared" si="8"/>
        <v>3518.7057633973545</v>
      </c>
      <c r="D54">
        <f>$B$1/($B$2-Table1[[#This Row],[voltage]])</f>
        <v>2858.3162217659255</v>
      </c>
      <c r="E54">
        <f t="shared" si="9"/>
        <v>5.7166324435318508E-2</v>
      </c>
      <c r="F54">
        <f t="shared" si="5"/>
        <v>-2.8617902876163668</v>
      </c>
      <c r="G54">
        <f t="shared" si="10"/>
        <v>-6.5040688354917422E-4</v>
      </c>
      <c r="H54">
        <f t="shared" si="11"/>
        <v>2.7036095511313559E-3</v>
      </c>
      <c r="I54">
        <f t="shared" si="12"/>
        <v>369.87589409185904</v>
      </c>
      <c r="J54">
        <f t="shared" si="6"/>
        <v>96.725894091859061</v>
      </c>
      <c r="K54">
        <f t="shared" si="7"/>
        <v>96.725894091859061</v>
      </c>
    </row>
    <row r="55" spans="1:11" x14ac:dyDescent="0.25">
      <c r="A55">
        <v>2.1400000000000099</v>
      </c>
      <c r="B55">
        <f>Table1[[#This Row],[voltage]]*$B$7</f>
        <v>1.9688000000000092</v>
      </c>
      <c r="C55">
        <f t="shared" si="8"/>
        <v>3535.148313693604</v>
      </c>
      <c r="D55">
        <f>$B$1/($B$2-Table1[[#This Row],[voltage]])</f>
        <v>2846.6257668711773</v>
      </c>
      <c r="E55">
        <f t="shared" si="9"/>
        <v>5.693251533742355E-2</v>
      </c>
      <c r="F55">
        <f t="shared" si="5"/>
        <v>-2.865888654008649</v>
      </c>
      <c r="G55">
        <f t="shared" si="10"/>
        <v>-6.5133833045651112E-4</v>
      </c>
      <c r="H55">
        <f t="shared" si="11"/>
        <v>2.7026781042240192E-3</v>
      </c>
      <c r="I55">
        <f t="shared" si="12"/>
        <v>370.00336756238141</v>
      </c>
      <c r="J55">
        <f t="shared" si="6"/>
        <v>96.853367562381436</v>
      </c>
      <c r="K55">
        <f t="shared" si="7"/>
        <v>96.853367562381436</v>
      </c>
    </row>
    <row r="56" spans="1:11" x14ac:dyDescent="0.25">
      <c r="A56">
        <v>2.1300000000000101</v>
      </c>
      <c r="B56">
        <f>Table1[[#This Row],[voltage]]*$B$7</f>
        <v>1.9596000000000093</v>
      </c>
      <c r="C56">
        <f t="shared" si="8"/>
        <v>3551.7452541334796</v>
      </c>
      <c r="D56">
        <f>$B$1/($B$2-Table1[[#This Row],[voltage]])</f>
        <v>2835.0305498981788</v>
      </c>
      <c r="E56">
        <f t="shared" si="9"/>
        <v>5.6700610997963578E-2</v>
      </c>
      <c r="F56">
        <f t="shared" si="5"/>
        <v>-2.8699702923282975</v>
      </c>
      <c r="G56">
        <f t="shared" si="10"/>
        <v>-6.522659755291585E-4</v>
      </c>
      <c r="H56">
        <f t="shared" si="11"/>
        <v>2.7017504591513716E-3</v>
      </c>
      <c r="I56">
        <f t="shared" si="12"/>
        <v>370.13040808887405</v>
      </c>
      <c r="J56">
        <f t="shared" si="6"/>
        <v>96.980408088874071</v>
      </c>
      <c r="K56">
        <f t="shared" si="7"/>
        <v>96.980408088874071</v>
      </c>
    </row>
    <row r="57" spans="1:11" x14ac:dyDescent="0.25">
      <c r="A57">
        <v>2.1200000000000099</v>
      </c>
      <c r="B57">
        <f>Table1[[#This Row],[voltage]]*$B$7</f>
        <v>1.9504000000000092</v>
      </c>
      <c r="C57">
        <f t="shared" si="8"/>
        <v>3568.4987694831661</v>
      </c>
      <c r="D57">
        <f>$B$1/($B$2-Table1[[#This Row],[voltage]])</f>
        <v>2823.5294117647172</v>
      </c>
      <c r="E57">
        <f t="shared" si="9"/>
        <v>5.6470588235294342E-2</v>
      </c>
      <c r="F57">
        <f t="shared" si="5"/>
        <v>-2.8740353385764674</v>
      </c>
      <c r="G57">
        <f t="shared" si="10"/>
        <v>-6.531898496764699E-4</v>
      </c>
      <c r="H57">
        <f t="shared" si="11"/>
        <v>2.7008265850040603E-3</v>
      </c>
      <c r="I57">
        <f t="shared" si="12"/>
        <v>370.25701892611391</v>
      </c>
      <c r="J57">
        <f t="shared" si="6"/>
        <v>97.107018926113938</v>
      </c>
      <c r="K57">
        <f t="shared" si="7"/>
        <v>97.107018926113938</v>
      </c>
    </row>
    <row r="58" spans="1:11" x14ac:dyDescent="0.25">
      <c r="A58">
        <v>2.1100000000000101</v>
      </c>
      <c r="B58">
        <f>Table1[[#This Row],[voltage]]*$B$7</f>
        <v>1.9412000000000094</v>
      </c>
      <c r="C58">
        <f t="shared" si="8"/>
        <v>3585.4110859262141</v>
      </c>
      <c r="D58">
        <f>$B$1/($B$2-Table1[[#This Row],[voltage]])</f>
        <v>2812.1212121212238</v>
      </c>
      <c r="E58">
        <f t="shared" si="9"/>
        <v>5.6242424242424476E-2</v>
      </c>
      <c r="F58">
        <f t="shared" si="5"/>
        <v>-2.8780839271024674</v>
      </c>
      <c r="G58">
        <f t="shared" si="10"/>
        <v>-6.5410998343237898E-4</v>
      </c>
      <c r="H58">
        <f t="shared" si="11"/>
        <v>2.6999064512481514E-3</v>
      </c>
      <c r="I58">
        <f t="shared" si="12"/>
        <v>370.38320329124946</v>
      </c>
      <c r="J58">
        <f t="shared" si="6"/>
        <v>97.233203291249481</v>
      </c>
      <c r="K58">
        <f t="shared" si="7"/>
        <v>97.233203291249481</v>
      </c>
    </row>
    <row r="59" spans="1:11" x14ac:dyDescent="0.25">
      <c r="A59">
        <v>2.1000000000000099</v>
      </c>
      <c r="B59">
        <f>Table1[[#This Row],[voltage]]*$B$7</f>
        <v>1.932000000000009</v>
      </c>
      <c r="C59">
        <f t="shared" si="8"/>
        <v>3602.4844720496726</v>
      </c>
      <c r="D59">
        <f>$B$1/($B$2-Table1[[#This Row],[voltage]])</f>
        <v>2800.804828973854</v>
      </c>
      <c r="E59">
        <f t="shared" si="9"/>
        <v>5.6016096579477079E-2</v>
      </c>
      <c r="F59">
        <f t="shared" si="5"/>
        <v>-2.882116190630406</v>
      </c>
      <c r="G59">
        <f t="shared" si="10"/>
        <v>-6.5502640696145592E-4</v>
      </c>
      <c r="H59">
        <f t="shared" si="11"/>
        <v>2.6989900277190745E-3</v>
      </c>
      <c r="I59">
        <f t="shared" si="12"/>
        <v>370.50896436438609</v>
      </c>
      <c r="J59">
        <f t="shared" si="6"/>
        <v>97.358964364386111</v>
      </c>
      <c r="K59">
        <f t="shared" si="7"/>
        <v>97.358964364386111</v>
      </c>
    </row>
    <row r="60" spans="1:11" x14ac:dyDescent="0.25">
      <c r="A60">
        <v>2.0900000000000101</v>
      </c>
      <c r="B60">
        <f>Table1[[#This Row],[voltage]]*$B$7</f>
        <v>1.9228000000000094</v>
      </c>
      <c r="C60">
        <f t="shared" si="8"/>
        <v>3619.721239858522</v>
      </c>
      <c r="D60">
        <f>$B$1/($B$2-Table1[[#This Row],[voltage]])</f>
        <v>2789.5791583166447</v>
      </c>
      <c r="E60">
        <f t="shared" si="9"/>
        <v>5.5791583166332891E-2</v>
      </c>
      <c r="F60">
        <f t="shared" si="5"/>
        <v>-2.8861322602852959</v>
      </c>
      <c r="G60">
        <f t="shared" si="10"/>
        <v>-6.5593915006484003E-4</v>
      </c>
      <c r="H60">
        <f t="shared" si="11"/>
        <v>2.6980772846156905E-3</v>
      </c>
      <c r="I60">
        <f t="shared" si="12"/>
        <v>370.63430528916012</v>
      </c>
      <c r="J60">
        <f t="shared" si="6"/>
        <v>97.484305289160147</v>
      </c>
      <c r="K60">
        <f t="shared" si="7"/>
        <v>97.484305289160147</v>
      </c>
    </row>
    <row r="61" spans="1:11" x14ac:dyDescent="0.25">
      <c r="A61">
        <v>2.0800000000000098</v>
      </c>
      <c r="B61">
        <f>Table1[[#This Row],[voltage]]*$B$7</f>
        <v>1.9136000000000091</v>
      </c>
      <c r="C61">
        <f t="shared" si="8"/>
        <v>3637.1237458193809</v>
      </c>
      <c r="D61">
        <f>$B$1/($B$2-Table1[[#This Row],[voltage]])</f>
        <v>2778.4431137724659</v>
      </c>
      <c r="E61">
        <f t="shared" si="9"/>
        <v>5.556886227544932E-2</v>
      </c>
      <c r="F61">
        <f t="shared" si="5"/>
        <v>-2.8901322656186421</v>
      </c>
      <c r="G61">
        <f t="shared" si="10"/>
        <v>-6.5684824218605498E-4</v>
      </c>
      <c r="H61">
        <f t="shared" si="11"/>
        <v>2.6971681924944754E-3</v>
      </c>
      <c r="I61">
        <f t="shared" si="12"/>
        <v>370.759229173302</v>
      </c>
      <c r="J61">
        <f t="shared" si="6"/>
        <v>97.609229173302026</v>
      </c>
      <c r="K61">
        <f t="shared" si="7"/>
        <v>97.609229173302026</v>
      </c>
    </row>
    <row r="62" spans="1:11" x14ac:dyDescent="0.25">
      <c r="A62">
        <v>2.0700000000000101</v>
      </c>
      <c r="B62">
        <f>Table1[[#This Row],[voltage]]*$B$7</f>
        <v>1.9044000000000094</v>
      </c>
      <c r="C62">
        <f t="shared" si="8"/>
        <v>3654.6943919344494</v>
      </c>
      <c r="D62">
        <f>$B$1/($B$2-Table1[[#This Row],[voltage]])</f>
        <v>2767.3956262425559</v>
      </c>
      <c r="E62">
        <f t="shared" si="9"/>
        <v>5.534791252485112E-2</v>
      </c>
      <c r="F62">
        <f t="shared" si="5"/>
        <v>-2.8941163346335164</v>
      </c>
      <c r="G62">
        <f t="shared" si="10"/>
        <v>-6.5775371241670827E-4</v>
      </c>
      <c r="H62">
        <f t="shared" si="11"/>
        <v>2.6962627222638222E-3</v>
      </c>
      <c r="I62">
        <f t="shared" si="12"/>
        <v>370.88373908918828</v>
      </c>
      <c r="J62">
        <f t="shared" si="6"/>
        <v>97.733739089188305</v>
      </c>
      <c r="K62">
        <f t="shared" si="7"/>
        <v>97.733739089188305</v>
      </c>
    </row>
    <row r="63" spans="1:11" x14ac:dyDescent="0.25">
      <c r="A63">
        <v>2.0600000000000098</v>
      </c>
      <c r="B63">
        <f>Table1[[#This Row],[voltage]]*$B$7</f>
        <v>1.8952000000000091</v>
      </c>
      <c r="C63">
        <f t="shared" si="8"/>
        <v>3672.4356268467532</v>
      </c>
      <c r="D63">
        <f>$B$1/($B$2-Table1[[#This Row],[voltage]])</f>
        <v>2756.4356435643672</v>
      </c>
      <c r="E63">
        <f t="shared" si="9"/>
        <v>5.5128712871287344E-2</v>
      </c>
      <c r="F63">
        <f t="shared" si="5"/>
        <v>-2.8980845938091369</v>
      </c>
      <c r="G63">
        <f t="shared" si="10"/>
        <v>-6.5865558950207656E-4</v>
      </c>
      <c r="H63">
        <f t="shared" si="11"/>
        <v>2.6953608451784536E-3</v>
      </c>
      <c r="I63">
        <f t="shared" si="12"/>
        <v>371.00783807438307</v>
      </c>
      <c r="J63">
        <f t="shared" si="6"/>
        <v>97.857838074383096</v>
      </c>
      <c r="K63">
        <f t="shared" si="7"/>
        <v>97.857838074383096</v>
      </c>
    </row>
    <row r="64" spans="1:11" x14ac:dyDescent="0.25">
      <c r="A64">
        <v>2.05000000000001</v>
      </c>
      <c r="B64">
        <f>Table1[[#This Row],[voltage]]*$B$7</f>
        <v>1.8860000000000092</v>
      </c>
      <c r="C64">
        <f t="shared" si="8"/>
        <v>3690.3499469777125</v>
      </c>
      <c r="D64">
        <f>$B$1/($B$2-Table1[[#This Row],[voltage]])</f>
        <v>2745.5621301775259</v>
      </c>
      <c r="E64">
        <f t="shared" si="9"/>
        <v>5.4911242603550521E-2</v>
      </c>
      <c r="F64">
        <f t="shared" si="5"/>
        <v>-2.9020371681249602</v>
      </c>
      <c r="G64">
        <f t="shared" si="10"/>
        <v>-6.595539018465819E-4</v>
      </c>
      <c r="H64">
        <f t="shared" si="11"/>
        <v>2.6944625328339483E-3</v>
      </c>
      <c r="I64">
        <f t="shared" si="12"/>
        <v>371.13152913216885</v>
      </c>
      <c r="J64">
        <f t="shared" si="6"/>
        <v>97.981529132168873</v>
      </c>
      <c r="K64">
        <f t="shared" si="7"/>
        <v>97.981529132168873</v>
      </c>
    </row>
    <row r="65" spans="1:11" x14ac:dyDescent="0.25">
      <c r="A65">
        <v>2.0400000000000098</v>
      </c>
      <c r="B65">
        <f>Table1[[#This Row],[voltage]]*$B$7</f>
        <v>1.8768000000000091</v>
      </c>
      <c r="C65">
        <f t="shared" si="8"/>
        <v>3708.4398976981915</v>
      </c>
      <c r="D65">
        <f>$B$1/($B$2-Table1[[#This Row],[voltage]])</f>
        <v>2734.7740667976532</v>
      </c>
      <c r="E65">
        <f t="shared" si="9"/>
        <v>5.4695481335953061E-2</v>
      </c>
      <c r="F65">
        <f t="shared" si="5"/>
        <v>-2.9059741810843001</v>
      </c>
      <c r="G65">
        <f t="shared" si="10"/>
        <v>-6.6044867751915905E-4</v>
      </c>
      <c r="H65">
        <f t="shared" si="11"/>
        <v>2.6935677571613714E-3</v>
      </c>
      <c r="I65">
        <f t="shared" si="12"/>
        <v>371.2548152320677</v>
      </c>
      <c r="J65">
        <f t="shared" si="6"/>
        <v>98.104815232067722</v>
      </c>
      <c r="K65">
        <f t="shared" si="7"/>
        <v>98.104815232067722</v>
      </c>
    </row>
    <row r="66" spans="1:11" x14ac:dyDescent="0.25">
      <c r="A66">
        <v>2.03000000000001</v>
      </c>
      <c r="B66">
        <f>Table1[[#This Row],[voltage]]*$B$7</f>
        <v>1.8676000000000093</v>
      </c>
      <c r="C66">
        <f t="shared" si="8"/>
        <v>3726.7080745341432</v>
      </c>
      <c r="D66">
        <f>$B$1/($B$2-Table1[[#This Row],[voltage]])</f>
        <v>2724.0704500978582</v>
      </c>
      <c r="E66">
        <f t="shared" si="9"/>
        <v>5.4481409001957165E-2</v>
      </c>
      <c r="F66">
        <f t="shared" si="5"/>
        <v>-2.9098957547374815</v>
      </c>
      <c r="G66">
        <f t="shared" si="10"/>
        <v>-6.6133994425851854E-4</v>
      </c>
      <c r="H66">
        <f t="shared" si="11"/>
        <v>2.6926764904220118E-3</v>
      </c>
      <c r="I66">
        <f t="shared" si="12"/>
        <v>371.37769931035206</v>
      </c>
      <c r="J66">
        <f t="shared" si="6"/>
        <v>98.227699310352079</v>
      </c>
      <c r="K66">
        <f t="shared" si="7"/>
        <v>98.227699310352079</v>
      </c>
    </row>
    <row r="67" spans="1:11" x14ac:dyDescent="0.25">
      <c r="A67">
        <v>2.0200000000000098</v>
      </c>
      <c r="B67">
        <f>Table1[[#This Row],[voltage]]*$B$7</f>
        <v>1.8584000000000092</v>
      </c>
      <c r="C67">
        <f t="shared" si="8"/>
        <v>3745.1571244080747</v>
      </c>
      <c r="D67">
        <f>$B$1/($B$2-Table1[[#This Row],[voltage]])</f>
        <v>2713.4502923976711</v>
      </c>
      <c r="E67">
        <f t="shared" si="9"/>
        <v>5.4269005847953425E-2</v>
      </c>
      <c r="F67">
        <f t="shared" si="5"/>
        <v>-2.9138020097045469</v>
      </c>
      <c r="G67">
        <f t="shared" si="10"/>
        <v>-6.6222772947830614E-4</v>
      </c>
      <c r="H67">
        <f t="shared" si="11"/>
        <v>2.6917887052022244E-3</v>
      </c>
      <c r="I67">
        <f t="shared" si="12"/>
        <v>371.50018427054573</v>
      </c>
      <c r="J67">
        <f t="shared" si="6"/>
        <v>98.350184270545753</v>
      </c>
      <c r="K67">
        <f t="shared" si="7"/>
        <v>98.350184270545753</v>
      </c>
    </row>
    <row r="68" spans="1:11" x14ac:dyDescent="0.25">
      <c r="A68">
        <v>2.01000000000001</v>
      </c>
      <c r="B68">
        <f>Table1[[#This Row],[voltage]]*$B$7</f>
        <v>1.8492000000000093</v>
      </c>
      <c r="C68">
        <f t="shared" si="8"/>
        <v>3763.7897469175673</v>
      </c>
      <c r="D68">
        <f>$B$1/($B$2-Table1[[#This Row],[voltage]])</f>
        <v>2702.912621359234</v>
      </c>
      <c r="E68">
        <f t="shared" si="9"/>
        <v>5.4058252427184678E-2</v>
      </c>
      <c r="F68">
        <f t="shared" si="5"/>
        <v>-2.9176930651975135</v>
      </c>
      <c r="G68">
        <f t="shared" si="10"/>
        <v>-6.6311206027216214E-4</v>
      </c>
      <c r="H68">
        <f t="shared" si="11"/>
        <v>2.6909043744083681E-3</v>
      </c>
      <c r="I68">
        <f t="shared" si="12"/>
        <v>371.62227298391588</v>
      </c>
      <c r="J68">
        <f t="shared" si="6"/>
        <v>98.4722729839159</v>
      </c>
      <c r="K68">
        <f t="shared" si="7"/>
        <v>98.4722729839159</v>
      </c>
    </row>
    <row r="69" spans="1:11" x14ac:dyDescent="0.25">
      <c r="A69" s="2">
        <v>2.0000000000000102</v>
      </c>
      <c r="B69">
        <f>Table1[[#This Row],[voltage]]*$B$7</f>
        <v>1.8400000000000094</v>
      </c>
      <c r="C69">
        <f t="shared" si="8"/>
        <v>3782.6086956521544</v>
      </c>
      <c r="D69">
        <f>$B$1/($B$2-Table1[[#This Row],[voltage]])</f>
        <v>2692.4564796905329</v>
      </c>
      <c r="E69">
        <f t="shared" si="9"/>
        <v>5.3849129593810656E-2</v>
      </c>
      <c r="F69">
        <f t="shared" si="5"/>
        <v>-2.9215690390422062</v>
      </c>
      <c r="G69">
        <f t="shared" si="10"/>
        <v>-6.6399296341868323E-4</v>
      </c>
      <c r="H69">
        <f t="shared" si="11"/>
        <v>2.690023471261847E-3</v>
      </c>
      <c r="I69">
        <f t="shared" si="12"/>
        <v>371.74396828995549</v>
      </c>
      <c r="J69">
        <f t="shared" si="6"/>
        <v>98.593968289955512</v>
      </c>
      <c r="K69">
        <f t="shared" si="7"/>
        <v>98.593968289955512</v>
      </c>
    </row>
    <row r="70" spans="1:11" x14ac:dyDescent="0.25">
      <c r="A70">
        <v>1.99000000000001</v>
      </c>
      <c r="B70">
        <f>Table1[[#This Row],[voltage]]*$B$7</f>
        <v>1.8308000000000093</v>
      </c>
      <c r="C70">
        <f t="shared" si="8"/>
        <v>3801.6167795499041</v>
      </c>
      <c r="D70">
        <f>$B$1/($B$2-Table1[[#This Row],[voltage]])</f>
        <v>2682.0809248555015</v>
      </c>
      <c r="E70">
        <f t="shared" si="9"/>
        <v>5.3641618497110029E-2</v>
      </c>
      <c r="F70">
        <f t="shared" si="5"/>
        <v>-2.925430047699666</v>
      </c>
      <c r="G70">
        <f t="shared" si="10"/>
        <v>-6.6487046538628769E-4</v>
      </c>
      <c r="H70">
        <f t="shared" si="11"/>
        <v>2.6891459692942425E-3</v>
      </c>
      <c r="I70">
        <f t="shared" si="12"/>
        <v>371.86527299685656</v>
      </c>
      <c r="J70">
        <f t="shared" si="6"/>
        <v>98.715272996856584</v>
      </c>
      <c r="K70">
        <f t="shared" si="7"/>
        <v>98.715272996856584</v>
      </c>
    </row>
    <row r="71" spans="1:11" x14ac:dyDescent="0.25">
      <c r="A71">
        <v>1.98000000000001</v>
      </c>
      <c r="B71">
        <f>Table1[[#This Row],[voltage]]*$B$7</f>
        <v>1.8216000000000092</v>
      </c>
      <c r="C71">
        <f t="shared" si="8"/>
        <v>3820.8168642951059</v>
      </c>
      <c r="D71">
        <f>$B$1/($B$2-Table1[[#This Row],[voltage]])</f>
        <v>2671.7850287907972</v>
      </c>
      <c r="E71">
        <f t="shared" si="9"/>
        <v>5.3435700575815946E-2</v>
      </c>
      <c r="F71">
        <f t="shared" si="5"/>
        <v>-2.929276206287144</v>
      </c>
      <c r="G71">
        <f t="shared" si="10"/>
        <v>-6.6574459233798727E-4</v>
      </c>
      <c r="H71">
        <f t="shared" si="11"/>
        <v>2.6882718423425428E-3</v>
      </c>
      <c r="I71">
        <f t="shared" si="12"/>
        <v>371.98618988197506</v>
      </c>
      <c r="J71">
        <f t="shared" si="6"/>
        <v>98.836189881975088</v>
      </c>
      <c r="K71">
        <f t="shared" si="7"/>
        <v>98.836189881975088</v>
      </c>
    </row>
    <row r="72" spans="1:11" x14ac:dyDescent="0.25">
      <c r="A72">
        <v>1.97000000000001</v>
      </c>
      <c r="B72">
        <f>Table1[[#This Row],[voltage]]*$B$7</f>
        <v>1.8124000000000093</v>
      </c>
      <c r="C72">
        <f t="shared" si="8"/>
        <v>3840.2118737585324</v>
      </c>
      <c r="D72">
        <f>$B$1/($B$2-Table1[[#This Row],[voltage]])</f>
        <v>2661.5678776290733</v>
      </c>
      <c r="E72">
        <f t="shared" si="9"/>
        <v>5.3231357552581467E-2</v>
      </c>
      <c r="F72">
        <f t="shared" si="5"/>
        <v>-2.9331076285987003</v>
      </c>
      <c r="G72">
        <f t="shared" si="10"/>
        <v>-6.6661537013606824E-4</v>
      </c>
      <c r="H72">
        <f t="shared" si="11"/>
        <v>2.6874010645444621E-3</v>
      </c>
      <c r="I72">
        <f t="shared" si="12"/>
        <v>372.10672169228627</v>
      </c>
      <c r="J72">
        <f t="shared" si="6"/>
        <v>98.956721692286294</v>
      </c>
      <c r="K72">
        <f t="shared" si="7"/>
        <v>98.956721692286294</v>
      </c>
    </row>
    <row r="73" spans="1:11" x14ac:dyDescent="0.25">
      <c r="A73">
        <v>1.96000000000001</v>
      </c>
      <c r="B73">
        <f>Table1[[#This Row],[voltage]]*$B$7</f>
        <v>1.8032000000000092</v>
      </c>
      <c r="C73">
        <f t="shared" si="8"/>
        <v>3859.8047914817903</v>
      </c>
      <c r="D73">
        <f>$B$1/($B$2-Table1[[#This Row],[voltage]])</f>
        <v>2651.4285714285811</v>
      </c>
      <c r="E73">
        <f t="shared" si="9"/>
        <v>5.3028571428571619E-2</v>
      </c>
      <c r="F73">
        <f t="shared" si="5"/>
        <v>-2.9369244271254011</v>
      </c>
      <c r="G73">
        <f t="shared" si="10"/>
        <v>-6.6748282434668212E-4</v>
      </c>
      <c r="H73">
        <f t="shared" si="11"/>
        <v>2.6865336103338482E-3</v>
      </c>
      <c r="I73">
        <f t="shared" si="12"/>
        <v>372.2268711448329</v>
      </c>
      <c r="J73">
        <f t="shared" si="6"/>
        <v>99.076871144832921</v>
      </c>
      <c r="K73">
        <f t="shared" si="7"/>
        <v>99.076871144832921</v>
      </c>
    </row>
    <row r="74" spans="1:11" x14ac:dyDescent="0.25">
      <c r="A74">
        <v>1.9500000000000099</v>
      </c>
      <c r="B74">
        <f>Table1[[#This Row],[voltage]]*$B$7</f>
        <v>1.7940000000000091</v>
      </c>
      <c r="C74">
        <f t="shared" si="8"/>
        <v>3879.5986622073383</v>
      </c>
      <c r="D74">
        <f>$B$1/($B$2-Table1[[#This Row],[voltage]])</f>
        <v>2641.3662239089285</v>
      </c>
      <c r="E74">
        <f t="shared" si="9"/>
        <v>5.2827324478178568E-2</v>
      </c>
      <c r="F74">
        <f t="shared" si="5"/>
        <v>-2.9407267130751396</v>
      </c>
      <c r="G74">
        <f t="shared" si="10"/>
        <v>-6.6834698024434988E-4</v>
      </c>
      <c r="H74">
        <f t="shared" si="11"/>
        <v>2.6856694544361804E-3</v>
      </c>
      <c r="I74">
        <f t="shared" si="12"/>
        <v>372.34664092716366</v>
      </c>
      <c r="J74">
        <f t="shared" si="6"/>
        <v>99.196640927163685</v>
      </c>
      <c r="K74">
        <f t="shared" si="7"/>
        <v>99.196640927163685</v>
      </c>
    </row>
    <row r="75" spans="1:11" x14ac:dyDescent="0.25">
      <c r="A75">
        <v>1.9400000000000099</v>
      </c>
      <c r="B75">
        <f>Table1[[#This Row],[voltage]]*$B$7</f>
        <v>1.7848000000000093</v>
      </c>
      <c r="C75">
        <f t="shared" si="8"/>
        <v>3899.596593455829</v>
      </c>
      <c r="D75">
        <f>$B$1/($B$2-Table1[[#This Row],[voltage]])</f>
        <v>2631.379962192827</v>
      </c>
      <c r="E75">
        <f t="shared" si="9"/>
        <v>5.2627599243856536E-2</v>
      </c>
      <c r="F75">
        <f t="shared" si="5"/>
        <v>-2.9445145963920765</v>
      </c>
      <c r="G75">
        <f t="shared" si="10"/>
        <v>-6.6920786281638106E-4</v>
      </c>
      <c r="H75">
        <f t="shared" si="11"/>
        <v>2.6848085718641493E-3</v>
      </c>
      <c r="I75">
        <f t="shared" si="12"/>
        <v>372.46603369776477</v>
      </c>
      <c r="J75">
        <f t="shared" si="6"/>
        <v>99.316033697764794</v>
      </c>
      <c r="K75">
        <f t="shared" si="7"/>
        <v>99.316033697764794</v>
      </c>
    </row>
    <row r="76" spans="1:11" x14ac:dyDescent="0.25">
      <c r="A76">
        <v>1.9300000000000099</v>
      </c>
      <c r="B76">
        <f>Table1[[#This Row],[voltage]]*$B$7</f>
        <v>1.7756000000000092</v>
      </c>
      <c r="C76">
        <f t="shared" si="8"/>
        <v>3919.8017571524915</v>
      </c>
      <c r="D76">
        <f>$B$1/($B$2-Table1[[#This Row],[voltage]])</f>
        <v>2621.4689265536822</v>
      </c>
      <c r="E76">
        <f t="shared" si="9"/>
        <v>5.2429378531073642E-2</v>
      </c>
      <c r="F76">
        <f t="shared" si="5"/>
        <v>-2.9482881857757164</v>
      </c>
      <c r="G76">
        <f t="shared" si="10"/>
        <v>-6.7006549676720828E-4</v>
      </c>
      <c r="H76">
        <f t="shared" si="11"/>
        <v>2.6839509379133221E-3</v>
      </c>
      <c r="I76">
        <f t="shared" si="12"/>
        <v>372.58505208648296</v>
      </c>
      <c r="J76">
        <f t="shared" si="6"/>
        <v>99.435052086482983</v>
      </c>
      <c r="K76">
        <f t="shared" si="7"/>
        <v>99.435052086482983</v>
      </c>
    </row>
    <row r="77" spans="1:11" x14ac:dyDescent="0.25">
      <c r="A77">
        <v>1.9200000000000099</v>
      </c>
      <c r="B77">
        <f>Table1[[#This Row],[voltage]]*$B$7</f>
        <v>1.7664000000000093</v>
      </c>
      <c r="C77">
        <f t="shared" si="8"/>
        <v>3940.2173913043271</v>
      </c>
      <c r="D77">
        <f>$B$1/($B$2-Table1[[#This Row],[voltage]])</f>
        <v>2611.632270168865</v>
      </c>
      <c r="E77">
        <f t="shared" si="9"/>
        <v>5.2232645403377298E-2</v>
      </c>
      <c r="F77">
        <f t="shared" si="5"/>
        <v>-2.9520475886996222</v>
      </c>
      <c r="G77">
        <f t="shared" si="10"/>
        <v>-6.7091990652264142E-4</v>
      </c>
      <c r="H77">
        <f t="shared" si="11"/>
        <v>2.6830965281578888E-3</v>
      </c>
      <c r="I77">
        <f t="shared" si="12"/>
        <v>372.70369869494095</v>
      </c>
      <c r="J77">
        <f t="shared" si="6"/>
        <v>99.553698694940977</v>
      </c>
      <c r="K77">
        <f t="shared" si="7"/>
        <v>99.553698694940977</v>
      </c>
    </row>
    <row r="78" spans="1:11" x14ac:dyDescent="0.25">
      <c r="A78">
        <v>1.9100000000000099</v>
      </c>
      <c r="B78">
        <f>Table1[[#This Row],[voltage]]*$B$7</f>
        <v>1.7572000000000092</v>
      </c>
      <c r="C78">
        <f t="shared" si="8"/>
        <v>3960.8468017300042</v>
      </c>
      <c r="D78">
        <f>$B$1/($B$2-Table1[[#This Row],[voltage]])</f>
        <v>2601.8691588785146</v>
      </c>
      <c r="E78">
        <f t="shared" si="9"/>
        <v>5.2037383177570291E-2</v>
      </c>
      <c r="F78">
        <f t="shared" si="5"/>
        <v>-2.9557929114297838</v>
      </c>
      <c r="G78">
        <f t="shared" si="10"/>
        <v>-6.7177111623404175E-4</v>
      </c>
      <c r="H78">
        <f t="shared" si="11"/>
        <v>2.6822453184464886E-3</v>
      </c>
      <c r="I78">
        <f t="shared" si="12"/>
        <v>372.82197609694521</v>
      </c>
      <c r="J78">
        <f t="shared" si="6"/>
        <v>99.67197609694523</v>
      </c>
      <c r="K78">
        <f t="shared" si="7"/>
        <v>99.67197609694523</v>
      </c>
    </row>
    <row r="79" spans="1:11" x14ac:dyDescent="0.25">
      <c r="A79">
        <v>1.9000000000000099</v>
      </c>
      <c r="B79">
        <f>Table1[[#This Row],[voltage]]*$B$7</f>
        <v>1.7480000000000091</v>
      </c>
      <c r="C79">
        <f t="shared" si="8"/>
        <v>3981.6933638443729</v>
      </c>
      <c r="D79">
        <f>$B$1/($B$2-Table1[[#This Row],[voltage]])</f>
        <v>2592.1787709497303</v>
      </c>
      <c r="E79">
        <f t="shared" si="9"/>
        <v>5.1843575418994606E-2</v>
      </c>
      <c r="F79">
        <f t="shared" si="5"/>
        <v>-2.959524259042642</v>
      </c>
      <c r="G79">
        <f t="shared" si="10"/>
        <v>-6.7261914978241862E-4</v>
      </c>
      <c r="H79">
        <f t="shared" si="11"/>
        <v>2.6813972848981115E-3</v>
      </c>
      <c r="I79">
        <f t="shared" si="12"/>
        <v>372.93988683888682</v>
      </c>
      <c r="J79">
        <f t="shared" si="6"/>
        <v>99.789886838886844</v>
      </c>
      <c r="K79">
        <f t="shared" si="7"/>
        <v>99.789886838886844</v>
      </c>
    </row>
    <row r="80" spans="1:11" x14ac:dyDescent="0.25">
      <c r="A80">
        <v>1.8900000000000099</v>
      </c>
      <c r="B80">
        <f>Table1[[#This Row],[voltage]]*$B$7</f>
        <v>1.7388000000000092</v>
      </c>
      <c r="C80">
        <f t="shared" si="8"/>
        <v>4002.7605244996339</v>
      </c>
      <c r="D80">
        <f>$B$1/($B$2-Table1[[#This Row],[voltage]])</f>
        <v>2582.5602968460207</v>
      </c>
      <c r="E80">
        <f t="shared" si="9"/>
        <v>5.1651205936920415E-2</v>
      </c>
      <c r="F80">
        <f t="shared" si="5"/>
        <v>-2.9632417354427747</v>
      </c>
      <c r="G80">
        <f t="shared" si="10"/>
        <v>-6.7346403078244878E-4</v>
      </c>
      <c r="H80">
        <f t="shared" si="11"/>
        <v>2.6805524038980818E-3</v>
      </c>
      <c r="I80">
        <f t="shared" si="12"/>
        <v>373.05743344013405</v>
      </c>
      <c r="J80">
        <f t="shared" si="6"/>
        <v>99.907433440134071</v>
      </c>
      <c r="K80">
        <f t="shared" si="7"/>
        <v>99.907433440134071</v>
      </c>
    </row>
    <row r="81" spans="1:11" x14ac:dyDescent="0.25">
      <c r="A81">
        <v>1.8800000000000101</v>
      </c>
      <c r="B81">
        <f>Table1[[#This Row],[voltage]]*$B$7</f>
        <v>1.7296000000000094</v>
      </c>
      <c r="C81">
        <f t="shared" si="8"/>
        <v>4024.0518038852697</v>
      </c>
      <c r="D81">
        <f>$B$1/($B$2-Table1[[#This Row],[voltage]])</f>
        <v>2573.0129390018583</v>
      </c>
      <c r="E81">
        <f t="shared" si="9"/>
        <v>5.1460258780037169E-2</v>
      </c>
      <c r="F81">
        <f t="shared" si="5"/>
        <v>-2.9669454433802587</v>
      </c>
      <c r="G81">
        <f t="shared" si="10"/>
        <v>-6.7430578258642247E-4</v>
      </c>
      <c r="H81">
        <f t="shared" si="11"/>
        <v>2.679710652094108E-3</v>
      </c>
      <c r="I81">
        <f t="shared" si="12"/>
        <v>373.17461839341945</v>
      </c>
      <c r="J81">
        <f t="shared" si="6"/>
        <v>100.02461839341947</v>
      </c>
      <c r="K81">
        <f t="shared" si="7"/>
        <v>100.02461839341947</v>
      </c>
    </row>
    <row r="82" spans="1:11" x14ac:dyDescent="0.25">
      <c r="A82">
        <v>1.8700000000000101</v>
      </c>
      <c r="B82">
        <f>Table1[[#This Row],[voltage]]*$B$7</f>
        <v>1.7204000000000093</v>
      </c>
      <c r="C82">
        <f t="shared" si="8"/>
        <v>4045.5707974889342</v>
      </c>
      <c r="D82">
        <f>$B$1/($B$2-Table1[[#This Row],[voltage]])</f>
        <v>2563.5359116022191</v>
      </c>
      <c r="E82">
        <f t="shared" si="9"/>
        <v>5.1270718232044384E-2</v>
      </c>
      <c r="F82">
        <f t="shared" si="5"/>
        <v>-2.9706354844677128</v>
      </c>
      <c r="G82">
        <f t="shared" si="10"/>
        <v>-6.7514442828811659E-4</v>
      </c>
      <c r="H82">
        <f t="shared" si="11"/>
        <v>2.6788720063924136E-3</v>
      </c>
      <c r="I82">
        <f t="shared" si="12"/>
        <v>373.29144416521831</v>
      </c>
      <c r="J82">
        <f t="shared" si="6"/>
        <v>100.14144416521833</v>
      </c>
      <c r="K82">
        <f t="shared" si="7"/>
        <v>100.14144416521833</v>
      </c>
    </row>
    <row r="83" spans="1:11" x14ac:dyDescent="0.25">
      <c r="A83">
        <v>1.8600000000000101</v>
      </c>
      <c r="B83">
        <f>Table1[[#This Row],[voltage]]*$B$7</f>
        <v>1.7112000000000094</v>
      </c>
      <c r="C83">
        <f t="shared" ref="C83:C114" si="13">$B$1/B83</f>
        <v>4067.3211781205946</v>
      </c>
      <c r="D83">
        <f>$B$1/($B$2-Table1[[#This Row],[voltage]])</f>
        <v>2554.128440366982</v>
      </c>
      <c r="E83">
        <f t="shared" ref="E83:E114" si="14">D83/$B$4</f>
        <v>5.1082568807339641E-2</v>
      </c>
      <c r="F83">
        <f t="shared" si="5"/>
        <v>-2.9743119591970215</v>
      </c>
      <c r="G83">
        <f t="shared" ref="G83:G114" si="15">(1/$B$6)*F83</f>
        <v>-6.7597999072659576E-4</v>
      </c>
      <c r="H83">
        <f t="shared" ref="H83:H114" si="16">G83+((1/($B$5+273.15)))</f>
        <v>2.6780364439539343E-3</v>
      </c>
      <c r="I83">
        <f t="shared" ref="I83:I114" si="17">1/H83</f>
        <v>373.40791319612129</v>
      </c>
      <c r="J83">
        <f t="shared" si="6"/>
        <v>100.25791319612131</v>
      </c>
      <c r="K83">
        <f t="shared" si="7"/>
        <v>100.25791319612131</v>
      </c>
    </row>
    <row r="84" spans="1:11" x14ac:dyDescent="0.25">
      <c r="A84">
        <v>1.8500000000000101</v>
      </c>
      <c r="B84">
        <f>Table1[[#This Row],[voltage]]*$B$7</f>
        <v>1.7020000000000093</v>
      </c>
      <c r="C84">
        <f t="shared" si="13"/>
        <v>4089.3066980023277</v>
      </c>
      <c r="D84">
        <f>$B$1/($B$2-Table1[[#This Row],[voltage]])</f>
        <v>2544.7897623400463</v>
      </c>
      <c r="E84">
        <f t="shared" si="14"/>
        <v>5.0895795246800928E-2</v>
      </c>
      <c r="F84">
        <f t="shared" ref="F84:F147" si="18">LN(E84)</f>
        <v>-2.9779749669557583</v>
      </c>
      <c r="G84">
        <f t="shared" si="15"/>
        <v>-6.7681249248994504E-4</v>
      </c>
      <c r="H84">
        <f t="shared" si="16"/>
        <v>2.6772039421905855E-3</v>
      </c>
      <c r="I84">
        <f t="shared" si="17"/>
        <v>373.52402790120044</v>
      </c>
      <c r="J84">
        <f t="shared" ref="J84:J147" si="19">I84-273.15</f>
        <v>100.37402790120046</v>
      </c>
      <c r="K84">
        <f t="shared" ref="K84:K147" si="20">J84/1</f>
        <v>100.37402790120046</v>
      </c>
    </row>
    <row r="85" spans="1:11" x14ac:dyDescent="0.25">
      <c r="A85">
        <v>1.8400000000000101</v>
      </c>
      <c r="B85">
        <f>Table1[[#This Row],[voltage]]*$B$7</f>
        <v>1.6928000000000094</v>
      </c>
      <c r="C85">
        <f t="shared" si="13"/>
        <v>4111.5311909262527</v>
      </c>
      <c r="D85">
        <f>$B$1/($B$2-Table1[[#This Row],[voltage]])</f>
        <v>2535.5191256830694</v>
      </c>
      <c r="E85">
        <f t="shared" si="14"/>
        <v>5.0710382513661389E-2</v>
      </c>
      <c r="F85">
        <f t="shared" si="18"/>
        <v>-2.981624606043308</v>
      </c>
      <c r="G85">
        <f t="shared" si="15"/>
        <v>-6.7764195591893362E-4</v>
      </c>
      <c r="H85">
        <f t="shared" si="16"/>
        <v>2.6763744787615968E-3</v>
      </c>
      <c r="I85">
        <f t="shared" si="17"/>
        <v>373.63979067036865</v>
      </c>
      <c r="J85">
        <f t="shared" si="19"/>
        <v>100.48979067036868</v>
      </c>
      <c r="K85">
        <f t="shared" si="20"/>
        <v>100.48979067036868</v>
      </c>
    </row>
    <row r="86" spans="1:11" x14ac:dyDescent="0.25">
      <c r="A86">
        <v>1.8300000000000101</v>
      </c>
      <c r="B86">
        <f>Table1[[#This Row],[voltage]]*$B$7</f>
        <v>1.6836000000000093</v>
      </c>
      <c r="C86">
        <f t="shared" si="13"/>
        <v>4133.9985744832275</v>
      </c>
      <c r="D86">
        <f>$B$1/($B$2-Table1[[#This Row],[voltage]])</f>
        <v>2526.3157894736933</v>
      </c>
      <c r="E86">
        <f t="shared" si="14"/>
        <v>5.0526315789473863E-2</v>
      </c>
      <c r="F86">
        <f t="shared" si="18"/>
        <v>-2.985260973686692</v>
      </c>
      <c r="G86">
        <f t="shared" si="15"/>
        <v>-6.7846840311061184E-4</v>
      </c>
      <c r="H86">
        <f t="shared" si="16"/>
        <v>2.6755480315699184E-3</v>
      </c>
      <c r="I86">
        <f t="shared" si="17"/>
        <v>373.75520386873222</v>
      </c>
      <c r="J86">
        <f t="shared" si="19"/>
        <v>100.60520386873225</v>
      </c>
      <c r="K86">
        <f t="shared" si="20"/>
        <v>100.60520386873225</v>
      </c>
    </row>
    <row r="87" spans="1:11" x14ac:dyDescent="0.25">
      <c r="A87">
        <v>1.8200000000000101</v>
      </c>
      <c r="B87">
        <f>Table1[[#This Row],[voltage]]*$B$7</f>
        <v>1.6744000000000092</v>
      </c>
      <c r="C87">
        <f t="shared" si="13"/>
        <v>4156.7128523650035</v>
      </c>
      <c r="D87">
        <f>$B$1/($B$2-Table1[[#This Row],[voltage]])</f>
        <v>2517.1790235081467</v>
      </c>
      <c r="E87">
        <f t="shared" si="14"/>
        <v>5.0343580470162935E-2</v>
      </c>
      <c r="F87">
        <f t="shared" si="18"/>
        <v>-2.9888841660561121</v>
      </c>
      <c r="G87">
        <f t="shared" si="15"/>
        <v>-6.7929185592184365E-4</v>
      </c>
      <c r="H87">
        <f t="shared" si="16"/>
        <v>2.6747245787586867E-3</v>
      </c>
      <c r="I87">
        <f t="shared" si="17"/>
        <v>373.87026983693784</v>
      </c>
      <c r="J87">
        <f t="shared" si="19"/>
        <v>100.72026983693786</v>
      </c>
      <c r="K87">
        <f t="shared" si="20"/>
        <v>100.72026983693786</v>
      </c>
    </row>
    <row r="88" spans="1:11" x14ac:dyDescent="0.25">
      <c r="A88">
        <v>1.81000000000002</v>
      </c>
      <c r="B88">
        <f>Table1[[#This Row],[voltage]]*$B$7</f>
        <v>1.6652000000000184</v>
      </c>
      <c r="C88">
        <f t="shared" si="13"/>
        <v>4179.6781167426871</v>
      </c>
      <c r="D88">
        <f>$B$1/($B$2-Table1[[#This Row],[voltage]])</f>
        <v>2508.1081081081261</v>
      </c>
      <c r="E88">
        <f t="shared" si="14"/>
        <v>5.0162162162162523E-2</v>
      </c>
      <c r="F88">
        <f t="shared" si="18"/>
        <v>-2.9924942782802084</v>
      </c>
      <c r="G88">
        <f t="shared" si="15"/>
        <v>-6.8011233597277464E-4</v>
      </c>
      <c r="H88">
        <f t="shared" si="16"/>
        <v>2.6739040987077559E-3</v>
      </c>
      <c r="I88">
        <f t="shared" si="17"/>
        <v>373.98499089151323</v>
      </c>
      <c r="J88">
        <f t="shared" si="19"/>
        <v>100.83499089151326</v>
      </c>
      <c r="K88">
        <f t="shared" si="20"/>
        <v>100.83499089151326</v>
      </c>
    </row>
    <row r="89" spans="1:11" x14ac:dyDescent="0.25">
      <c r="A89">
        <v>1.80000000000001</v>
      </c>
      <c r="B89">
        <f>Table1[[#This Row],[voltage]]*$B$7</f>
        <v>1.6560000000000092</v>
      </c>
      <c r="C89">
        <f t="shared" si="13"/>
        <v>4202.8985507246143</v>
      </c>
      <c r="D89">
        <f>$B$1/($B$2-Table1[[#This Row],[voltage]])</f>
        <v>2499.1023339317862</v>
      </c>
      <c r="E89">
        <f t="shared" si="14"/>
        <v>4.9982046678635726E-2</v>
      </c>
      <c r="F89">
        <f t="shared" si="18"/>
        <v>-2.9960914044610614</v>
      </c>
      <c r="G89">
        <f t="shared" si="15"/>
        <v>-6.809298646502412E-4</v>
      </c>
      <c r="H89">
        <f t="shared" si="16"/>
        <v>2.6730865700302893E-3</v>
      </c>
      <c r="I89">
        <f t="shared" si="17"/>
        <v>374.09936932520253</v>
      </c>
      <c r="J89">
        <f t="shared" si="19"/>
        <v>100.94936932520255</v>
      </c>
      <c r="K89">
        <f t="shared" si="20"/>
        <v>100.94936932520255</v>
      </c>
    </row>
    <row r="90" spans="1:11" x14ac:dyDescent="0.25">
      <c r="A90">
        <v>1.79000000000002</v>
      </c>
      <c r="B90">
        <f>Table1[[#This Row],[voltage]]*$B$7</f>
        <v>1.6468000000000185</v>
      </c>
      <c r="C90">
        <f t="shared" si="13"/>
        <v>4226.3784308962368</v>
      </c>
      <c r="D90">
        <f>$B$1/($B$2-Table1[[#This Row],[voltage]])</f>
        <v>2490.1610017889266</v>
      </c>
      <c r="E90">
        <f t="shared" si="14"/>
        <v>4.9803220035778528E-2</v>
      </c>
      <c r="F90">
        <f t="shared" si="18"/>
        <v>-2.9996756376888731</v>
      </c>
      <c r="G90">
        <f t="shared" si="15"/>
        <v>-6.8174446311110748E-4</v>
      </c>
      <c r="H90">
        <f t="shared" si="16"/>
        <v>2.6722719715694229E-3</v>
      </c>
      <c r="I90">
        <f t="shared" si="17"/>
        <v>374.21340740729352</v>
      </c>
      <c r="J90">
        <f t="shared" si="19"/>
        <v>101.06340740729354</v>
      </c>
      <c r="K90">
        <f t="shared" si="20"/>
        <v>101.06340740729354</v>
      </c>
    </row>
    <row r="91" spans="1:11" x14ac:dyDescent="0.25">
      <c r="A91">
        <v>1.78000000000001</v>
      </c>
      <c r="B91">
        <f>Table1[[#This Row],[voltage]]*$B$7</f>
        <v>1.6376000000000093</v>
      </c>
      <c r="C91">
        <f t="shared" si="13"/>
        <v>4250.1221299462386</v>
      </c>
      <c r="D91">
        <f>$B$1/($B$2-Table1[[#This Row],[voltage]])</f>
        <v>2481.2834224599019</v>
      </c>
      <c r="E91">
        <f t="shared" si="14"/>
        <v>4.9625668449198038E-2</v>
      </c>
      <c r="F91">
        <f t="shared" si="18"/>
        <v>-3.003247070056474</v>
      </c>
      <c r="G91">
        <f t="shared" si="15"/>
        <v>-6.8255615228556227E-4</v>
      </c>
      <c r="H91">
        <f t="shared" si="16"/>
        <v>2.6714602823949682E-3</v>
      </c>
      <c r="I91">
        <f t="shared" si="17"/>
        <v>374.32710738394303</v>
      </c>
      <c r="J91">
        <f t="shared" si="19"/>
        <v>101.17710738394305</v>
      </c>
      <c r="K91">
        <f t="shared" si="20"/>
        <v>101.17710738394305</v>
      </c>
    </row>
    <row r="92" spans="1:11" x14ac:dyDescent="0.25">
      <c r="A92">
        <v>1.77000000000002</v>
      </c>
      <c r="B92">
        <f>Table1[[#This Row],[voltage]]*$B$7</f>
        <v>1.6284000000000185</v>
      </c>
      <c r="C92">
        <f t="shared" si="13"/>
        <v>4274.1341193809385</v>
      </c>
      <c r="D92">
        <f>$B$1/($B$2-Table1[[#This Row],[voltage]])</f>
        <v>2472.4689165186678</v>
      </c>
      <c r="E92">
        <f t="shared" si="14"/>
        <v>4.9449378330373356E-2</v>
      </c>
      <c r="F92">
        <f t="shared" si="18"/>
        <v>-3.0068057926734642</v>
      </c>
      <c r="G92">
        <f t="shared" si="15"/>
        <v>-6.833649528803328E-4</v>
      </c>
      <c r="H92">
        <f t="shared" si="16"/>
        <v>2.6706514818001974E-3</v>
      </c>
      <c r="I92">
        <f t="shared" si="17"/>
        <v>374.44047147849227</v>
      </c>
      <c r="J92">
        <f t="shared" si="19"/>
        <v>101.29047147849229</v>
      </c>
      <c r="K92">
        <f t="shared" si="20"/>
        <v>101.29047147849229</v>
      </c>
    </row>
    <row r="93" spans="1:11" x14ac:dyDescent="0.25">
      <c r="A93">
        <v>1.76000000000002</v>
      </c>
      <c r="B93">
        <f>Table1[[#This Row],[voltage]]*$B$7</f>
        <v>1.6192000000000184</v>
      </c>
      <c r="C93">
        <f t="shared" si="13"/>
        <v>4298.4189723319669</v>
      </c>
      <c r="D93">
        <f>$B$1/($B$2-Table1[[#This Row],[voltage]])</f>
        <v>2463.7168141593097</v>
      </c>
      <c r="E93">
        <f t="shared" si="14"/>
        <v>4.9274336283186192E-2</v>
      </c>
      <c r="F93">
        <f t="shared" si="18"/>
        <v>-3.0103518956802149</v>
      </c>
      <c r="G93">
        <f t="shared" si="15"/>
        <v>-6.84170885381867E-4</v>
      </c>
      <c r="H93">
        <f t="shared" si="16"/>
        <v>2.6698455492986635E-3</v>
      </c>
      <c r="I93">
        <f t="shared" si="17"/>
        <v>374.55350189178097</v>
      </c>
      <c r="J93">
        <f t="shared" si="19"/>
        <v>101.40350189178099</v>
      </c>
      <c r="K93">
        <f t="shared" si="20"/>
        <v>101.40350189178099</v>
      </c>
    </row>
    <row r="94" spans="1:11" x14ac:dyDescent="0.25">
      <c r="A94">
        <v>1.75000000000002</v>
      </c>
      <c r="B94">
        <f>Table1[[#This Row],[voltage]]*$B$7</f>
        <v>1.6100000000000185</v>
      </c>
      <c r="C94">
        <f t="shared" si="13"/>
        <v>4322.9813664595777</v>
      </c>
      <c r="D94">
        <f>$B$1/($B$2-Table1[[#This Row],[voltage]])</f>
        <v>2455.0264550264724</v>
      </c>
      <c r="E94">
        <f t="shared" si="14"/>
        <v>4.910052910052945E-2</v>
      </c>
      <c r="F94">
        <f t="shared" si="18"/>
        <v>-3.0138854682615261</v>
      </c>
      <c r="G94">
        <f t="shared" si="15"/>
        <v>-6.849739700594378E-4</v>
      </c>
      <c r="H94">
        <f t="shared" si="16"/>
        <v>2.6690424646210924E-3</v>
      </c>
      <c r="I94">
        <f t="shared" si="17"/>
        <v>374.66620080245292</v>
      </c>
      <c r="J94">
        <f t="shared" si="19"/>
        <v>101.51620080245294</v>
      </c>
      <c r="K94">
        <f t="shared" si="20"/>
        <v>101.51620080245294</v>
      </c>
    </row>
    <row r="95" spans="1:11" x14ac:dyDescent="0.25">
      <c r="A95">
        <v>1.74000000000002</v>
      </c>
      <c r="B95">
        <f>Table1[[#This Row],[voltage]]*$B$7</f>
        <v>1.6008000000000184</v>
      </c>
      <c r="C95">
        <f t="shared" si="13"/>
        <v>4347.826086956472</v>
      </c>
      <c r="D95">
        <f>$B$1/($B$2-Table1[[#This Row],[voltage]])</f>
        <v>2446.3971880492263</v>
      </c>
      <c r="E95">
        <f t="shared" si="14"/>
        <v>4.8927943760984527E-2</v>
      </c>
      <c r="F95">
        <f t="shared" si="18"/>
        <v>-3.0174065986601049</v>
      </c>
      <c r="G95">
        <f t="shared" si="15"/>
        <v>-6.8577422696820562E-4</v>
      </c>
      <c r="H95">
        <f t="shared" si="16"/>
        <v>2.6682422077123247E-3</v>
      </c>
      <c r="I95">
        <f t="shared" si="17"/>
        <v>374.77857036725749</v>
      </c>
      <c r="J95">
        <f t="shared" si="19"/>
        <v>101.62857036725751</v>
      </c>
      <c r="K95">
        <f t="shared" si="20"/>
        <v>101.62857036725751</v>
      </c>
    </row>
    <row r="96" spans="1:11" x14ac:dyDescent="0.25">
      <c r="A96">
        <v>1.73000000000002</v>
      </c>
      <c r="B96">
        <f>Table1[[#This Row],[voltage]]*$B$7</f>
        <v>1.5916000000000183</v>
      </c>
      <c r="C96">
        <f t="shared" si="13"/>
        <v>4372.9580296556423</v>
      </c>
      <c r="D96">
        <f>$B$1/($B$2-Table1[[#This Row],[voltage]])</f>
        <v>2437.828371278476</v>
      </c>
      <c r="E96">
        <f t="shared" si="14"/>
        <v>4.8756567425569518E-2</v>
      </c>
      <c r="F96">
        <f t="shared" si="18"/>
        <v>-3.0209153741897845</v>
      </c>
      <c r="G96">
        <f t="shared" si="15"/>
        <v>-6.8657167595222374E-4</v>
      </c>
      <c r="H96">
        <f t="shared" si="16"/>
        <v>2.6674447587283065E-3</v>
      </c>
      <c r="I96">
        <f t="shared" si="17"/>
        <v>374.89061272134683</v>
      </c>
      <c r="J96">
        <f t="shared" si="19"/>
        <v>101.74061272134685</v>
      </c>
      <c r="K96">
        <f t="shared" si="20"/>
        <v>101.74061272134685</v>
      </c>
    </row>
    <row r="97" spans="1:11" x14ac:dyDescent="0.25">
      <c r="A97">
        <v>1.72000000000002</v>
      </c>
      <c r="B97">
        <f>Table1[[#This Row],[voltage]]*$B$7</f>
        <v>1.5824000000000185</v>
      </c>
      <c r="C97">
        <f t="shared" si="13"/>
        <v>4398.3822042466627</v>
      </c>
      <c r="D97">
        <f>$B$1/($B$2-Table1[[#This Row],[voltage]])</f>
        <v>2429.3193717277659</v>
      </c>
      <c r="E97">
        <f t="shared" si="14"/>
        <v>4.8586387434555317E-2</v>
      </c>
      <c r="F97">
        <f t="shared" si="18"/>
        <v>-3.0244118812485135</v>
      </c>
      <c r="G97">
        <f t="shared" si="15"/>
        <v>-6.8736633664738945E-4</v>
      </c>
      <c r="H97">
        <f t="shared" si="16"/>
        <v>2.6666500980331411E-3</v>
      </c>
      <c r="I97">
        <f t="shared" si="17"/>
        <v>375.00232997856625</v>
      </c>
      <c r="J97">
        <f t="shared" si="19"/>
        <v>101.85232997856627</v>
      </c>
      <c r="K97">
        <f t="shared" si="20"/>
        <v>101.85232997856627</v>
      </c>
    </row>
    <row r="98" spans="1:11" x14ac:dyDescent="0.25">
      <c r="A98">
        <v>1.7100000000000199</v>
      </c>
      <c r="B98">
        <f>Table1[[#This Row],[voltage]]*$B$7</f>
        <v>1.5732000000000184</v>
      </c>
      <c r="C98">
        <f t="shared" si="13"/>
        <v>4424.1037376048298</v>
      </c>
      <c r="D98">
        <f>$B$1/($B$2-Table1[[#This Row],[voltage]])</f>
        <v>2420.8695652174083</v>
      </c>
      <c r="E98">
        <f t="shared" si="14"/>
        <v>4.8417391304348169E-2</v>
      </c>
      <c r="F98">
        <f t="shared" si="18"/>
        <v>-3.0278962053311242</v>
      </c>
      <c r="G98">
        <f t="shared" si="15"/>
        <v>-6.8815822848434637E-4</v>
      </c>
      <c r="H98">
        <f t="shared" si="16"/>
        <v>2.6658582061961839E-3</v>
      </c>
      <c r="I98">
        <f t="shared" si="17"/>
        <v>375.11372423174134</v>
      </c>
      <c r="J98">
        <f t="shared" si="19"/>
        <v>101.96372423174137</v>
      </c>
      <c r="K98">
        <f t="shared" si="20"/>
        <v>101.96372423174137</v>
      </c>
    </row>
    <row r="99" spans="1:11" x14ac:dyDescent="0.25">
      <c r="A99">
        <v>1.7000000000000199</v>
      </c>
      <c r="B99">
        <f>Table1[[#This Row],[voltage]]*$B$7</f>
        <v>1.5640000000000185</v>
      </c>
      <c r="C99">
        <f t="shared" si="13"/>
        <v>4450.1278772377991</v>
      </c>
      <c r="D99">
        <f>$B$1/($B$2-Table1[[#This Row],[voltage]])</f>
        <v>2412.4783362218536</v>
      </c>
      <c r="E99">
        <f t="shared" si="14"/>
        <v>4.8249566724437074E-2</v>
      </c>
      <c r="F99">
        <f t="shared" si="18"/>
        <v>-3.0313684310418738</v>
      </c>
      <c r="G99">
        <f t="shared" si="15"/>
        <v>-6.8894737069133492E-4</v>
      </c>
      <c r="H99">
        <f t="shared" si="16"/>
        <v>2.6650690639891954E-3</v>
      </c>
      <c r="I99">
        <f t="shared" si="17"/>
        <v>375.2247975529591</v>
      </c>
      <c r="J99">
        <f t="shared" si="19"/>
        <v>102.07479755295913</v>
      </c>
      <c r="K99">
        <f t="shared" si="20"/>
        <v>102.07479755295913</v>
      </c>
    </row>
    <row r="100" spans="1:11" x14ac:dyDescent="0.25">
      <c r="A100">
        <v>1.6900000000000199</v>
      </c>
      <c r="B100">
        <f>Table1[[#This Row],[voltage]]*$B$7</f>
        <v>1.5548000000000184</v>
      </c>
      <c r="C100">
        <f t="shared" si="13"/>
        <v>4476.4599948545911</v>
      </c>
      <c r="D100">
        <f>$B$1/($B$2-Table1[[#This Row],[voltage]])</f>
        <v>2404.145077720224</v>
      </c>
      <c r="E100">
        <f t="shared" si="14"/>
        <v>4.8082901554404478E-2</v>
      </c>
      <c r="F100">
        <f t="shared" si="18"/>
        <v>-3.0348286421067696</v>
      </c>
      <c r="G100">
        <f t="shared" si="15"/>
        <v>-6.8973378229699313E-4</v>
      </c>
      <c r="H100">
        <f t="shared" si="16"/>
        <v>2.6642826523835374E-3</v>
      </c>
      <c r="I100">
        <f t="shared" si="17"/>
        <v>375.33555199384483</v>
      </c>
      <c r="J100">
        <f t="shared" si="19"/>
        <v>102.18555199384485</v>
      </c>
      <c r="K100">
        <f t="shared" si="20"/>
        <v>102.18555199384485</v>
      </c>
    </row>
    <row r="101" spans="1:11" x14ac:dyDescent="0.25">
      <c r="A101">
        <v>1.6800000000000199</v>
      </c>
      <c r="B101">
        <f>Table1[[#This Row],[voltage]]*$B$7</f>
        <v>1.5456000000000183</v>
      </c>
      <c r="C101">
        <f t="shared" si="13"/>
        <v>4503.1055900620586</v>
      </c>
      <c r="D101">
        <f>$B$1/($B$2-Table1[[#This Row],[voltage]])</f>
        <v>2395.8691910499306</v>
      </c>
      <c r="E101">
        <f t="shared" si="14"/>
        <v>4.791738382099861E-2</v>
      </c>
      <c r="F101">
        <f t="shared" si="18"/>
        <v>-3.0382769213856853</v>
      </c>
      <c r="G101">
        <f t="shared" si="15"/>
        <v>-6.9051748213311032E-4</v>
      </c>
      <c r="H101">
        <f t="shared" si="16"/>
        <v>2.6634989525474201E-3</v>
      </c>
      <c r="I101">
        <f t="shared" si="17"/>
        <v>375.44598958583458</v>
      </c>
      <c r="J101">
        <f t="shared" si="19"/>
        <v>102.2959895858346</v>
      </c>
      <c r="K101">
        <f t="shared" si="20"/>
        <v>102.2959895858346</v>
      </c>
    </row>
    <row r="102" spans="1:11" x14ac:dyDescent="0.25">
      <c r="A102">
        <v>1.6700000000000199</v>
      </c>
      <c r="B102">
        <f>Table1[[#This Row],[voltage]]*$B$7</f>
        <v>1.5364000000000184</v>
      </c>
      <c r="C102">
        <f t="shared" si="13"/>
        <v>4530.0702941941663</v>
      </c>
      <c r="D102">
        <f>$B$1/($B$2-Table1[[#This Row],[voltage]])</f>
        <v>2387.6500857633096</v>
      </c>
      <c r="E102">
        <f t="shared" si="14"/>
        <v>4.775300171526619E-2</v>
      </c>
      <c r="F102">
        <f t="shared" si="18"/>
        <v>-3.0417133508842666</v>
      </c>
      <c r="G102">
        <f t="shared" si="15"/>
        <v>-6.9129848883733337E-4</v>
      </c>
      <c r="H102">
        <f t="shared" si="16"/>
        <v>2.6627179458431969E-3</v>
      </c>
      <c r="I102">
        <f t="shared" si="17"/>
        <v>375.5561123404425</v>
      </c>
      <c r="J102">
        <f t="shared" si="19"/>
        <v>102.40611234044252</v>
      </c>
      <c r="K102">
        <f t="shared" si="20"/>
        <v>102.40611234044252</v>
      </c>
    </row>
    <row r="103" spans="1:11" x14ac:dyDescent="0.25">
      <c r="A103">
        <v>1.6600000000000199</v>
      </c>
      <c r="B103">
        <f>Table1[[#This Row],[voltage]]*$B$7</f>
        <v>1.5272000000000183</v>
      </c>
      <c r="C103">
        <f t="shared" si="13"/>
        <v>4557.359874279673</v>
      </c>
      <c r="D103">
        <f>$B$1/($B$2-Table1[[#This Row],[voltage]])</f>
        <v>2379.4871794871956</v>
      </c>
      <c r="E103">
        <f t="shared" si="14"/>
        <v>4.758974358974391E-2</v>
      </c>
      <c r="F103">
        <f t="shared" si="18"/>
        <v>-3.0451380117656308</v>
      </c>
      <c r="G103">
        <f t="shared" si="15"/>
        <v>-6.9207682085582517E-4</v>
      </c>
      <c r="H103">
        <f t="shared" si="16"/>
        <v>2.6619396138247049E-3</v>
      </c>
      <c r="I103">
        <f t="shared" si="17"/>
        <v>375.66592224952416</v>
      </c>
      <c r="J103">
        <f t="shared" si="19"/>
        <v>102.51592224952418</v>
      </c>
      <c r="K103">
        <f t="shared" si="20"/>
        <v>102.51592224952418</v>
      </c>
    </row>
    <row r="104" spans="1:11" x14ac:dyDescent="0.25">
      <c r="A104">
        <v>1.6500000000000199</v>
      </c>
      <c r="B104">
        <f>Table1[[#This Row],[voltage]]*$B$7</f>
        <v>1.5180000000000184</v>
      </c>
      <c r="C104">
        <f t="shared" si="13"/>
        <v>4584.9802371540945</v>
      </c>
      <c r="D104">
        <f>$B$1/($B$2-Table1[[#This Row],[voltage]])</f>
        <v>2371.3798977853653</v>
      </c>
      <c r="E104">
        <f t="shared" si="14"/>
        <v>4.7427597955707307E-2</v>
      </c>
      <c r="F104">
        <f t="shared" si="18"/>
        <v>-3.0485509843618708</v>
      </c>
      <c r="G104">
        <f t="shared" si="15"/>
        <v>-6.9285249644587973E-4</v>
      </c>
      <c r="H104">
        <f t="shared" si="16"/>
        <v>2.6611639382346508E-3</v>
      </c>
      <c r="I104">
        <f t="shared" si="17"/>
        <v>375.77542128553523</v>
      </c>
      <c r="J104">
        <f t="shared" si="19"/>
        <v>102.62542128553525</v>
      </c>
      <c r="K104">
        <f t="shared" si="20"/>
        <v>102.62542128553525</v>
      </c>
    </row>
    <row r="105" spans="1:11" x14ac:dyDescent="0.25">
      <c r="A105">
        <v>1.6400000000000201</v>
      </c>
      <c r="B105">
        <f>Table1[[#This Row],[voltage]]*$B$7</f>
        <v>1.5088000000000186</v>
      </c>
      <c r="C105">
        <f t="shared" si="13"/>
        <v>4612.9374337221061</v>
      </c>
      <c r="D105">
        <f>$B$1/($B$2-Table1[[#This Row],[voltage]])</f>
        <v>2363.3276740237852</v>
      </c>
      <c r="E105">
        <f t="shared" si="14"/>
        <v>4.7266553480475704E-2</v>
      </c>
      <c r="F105">
        <f t="shared" si="18"/>
        <v>-3.051952348185361</v>
      </c>
      <c r="G105">
        <f t="shared" si="15"/>
        <v>-6.9362553367849117E-4</v>
      </c>
      <c r="H105">
        <f t="shared" si="16"/>
        <v>2.6603909010020389E-3</v>
      </c>
      <c r="I105">
        <f t="shared" si="17"/>
        <v>375.88461140178646</v>
      </c>
      <c r="J105">
        <f t="shared" si="19"/>
        <v>102.73461140178648</v>
      </c>
      <c r="K105">
        <f t="shared" si="20"/>
        <v>102.73461140178648</v>
      </c>
    </row>
    <row r="106" spans="1:11" x14ac:dyDescent="0.25">
      <c r="A106">
        <v>1.6300000000000201</v>
      </c>
      <c r="B106">
        <f>Table1[[#This Row],[voltage]]*$B$7</f>
        <v>1.4996000000000185</v>
      </c>
      <c r="C106">
        <f t="shared" si="13"/>
        <v>4641.2376633768436</v>
      </c>
      <c r="D106">
        <f>$B$1/($B$2-Table1[[#This Row],[voltage]])</f>
        <v>2355.329949238595</v>
      </c>
      <c r="E106">
        <f t="shared" si="14"/>
        <v>4.7106598984771902E-2</v>
      </c>
      <c r="F106">
        <f t="shared" si="18"/>
        <v>-3.0553421819398725</v>
      </c>
      <c r="G106">
        <f t="shared" si="15"/>
        <v>-6.9439595044088007E-4</v>
      </c>
      <c r="H106">
        <f t="shared" si="16"/>
        <v>2.6596204842396502E-3</v>
      </c>
      <c r="I106">
        <f t="shared" si="17"/>
        <v>375.99349453269326</v>
      </c>
      <c r="J106">
        <f t="shared" si="19"/>
        <v>102.84349453269328</v>
      </c>
      <c r="K106">
        <f t="shared" si="20"/>
        <v>102.84349453269328</v>
      </c>
    </row>
    <row r="107" spans="1:11" x14ac:dyDescent="0.25">
      <c r="A107">
        <v>1.6200000000000201</v>
      </c>
      <c r="B107">
        <f>Table1[[#This Row],[voltage]]*$B$7</f>
        <v>1.4904000000000186</v>
      </c>
      <c r="C107">
        <f t="shared" si="13"/>
        <v>4669.8872785828726</v>
      </c>
      <c r="D107">
        <f>$B$1/($B$2-Table1[[#This Row],[voltage]])</f>
        <v>2347.3861720067612</v>
      </c>
      <c r="E107">
        <f t="shared" si="14"/>
        <v>4.6947723440135224E-2</v>
      </c>
      <c r="F107">
        <f t="shared" si="18"/>
        <v>-3.0587205635314998</v>
      </c>
      <c r="G107">
        <f t="shared" si="15"/>
        <v>-6.9516376443897723E-4</v>
      </c>
      <c r="H107">
        <f t="shared" si="16"/>
        <v>2.658852670241553E-3</v>
      </c>
      <c r="I107">
        <f t="shared" si="17"/>
        <v>376.10207259402284</v>
      </c>
      <c r="J107">
        <f t="shared" si="19"/>
        <v>102.95207259402287</v>
      </c>
      <c r="K107">
        <f t="shared" si="20"/>
        <v>102.95207259402287</v>
      </c>
    </row>
    <row r="108" spans="1:11" x14ac:dyDescent="0.25">
      <c r="A108">
        <v>1.6100000000000201</v>
      </c>
      <c r="B108">
        <f>Table1[[#This Row],[voltage]]*$B$7</f>
        <v>1.4812000000000185</v>
      </c>
      <c r="C108">
        <f t="shared" si="13"/>
        <v>4698.892789629971</v>
      </c>
      <c r="D108">
        <f>$B$1/($B$2-Table1[[#This Row],[voltage]])</f>
        <v>2339.4957983193435</v>
      </c>
      <c r="E108">
        <f t="shared" si="14"/>
        <v>4.6789915966386868E-2</v>
      </c>
      <c r="F108">
        <f t="shared" si="18"/>
        <v>-3.0620875700794041</v>
      </c>
      <c r="G108">
        <f t="shared" si="15"/>
        <v>-6.9592899319986454E-4</v>
      </c>
      <c r="H108">
        <f t="shared" si="16"/>
        <v>2.6580874414806658E-3</v>
      </c>
      <c r="I108">
        <f t="shared" si="17"/>
        <v>376.21034748313554</v>
      </c>
      <c r="J108">
        <f t="shared" si="19"/>
        <v>103.06034748313556</v>
      </c>
      <c r="K108">
        <f t="shared" si="20"/>
        <v>103.06034748313556</v>
      </c>
    </row>
    <row r="109" spans="1:11" x14ac:dyDescent="0.25">
      <c r="A109">
        <v>1.6000000000000201</v>
      </c>
      <c r="B109">
        <f>Table1[[#This Row],[voltage]]*$B$7</f>
        <v>1.4720000000000186</v>
      </c>
      <c r="C109">
        <f t="shared" si="13"/>
        <v>4728.2608695651579</v>
      </c>
      <c r="D109">
        <f>$B$1/($B$2-Table1[[#This Row],[voltage]])</f>
        <v>2331.6582914573023</v>
      </c>
      <c r="E109">
        <f t="shared" si="14"/>
        <v>4.6633165829146048E-2</v>
      </c>
      <c r="F109">
        <f t="shared" si="18"/>
        <v>-3.0654432779263763</v>
      </c>
      <c r="G109">
        <f t="shared" si="15"/>
        <v>-6.9669165407417637E-4</v>
      </c>
      <c r="H109">
        <f t="shared" si="16"/>
        <v>2.6573247806063538E-3</v>
      </c>
      <c r="I109">
        <f t="shared" si="17"/>
        <v>376.31832107922389</v>
      </c>
      <c r="J109">
        <f t="shared" si="19"/>
        <v>103.16832107922392</v>
      </c>
      <c r="K109">
        <f t="shared" si="20"/>
        <v>103.16832107922392</v>
      </c>
    </row>
    <row r="110" spans="1:11" x14ac:dyDescent="0.25">
      <c r="A110">
        <v>1.5900000000000201</v>
      </c>
      <c r="B110">
        <f>Table1[[#This Row],[voltage]]*$B$7</f>
        <v>1.4628000000000185</v>
      </c>
      <c r="C110">
        <f t="shared" si="13"/>
        <v>4757.99835931085</v>
      </c>
      <c r="D110">
        <f>$B$1/($B$2-Table1[[#This Row],[voltage]])</f>
        <v>2323.8731218697985</v>
      </c>
      <c r="E110">
        <f t="shared" si="14"/>
        <v>4.6477462437395971E-2</v>
      </c>
      <c r="F110">
        <f t="shared" si="18"/>
        <v>-3.0687877626492237</v>
      </c>
      <c r="G110">
        <f t="shared" si="15"/>
        <v>-6.9745176423845992E-4</v>
      </c>
      <c r="H110">
        <f t="shared" si="16"/>
        <v>2.6565646704420705E-3</v>
      </c>
      <c r="I110">
        <f t="shared" si="17"/>
        <v>376.42599524354631</v>
      </c>
      <c r="J110">
        <f t="shared" si="19"/>
        <v>103.27599524354633</v>
      </c>
      <c r="K110">
        <f t="shared" si="20"/>
        <v>103.27599524354633</v>
      </c>
    </row>
    <row r="111" spans="1:11" x14ac:dyDescent="0.25">
      <c r="A111">
        <v>1.5800000000000201</v>
      </c>
      <c r="B111">
        <f>Table1[[#This Row],[voltage]]*$B$7</f>
        <v>1.4536000000000184</v>
      </c>
      <c r="C111">
        <f t="shared" si="13"/>
        <v>4788.1122729773742</v>
      </c>
      <c r="D111">
        <f>$B$1/($B$2-Table1[[#This Row],[voltage]])</f>
        <v>2316.1397670549241</v>
      </c>
      <c r="E111">
        <f t="shared" si="14"/>
        <v>4.6322795341098483E-2</v>
      </c>
      <c r="F111">
        <f t="shared" si="18"/>
        <v>-3.072121099068982</v>
      </c>
      <c r="G111">
        <f t="shared" si="15"/>
        <v>-6.9820934069749591E-4</v>
      </c>
      <c r="H111">
        <f t="shared" si="16"/>
        <v>2.6558070939830345E-3</v>
      </c>
      <c r="I111">
        <f t="shared" si="17"/>
        <v>376.53337181965827</v>
      </c>
      <c r="J111">
        <f t="shared" si="19"/>
        <v>103.38337181965829</v>
      </c>
      <c r="K111">
        <f t="shared" si="20"/>
        <v>103.38337181965829</v>
      </c>
    </row>
    <row r="112" spans="1:11" x14ac:dyDescent="0.25">
      <c r="A112">
        <v>1.57000000000002</v>
      </c>
      <c r="B112">
        <f>Table1[[#This Row],[voltage]]*$B$7</f>
        <v>1.4444000000000186</v>
      </c>
      <c r="C112">
        <f t="shared" si="13"/>
        <v>4818.6098033785038</v>
      </c>
      <c r="D112">
        <f>$B$1/($B$2-Table1[[#This Row],[voltage]])</f>
        <v>2308.4577114428012</v>
      </c>
      <c r="E112">
        <f t="shared" si="14"/>
        <v>4.6169154228856021E-2</v>
      </c>
      <c r="F112">
        <f t="shared" si="18"/>
        <v>-3.0754433612609602</v>
      </c>
      <c r="G112">
        <f t="shared" si="15"/>
        <v>-6.9896440028658182E-4</v>
      </c>
      <c r="H112">
        <f t="shared" si="16"/>
        <v>2.6550520343939484E-3</v>
      </c>
      <c r="I112">
        <f t="shared" si="17"/>
        <v>376.64045263363869</v>
      </c>
      <c r="J112">
        <f t="shared" si="19"/>
        <v>103.49045263363871</v>
      </c>
      <c r="K112">
        <f t="shared" si="20"/>
        <v>103.49045263363871</v>
      </c>
    </row>
    <row r="113" spans="1:11" x14ac:dyDescent="0.25">
      <c r="A113">
        <v>1.56000000000002</v>
      </c>
      <c r="B113">
        <f>Table1[[#This Row],[voltage]]*$B$7</f>
        <v>1.4352000000000185</v>
      </c>
      <c r="C113">
        <f t="shared" si="13"/>
        <v>4849.4983277591346</v>
      </c>
      <c r="D113">
        <f>$B$1/($B$2-Table1[[#This Row],[voltage]])</f>
        <v>2300.8264462810071</v>
      </c>
      <c r="E113">
        <f t="shared" si="14"/>
        <v>4.6016528925620144E-2</v>
      </c>
      <c r="F113">
        <f t="shared" si="18"/>
        <v>-3.0787546225646159</v>
      </c>
      <c r="G113">
        <f t="shared" si="15"/>
        <v>-6.9971695967377629E-4</v>
      </c>
      <c r="H113">
        <f t="shared" si="16"/>
        <v>2.6542994750067541E-3</v>
      </c>
      <c r="I113">
        <f t="shared" si="17"/>
        <v>376.74723949431342</v>
      </c>
      <c r="J113">
        <f t="shared" si="19"/>
        <v>103.59723949431344</v>
      </c>
      <c r="K113">
        <f t="shared" si="20"/>
        <v>103.59723949431344</v>
      </c>
    </row>
    <row r="114" spans="1:11" x14ac:dyDescent="0.25">
      <c r="A114">
        <v>1.55000000000002</v>
      </c>
      <c r="B114">
        <f>Table1[[#This Row],[voltage]]*$B$7</f>
        <v>1.4260000000000186</v>
      </c>
      <c r="C114">
        <f t="shared" si="13"/>
        <v>4880.7854137446766</v>
      </c>
      <c r="D114">
        <f>$B$1/($B$2-Table1[[#This Row],[voltage]])</f>
        <v>2293.2454695222559</v>
      </c>
      <c r="E114">
        <f t="shared" si="14"/>
        <v>4.5864909390445116E-2</v>
      </c>
      <c r="F114">
        <f t="shared" si="18"/>
        <v>-3.0820549555932728</v>
      </c>
      <c r="G114">
        <f t="shared" si="15"/>
        <v>-7.0046703536210742E-4</v>
      </c>
      <c r="H114">
        <f t="shared" si="16"/>
        <v>2.6535493993184228E-3</v>
      </c>
      <c r="I114">
        <f t="shared" si="17"/>
        <v>376.85373419347496</v>
      </c>
      <c r="J114">
        <f t="shared" si="19"/>
        <v>103.70373419347499</v>
      </c>
      <c r="K114">
        <f t="shared" si="20"/>
        <v>103.70373419347499</v>
      </c>
    </row>
    <row r="115" spans="1:11" x14ac:dyDescent="0.25">
      <c r="A115">
        <v>1.54000000000002</v>
      </c>
      <c r="B115">
        <f>Table1[[#This Row],[voltage]]*$B$7</f>
        <v>1.4168000000000185</v>
      </c>
      <c r="C115">
        <f t="shared" ref="C115:C146" si="21">$B$1/B115</f>
        <v>4912.4788255222393</v>
      </c>
      <c r="D115">
        <f>$B$1/($B$2-Table1[[#This Row],[voltage]])</f>
        <v>2285.7142857143008</v>
      </c>
      <c r="E115">
        <f t="shared" ref="E115:E146" si="22">D115/$B$4</f>
        <v>4.5714285714286013E-2</v>
      </c>
      <c r="F115">
        <f t="shared" si="18"/>
        <v>-3.0853444322436716</v>
      </c>
      <c r="G115">
        <f t="shared" ref="G115:G146" si="23">(1/$B$6)*F115</f>
        <v>-7.012146436917436E-4</v>
      </c>
      <c r="H115">
        <f t="shared" ref="H115:H146" si="24">G115+((1/($B$5+273.15)))</f>
        <v>2.6528017909887868E-3</v>
      </c>
      <c r="I115">
        <f t="shared" ref="I115:I146" si="25">1/H115</f>
        <v>376.95993850609813</v>
      </c>
      <c r="J115">
        <f t="shared" si="19"/>
        <v>103.80993850609815</v>
      </c>
      <c r="K115">
        <f t="shared" si="20"/>
        <v>103.80993850609815</v>
      </c>
    </row>
    <row r="116" spans="1:11" x14ac:dyDescent="0.25">
      <c r="A116">
        <v>1.53000000000002</v>
      </c>
      <c r="B116">
        <f>Table1[[#This Row],[voltage]]*$B$7</f>
        <v>1.4076000000000184</v>
      </c>
      <c r="C116">
        <f t="shared" si="21"/>
        <v>4944.5865302642151</v>
      </c>
      <c r="D116">
        <f>$B$1/($B$2-Table1[[#This Row],[voltage]])</f>
        <v>2278.2324058919953</v>
      </c>
      <c r="E116">
        <f t="shared" si="22"/>
        <v>4.5564648117839904E-2</v>
      </c>
      <c r="F116">
        <f t="shared" si="18"/>
        <v>-3.0886231237053701</v>
      </c>
      <c r="G116">
        <f t="shared" si="23"/>
        <v>-7.0195980084212953E-4</v>
      </c>
      <c r="H116">
        <f t="shared" si="24"/>
        <v>2.6520566338384009E-3</v>
      </c>
      <c r="I116">
        <f t="shared" si="25"/>
        <v>377.0658541905533</v>
      </c>
      <c r="J116">
        <f t="shared" si="19"/>
        <v>103.91585419055332</v>
      </c>
      <c r="K116">
        <f t="shared" si="20"/>
        <v>103.91585419055332</v>
      </c>
    </row>
    <row r="117" spans="1:11" x14ac:dyDescent="0.25">
      <c r="A117">
        <v>1.52000000000002</v>
      </c>
      <c r="B117">
        <f>Table1[[#This Row],[voltage]]*$B$7</f>
        <v>1.3984000000000185</v>
      </c>
      <c r="C117">
        <f t="shared" si="21"/>
        <v>4977.1167048054258</v>
      </c>
      <c r="D117">
        <f>$B$1/($B$2-Table1[[#This Row],[voltage]])</f>
        <v>2270.7993474714667</v>
      </c>
      <c r="E117">
        <f t="shared" si="22"/>
        <v>4.5415986949429332E-2</v>
      </c>
      <c r="F117">
        <f t="shared" si="18"/>
        <v>-3.0918911004699861</v>
      </c>
      <c r="G117">
        <f t="shared" si="23"/>
        <v>-7.0270252283408769E-4</v>
      </c>
      <c r="H117">
        <f t="shared" si="24"/>
        <v>2.6513139118464427E-3</v>
      </c>
      <c r="I117">
        <f t="shared" si="25"/>
        <v>377.17148298881534</v>
      </c>
      <c r="J117">
        <f t="shared" si="19"/>
        <v>104.02148298881536</v>
      </c>
      <c r="K117">
        <f t="shared" si="20"/>
        <v>104.02148298881536</v>
      </c>
    </row>
    <row r="118" spans="1:11" x14ac:dyDescent="0.25">
      <c r="A118">
        <v>1.51000000000002</v>
      </c>
      <c r="B118">
        <f>Table1[[#This Row],[voltage]]*$B$7</f>
        <v>1.3892000000000184</v>
      </c>
      <c r="C118">
        <f t="shared" si="21"/>
        <v>5010.077742585594</v>
      </c>
      <c r="D118">
        <f>$B$1/($B$2-Table1[[#This Row],[voltage]])</f>
        <v>2263.4146341463565</v>
      </c>
      <c r="E118">
        <f t="shared" si="22"/>
        <v>4.5268292682927133E-2</v>
      </c>
      <c r="F118">
        <f t="shared" si="18"/>
        <v>-3.0951484323402925</v>
      </c>
      <c r="G118">
        <f t="shared" si="23"/>
        <v>-7.0344282553188469E-4</v>
      </c>
      <c r="H118">
        <f t="shared" si="24"/>
        <v>2.6505736091486454E-3</v>
      </c>
      <c r="I118">
        <f t="shared" si="25"/>
        <v>377.27682662666984</v>
      </c>
      <c r="J118">
        <f t="shared" si="19"/>
        <v>104.12682662666987</v>
      </c>
      <c r="K118">
        <f t="shared" si="20"/>
        <v>104.12682662666987</v>
      </c>
    </row>
    <row r="119" spans="1:11" x14ac:dyDescent="0.25">
      <c r="A119">
        <v>1.50000000000002</v>
      </c>
      <c r="B119">
        <f>Table1[[#This Row],[voltage]]*$B$7</f>
        <v>1.3800000000000185</v>
      </c>
      <c r="C119">
        <f t="shared" si="21"/>
        <v>5043.4782608694977</v>
      </c>
      <c r="D119">
        <f>$B$1/($B$2-Table1[[#This Row],[voltage]])</f>
        <v>2256.0777957860764</v>
      </c>
      <c r="E119">
        <f t="shared" si="22"/>
        <v>4.5121555915721527E-2</v>
      </c>
      <c r="F119">
        <f t="shared" si="18"/>
        <v>-3.0983951884391625</v>
      </c>
      <c r="G119">
        <f t="shared" si="23"/>
        <v>-7.0418072464526426E-4</v>
      </c>
      <c r="H119">
        <f t="shared" si="24"/>
        <v>2.649835710035266E-3</v>
      </c>
      <c r="I119">
        <f t="shared" si="25"/>
        <v>377.38188681391546</v>
      </c>
      <c r="J119">
        <f t="shared" si="19"/>
        <v>104.23188681391548</v>
      </c>
      <c r="K119">
        <f t="shared" si="20"/>
        <v>104.23188681391548</v>
      </c>
    </row>
    <row r="120" spans="1:11" x14ac:dyDescent="0.25">
      <c r="A120">
        <v>1.49000000000002</v>
      </c>
      <c r="B120">
        <f>Table1[[#This Row],[voltage]]*$B$7</f>
        <v>1.3708000000000184</v>
      </c>
      <c r="C120">
        <f t="shared" si="21"/>
        <v>5077.3271082578831</v>
      </c>
      <c r="D120">
        <f>$B$1/($B$2-Table1[[#This Row],[voltage]])</f>
        <v>2248.7883683360401</v>
      </c>
      <c r="E120">
        <f t="shared" si="22"/>
        <v>4.4975767366720799E-2</v>
      </c>
      <c r="F120">
        <f t="shared" si="18"/>
        <v>-3.1016314372183711</v>
      </c>
      <c r="G120">
        <f t="shared" si="23"/>
        <v>-7.0491623573144802E-4</v>
      </c>
      <c r="H120">
        <f t="shared" si="24"/>
        <v>2.6491001989490822E-3</v>
      </c>
      <c r="I120">
        <f t="shared" si="25"/>
        <v>377.48666524456399</v>
      </c>
      <c r="J120">
        <f t="shared" si="19"/>
        <v>104.33666524456402</v>
      </c>
      <c r="K120">
        <f t="shared" si="20"/>
        <v>104.33666524456402</v>
      </c>
    </row>
    <row r="121" spans="1:11" x14ac:dyDescent="0.25">
      <c r="A121">
        <v>1.48000000000002</v>
      </c>
      <c r="B121">
        <f>Table1[[#This Row],[voltage]]*$B$7</f>
        <v>1.3616000000000184</v>
      </c>
      <c r="C121">
        <f t="shared" si="21"/>
        <v>5111.633372502869</v>
      </c>
      <c r="D121">
        <f>$B$1/($B$2-Table1[[#This Row],[voltage]])</f>
        <v>2241.5458937198214</v>
      </c>
      <c r="E121">
        <f t="shared" si="22"/>
        <v>4.4830917874396428E-2</v>
      </c>
      <c r="F121">
        <f t="shared" si="18"/>
        <v>-3.1048572464672533</v>
      </c>
      <c r="G121">
        <f t="shared" si="23"/>
        <v>-7.0564937419710302E-4</v>
      </c>
      <c r="H121">
        <f t="shared" si="24"/>
        <v>2.6483670604834273E-3</v>
      </c>
      <c r="I121">
        <f t="shared" si="25"/>
        <v>377.59116359703631</v>
      </c>
      <c r="J121">
        <f t="shared" si="19"/>
        <v>104.44116359703634</v>
      </c>
      <c r="K121">
        <f t="shared" si="20"/>
        <v>104.44116359703634</v>
      </c>
    </row>
    <row r="122" spans="1:11" x14ac:dyDescent="0.25">
      <c r="A122">
        <v>1.47000000000002</v>
      </c>
      <c r="B122">
        <f>Table1[[#This Row],[voltage]]*$B$7</f>
        <v>1.3524000000000185</v>
      </c>
      <c r="C122">
        <f t="shared" si="21"/>
        <v>5146.4063886423428</v>
      </c>
      <c r="D122">
        <f>$B$1/($B$2-Table1[[#This Row],[voltage]])</f>
        <v>2234.3499197431925</v>
      </c>
      <c r="E122">
        <f t="shared" si="22"/>
        <v>4.4686998394863849E-2</v>
      </c>
      <c r="F122">
        <f t="shared" si="18"/>
        <v>-3.108072683321228</v>
      </c>
      <c r="G122">
        <f t="shared" si="23"/>
        <v>-7.0638015530027909E-4</v>
      </c>
      <c r="H122">
        <f t="shared" si="24"/>
        <v>2.6476362793802512E-3</v>
      </c>
      <c r="I122">
        <f t="shared" si="25"/>
        <v>377.69538353435627</v>
      </c>
      <c r="J122">
        <f t="shared" si="19"/>
        <v>104.54538353435629</v>
      </c>
      <c r="K122">
        <f t="shared" si="20"/>
        <v>104.54538353435629</v>
      </c>
    </row>
    <row r="123" spans="1:11" x14ac:dyDescent="0.25">
      <c r="A123">
        <v>1.4600000000000199</v>
      </c>
      <c r="B123">
        <f>Table1[[#This Row],[voltage]]*$B$7</f>
        <v>1.3432000000000184</v>
      </c>
      <c r="C123">
        <f t="shared" si="21"/>
        <v>5181.6557474686606</v>
      </c>
      <c r="D123">
        <f>$B$1/($B$2-Table1[[#This Row],[voltage]])</f>
        <v>2227.2000000000144</v>
      </c>
      <c r="E123">
        <f t="shared" si="22"/>
        <v>4.4544000000000285E-2</v>
      </c>
      <c r="F123">
        <f t="shared" si="18"/>
        <v>-3.111277814270176</v>
      </c>
      <c r="G123">
        <f t="shared" si="23"/>
        <v>-7.0710859415231276E-4</v>
      </c>
      <c r="H123">
        <f t="shared" si="24"/>
        <v>2.6469078405282178E-3</v>
      </c>
      <c r="I123">
        <f t="shared" si="25"/>
        <v>377.79932670434027</v>
      </c>
      <c r="J123">
        <f t="shared" si="19"/>
        <v>104.6493267043403</v>
      </c>
      <c r="K123">
        <f t="shared" si="20"/>
        <v>104.6493267043403</v>
      </c>
    </row>
    <row r="124" spans="1:11" x14ac:dyDescent="0.25">
      <c r="A124">
        <v>1.4500000000000199</v>
      </c>
      <c r="B124">
        <f>Table1[[#This Row],[voltage]]*$B$7</f>
        <v>1.3340000000000185</v>
      </c>
      <c r="C124">
        <f t="shared" si="21"/>
        <v>5217.3913043477542</v>
      </c>
      <c r="D124">
        <f>$B$1/($B$2-Table1[[#This Row],[voltage]])</f>
        <v>2220.0956937799183</v>
      </c>
      <c r="E124">
        <f t="shared" si="22"/>
        <v>4.4401913875598366E-2</v>
      </c>
      <c r="F124">
        <f t="shared" si="18"/>
        <v>-3.1144727051666954</v>
      </c>
      <c r="G124">
        <f t="shared" si="23"/>
        <v>-7.0783470571970345E-4</v>
      </c>
      <c r="H124">
        <f t="shared" si="24"/>
        <v>2.6461817289608267E-3</v>
      </c>
      <c r="I124">
        <f t="shared" si="25"/>
        <v>377.90299473978558</v>
      </c>
      <c r="J124">
        <f t="shared" si="19"/>
        <v>104.75299473978561</v>
      </c>
      <c r="K124">
        <f t="shared" si="20"/>
        <v>104.75299473978561</v>
      </c>
    </row>
    <row r="125" spans="1:11" x14ac:dyDescent="0.25">
      <c r="A125">
        <v>1.4400000000000199</v>
      </c>
      <c r="B125">
        <f>Table1[[#This Row],[voltage]]*$B$7</f>
        <v>1.3248000000000184</v>
      </c>
      <c r="C125">
        <f t="shared" si="21"/>
        <v>5253.6231884057242</v>
      </c>
      <c r="D125">
        <f>$B$1/($B$2-Table1[[#This Row],[voltage]])</f>
        <v>2213.0365659777567</v>
      </c>
      <c r="E125">
        <f t="shared" si="22"/>
        <v>4.4260731319555137E-2</v>
      </c>
      <c r="F125">
        <f t="shared" si="18"/>
        <v>-3.117657421234215</v>
      </c>
      <c r="G125">
        <f t="shared" si="23"/>
        <v>-7.0855850482595792E-4</v>
      </c>
      <c r="H125">
        <f t="shared" si="24"/>
        <v>2.6454579298545722E-3</v>
      </c>
      <c r="I125">
        <f t="shared" si="25"/>
        <v>378.00638925865383</v>
      </c>
      <c r="J125">
        <f t="shared" si="19"/>
        <v>104.85638925865385</v>
      </c>
      <c r="K125">
        <f t="shared" si="20"/>
        <v>104.85638925865385</v>
      </c>
    </row>
    <row r="126" spans="1:11" x14ac:dyDescent="0.25">
      <c r="A126">
        <v>1.4300000000000199</v>
      </c>
      <c r="B126">
        <f>Table1[[#This Row],[voltage]]*$B$7</f>
        <v>1.3156000000000183</v>
      </c>
      <c r="C126">
        <f t="shared" si="21"/>
        <v>5290.3618121008685</v>
      </c>
      <c r="D126">
        <f>$B$1/($B$2-Table1[[#This Row],[voltage]])</f>
        <v>2206.0221870047685</v>
      </c>
      <c r="E126">
        <f t="shared" si="22"/>
        <v>4.4120443740095369E-2</v>
      </c>
      <c r="F126">
        <f t="shared" si="18"/>
        <v>-3.1208320270749881</v>
      </c>
      <c r="G126">
        <f t="shared" si="23"/>
        <v>-7.0928000615340641E-4</v>
      </c>
      <c r="H126">
        <f t="shared" si="24"/>
        <v>2.6447364285271239E-3</v>
      </c>
      <c r="I126">
        <f t="shared" si="25"/>
        <v>378.10951186425353</v>
      </c>
      <c r="J126">
        <f t="shared" si="19"/>
        <v>104.95951186425356</v>
      </c>
      <c r="K126">
        <f t="shared" si="20"/>
        <v>104.95951186425356</v>
      </c>
    </row>
    <row r="127" spans="1:11" x14ac:dyDescent="0.25">
      <c r="A127">
        <v>1.4200000000000199</v>
      </c>
      <c r="B127">
        <f>Table1[[#This Row],[voltage]]*$B$7</f>
        <v>1.3064000000000184</v>
      </c>
      <c r="C127">
        <f t="shared" si="21"/>
        <v>5327.6178812001699</v>
      </c>
      <c r="D127">
        <f>$B$1/($B$2-Table1[[#This Row],[voltage]])</f>
        <v>2199.0521327014358</v>
      </c>
      <c r="E127">
        <f t="shared" si="22"/>
        <v>4.3981042654028718E-2</v>
      </c>
      <c r="F127">
        <f t="shared" si="18"/>
        <v>-3.1239965866779507</v>
      </c>
      <c r="G127">
        <f t="shared" si="23"/>
        <v>-7.0999922424498879E-4</v>
      </c>
      <c r="H127">
        <f t="shared" si="24"/>
        <v>2.6440172104355416E-3</v>
      </c>
      <c r="I127">
        <f t="shared" si="25"/>
        <v>378.21236414541823</v>
      </c>
      <c r="J127">
        <f t="shared" si="19"/>
        <v>105.06236414541826</v>
      </c>
      <c r="K127">
        <f t="shared" si="20"/>
        <v>105.06236414541826</v>
      </c>
    </row>
    <row r="128" spans="1:11" x14ac:dyDescent="0.25">
      <c r="A128">
        <v>1.4100000000000199</v>
      </c>
      <c r="B128">
        <f>Table1[[#This Row],[voltage]]*$B$7</f>
        <v>1.2972000000000183</v>
      </c>
      <c r="C128">
        <f t="shared" si="21"/>
        <v>5365.4024051803126</v>
      </c>
      <c r="D128">
        <f>$B$1/($B$2-Table1[[#This Row],[voltage]])</f>
        <v>2192.1259842519821</v>
      </c>
      <c r="E128">
        <f t="shared" si="22"/>
        <v>4.384251968503964E-2</v>
      </c>
      <c r="F128">
        <f t="shared" si="18"/>
        <v>-3.1271511634264666</v>
      </c>
      <c r="G128">
        <f t="shared" si="23"/>
        <v>-7.1071617350601513E-4</v>
      </c>
      <c r="H128">
        <f t="shared" si="24"/>
        <v>2.6433002611745151E-3</v>
      </c>
      <c r="I128">
        <f t="shared" si="25"/>
        <v>378.31494767668329</v>
      </c>
      <c r="J128">
        <f t="shared" si="19"/>
        <v>105.16494767668331</v>
      </c>
      <c r="K128">
        <f t="shared" si="20"/>
        <v>105.16494767668331</v>
      </c>
    </row>
    <row r="129" spans="1:11" x14ac:dyDescent="0.25">
      <c r="A129">
        <v>1.4000000000000199</v>
      </c>
      <c r="B129">
        <f>Table1[[#This Row],[voltage]]*$B$7</f>
        <v>1.2880000000000185</v>
      </c>
      <c r="C129">
        <f t="shared" si="21"/>
        <v>5403.7267080744568</v>
      </c>
      <c r="D129">
        <f>$B$1/($B$2-Table1[[#This Row],[voltage]])</f>
        <v>2185.2433281004846</v>
      </c>
      <c r="E129">
        <f t="shared" si="22"/>
        <v>4.3704866562009691E-2</v>
      </c>
      <c r="F129">
        <f t="shared" si="18"/>
        <v>-3.1302958201059381</v>
      </c>
      <c r="G129">
        <f t="shared" si="23"/>
        <v>-7.1143086820589507E-4</v>
      </c>
      <c r="H129">
        <f t="shared" si="24"/>
        <v>2.6425855664746352E-3</v>
      </c>
      <c r="I129">
        <f t="shared" si="25"/>
        <v>378.41726401845858</v>
      </c>
      <c r="J129">
        <f t="shared" si="19"/>
        <v>105.2672640184586</v>
      </c>
      <c r="K129">
        <f t="shared" si="20"/>
        <v>105.2672640184586</v>
      </c>
    </row>
    <row r="130" spans="1:11" x14ac:dyDescent="0.25">
      <c r="A130">
        <v>1.3900000000000201</v>
      </c>
      <c r="B130">
        <f>Table1[[#This Row],[voltage]]*$B$7</f>
        <v>1.2788000000000186</v>
      </c>
      <c r="C130">
        <f t="shared" si="21"/>
        <v>5442.6024397872216</v>
      </c>
      <c r="D130">
        <f>$B$1/($B$2-Table1[[#This Row],[voltage]])</f>
        <v>2178.4037558685582</v>
      </c>
      <c r="E130">
        <f t="shared" si="22"/>
        <v>4.3568075117371166E-2</v>
      </c>
      <c r="F130">
        <f t="shared" si="18"/>
        <v>-3.1334306189113095</v>
      </c>
      <c r="G130">
        <f t="shared" si="23"/>
        <v>-7.1214332247984311E-4</v>
      </c>
      <c r="H130">
        <f t="shared" si="24"/>
        <v>2.6418731122006874E-3</v>
      </c>
      <c r="I130">
        <f t="shared" si="25"/>
        <v>378.51931471719973</v>
      </c>
      <c r="J130">
        <f t="shared" si="19"/>
        <v>105.36931471719976</v>
      </c>
      <c r="K130">
        <f t="shared" si="20"/>
        <v>105.36931471719976</v>
      </c>
    </row>
    <row r="131" spans="1:11" x14ac:dyDescent="0.25">
      <c r="A131">
        <v>1.3800000000000201</v>
      </c>
      <c r="B131">
        <f>Table1[[#This Row],[voltage]]*$B$7</f>
        <v>1.2696000000000185</v>
      </c>
      <c r="C131">
        <f t="shared" si="21"/>
        <v>5482.0415879016218</v>
      </c>
      <c r="D131">
        <f>$B$1/($B$2-Table1[[#This Row],[voltage]])</f>
        <v>2171.606864274585</v>
      </c>
      <c r="E131">
        <f t="shared" si="22"/>
        <v>4.3432137285491702E-2</v>
      </c>
      <c r="F131">
        <f t="shared" si="18"/>
        <v>-3.1365556214544448</v>
      </c>
      <c r="G131">
        <f t="shared" si="23"/>
        <v>-7.1285355033055559E-4</v>
      </c>
      <c r="H131">
        <f t="shared" si="24"/>
        <v>2.6411628843499746E-3</v>
      </c>
      <c r="I131">
        <f t="shared" si="25"/>
        <v>378.62110130557636</v>
      </c>
      <c r="J131">
        <f t="shared" si="19"/>
        <v>105.47110130557638</v>
      </c>
      <c r="K131">
        <f t="shared" si="20"/>
        <v>105.47110130557638</v>
      </c>
    </row>
    <row r="132" spans="1:11" x14ac:dyDescent="0.25">
      <c r="A132">
        <v>1.3700000000000201</v>
      </c>
      <c r="B132">
        <f>Table1[[#This Row],[voltage]]*$B$7</f>
        <v>1.2604000000000186</v>
      </c>
      <c r="C132">
        <f t="shared" si="21"/>
        <v>5522.0564900030922</v>
      </c>
      <c r="D132">
        <f>$B$1/($B$2-Table1[[#This Row],[voltage]])</f>
        <v>2164.8522550544458</v>
      </c>
      <c r="E132">
        <f t="shared" si="22"/>
        <v>4.3297045101088914E-2</v>
      </c>
      <c r="F132">
        <f t="shared" si="18"/>
        <v>-3.1396708887713944</v>
      </c>
      <c r="G132">
        <f t="shared" si="23"/>
        <v>-7.1356156562986232E-4</v>
      </c>
      <c r="H132">
        <f t="shared" si="24"/>
        <v>2.6404548690506678E-3</v>
      </c>
      <c r="I132">
        <f t="shared" si="25"/>
        <v>378.7226253026372</v>
      </c>
      <c r="J132">
        <f t="shared" si="19"/>
        <v>105.57262530263722</v>
      </c>
      <c r="K132">
        <f t="shared" si="20"/>
        <v>105.57262530263722</v>
      </c>
    </row>
    <row r="133" spans="1:11" x14ac:dyDescent="0.25">
      <c r="A133">
        <v>1.3600000000000201</v>
      </c>
      <c r="B133">
        <f>Table1[[#This Row],[voltage]]*$B$7</f>
        <v>1.2512000000000185</v>
      </c>
      <c r="C133">
        <f t="shared" si="21"/>
        <v>5562.6598465472325</v>
      </c>
      <c r="D133">
        <f>$B$1/($B$2-Table1[[#This Row],[voltage]])</f>
        <v>2158.1395348837341</v>
      </c>
      <c r="E133">
        <f t="shared" si="22"/>
        <v>4.3162790697674681E-2</v>
      </c>
      <c r="F133">
        <f t="shared" si="18"/>
        <v>-3.1427764813295473</v>
      </c>
      <c r="G133">
        <f t="shared" si="23"/>
        <v>-7.1426738212035162E-4</v>
      </c>
      <c r="H133">
        <f t="shared" si="24"/>
        <v>2.6397490525601787E-3</v>
      </c>
      <c r="I133">
        <f t="shared" si="25"/>
        <v>378.82388821397365</v>
      </c>
      <c r="J133">
        <f t="shared" si="19"/>
        <v>105.67388821397367</v>
      </c>
      <c r="K133">
        <f t="shared" si="20"/>
        <v>105.67388821397367</v>
      </c>
    </row>
    <row r="134" spans="1:11" x14ac:dyDescent="0.25">
      <c r="A134">
        <v>1.3500000000000201</v>
      </c>
      <c r="B134">
        <f>Table1[[#This Row],[voltage]]*$B$7</f>
        <v>1.2420000000000184</v>
      </c>
      <c r="C134">
        <f t="shared" si="21"/>
        <v>5603.8647342994336</v>
      </c>
      <c r="D134">
        <f>$B$1/($B$2-Table1[[#This Row],[voltage]])</f>
        <v>2151.4683153014043</v>
      </c>
      <c r="E134">
        <f t="shared" si="22"/>
        <v>4.3029366306028084E-2</v>
      </c>
      <c r="F134">
        <f t="shared" si="18"/>
        <v>-3.1458724590346754</v>
      </c>
      <c r="G134">
        <f t="shared" si="23"/>
        <v>-7.1497101341697164E-4</v>
      </c>
      <c r="H134">
        <f t="shared" si="24"/>
        <v>2.6390454212635588E-3</v>
      </c>
      <c r="I134">
        <f t="shared" si="25"/>
        <v>378.92489153188052</v>
      </c>
      <c r="J134">
        <f t="shared" si="19"/>
        <v>105.77489153188054</v>
      </c>
      <c r="K134">
        <f t="shared" si="20"/>
        <v>105.77489153188054</v>
      </c>
    </row>
    <row r="135" spans="1:11" x14ac:dyDescent="0.25">
      <c r="A135">
        <v>1.3400000000000201</v>
      </c>
      <c r="B135">
        <f>Table1[[#This Row],[voltage]]*$B$7</f>
        <v>1.2328000000000185</v>
      </c>
      <c r="C135">
        <f t="shared" si="21"/>
        <v>5645.6846203762943</v>
      </c>
      <c r="D135">
        <f>$B$1/($B$2-Table1[[#This Row],[voltage]])</f>
        <v>2144.8382126348361</v>
      </c>
      <c r="E135">
        <f t="shared" si="22"/>
        <v>4.2896764252696722E-2</v>
      </c>
      <c r="F135">
        <f t="shared" si="18"/>
        <v>-3.1489588812378648</v>
      </c>
      <c r="G135">
        <f t="shared" si="23"/>
        <v>-7.1567247300860569E-4</v>
      </c>
      <c r="H135">
        <f t="shared" si="24"/>
        <v>2.6383439616719248E-3</v>
      </c>
      <c r="I135">
        <f t="shared" si="25"/>
        <v>379.02563673551407</v>
      </c>
      <c r="J135">
        <f t="shared" si="19"/>
        <v>105.87563673551409</v>
      </c>
      <c r="K135">
        <f t="shared" si="20"/>
        <v>105.87563673551409</v>
      </c>
    </row>
    <row r="136" spans="1:11" x14ac:dyDescent="0.25">
      <c r="A136">
        <v>1.3300000000000201</v>
      </c>
      <c r="B136">
        <f>Table1[[#This Row],[voltage]]*$B$7</f>
        <v>1.2236000000000185</v>
      </c>
      <c r="C136">
        <f t="shared" si="21"/>
        <v>5688.1333769204766</v>
      </c>
      <c r="D136">
        <f>$B$1/($B$2-Table1[[#This Row],[voltage]])</f>
        <v>2138.2488479262806</v>
      </c>
      <c r="E136">
        <f t="shared" si="22"/>
        <v>4.2764976958525609E-2</v>
      </c>
      <c r="F136">
        <f t="shared" si="18"/>
        <v>-3.1520358067423442</v>
      </c>
      <c r="G136">
        <f t="shared" si="23"/>
        <v>-7.1637177425962369E-4</v>
      </c>
      <c r="H136">
        <f t="shared" si="24"/>
        <v>2.6376446604209065E-3</v>
      </c>
      <c r="I136">
        <f t="shared" si="25"/>
        <v>379.12612529104786</v>
      </c>
      <c r="J136">
        <f t="shared" si="19"/>
        <v>105.97612529104788</v>
      </c>
      <c r="K136">
        <f t="shared" si="20"/>
        <v>105.97612529104788</v>
      </c>
    </row>
    <row r="137" spans="1:11" x14ac:dyDescent="0.25">
      <c r="A137">
        <v>1.32000000000003</v>
      </c>
      <c r="B137">
        <f>Table1[[#This Row],[voltage]]*$B$7</f>
        <v>1.2144000000000277</v>
      </c>
      <c r="C137">
        <f t="shared" si="21"/>
        <v>5731.225296442557</v>
      </c>
      <c r="D137">
        <f>$B$1/($B$2-Table1[[#This Row],[voltage]])</f>
        <v>2131.699846860663</v>
      </c>
      <c r="E137">
        <f t="shared" si="22"/>
        <v>4.2633996937213259E-2</v>
      </c>
      <c r="F137">
        <f t="shared" si="18"/>
        <v>-3.1551032938102028</v>
      </c>
      <c r="G137">
        <f t="shared" si="23"/>
        <v>-7.1706893041140977E-4</v>
      </c>
      <c r="H137">
        <f t="shared" si="24"/>
        <v>2.6369475042691205E-3</v>
      </c>
      <c r="I137">
        <f t="shared" si="25"/>
        <v>379.22635865182639</v>
      </c>
      <c r="J137">
        <f t="shared" si="19"/>
        <v>106.07635865182641</v>
      </c>
      <c r="K137">
        <f t="shared" si="20"/>
        <v>106.07635865182641</v>
      </c>
    </row>
    <row r="138" spans="1:11" x14ac:dyDescent="0.25">
      <c r="A138">
        <v>1.31000000000003</v>
      </c>
      <c r="B138">
        <f>Table1[[#This Row],[voltage]]*$B$7</f>
        <v>1.2052000000000276</v>
      </c>
      <c r="C138">
        <f t="shared" si="21"/>
        <v>5774.9751078657819</v>
      </c>
      <c r="D138">
        <f>$B$1/($B$2-Table1[[#This Row],[voltage]])</f>
        <v>2125.190839694676</v>
      </c>
      <c r="E138">
        <f t="shared" si="22"/>
        <v>4.250381679389352E-2</v>
      </c>
      <c r="F138">
        <f t="shared" si="18"/>
        <v>-3.1581614001690239</v>
      </c>
      <c r="G138">
        <f t="shared" si="23"/>
        <v>-7.1776395458386904E-4</v>
      </c>
      <c r="H138">
        <f t="shared" si="24"/>
        <v>2.6362524800966612E-3</v>
      </c>
      <c r="I138">
        <f t="shared" si="25"/>
        <v>379.32633825851684</v>
      </c>
      <c r="J138">
        <f t="shared" si="19"/>
        <v>106.17633825851686</v>
      </c>
      <c r="K138">
        <f t="shared" si="20"/>
        <v>106.17633825851686</v>
      </c>
    </row>
    <row r="139" spans="1:11" x14ac:dyDescent="0.25">
      <c r="A139">
        <v>1.30000000000003</v>
      </c>
      <c r="B139">
        <f>Table1[[#This Row],[voltage]]*$B$7</f>
        <v>1.1960000000000277</v>
      </c>
      <c r="C139">
        <f t="shared" si="21"/>
        <v>5819.3979933109022</v>
      </c>
      <c r="D139">
        <f>$B$1/($B$2-Table1[[#This Row],[voltage]])</f>
        <v>2118.7214611872341</v>
      </c>
      <c r="E139">
        <f t="shared" si="22"/>
        <v>4.2374429223744681E-2</v>
      </c>
      <c r="F139">
        <f t="shared" si="18"/>
        <v>-3.1612101830183823</v>
      </c>
      <c r="G139">
        <f t="shared" si="23"/>
        <v>-7.1845685977690507E-4</v>
      </c>
      <c r="H139">
        <f t="shared" si="24"/>
        <v>2.6355595749036251E-3</v>
      </c>
      <c r="I139">
        <f t="shared" si="25"/>
        <v>379.42606553925731</v>
      </c>
      <c r="J139">
        <f t="shared" si="19"/>
        <v>106.27606553925733</v>
      </c>
      <c r="K139">
        <f t="shared" si="20"/>
        <v>106.27606553925733</v>
      </c>
    </row>
    <row r="140" spans="1:11" x14ac:dyDescent="0.25">
      <c r="A140">
        <v>1.29000000000003</v>
      </c>
      <c r="B140">
        <f>Table1[[#This Row],[voltage]]*$B$7</f>
        <v>1.1868000000000276</v>
      </c>
      <c r="C140">
        <f t="shared" si="21"/>
        <v>5864.5096056621487</v>
      </c>
      <c r="D140">
        <f>$B$1/($B$2-Table1[[#This Row],[voltage]])</f>
        <v>2112.2913505311271</v>
      </c>
      <c r="E140">
        <f t="shared" si="22"/>
        <v>4.2245827010622544E-2</v>
      </c>
      <c r="F140">
        <f t="shared" si="18"/>
        <v>-3.164249699036279</v>
      </c>
      <c r="G140">
        <f t="shared" si="23"/>
        <v>-7.1914765887188159E-4</v>
      </c>
      <c r="H140">
        <f t="shared" si="24"/>
        <v>2.6348687758086485E-3</v>
      </c>
      <c r="I140">
        <f t="shared" si="25"/>
        <v>379.5255419098043</v>
      </c>
      <c r="J140">
        <f t="shared" si="19"/>
        <v>106.37554190980433</v>
      </c>
      <c r="K140">
        <f t="shared" si="20"/>
        <v>106.37554190980433</v>
      </c>
    </row>
    <row r="141" spans="1:11" x14ac:dyDescent="0.25">
      <c r="A141">
        <v>1.28000000000003</v>
      </c>
      <c r="B141">
        <f>Table1[[#This Row],[voltage]]*$B$7</f>
        <v>1.1776000000000277</v>
      </c>
      <c r="C141">
        <f t="shared" si="21"/>
        <v>5910.3260869563828</v>
      </c>
      <c r="D141">
        <f>$B$1/($B$2-Table1[[#This Row],[voltage]])</f>
        <v>2105.9001512859495</v>
      </c>
      <c r="E141">
        <f t="shared" si="22"/>
        <v>4.2118003025718991E-2</v>
      </c>
      <c r="F141">
        <f t="shared" si="18"/>
        <v>-3.1672800043854581</v>
      </c>
      <c r="G141">
        <f t="shared" si="23"/>
        <v>-7.1983636463305862E-4</v>
      </c>
      <c r="H141">
        <f t="shared" si="24"/>
        <v>2.6341800700474716E-3</v>
      </c>
      <c r="I141">
        <f t="shared" si="25"/>
        <v>379.62476877367715</v>
      </c>
      <c r="J141">
        <f t="shared" si="19"/>
        <v>106.47476877367717</v>
      </c>
      <c r="K141">
        <f t="shared" si="20"/>
        <v>106.47476877367717</v>
      </c>
    </row>
    <row r="142" spans="1:11" x14ac:dyDescent="0.25">
      <c r="A142">
        <v>1.27000000000003</v>
      </c>
      <c r="B142">
        <f>Table1[[#This Row],[voltage]]*$B$7</f>
        <v>1.1684000000000276</v>
      </c>
      <c r="C142">
        <f t="shared" si="21"/>
        <v>5956.8640876410782</v>
      </c>
      <c r="D142">
        <f>$B$1/($B$2-Table1[[#This Row],[voltage]])</f>
        <v>2099.5475113122361</v>
      </c>
      <c r="E142">
        <f t="shared" si="22"/>
        <v>4.1990950226244723E-2</v>
      </c>
      <c r="F142">
        <f t="shared" si="18"/>
        <v>-3.1703011547196347</v>
      </c>
      <c r="G142">
        <f t="shared" si="23"/>
        <v>-7.2052298970900791E-4</v>
      </c>
      <c r="H142">
        <f t="shared" si="24"/>
        <v>2.6334934449715225E-3</v>
      </c>
      <c r="I142">
        <f t="shared" si="25"/>
        <v>379.72374752230058</v>
      </c>
      <c r="J142">
        <f t="shared" si="19"/>
        <v>106.57374752230061</v>
      </c>
      <c r="K142">
        <f t="shared" si="20"/>
        <v>106.57374752230061</v>
      </c>
    </row>
    <row r="143" spans="1:11" x14ac:dyDescent="0.25">
      <c r="A143">
        <v>1.26000000000003</v>
      </c>
      <c r="B143">
        <f>Table1[[#This Row],[voltage]]*$B$7</f>
        <v>1.1592000000000275</v>
      </c>
      <c r="C143">
        <f t="shared" si="21"/>
        <v>6004.1407867493399</v>
      </c>
      <c r="D143">
        <f>$B$1/($B$2-Table1[[#This Row],[voltage]])</f>
        <v>2093.2330827067858</v>
      </c>
      <c r="E143">
        <f t="shared" si="22"/>
        <v>4.1864661654135715E-2</v>
      </c>
      <c r="F143">
        <f t="shared" si="18"/>
        <v>-3.1733132051896265</v>
      </c>
      <c r="G143">
        <f t="shared" si="23"/>
        <v>-7.2120754663400604E-4</v>
      </c>
      <c r="H143">
        <f t="shared" si="24"/>
        <v>2.6328088880465243E-3</v>
      </c>
      <c r="I143">
        <f t="shared" si="25"/>
        <v>379.82247953514542</v>
      </c>
      <c r="J143">
        <f t="shared" si="19"/>
        <v>106.67247953514544</v>
      </c>
      <c r="K143">
        <f t="shared" si="20"/>
        <v>106.67247953514544</v>
      </c>
    </row>
    <row r="144" spans="1:11" x14ac:dyDescent="0.25">
      <c r="A144">
        <v>1.25000000000003</v>
      </c>
      <c r="B144">
        <f>Table1[[#This Row],[voltage]]*$B$7</f>
        <v>1.1500000000000277</v>
      </c>
      <c r="C144">
        <f t="shared" si="21"/>
        <v>6052.1739130433325</v>
      </c>
      <c r="D144">
        <f>$B$1/($B$2-Table1[[#This Row],[voltage]])</f>
        <v>2086.9565217391491</v>
      </c>
      <c r="E144">
        <f t="shared" si="22"/>
        <v>4.173913043478298E-2</v>
      </c>
      <c r="F144">
        <f t="shared" si="18"/>
        <v>-3.176316210449396</v>
      </c>
      <c r="G144">
        <f t="shared" si="23"/>
        <v>-7.2189004782940817E-4</v>
      </c>
      <c r="H144">
        <f t="shared" si="24"/>
        <v>2.6321263868511221E-3</v>
      </c>
      <c r="I144">
        <f t="shared" si="25"/>
        <v>379.92096617986675</v>
      </c>
      <c r="J144">
        <f t="shared" si="19"/>
        <v>106.77096617986678</v>
      </c>
      <c r="K144">
        <f t="shared" si="20"/>
        <v>106.77096617986678</v>
      </c>
    </row>
    <row r="145" spans="1:11" x14ac:dyDescent="0.25">
      <c r="A145">
        <v>1.24000000000003</v>
      </c>
      <c r="B145">
        <f>Table1[[#This Row],[voltage]]*$B$7</f>
        <v>1.1408000000000276</v>
      </c>
      <c r="C145">
        <f t="shared" si="21"/>
        <v>6100.9817671807787</v>
      </c>
      <c r="D145">
        <f>$B$1/($B$2-Table1[[#This Row],[voltage]])</f>
        <v>2080.7174887892565</v>
      </c>
      <c r="E145">
        <f t="shared" si="22"/>
        <v>4.1614349775785132E-2</v>
      </c>
      <c r="F145">
        <f t="shared" si="18"/>
        <v>-3.1793102246620006</v>
      </c>
      <c r="G145">
        <f t="shared" si="23"/>
        <v>-7.225705056050001E-4</v>
      </c>
      <c r="H145">
        <f t="shared" si="24"/>
        <v>2.6314459290755301E-3</v>
      </c>
      <c r="I145">
        <f t="shared" si="25"/>
        <v>380.01920881244035</v>
      </c>
      <c r="J145">
        <f t="shared" si="19"/>
        <v>106.86920881244038</v>
      </c>
      <c r="K145">
        <f t="shared" si="20"/>
        <v>106.86920881244038</v>
      </c>
    </row>
    <row r="146" spans="1:11" x14ac:dyDescent="0.25">
      <c r="A146">
        <v>1.23000000000003</v>
      </c>
      <c r="B146">
        <f>Table1[[#This Row],[voltage]]*$B$7</f>
        <v>1.1316000000000277</v>
      </c>
      <c r="C146">
        <f t="shared" si="21"/>
        <v>6150.5832449627342</v>
      </c>
      <c r="D146">
        <f>$B$1/($B$2-Table1[[#This Row],[voltage]])</f>
        <v>2074.5156482861585</v>
      </c>
      <c r="E146">
        <f t="shared" si="22"/>
        <v>4.149031296572317E-2</v>
      </c>
      <c r="F146">
        <f t="shared" si="18"/>
        <v>-3.1822953015054538</v>
      </c>
      <c r="G146">
        <f t="shared" si="23"/>
        <v>-7.2324893216033038E-4</v>
      </c>
      <c r="H146">
        <f t="shared" si="24"/>
        <v>2.6307675025201999E-3</v>
      </c>
      <c r="I146">
        <f t="shared" si="25"/>
        <v>380.11720877729738</v>
      </c>
      <c r="J146">
        <f t="shared" si="19"/>
        <v>106.9672087772974</v>
      </c>
      <c r="K146">
        <f t="shared" si="20"/>
        <v>106.9672087772974</v>
      </c>
    </row>
    <row r="147" spans="1:11" x14ac:dyDescent="0.25">
      <c r="A147">
        <v>1.2200000000000299</v>
      </c>
      <c r="B147">
        <f>Table1[[#This Row],[voltage]]*$B$7</f>
        <v>1.1224000000000276</v>
      </c>
      <c r="C147">
        <f t="shared" ref="C147:C178" si="26">$B$1/B147</f>
        <v>6200.9978617247225</v>
      </c>
      <c r="D147">
        <f>$B$1/($B$2-Table1[[#This Row],[voltage]])</f>
        <v>2068.350668647864</v>
      </c>
      <c r="E147">
        <f t="shared" ref="E147:E178" si="27">D147/$B$4</f>
        <v>4.1367013372957284E-2</v>
      </c>
      <c r="F147">
        <f t="shared" si="18"/>
        <v>-3.1852714941784996</v>
      </c>
      <c r="G147">
        <f t="shared" ref="G147:G178" si="28">(1/$B$6)*F147</f>
        <v>-7.2392533958602265E-4</v>
      </c>
      <c r="H147">
        <f t="shared" ref="H147:H178" si="29">G147+((1/($B$5+273.15)))</f>
        <v>2.6300910950945076E-3</v>
      </c>
      <c r="I147">
        <f t="shared" ref="I147:I155" si="30">1/H147</f>
        <v>380.21496740745658</v>
      </c>
      <c r="J147">
        <f t="shared" si="19"/>
        <v>107.06496740745661</v>
      </c>
      <c r="K147">
        <f t="shared" si="20"/>
        <v>107.06496740745661</v>
      </c>
    </row>
    <row r="148" spans="1:11" x14ac:dyDescent="0.25">
      <c r="A148">
        <v>1.2100000000000299</v>
      </c>
      <c r="B148">
        <f>Table1[[#This Row],[voltage]]*$B$7</f>
        <v>1.1132000000000275</v>
      </c>
      <c r="C148">
        <f t="shared" si="26"/>
        <v>6252.2457779373235</v>
      </c>
      <c r="D148">
        <f>$B$1/($B$2-Table1[[#This Row],[voltage]])</f>
        <v>2062.2222222222408</v>
      </c>
      <c r="E148">
        <f t="shared" si="27"/>
        <v>4.1244444444444819E-2</v>
      </c>
      <c r="F148">
        <f t="shared" ref="F148:F155" si="31">LN(E148)</f>
        <v>-3.1882388554063019</v>
      </c>
      <c r="G148">
        <f t="shared" si="28"/>
        <v>-7.2459973986506866E-4</v>
      </c>
      <c r="H148">
        <f t="shared" si="29"/>
        <v>2.6294166948154615E-3</v>
      </c>
      <c r="I148">
        <f t="shared" si="30"/>
        <v>380.31248602465507</v>
      </c>
      <c r="J148">
        <f t="shared" ref="J148:J155" si="32">I148-273.15</f>
        <v>107.1624860246551</v>
      </c>
      <c r="K148">
        <f t="shared" ref="K148:K155" si="33">J148/1</f>
        <v>107.1624860246551</v>
      </c>
    </row>
    <row r="149" spans="1:11" x14ac:dyDescent="0.25">
      <c r="A149">
        <v>1.2000000000000299</v>
      </c>
      <c r="B149">
        <f>Table1[[#This Row],[voltage]]*$B$7</f>
        <v>1.1040000000000276</v>
      </c>
      <c r="C149">
        <f t="shared" si="26"/>
        <v>6304.3478260867987</v>
      </c>
      <c r="D149">
        <f>$B$1/($B$2-Table1[[#This Row],[voltage]])</f>
        <v>2056.1299852289694</v>
      </c>
      <c r="E149">
        <f t="shared" si="27"/>
        <v>4.1122599704579391E-2</v>
      </c>
      <c r="F149">
        <f t="shared" si="31"/>
        <v>-3.1911974374460472</v>
      </c>
      <c r="G149">
        <f t="shared" si="28"/>
        <v>-7.2527214487410165E-4</v>
      </c>
      <c r="H149">
        <f t="shared" si="29"/>
        <v>2.6287442898064286E-3</v>
      </c>
      <c r="I149">
        <f t="shared" si="30"/>
        <v>380.40976593947693</v>
      </c>
      <c r="J149">
        <f t="shared" si="32"/>
        <v>107.25976593947695</v>
      </c>
      <c r="K149">
        <f t="shared" si="33"/>
        <v>107.25976593947695</v>
      </c>
    </row>
    <row r="150" spans="1:11" x14ac:dyDescent="0.25">
      <c r="A150">
        <v>1.1900000000000299</v>
      </c>
      <c r="B150">
        <f>Table1[[#This Row],[voltage]]*$B$7</f>
        <v>1.0948000000000275</v>
      </c>
      <c r="C150">
        <f t="shared" si="26"/>
        <v>6357.3255389110564</v>
      </c>
      <c r="D150">
        <f>$B$1/($B$2-Table1[[#This Row],[voltage]])</f>
        <v>2050.0736377025219</v>
      </c>
      <c r="E150">
        <f t="shared" si="27"/>
        <v>4.1001472754050437E-2</v>
      </c>
      <c r="F150">
        <f t="shared" si="31"/>
        <v>-3.1941472920924685</v>
      </c>
      <c r="G150">
        <f t="shared" si="28"/>
        <v>-7.2594256638465189E-4</v>
      </c>
      <c r="H150">
        <f t="shared" si="29"/>
        <v>2.6280738682958786E-3</v>
      </c>
      <c r="I150">
        <f t="shared" si="30"/>
        <v>380.50680845148003</v>
      </c>
      <c r="J150">
        <f t="shared" si="32"/>
        <v>107.35680845148005</v>
      </c>
      <c r="K150">
        <f t="shared" si="33"/>
        <v>107.35680845148005</v>
      </c>
    </row>
    <row r="151" spans="1:11" x14ac:dyDescent="0.25">
      <c r="A151">
        <v>1.1800000000000299</v>
      </c>
      <c r="B151">
        <f>Table1[[#This Row],[voltage]]*$B$7</f>
        <v>1.0856000000000277</v>
      </c>
      <c r="C151">
        <f t="shared" si="26"/>
        <v>6411.2011790713177</v>
      </c>
      <c r="D151">
        <f>$B$1/($B$2-Table1[[#This Row],[voltage]])</f>
        <v>2044.0528634361413</v>
      </c>
      <c r="E151">
        <f t="shared" si="27"/>
        <v>4.0881057268722827E-2</v>
      </c>
      <c r="F151">
        <f t="shared" si="31"/>
        <v>-3.1970884706832847</v>
      </c>
      <c r="G151">
        <f t="shared" si="28"/>
        <v>-7.2661101606438284E-4</v>
      </c>
      <c r="H151">
        <f t="shared" si="29"/>
        <v>2.6274054186161476E-3</v>
      </c>
      <c r="I151">
        <f t="shared" si="30"/>
        <v>380.60361484932127</v>
      </c>
      <c r="J151">
        <f t="shared" si="32"/>
        <v>107.4536148493213</v>
      </c>
      <c r="K151">
        <f t="shared" si="33"/>
        <v>107.4536148493213</v>
      </c>
    </row>
    <row r="152" spans="1:11" x14ac:dyDescent="0.25">
      <c r="A152">
        <v>1.1700000000000299</v>
      </c>
      <c r="B152">
        <f>Table1[[#This Row],[voltage]]*$B$7</f>
        <v>1.0764000000000276</v>
      </c>
      <c r="C152">
        <f t="shared" si="26"/>
        <v>6465.9977703454306</v>
      </c>
      <c r="D152">
        <f>$B$1/($B$2-Table1[[#This Row],[voltage]])</f>
        <v>2038.0673499268116</v>
      </c>
      <c r="E152">
        <f t="shared" si="27"/>
        <v>4.076134699853623E-2</v>
      </c>
      <c r="F152">
        <f t="shared" si="31"/>
        <v>-3.2000210241045624</v>
      </c>
      <c r="G152">
        <f t="shared" si="28"/>
        <v>-7.2727750547830962E-4</v>
      </c>
      <c r="H152">
        <f t="shared" si="29"/>
        <v>2.6267389292022208E-3</v>
      </c>
      <c r="I152">
        <f t="shared" si="30"/>
        <v>380.70018641087972</v>
      </c>
      <c r="J152">
        <f t="shared" si="32"/>
        <v>107.55018641087975</v>
      </c>
      <c r="K152">
        <f t="shared" si="33"/>
        <v>107.55018641087975</v>
      </c>
    </row>
    <row r="153" spans="1:11" x14ac:dyDescent="0.25">
      <c r="A153">
        <v>1.1600000000000299</v>
      </c>
      <c r="B153">
        <f>Table1[[#This Row],[voltage]]*$B$7</f>
        <v>1.0672000000000275</v>
      </c>
      <c r="C153">
        <f t="shared" si="26"/>
        <v>6521.7391304346147</v>
      </c>
      <c r="D153">
        <f>$B$1/($B$2-Table1[[#This Row],[voltage]])</f>
        <v>2032.1167883211856</v>
      </c>
      <c r="E153">
        <f t="shared" si="27"/>
        <v>4.0642335766423711E-2</v>
      </c>
      <c r="F153">
        <f t="shared" si="31"/>
        <v>-3.2029450027959978</v>
      </c>
      <c r="G153">
        <f t="shared" si="28"/>
        <v>-7.2794204608999952E-4</v>
      </c>
      <c r="H153">
        <f t="shared" si="29"/>
        <v>2.6260743885905308E-3</v>
      </c>
      <c r="I153">
        <f t="shared" si="30"/>
        <v>380.79652440337799</v>
      </c>
      <c r="J153">
        <f t="shared" si="32"/>
        <v>107.64652440337801</v>
      </c>
      <c r="K153">
        <f t="shared" si="33"/>
        <v>107.64652440337801</v>
      </c>
    </row>
    <row r="154" spans="1:11" x14ac:dyDescent="0.25">
      <c r="A154">
        <v>1.1500000000000301</v>
      </c>
      <c r="B154">
        <f>Table1[[#This Row],[voltage]]*$B$7</f>
        <v>1.0580000000000278</v>
      </c>
      <c r="C154">
        <f t="shared" si="26"/>
        <v>6578.4499054818689</v>
      </c>
      <c r="D154">
        <f>$B$1/($B$2-Table1[[#This Row],[voltage]])</f>
        <v>2026.2008733624632</v>
      </c>
      <c r="E154">
        <f t="shared" si="27"/>
        <v>4.0524017467249263E-2</v>
      </c>
      <c r="F154">
        <f t="shared" si="31"/>
        <v>-3.2058604567561217</v>
      </c>
      <c r="G154">
        <f t="shared" si="28"/>
        <v>-7.2860464926275499E-4</v>
      </c>
      <c r="H154">
        <f t="shared" si="29"/>
        <v>2.6254117854177753E-3</v>
      </c>
      <c r="I154">
        <f t="shared" si="30"/>
        <v>380.8926300835023</v>
      </c>
      <c r="J154">
        <f t="shared" si="32"/>
        <v>107.74263008350232</v>
      </c>
      <c r="K154">
        <f t="shared" si="33"/>
        <v>107.74263008350232</v>
      </c>
    </row>
    <row r="155" spans="1:11" x14ac:dyDescent="0.25">
      <c r="A155">
        <v>1.1400000000000301</v>
      </c>
      <c r="B155">
        <f>Table1[[#This Row],[voltage]]*$B$7</f>
        <v>1.0488000000000277</v>
      </c>
      <c r="C155">
        <f t="shared" si="26"/>
        <v>6636.1556064071474</v>
      </c>
      <c r="D155">
        <f>$B$1/($B$2-Table1[[#This Row],[voltage]])</f>
        <v>2020.3193033381888</v>
      </c>
      <c r="E155">
        <f t="shared" si="27"/>
        <v>4.0406386066763778E-2</v>
      </c>
      <c r="F155">
        <f t="shared" si="31"/>
        <v>-3.2087674355474309</v>
      </c>
      <c r="G155">
        <f t="shared" si="28"/>
        <v>-7.2926532626077978E-4</v>
      </c>
      <c r="H155">
        <f t="shared" si="29"/>
        <v>2.6247511084197504E-3</v>
      </c>
      <c r="I155">
        <f t="shared" si="30"/>
        <v>380.9885046975204</v>
      </c>
      <c r="J155">
        <f t="shared" si="32"/>
        <v>107.83850469752042</v>
      </c>
      <c r="K155">
        <f t="shared" si="33"/>
        <v>107.83850469752042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stein 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Roaster</dc:creator>
  <cp:lastModifiedBy>Roaster</cp:lastModifiedBy>
  <dcterms:created xsi:type="dcterms:W3CDTF">2019-04-14T01:15:29Z</dcterms:created>
  <dcterms:modified xsi:type="dcterms:W3CDTF">2019-06-12T05:26:00Z</dcterms:modified>
</cp:coreProperties>
</file>