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E929F060-A0BA-45F5-B13B-029C0F899D7E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48" i="1"/>
  <c r="O54" i="1"/>
  <c r="M53" i="1"/>
  <c r="M54" i="1" s="1"/>
  <c r="E45" i="1" s="1"/>
  <c r="H45" i="1" s="1"/>
  <c r="M47" i="1"/>
  <c r="M48" i="1" s="1"/>
  <c r="E37" i="1" s="1"/>
  <c r="M41" i="1"/>
  <c r="M42" i="1" s="1"/>
  <c r="H38" i="1"/>
  <c r="H31" i="1"/>
  <c r="H28" i="1"/>
  <c r="H26" i="1"/>
  <c r="H25" i="1"/>
  <c r="H24" i="1"/>
  <c r="H27" i="1"/>
  <c r="G24" i="1"/>
  <c r="H23" i="1"/>
  <c r="H36" i="1"/>
  <c r="M33" i="1"/>
  <c r="M34" i="1" s="1"/>
  <c r="M20" i="1"/>
  <c r="M21" i="1" s="1"/>
  <c r="M22" i="1" s="1"/>
  <c r="E44" i="1" s="1"/>
  <c r="H44" i="1" s="1"/>
  <c r="N3" i="1"/>
  <c r="N4" i="1"/>
  <c r="M11" i="1"/>
  <c r="M12" i="1" s="1"/>
  <c r="M13" i="1" s="1"/>
  <c r="E41" i="1" s="1"/>
  <c r="H37" i="1" l="1"/>
  <c r="E39" i="1"/>
  <c r="H39" i="1" s="1"/>
  <c r="I24" i="1"/>
  <c r="F24" i="1" s="1"/>
  <c r="D25" i="1" s="1"/>
  <c r="G25" i="1" s="1"/>
  <c r="I25" i="1" s="1"/>
  <c r="M35" i="1"/>
  <c r="E35" i="1" s="1"/>
  <c r="H35" i="1" s="1"/>
  <c r="H41" i="1"/>
  <c r="H33" i="1"/>
  <c r="H34" i="1"/>
  <c r="H30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2" i="1"/>
  <c r="H40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7" i="1" l="1"/>
  <c r="G27" i="1" s="1"/>
  <c r="I27" i="1" s="1"/>
  <c r="F27" i="1" s="1"/>
  <c r="D28" i="1" s="1"/>
  <c r="G28" i="1" s="1"/>
  <c r="I28" i="1" s="1"/>
  <c r="F28" i="1" s="1"/>
  <c r="D29" i="1" s="1"/>
  <c r="G29" i="1" s="1"/>
  <c r="I29" i="1" s="1"/>
  <c r="F29" i="1" s="1"/>
  <c r="D30" i="1" s="1"/>
  <c r="I4" i="1"/>
  <c r="F4" i="1" s="1"/>
  <c r="D5" i="1" s="1"/>
  <c r="G5" i="1" s="1"/>
  <c r="I5" i="1" l="1"/>
  <c r="F5" i="1" s="1"/>
  <c r="D6" i="1" s="1"/>
  <c r="G6" i="1" s="1"/>
  <c r="I6" i="1" l="1"/>
  <c r="F6" i="1" s="1"/>
  <c r="D7" i="1" s="1"/>
  <c r="G7" i="1" s="1"/>
  <c r="I7" i="1" l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30" i="1" l="1"/>
  <c r="I30" i="1" s="1"/>
  <c r="F30" i="1" s="1"/>
  <c r="D23" i="1"/>
  <c r="G23" i="1" s="1"/>
  <c r="I23" i="1" s="1"/>
  <c r="F23" i="1" s="1"/>
  <c r="D31" i="1" l="1"/>
  <c r="G31" i="1" s="1"/>
  <c r="I31" i="1" s="1"/>
  <c r="F31" i="1" s="1"/>
  <c r="D32" i="1" l="1"/>
  <c r="G32" i="1" s="1"/>
  <c r="I32" i="1" s="1"/>
  <c r="F32" i="1" s="1"/>
  <c r="D33" i="1" s="1"/>
  <c r="G33" i="1" s="1"/>
  <c r="I33" i="1" s="1"/>
  <c r="F33" i="1" s="1"/>
  <c r="D34" i="1" s="1"/>
  <c r="G34" i="1" l="1"/>
  <c r="I34" i="1" s="1"/>
  <c r="F34" i="1" s="1"/>
  <c r="D35" i="1" s="1"/>
  <c r="G35" i="1" s="1"/>
  <c r="I35" i="1" s="1"/>
  <c r="F35" i="1" s="1"/>
  <c r="D36" i="1" l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l="1"/>
  <c r="I39" i="1" s="1"/>
  <c r="F39" i="1" s="1"/>
  <c r="D40" i="1" l="1"/>
  <c r="G40" i="1" s="1"/>
  <c r="I40" i="1" s="1"/>
  <c r="F40" i="1" s="1"/>
  <c r="D41" i="1" s="1"/>
  <c r="G41" i="1" s="1"/>
  <c r="I41" i="1" s="1"/>
  <c r="F41" i="1" s="1"/>
</calcChain>
</file>

<file path=xl/sharedStrings.xml><?xml version="1.0" encoding="utf-8"?>
<sst xmlns="http://schemas.openxmlformats.org/spreadsheetml/2006/main" count="211" uniqueCount="171">
  <si>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</si>
  <si>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</si>
  <si>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</si>
  <si>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</si>
  <si>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</si>
  <si>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</si>
  <si>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</si>
  <si>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</si>
  <si>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</si>
  <si>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</si>
  <si>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</si>
  <si>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</si>
  <si>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</si>
  <si>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</si>
  <si>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</si>
  <si>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</si>
  <si>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</si>
  <si>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</si>
  <si>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</si>
  <si>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</si>
  <si>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</si>
  <si>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</si>
  <si>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</si>
  <si>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</si>
  <si>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</si>
  <si>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</si>
  <si>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</si>
  <si>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</si>
  <si>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</si>
  <si>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</si>
  <si>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</si>
  <si>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</si>
  <si>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</si>
  <si>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</si>
  <si>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</si>
  <si>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</si>
  <si>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</si>
  <si>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</si>
  <si>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</si>
  <si>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</si>
  <si>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</si>
  <si>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</si>
  <si>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</si>
  <si>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</si>
  <si>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</si>
  <si>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</si>
  <si>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</si>
  <si>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</si>
  <si>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</si>
  <si>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</si>
  <si>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</si>
  <si>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</si>
  <si>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</si>
  <si>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</si>
  <si>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</si>
  <si>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</si>
  <si>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</si>
  <si>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</si>
  <si>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</si>
  <si>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</si>
  <si>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</si>
  <si>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</si>
  <si>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</si>
  <si>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</si>
  <si>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</si>
  <si>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</si>
  <si>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</si>
  <si>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</si>
  <si>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</si>
  <si>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</si>
  <si>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</si>
  <si>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</si>
  <si>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</si>
  <si>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</si>
  <si>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</si>
  <si>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</si>
  <si>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</si>
  <si>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</si>
  <si>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</si>
  <si>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</si>
  <si>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</si>
  <si>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</si>
  <si>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</si>
  <si>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</si>
  <si>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</si>
  <si>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</si>
  <si>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</si>
  <si>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</si>
  <si>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</si>
  <si>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</si>
  <si>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</si>
  <si>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</si>
  <si>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</si>
  <si>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</si>
  <si>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</si>
  <si>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</si>
  <si>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</si>
  <si>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</si>
  <si>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</si>
  <si>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</si>
  <si>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</si>
  <si>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</si>
  <si>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</si>
  <si>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</si>
  <si>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</si>
  <si>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</si>
  <si>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</si>
  <si>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</si>
  <si>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</si>
  <si>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</si>
  <si>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</si>
  <si>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</si>
  <si>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</si>
  <si>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</si>
  <si>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</si>
  <si>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</si>
  <si>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</si>
  <si>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</si>
  <si>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</si>
  <si>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</si>
  <si>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</si>
  <si>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</si>
  <si>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</si>
  <si>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</si>
  <si>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</si>
  <si>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</si>
  <si>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</si>
  <si>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</si>
  <si>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</si>
  <si>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</si>
  <si>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</si>
  <si>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</si>
  <si>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</si>
  <si>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</si>
  <si>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</si>
  <si>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</si>
  <si>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</si>
  <si>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</si>
  <si>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</si>
  <si>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</si>
  <si>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</si>
  <si>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</si>
  <si>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</si>
  <si>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</si>
  <si>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</si>
  <si>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</si>
  <si>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</si>
  <si>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</si>
  <si>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</si>
  <si>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</si>
  <si>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</si>
  <si>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</si>
  <si>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</si>
  <si>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</si>
  <si>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</si>
  <si>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</si>
  <si>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</si>
  <si>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Sound RAM (YM2419)</t>
  </si>
  <si>
    <t>0x04E0</t>
  </si>
  <si>
    <t>Music RAM (YM Player)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</si>
  <si>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</si>
  <si>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</si>
  <si>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</si>
  <si>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</si>
  <si>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</si>
  <si>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</si>
  <si>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</si>
  <si>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</si>
  <si>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</si>
  <si>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</si>
  <si>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This really only needs 9 bits?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</si>
</sst>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5" borderId="3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5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9" fillId="0" borderId="0" xfId="0" applyFont="1"/>
    <xf numFmtId="0" fontId="7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64"/>
  <sheetViews>
    <sheetView tabSelected="1" topLeftCell="A19" zoomScale="115" zoomScaleNormal="115" workbookViewId="0">
      <selection activeCell="M46" sqref="M46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152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153</v>
      </c>
      <c r="C4" s="26" t="s">
        <v>44</v>
      </c>
      <c r="D4" s="24" t="str">
        <f t="shared" ref="D4:D41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55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58</v>
      </c>
      <c r="M8" s="29">
        <v>4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52</v>
      </c>
      <c r="M9" s="19">
        <v>16</v>
      </c>
      <c r="N9" s="19" t="s">
        <v>82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53</v>
      </c>
      <c r="M10" s="19">
        <v>32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30" t="s">
        <v>63</v>
      </c>
      <c r="M11" s="30">
        <f>M9*M10</f>
        <v>512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19" t="s">
        <v>64</v>
      </c>
      <c r="M12" s="19">
        <f>M11/8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30" t="s">
        <v>145</v>
      </c>
      <c r="M13" s="30">
        <f>M12*M8</f>
        <v>256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  <c r="L15" s="21" t="s">
        <v>59</v>
      </c>
      <c r="N15" s="19" t="s">
        <v>154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9" t="s">
        <v>65</v>
      </c>
      <c r="M16" s="29">
        <v>64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19" t="s">
        <v>66</v>
      </c>
      <c r="M17" s="19">
        <v>16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67</v>
      </c>
      <c r="M18" s="19">
        <v>16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68</v>
      </c>
      <c r="M19" s="19">
        <v>8</v>
      </c>
      <c r="N19" s="19" t="s">
        <v>168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1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69</v>
      </c>
      <c r="M20" s="30">
        <f>M17*M18*M19</f>
        <v>2048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70</v>
      </c>
      <c r="M21" s="19">
        <f>M20/8</f>
        <v>256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146</v>
      </c>
      <c r="M22" s="30">
        <f>M16*M21</f>
        <v>16384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60</v>
      </c>
    </row>
    <row r="25" spans="2:14" x14ac:dyDescent="0.2">
      <c r="B25" s="25"/>
      <c r="C25" s="49"/>
      <c r="D25" s="24" t="str">
        <f t="shared" ref="D25:D30" si="29">F24</f>
        <v>0x8A10</v>
      </c>
      <c r="E25" s="24" t="s">
        <v>87</v>
      </c>
      <c r="F25" s="24" t="str">
        <f>_xlfn.CONCAT("0x",DEC2HEX(I25))</f>
        <v>0x8A20</v>
      </c>
      <c r="G25" s="24">
        <f t="shared" ref="G25:G27" si="30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62</v>
      </c>
      <c r="M25" s="29">
        <v>32</v>
      </c>
    </row>
    <row r="26" spans="2:14" x14ac:dyDescent="0.2">
      <c r="B26" s="25"/>
      <c r="C26" s="49"/>
      <c r="D26" s="24" t="str">
        <f t="shared" si="29"/>
        <v>0x8A20</v>
      </c>
      <c r="E26" s="24" t="s">
        <v>87</v>
      </c>
      <c r="F26" s="24" t="str">
        <f>_xlfn.CONCAT("0x",DEC2HEX(I26))</f>
        <v>0x8A30</v>
      </c>
      <c r="G26" s="24">
        <f t="shared" si="30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32" t="s">
        <v>79</v>
      </c>
      <c r="M26" s="19">
        <v>1</v>
      </c>
    </row>
    <row r="27" spans="2:14" x14ac:dyDescent="0.2">
      <c r="B27" s="25"/>
      <c r="C27" s="27"/>
      <c r="D27" s="28" t="str">
        <f t="shared" si="29"/>
        <v>0x8A30</v>
      </c>
      <c r="E27" s="28" t="s">
        <v>39</v>
      </c>
      <c r="F27" s="28" t="str">
        <f t="shared" ref="F27" si="31">_xlfn.CONCAT("0x",DEC2HEX(I27))</f>
        <v>0x8B00</v>
      </c>
      <c r="G27" s="28">
        <f t="shared" si="30"/>
        <v>35376</v>
      </c>
      <c r="H27" s="28">
        <f t="shared" ref="H27" si="32">HEX2DEC(MID(E27, 3, LEN(E27)-2))</f>
        <v>208</v>
      </c>
      <c r="I27" s="28">
        <f t="shared" ref="I27" si="33">G27+H27</f>
        <v>35584</v>
      </c>
      <c r="J27" s="28" t="s">
        <v>30</v>
      </c>
      <c r="L27" s="19" t="s">
        <v>166</v>
      </c>
      <c r="M27" s="19">
        <v>1</v>
      </c>
    </row>
    <row r="28" spans="2:14" x14ac:dyDescent="0.2">
      <c r="B28" s="25"/>
      <c r="C28" s="26" t="s">
        <v>156</v>
      </c>
      <c r="D28" s="24" t="str">
        <f t="shared" si="29"/>
        <v>0x8B00</v>
      </c>
      <c r="E28" s="24" t="s">
        <v>87</v>
      </c>
      <c r="F28" s="24" t="str">
        <f>_xlfn.CONCAT("0x",DEC2HEX(I28))</f>
        <v>0x8B10</v>
      </c>
      <c r="G28" s="24">
        <f t="shared" ref="G28" si="34">HEX2DEC(MID(D28, 3, LEN(D28)-2))</f>
        <v>35584</v>
      </c>
      <c r="H28" s="24">
        <f t="shared" si="25"/>
        <v>16</v>
      </c>
      <c r="I28" s="24">
        <f>G28+H28</f>
        <v>35600</v>
      </c>
      <c r="J28" s="24" t="s">
        <v>157</v>
      </c>
      <c r="L28" s="19" t="s">
        <v>169</v>
      </c>
      <c r="M28" s="19">
        <v>2</v>
      </c>
    </row>
    <row r="29" spans="2:14" x14ac:dyDescent="0.2">
      <c r="B29" s="25"/>
      <c r="C29" s="31"/>
      <c r="D29" s="24" t="str">
        <f t="shared" si="29"/>
        <v>0x8B10</v>
      </c>
      <c r="E29" s="24" t="s">
        <v>87</v>
      </c>
      <c r="F29" s="24" t="str">
        <f>_xlfn.CONCAT("0x",DEC2HEX(I29))</f>
        <v>0x8B20</v>
      </c>
      <c r="G29" s="24">
        <f t="shared" ref="G29" si="35">HEX2DEC(MID(D29, 3, LEN(D29)-2))</f>
        <v>35600</v>
      </c>
      <c r="H29" s="24">
        <f t="shared" ref="H29" si="36">HEX2DEC(MID(E29, 3, LEN(E29)-2))</f>
        <v>16</v>
      </c>
      <c r="I29" s="24">
        <f>G29+H29</f>
        <v>35616</v>
      </c>
      <c r="J29" s="24" t="s">
        <v>159</v>
      </c>
      <c r="L29" s="48" t="s">
        <v>167</v>
      </c>
      <c r="M29" s="48">
        <v>0</v>
      </c>
    </row>
    <row r="30" spans="2:14" x14ac:dyDescent="0.2">
      <c r="B30" s="25"/>
      <c r="C30" s="33"/>
      <c r="D30" s="28" t="str">
        <f t="shared" si="29"/>
        <v>0x8B20</v>
      </c>
      <c r="E30" s="28" t="s">
        <v>158</v>
      </c>
      <c r="F30" s="28" t="str">
        <f t="shared" ref="F30" si="37">_xlfn.CONCAT("0x",DEC2HEX(I30))</f>
        <v>0x9000</v>
      </c>
      <c r="G30" s="28">
        <f t="shared" ref="G30" si="38">HEX2DEC(MID(D30, 3, LEN(D30)-2))</f>
        <v>35616</v>
      </c>
      <c r="H30" s="28">
        <f t="shared" ref="H30" si="39">HEX2DEC(MID(E30, 3, LEN(E30)-2))</f>
        <v>1248</v>
      </c>
      <c r="I30" s="28">
        <f t="shared" ref="I30" si="40">G30+H30</f>
        <v>36864</v>
      </c>
      <c r="J30" s="28" t="s">
        <v>30</v>
      </c>
      <c r="L30" s="32" t="s">
        <v>72</v>
      </c>
      <c r="M30" s="19">
        <v>12</v>
      </c>
      <c r="N30" s="19" t="s">
        <v>170</v>
      </c>
    </row>
    <row r="31" spans="2:14" x14ac:dyDescent="0.2">
      <c r="B31" s="25"/>
      <c r="C31" s="34" t="s">
        <v>48</v>
      </c>
      <c r="D31" s="24" t="str">
        <f t="shared" si="1"/>
        <v>0x9000</v>
      </c>
      <c r="E31" s="24" t="s">
        <v>8</v>
      </c>
      <c r="F31" s="24" t="str">
        <f>_xlfn.CONCAT("0x",DEC2HEX(I31))</f>
        <v>0x9800</v>
      </c>
      <c r="G31" s="24">
        <f>HEX2DEC(MID(D31, 3, LEN(D31)-2))</f>
        <v>36864</v>
      </c>
      <c r="H31" s="24">
        <f t="shared" si="25"/>
        <v>2048</v>
      </c>
      <c r="I31" s="24">
        <f>G31+H31</f>
        <v>38912</v>
      </c>
      <c r="J31" s="24" t="s">
        <v>9</v>
      </c>
      <c r="L31" s="32" t="s">
        <v>81</v>
      </c>
      <c r="M31" s="19">
        <v>6</v>
      </c>
    </row>
    <row r="32" spans="2:14" x14ac:dyDescent="0.2">
      <c r="B32" s="25"/>
      <c r="C32" s="36"/>
      <c r="D32" s="24" t="str">
        <f t="shared" si="1"/>
        <v>0x9800</v>
      </c>
      <c r="E32" s="24" t="s">
        <v>8</v>
      </c>
      <c r="F32" s="24" t="str">
        <f>_xlfn.CONCAT("0x",DEC2HEX(I32))</f>
        <v>0xA000</v>
      </c>
      <c r="G32" s="24">
        <f>HEX2DEC(MID(D32, 3, LEN(D32)-2))</f>
        <v>38912</v>
      </c>
      <c r="H32" s="24">
        <f>HEX2DEC(MID(E32, 3, LEN(E32)-2))</f>
        <v>2048</v>
      </c>
      <c r="I32" s="24">
        <f>G32+H32</f>
        <v>40960</v>
      </c>
      <c r="J32" s="24" t="s">
        <v>46</v>
      </c>
      <c r="L32" s="32" t="s">
        <v>71</v>
      </c>
      <c r="M32" s="19">
        <v>10</v>
      </c>
      <c r="N32" s="19" t="s">
        <v>170</v>
      </c>
    </row>
    <row r="33" spans="2:14" ht="15" customHeight="1" x14ac:dyDescent="0.2">
      <c r="B33" s="25"/>
      <c r="C33" s="36"/>
      <c r="D33" s="24" t="str">
        <f t="shared" si="1"/>
        <v>0xA000</v>
      </c>
      <c r="E33" s="24" t="s">
        <v>8</v>
      </c>
      <c r="F33" s="24" t="str">
        <f t="shared" ref="F33" si="41">_xlfn.CONCAT("0x",DEC2HEX(I33))</f>
        <v>0xA800</v>
      </c>
      <c r="G33" s="24">
        <f t="shared" ref="G33" si="42">HEX2DEC(MID(D33, 3, LEN(D33)-2))</f>
        <v>40960</v>
      </c>
      <c r="H33" s="24">
        <f t="shared" ref="H33" si="43">HEX2DEC(MID(E33, 3, LEN(E33)-2))</f>
        <v>2048</v>
      </c>
      <c r="I33" s="24">
        <f t="shared" ref="I33" si="44">G33+H33</f>
        <v>43008</v>
      </c>
      <c r="J33" s="24" t="s">
        <v>45</v>
      </c>
      <c r="L33" s="30" t="s">
        <v>4</v>
      </c>
      <c r="M33" s="30">
        <f>SUM(M26:M32)</f>
        <v>32</v>
      </c>
      <c r="N33" s="35"/>
    </row>
    <row r="34" spans="2:14" x14ac:dyDescent="0.2">
      <c r="B34" s="25"/>
      <c r="C34" s="37"/>
      <c r="D34" s="24" t="str">
        <f t="shared" si="1"/>
        <v>0xA800</v>
      </c>
      <c r="E34" s="24" t="s">
        <v>8</v>
      </c>
      <c r="F34" s="24" t="str">
        <f t="shared" ref="F34" si="45">_xlfn.CONCAT("0x",DEC2HEX(I34))</f>
        <v>0xB000</v>
      </c>
      <c r="G34" s="24">
        <f t="shared" ref="G34" si="46">HEX2DEC(MID(D34, 3, LEN(D34)-2))</f>
        <v>43008</v>
      </c>
      <c r="H34" s="24">
        <f t="shared" ref="H34" si="47">HEX2DEC(MID(E34, 3, LEN(E34)-2))</f>
        <v>2048</v>
      </c>
      <c r="I34" s="24">
        <f t="shared" ref="I34" si="48">G34+H34</f>
        <v>45056</v>
      </c>
      <c r="J34" s="24" t="s">
        <v>47</v>
      </c>
      <c r="L34" s="19" t="s">
        <v>3</v>
      </c>
      <c r="M34" s="19">
        <f>M33/8</f>
        <v>4</v>
      </c>
    </row>
    <row r="35" spans="2:14" x14ac:dyDescent="0.2">
      <c r="B35" s="25"/>
      <c r="C35" s="38" t="s">
        <v>56</v>
      </c>
      <c r="D35" s="24" t="str">
        <f t="shared" si="1"/>
        <v>0xB000</v>
      </c>
      <c r="E35" s="24" t="str">
        <f>_xlfn.CONCAT("0x",DEC2HEX(M35))</f>
        <v>0x80</v>
      </c>
      <c r="F35" s="24" t="str">
        <f t="shared" ref="F35:F36" si="49">_xlfn.CONCAT("0x",DEC2HEX(I35))</f>
        <v>0xB080</v>
      </c>
      <c r="G35" s="24">
        <f t="shared" ref="G35:G36" si="50">HEX2DEC(MID(D35, 3, LEN(D35)-2))</f>
        <v>45056</v>
      </c>
      <c r="H35" s="24">
        <f t="shared" ref="H35:H36" si="51">HEX2DEC(MID(E35, 3, LEN(E35)-2))</f>
        <v>128</v>
      </c>
      <c r="I35" s="24">
        <f t="shared" ref="I35:I36" si="52">G35+H35</f>
        <v>45184</v>
      </c>
      <c r="J35" s="24" t="s">
        <v>57</v>
      </c>
      <c r="L35" s="30" t="s">
        <v>139</v>
      </c>
      <c r="M35" s="30">
        <f>M25*M34</f>
        <v>128</v>
      </c>
    </row>
    <row r="36" spans="2:14" x14ac:dyDescent="0.2">
      <c r="B36" s="25"/>
      <c r="C36" s="39"/>
      <c r="D36" s="28" t="str">
        <f t="shared" si="1"/>
        <v>0xB080</v>
      </c>
      <c r="E36" s="28" t="s">
        <v>92</v>
      </c>
      <c r="F36" s="28" t="str">
        <f t="shared" si="49"/>
        <v>0xB400</v>
      </c>
      <c r="G36" s="28">
        <f t="shared" si="50"/>
        <v>45184</v>
      </c>
      <c r="H36" s="28">
        <f t="shared" si="51"/>
        <v>896</v>
      </c>
      <c r="I36" s="28">
        <f t="shared" si="52"/>
        <v>46080</v>
      </c>
      <c r="J36" s="28" t="s">
        <v>30</v>
      </c>
    </row>
    <row r="37" spans="2:14" x14ac:dyDescent="0.2">
      <c r="B37" s="25"/>
      <c r="C37" s="39"/>
      <c r="D37" s="24" t="str">
        <f t="shared" ref="D37:D38" si="53">F36</f>
        <v>0xB400</v>
      </c>
      <c r="E37" s="24" t="str">
        <f>_xlfn.CONCAT("0x",DEC2HEX(M48))</f>
        <v>0x4</v>
      </c>
      <c r="F37" s="24" t="str">
        <f t="shared" ref="F37:F38" si="54">_xlfn.CONCAT("0x",DEC2HEX(I37))</f>
        <v>0xB404</v>
      </c>
      <c r="G37" s="24">
        <f t="shared" ref="G37:G38" si="55">HEX2DEC(MID(D37, 3, LEN(D37)-2))</f>
        <v>46080</v>
      </c>
      <c r="H37" s="24">
        <f t="shared" ref="H37:H38" si="56">HEX2DEC(MID(E37, 3, LEN(E37)-2))</f>
        <v>4</v>
      </c>
      <c r="I37" s="24">
        <f t="shared" ref="I37:I38" si="57">G37+H37</f>
        <v>46084</v>
      </c>
      <c r="J37" s="24" t="s">
        <v>91</v>
      </c>
      <c r="L37" s="21" t="s">
        <v>73</v>
      </c>
      <c r="M37" s="19" t="s">
        <v>136</v>
      </c>
    </row>
    <row r="38" spans="2:14" x14ac:dyDescent="0.2">
      <c r="B38" s="25"/>
      <c r="C38" s="39"/>
      <c r="D38" s="28" t="str">
        <f t="shared" si="53"/>
        <v>0xB404</v>
      </c>
      <c r="E38" s="28" t="s">
        <v>132</v>
      </c>
      <c r="F38" s="28" t="str">
        <f t="shared" si="54"/>
        <v>0xB800</v>
      </c>
      <c r="G38" s="28">
        <f t="shared" si="55"/>
        <v>46084</v>
      </c>
      <c r="H38" s="28">
        <f t="shared" si="56"/>
        <v>1020</v>
      </c>
      <c r="I38" s="28">
        <f t="shared" si="57"/>
        <v>47104</v>
      </c>
      <c r="J38" s="28" t="s">
        <v>30</v>
      </c>
      <c r="L38" s="19" t="s">
        <v>80</v>
      </c>
      <c r="M38" s="19">
        <v>2</v>
      </c>
    </row>
    <row r="39" spans="2:14" x14ac:dyDescent="0.2">
      <c r="B39" s="25"/>
      <c r="C39" s="40"/>
      <c r="D39" s="24" t="str">
        <f>F38</f>
        <v>0xB800</v>
      </c>
      <c r="E39" s="24" t="str">
        <f>_xlfn.CONCAT("0x",DEC2HEX(M42))</f>
        <v>0x800</v>
      </c>
      <c r="F39" s="24" t="str">
        <f>_xlfn.CONCAT("0x",DEC2HEX(I39))</f>
        <v>0xC000</v>
      </c>
      <c r="G39" s="24">
        <f t="shared" ref="G39:H41" si="58">HEX2DEC(MID(D39, 3, LEN(D39)-2))</f>
        <v>47104</v>
      </c>
      <c r="H39" s="24">
        <f t="shared" si="58"/>
        <v>2048</v>
      </c>
      <c r="I39" s="24">
        <f>G39+H39</f>
        <v>49152</v>
      </c>
      <c r="J39" s="24" t="s">
        <v>76</v>
      </c>
      <c r="L39" s="19" t="s">
        <v>74</v>
      </c>
      <c r="M39" s="19">
        <v>512</v>
      </c>
    </row>
    <row r="40" spans="2:14" x14ac:dyDescent="0.2">
      <c r="B40" s="41"/>
      <c r="C40" s="42" t="s">
        <v>49</v>
      </c>
      <c r="D40" s="24" t="str">
        <f>F39</f>
        <v>0xC000</v>
      </c>
      <c r="E40" s="24" t="s">
        <v>6</v>
      </c>
      <c r="F40" s="24" t="str">
        <f>_xlfn.CONCAT("0x",DEC2HEX(I40))</f>
        <v>0x10000</v>
      </c>
      <c r="G40" s="24">
        <f t="shared" si="58"/>
        <v>49152</v>
      </c>
      <c r="H40" s="24">
        <f t="shared" si="58"/>
        <v>16384</v>
      </c>
      <c r="I40" s="24">
        <f>G40+H40</f>
        <v>65536</v>
      </c>
      <c r="J40" s="24" t="s">
        <v>19</v>
      </c>
      <c r="L40" s="29" t="s">
        <v>75</v>
      </c>
      <c r="M40" s="29">
        <v>16</v>
      </c>
    </row>
    <row r="41" spans="2:14" x14ac:dyDescent="0.2">
      <c r="B41" s="43" t="s">
        <v>144</v>
      </c>
      <c r="C41" s="45" t="s">
        <v>55</v>
      </c>
      <c r="D41" s="24" t="str">
        <f t="shared" si="1"/>
        <v>0x10000</v>
      </c>
      <c r="E41" s="24" t="str">
        <f>_xlfn.CONCAT("0x",DEC2HEX(M13))</f>
        <v>0x100</v>
      </c>
      <c r="F41" s="24" t="str">
        <f>_xlfn.CONCAT("0x",DEC2HEX(I41))</f>
        <v>0x10100</v>
      </c>
      <c r="G41" s="24">
        <f t="shared" si="58"/>
        <v>65536</v>
      </c>
      <c r="H41" s="24">
        <f t="shared" si="58"/>
        <v>256</v>
      </c>
      <c r="I41" s="24">
        <f>G41+H41</f>
        <v>65792</v>
      </c>
      <c r="J41" s="24" t="s">
        <v>54</v>
      </c>
      <c r="L41" s="19" t="s">
        <v>148</v>
      </c>
      <c r="M41" s="19">
        <f>M38*M39*M40</f>
        <v>16384</v>
      </c>
    </row>
    <row r="42" spans="2:14" x14ac:dyDescent="0.2">
      <c r="B42" s="44" t="s">
        <v>143</v>
      </c>
      <c r="L42" s="19" t="s">
        <v>147</v>
      </c>
      <c r="M42" s="19">
        <f>M41/8</f>
        <v>2048</v>
      </c>
    </row>
    <row r="43" spans="2:14" ht="15" x14ac:dyDescent="0.25">
      <c r="B43" s="44"/>
      <c r="C43"/>
      <c r="D43"/>
      <c r="E43"/>
      <c r="F43"/>
      <c r="G43"/>
      <c r="H43"/>
      <c r="I43"/>
      <c r="J43"/>
    </row>
    <row r="44" spans="2:14" x14ac:dyDescent="0.2">
      <c r="B44" s="44"/>
      <c r="C44" s="38" t="s">
        <v>56</v>
      </c>
      <c r="D44" s="24"/>
      <c r="E44" s="24" t="str">
        <f>_xlfn.CONCAT("0x",DEC2HEX(M22))</f>
        <v>0x4000</v>
      </c>
      <c r="F44" s="24"/>
      <c r="G44" s="24"/>
      <c r="H44" s="24">
        <f>HEX2DEC(MID(E44, 3, LEN(E44)-2))</f>
        <v>16384</v>
      </c>
      <c r="I44" s="24"/>
      <c r="J44" s="24" t="s">
        <v>51</v>
      </c>
      <c r="L44" s="21" t="s">
        <v>93</v>
      </c>
      <c r="M44" s="19" t="s">
        <v>133</v>
      </c>
    </row>
    <row r="45" spans="2:14" x14ac:dyDescent="0.2">
      <c r="B45" s="44"/>
      <c r="C45" s="40"/>
      <c r="D45" s="24"/>
      <c r="E45" s="24" t="str">
        <f>_xlfn.CONCAT("0x",DEC2HEX(M54))</f>
        <v>0x800</v>
      </c>
      <c r="F45" s="24"/>
      <c r="G45" s="24"/>
      <c r="H45" s="24">
        <f>HEX2DEC(MID(E45, 3, LEN(E45)-2))</f>
        <v>2048</v>
      </c>
      <c r="I45" s="24" t="s">
        <v>161</v>
      </c>
      <c r="J45" s="24" t="s">
        <v>134</v>
      </c>
      <c r="L45" s="19" t="s">
        <v>62</v>
      </c>
      <c r="M45" s="19">
        <v>32</v>
      </c>
    </row>
    <row r="46" spans="2:14" x14ac:dyDescent="0.2">
      <c r="B46" s="44"/>
      <c r="L46" s="29" t="s">
        <v>4</v>
      </c>
      <c r="M46" s="29">
        <v>1</v>
      </c>
    </row>
    <row r="47" spans="2:14" x14ac:dyDescent="0.2">
      <c r="B47" s="44"/>
      <c r="L47" s="19" t="s">
        <v>140</v>
      </c>
      <c r="M47" s="19">
        <f>M45*M46</f>
        <v>32</v>
      </c>
    </row>
    <row r="48" spans="2:14" x14ac:dyDescent="0.2">
      <c r="B48" s="44"/>
      <c r="C48" s="45" t="s">
        <v>155</v>
      </c>
      <c r="D48" s="24"/>
      <c r="E48" s="24" t="s">
        <v>160</v>
      </c>
      <c r="F48" s="24"/>
      <c r="G48" s="24"/>
      <c r="H48" s="24">
        <f t="shared" ref="H48" si="59">HEX2DEC(MID(E48, 3, LEN(E48)-2))</f>
        <v>131072</v>
      </c>
      <c r="I48" s="24"/>
      <c r="J48" s="24" t="s">
        <v>155</v>
      </c>
      <c r="L48" s="19" t="s">
        <v>139</v>
      </c>
      <c r="M48" s="19">
        <f>M47/8</f>
        <v>4</v>
      </c>
    </row>
    <row r="49" spans="2:16" x14ac:dyDescent="0.2">
      <c r="B49" s="44"/>
    </row>
    <row r="50" spans="2:16" x14ac:dyDescent="0.2">
      <c r="B50" s="44"/>
      <c r="L50" s="21" t="s">
        <v>134</v>
      </c>
      <c r="M50" s="19" t="s">
        <v>137</v>
      </c>
    </row>
    <row r="51" spans="2:16" x14ac:dyDescent="0.2">
      <c r="B51" s="44"/>
      <c r="L51" s="19" t="s">
        <v>135</v>
      </c>
      <c r="M51" s="19">
        <v>512</v>
      </c>
      <c r="N51" s="19" t="s">
        <v>150</v>
      </c>
    </row>
    <row r="52" spans="2:16" x14ac:dyDescent="0.2">
      <c r="B52" s="44"/>
      <c r="L52" s="19" t="s">
        <v>149</v>
      </c>
      <c r="M52" s="29">
        <v>32</v>
      </c>
      <c r="N52" s="19" t="s">
        <v>138</v>
      </c>
    </row>
    <row r="53" spans="2:16" x14ac:dyDescent="0.2">
      <c r="B53" s="44"/>
      <c r="L53" s="30" t="s">
        <v>142</v>
      </c>
      <c r="M53" s="19">
        <f>M51*M52</f>
        <v>16384</v>
      </c>
      <c r="P53" s="19" t="s">
        <v>151</v>
      </c>
    </row>
    <row r="54" spans="2:16" x14ac:dyDescent="0.2">
      <c r="B54" s="44"/>
      <c r="L54" s="19" t="s">
        <v>141</v>
      </c>
      <c r="M54" s="19">
        <f>M53/8</f>
        <v>2048</v>
      </c>
      <c r="O54" s="19">
        <f>384*2</f>
        <v>768</v>
      </c>
    </row>
    <row r="55" spans="2:16" x14ac:dyDescent="0.2">
      <c r="B55" s="44"/>
    </row>
    <row r="56" spans="2:16" x14ac:dyDescent="0.2">
      <c r="B56" s="44"/>
    </row>
    <row r="57" spans="2:16" x14ac:dyDescent="0.2">
      <c r="B57" s="44"/>
    </row>
    <row r="58" spans="2:16" x14ac:dyDescent="0.2">
      <c r="B58" s="44"/>
    </row>
    <row r="59" spans="2:16" x14ac:dyDescent="0.2">
      <c r="B59" s="44"/>
    </row>
    <row r="60" spans="2:16" x14ac:dyDescent="0.2">
      <c r="B60" s="44"/>
    </row>
    <row r="61" spans="2:16" x14ac:dyDescent="0.2">
      <c r="B61" s="44"/>
    </row>
    <row r="62" spans="2:16" x14ac:dyDescent="0.2">
      <c r="B62" s="44"/>
    </row>
    <row r="63" spans="2:16" x14ac:dyDescent="0.2">
      <c r="B63" s="44"/>
    </row>
    <row r="64" spans="2:16" x14ac:dyDescent="0.2">
      <c r="B64" s="46"/>
    </row>
  </sheetData>
  <mergeCells count="1">
    <mergeCell ref="C25:C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topLeftCell="A16" workbookViewId="0">
      <selection activeCell="H21" sqref="H21:I24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9" t="s">
        <v>124</v>
      </c>
      <c r="B1" s="3" t="s">
        <v>125</v>
      </c>
    </row>
    <row r="2" spans="1:7" s="2" customFormat="1" ht="21" x14ac:dyDescent="0.35">
      <c r="A2" s="14"/>
      <c r="B2" s="15"/>
    </row>
    <row r="3" spans="1:7" ht="18.75" x14ac:dyDescent="0.25">
      <c r="A3" s="16" t="s">
        <v>126</v>
      </c>
      <c r="F3" s="16" t="s">
        <v>127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131</v>
      </c>
      <c r="F5" s="11" t="s">
        <v>128</v>
      </c>
      <c r="G5" s="7" t="s">
        <v>130</v>
      </c>
    </row>
    <row r="6" spans="1:7" x14ac:dyDescent="0.25">
      <c r="A6" s="12" t="s">
        <v>95</v>
      </c>
      <c r="B6" s="17" t="s">
        <v>96</v>
      </c>
      <c r="F6" s="12" t="s">
        <v>129</v>
      </c>
      <c r="G6" s="17" t="s">
        <v>96</v>
      </c>
    </row>
    <row r="7" spans="1:7" ht="60" x14ac:dyDescent="0.25">
      <c r="A7" s="11" t="s">
        <v>94</v>
      </c>
      <c r="B7" s="4" t="s">
        <v>98</v>
      </c>
      <c r="F7" s="11"/>
      <c r="G7" s="4"/>
    </row>
    <row r="8" spans="1:7" ht="60" x14ac:dyDescent="0.25">
      <c r="A8" s="12" t="s">
        <v>97</v>
      </c>
      <c r="B8" s="5" t="s">
        <v>99</v>
      </c>
    </row>
    <row r="9" spans="1:7" ht="75" x14ac:dyDescent="0.25">
      <c r="A9" s="12" t="s">
        <v>100</v>
      </c>
      <c r="B9" s="6" t="s">
        <v>101</v>
      </c>
    </row>
    <row r="10" spans="1:7" ht="45" x14ac:dyDescent="0.25">
      <c r="A10" s="12" t="s">
        <v>102</v>
      </c>
      <c r="B10" s="5" t="s">
        <v>103</v>
      </c>
    </row>
    <row r="11" spans="1:7" ht="75" x14ac:dyDescent="0.25">
      <c r="A11" s="11" t="s">
        <v>104</v>
      </c>
      <c r="B11" s="7" t="s">
        <v>105</v>
      </c>
    </row>
    <row r="12" spans="1:7" ht="45" x14ac:dyDescent="0.25">
      <c r="A12" s="12" t="s">
        <v>106</v>
      </c>
      <c r="B12" s="5" t="s">
        <v>111</v>
      </c>
    </row>
    <row r="13" spans="1:7" ht="120" x14ac:dyDescent="0.25">
      <c r="A13" s="11" t="s">
        <v>107</v>
      </c>
      <c r="B13" s="4" t="s">
        <v>108</v>
      </c>
    </row>
    <row r="14" spans="1:7" ht="75" x14ac:dyDescent="0.25">
      <c r="A14" s="12" t="s">
        <v>109</v>
      </c>
      <c r="B14" s="5" t="s">
        <v>110</v>
      </c>
    </row>
    <row r="15" spans="1:7" ht="45" x14ac:dyDescent="0.25">
      <c r="A15" s="11" t="s">
        <v>112</v>
      </c>
      <c r="B15" s="5" t="s">
        <v>113</v>
      </c>
    </row>
    <row r="16" spans="1:7" ht="90" x14ac:dyDescent="0.25">
      <c r="A16" s="12" t="s">
        <v>114</v>
      </c>
      <c r="B16" s="5" t="s">
        <v>115</v>
      </c>
    </row>
    <row r="17" spans="1:9" ht="180" x14ac:dyDescent="0.25">
      <c r="A17" s="11" t="s">
        <v>116</v>
      </c>
      <c r="B17" s="4" t="s">
        <v>117</v>
      </c>
    </row>
    <row r="18" spans="1:9" ht="120" x14ac:dyDescent="0.25">
      <c r="A18" s="11" t="s">
        <v>118</v>
      </c>
      <c r="B18" s="4" t="s">
        <v>119</v>
      </c>
    </row>
    <row r="19" spans="1:9" ht="60" x14ac:dyDescent="0.25">
      <c r="A19" s="11" t="s">
        <v>120</v>
      </c>
      <c r="B19" s="7" t="s">
        <v>121</v>
      </c>
    </row>
    <row r="20" spans="1:9" ht="30" x14ac:dyDescent="0.25">
      <c r="A20" s="11" t="s">
        <v>122</v>
      </c>
      <c r="B20" s="7" t="s">
        <v>123</v>
      </c>
    </row>
    <row r="21" spans="1:9" x14ac:dyDescent="0.25">
      <c r="H21" t="s">
        <v>118</v>
      </c>
      <c r="I21" t="s">
        <v>162</v>
      </c>
    </row>
    <row r="22" spans="1:9" x14ac:dyDescent="0.25">
      <c r="I22" t="s">
        <v>163</v>
      </c>
    </row>
    <row r="23" spans="1:9" x14ac:dyDescent="0.25">
      <c r="I23" s="47" t="s">
        <v>164</v>
      </c>
    </row>
    <row r="24" spans="1:9" x14ac:dyDescent="0.25">
      <c r="I24" t="s">
        <v>165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Casval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2021-12-11T21:12:36Z</dcterms:modified>
</cp:coreProperties>
</file>