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3AC9DA5C-766D-44F5-805C-73D40426A77C}" xr6:coauthVersionLast="47" xr6:coauthVersionMax="47" xr10:uidLastSave="{00000000-0000-0000-0000-000000000000}"/>
  <bookViews>
    <workbookView xWindow="-120" yWindow="-120" windowWidth="29040" windowHeight="17520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H41" i="1"/>
  <c r="H10" i="1"/>
  <c r="H9" i="1"/>
  <c r="H8" i="1"/>
  <c r="H7" i="1"/>
  <c r="H15" i="1"/>
  <c r="H14" i="1"/>
  <c r="N17" i="1"/>
  <c r="O5" i="1"/>
  <c r="O4" i="1"/>
  <c r="O7" i="1" s="1"/>
  <c r="H5" i="1"/>
  <c r="H29" i="1"/>
  <c r="H36" i="1"/>
  <c r="A2" i="4"/>
  <c r="M102" i="1"/>
  <c r="M103" i="1" s="1"/>
  <c r="M104" i="1" s="1"/>
  <c r="M94" i="1"/>
  <c r="M95" i="1" s="1"/>
  <c r="E35" i="1" s="1"/>
  <c r="H35" i="1" s="1"/>
  <c r="M87" i="1"/>
  <c r="M88" i="1" s="1"/>
  <c r="E34" i="1" s="1"/>
  <c r="H34" i="1" l="1"/>
  <c r="M12" i="1"/>
  <c r="M13" i="1" s="1"/>
  <c r="M14" i="1" s="1"/>
  <c r="B2" i="4"/>
  <c r="D2" i="3"/>
  <c r="C2" i="3"/>
  <c r="H56" i="1"/>
  <c r="H30" i="1"/>
  <c r="H32" i="1"/>
  <c r="H55" i="1"/>
  <c r="O70" i="1"/>
  <c r="M78" i="1"/>
  <c r="M79" i="1" s="1"/>
  <c r="E52" i="1" s="1"/>
  <c r="H52" i="1" s="1"/>
  <c r="M72" i="1"/>
  <c r="M73" i="1" s="1"/>
  <c r="E44" i="1" s="1"/>
  <c r="M66" i="1"/>
  <c r="M67" i="1" s="1"/>
  <c r="H45" i="1"/>
  <c r="H37" i="1"/>
  <c r="H31" i="1"/>
  <c r="H27" i="1"/>
  <c r="H26" i="1"/>
  <c r="H25" i="1"/>
  <c r="H28" i="1"/>
  <c r="H43" i="1"/>
  <c r="M58" i="1"/>
  <c r="M59" i="1" s="1"/>
  <c r="M44" i="1"/>
  <c r="M45" i="1" s="1"/>
  <c r="M46" i="1" s="1"/>
  <c r="E51" i="1" s="1"/>
  <c r="H51" i="1" s="1"/>
  <c r="N3" i="1"/>
  <c r="N4" i="1"/>
  <c r="M35" i="1"/>
  <c r="M36" i="1" s="1"/>
  <c r="M37" i="1" s="1"/>
  <c r="E48" i="1" s="1"/>
  <c r="C2" i="4" l="1"/>
  <c r="A5" i="4"/>
  <c r="H44" i="1"/>
  <c r="E46" i="1"/>
  <c r="H46" i="1" s="1"/>
  <c r="M60" i="1"/>
  <c r="E42" i="1" s="1"/>
  <c r="H42" i="1" s="1"/>
  <c r="H48" i="1"/>
  <c r="H39" i="1"/>
  <c r="H40" i="1"/>
  <c r="H33" i="1"/>
  <c r="H24" i="1"/>
  <c r="H22" i="1"/>
  <c r="H20" i="1"/>
  <c r="H18" i="1"/>
  <c r="H16" i="1"/>
  <c r="H12" i="1"/>
  <c r="H4" i="1"/>
  <c r="H6" i="1"/>
  <c r="H11" i="1"/>
  <c r="H13" i="1"/>
  <c r="H17" i="1"/>
  <c r="H19" i="1"/>
  <c r="H21" i="1"/>
  <c r="H23" i="1"/>
  <c r="H38" i="1"/>
  <c r="H47" i="1"/>
  <c r="H3" i="1"/>
  <c r="G3" i="1"/>
  <c r="I3" i="1" l="1"/>
  <c r="F3" i="1" s="1"/>
  <c r="D4" i="1" s="1"/>
  <c r="G4" i="1" l="1"/>
  <c r="I4" i="1" l="1"/>
  <c r="F4" i="1" s="1"/>
  <c r="D5" i="1" l="1"/>
  <c r="G5" i="1" s="1"/>
  <c r="I5" i="1" s="1"/>
  <c r="F5" i="1" s="1"/>
  <c r="D6" i="1" s="1"/>
  <c r="G6" i="1" s="1"/>
  <c r="I6" i="1" s="1"/>
  <c r="F6" i="1" s="1"/>
  <c r="D7" i="1" l="1"/>
  <c r="G7" i="1" s="1"/>
  <c r="I7" i="1" s="1"/>
  <c r="F7" i="1" s="1"/>
  <c r="D8" i="1" s="1"/>
  <c r="G8" i="1" s="1"/>
  <c r="I8" i="1" s="1"/>
  <c r="F8" i="1" s="1"/>
  <c r="D9" i="1" l="1"/>
  <c r="G9" i="1" s="1"/>
  <c r="I9" i="1" s="1"/>
  <c r="F9" i="1" s="1"/>
  <c r="D10" i="1" s="1"/>
  <c r="G10" i="1" s="1"/>
  <c r="I10" i="1" s="1"/>
  <c r="F10" i="1" s="1"/>
  <c r="D11" i="1" s="1"/>
  <c r="G11" i="1" s="1"/>
  <c r="I11" i="1" s="1"/>
  <c r="F11" i="1" s="1"/>
  <c r="D12" i="1" s="1"/>
  <c r="G12" i="1" s="1"/>
  <c r="I12" i="1" s="1"/>
  <c r="F12" i="1" s="1"/>
  <c r="D13" i="1" s="1"/>
  <c r="G13" i="1" s="1"/>
  <c r="I13" i="1" l="1"/>
  <c r="F13" i="1" s="1"/>
  <c r="D14" i="1" s="1"/>
  <c r="G14" i="1" s="1"/>
  <c r="I14" i="1" s="1"/>
  <c r="F14" i="1" s="1"/>
  <c r="D15" i="1" l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D23" i="1" s="1"/>
  <c r="G23" i="1" s="1"/>
  <c r="I23" i="1" l="1"/>
  <c r="F23" i="1" s="1"/>
  <c r="D24" i="1" s="1"/>
  <c r="G24" i="1" l="1"/>
  <c r="I24" i="1" l="1"/>
  <c r="F24" i="1" s="1"/>
  <c r="D25" i="1" s="1"/>
  <c r="G25" i="1" l="1"/>
  <c r="I25" i="1" s="1"/>
  <c r="F25" i="1" s="1"/>
  <c r="D26" i="1" s="1"/>
  <c r="G26" i="1" s="1"/>
  <c r="I26" i="1" s="1"/>
  <c r="F26" i="1" s="1"/>
  <c r="D27" i="1" s="1"/>
  <c r="G27" i="1" s="1"/>
  <c r="I27" i="1" s="1"/>
  <c r="F27" i="1" s="1"/>
  <c r="D28" i="1" s="1"/>
  <c r="G28" i="1" s="1"/>
  <c r="I28" i="1" s="1"/>
  <c r="F28" i="1" s="1"/>
  <c r="D29" i="1" s="1"/>
  <c r="G29" i="1" s="1"/>
  <c r="I29" i="1" s="1"/>
  <c r="F29" i="1" s="1"/>
  <c r="D30" i="1" s="1"/>
  <c r="G30" i="1" s="1"/>
  <c r="I30" i="1" s="1"/>
  <c r="F30" i="1" s="1"/>
  <c r="D31" i="1" s="1"/>
  <c r="G31" i="1" s="1"/>
  <c r="I31" i="1" s="1"/>
  <c r="F31" i="1" s="1"/>
  <c r="D32" i="1" s="1"/>
  <c r="G32" i="1" s="1"/>
  <c r="I32" i="1" s="1"/>
  <c r="F32" i="1" s="1"/>
  <c r="D33" i="1" s="1"/>
  <c r="G33" i="1" s="1"/>
  <c r="I33" i="1" s="1"/>
  <c r="F33" i="1" s="1"/>
  <c r="D34" i="1" l="1"/>
  <c r="G34" i="1" s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D40" i="1" s="1"/>
  <c r="G40" i="1" s="1"/>
  <c r="I40" i="1" s="1"/>
  <c r="F40" i="1" s="1"/>
  <c r="D41" i="1" l="1"/>
  <c r="G41" i="1" s="1"/>
  <c r="I41" i="1" s="1"/>
  <c r="F41" i="1" s="1"/>
  <c r="D42" i="1" s="1"/>
  <c r="G42" i="1" s="1"/>
  <c r="I42" i="1" s="1"/>
  <c r="F42" i="1" s="1"/>
  <c r="D43" i="1" s="1"/>
  <c r="G43" i="1" s="1"/>
  <c r="I43" i="1" s="1"/>
  <c r="F43" i="1" s="1"/>
  <c r="D44" i="1" s="1"/>
  <c r="G44" i="1" s="1"/>
  <c r="I44" i="1" s="1"/>
  <c r="F44" i="1" s="1"/>
  <c r="D45" i="1" s="1"/>
  <c r="G45" i="1" s="1"/>
  <c r="I45" i="1" s="1"/>
  <c r="F45" i="1" s="1"/>
  <c r="D46" i="1" s="1"/>
  <c r="G46" i="1" l="1"/>
  <c r="I46" i="1" s="1"/>
  <c r="F46" i="1" s="1"/>
  <c r="D47" i="1" l="1"/>
  <c r="G47" i="1" s="1"/>
  <c r="I47" i="1" s="1"/>
  <c r="F47" i="1" s="1"/>
  <c r="D48" i="1" s="1"/>
  <c r="G48" i="1" s="1"/>
  <c r="I48" i="1" s="1"/>
  <c r="F48" i="1" s="1"/>
</calcChain>
</file>

<file path=xl/sharedStrings.xml><?xml version="1.0" encoding="utf-8"?>
<sst xmlns="http://schemas.openxmlformats.org/spreadsheetml/2006/main" count="267" uniqueCount="215">
  <si>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</si>
  <si>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</si>
  <si>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</si>
  <si>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</si>
  <si>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</si>
  <si>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</si>
  <si>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</si>
  <si>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</si>
  <si>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</si>
  <si>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</si>
  <si>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</si>
  <si>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</si>
  <si>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</si>
  <si>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</si>
  <si>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</si>
  <si>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</si>
  <si>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</si>
  <si>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Work RAM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</si>
  <si>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</si>
  <si>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</si>
  <si>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</si>
  <si>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</si>
  <si>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</si>
  <si>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</si>
  <si>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</si>
  <si>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</si>
  <si>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</si>
  <si>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</si>
  <si>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</si>
  <si>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Length D</t>
  </si>
  <si>
    <t>Start D</t>
  </si>
  <si>
    <t>End D</t>
  </si>
  <si>
    <t>Start H</t>
  </si>
  <si>
    <t>Length H</t>
  </si>
  <si>
    <t>End H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</si>
  <si>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</si>
  <si>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</si>
  <si>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</si>
  <si>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</si>
  <si>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</si>
  <si>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</si>
  <si>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</si>
  <si>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</si>
  <si>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</si>
  <si>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</si>
  <si>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</si>
  <si>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</si>
  <si>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</si>
  <si>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</si>
  <si>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</si>
  <si>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</si>
  <si>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</si>
  <si>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</si>
  <si>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</si>
  <si>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</si>
  <si>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</si>
  <si>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</si>
  <si>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</si>
  <si>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</si>
  <si>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</si>
  <si>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</si>
  <si>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</si>
  <si>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</si>
  <si>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</si>
  <si>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</si>
  <si>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</si>
  <si>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</si>
  <si>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</si>
  <si>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</si>
  <si>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</si>
  <si>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</si>
  <si>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</si>
  <si>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</si>
  <si>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</si>
  <si>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</si>
  <si>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</si>
  <si>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</si>
  <si>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</si>
  <si>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</si>
  <si>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</si>
  <si>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</si>
  <si>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</si>
  <si>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</si>
  <si>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</si>
  <si>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</si>
  <si>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</si>
  <si>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</si>
  <si>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</si>
  <si>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</si>
  <si>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</si>
  <si>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</si>
  <si>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</si>
  <si>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</si>
  <si>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</si>
  <si>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</si>
  <si>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</si>
  <si>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</si>
  <si>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</si>
  <si>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</si>
  <si>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</si>
  <si>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</si>
  <si>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</si>
  <si>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</si>
  <si>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</si>
  <si>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</si>
  <si>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</si>
  <si>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</si>
  <si>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</si>
  <si>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</si>
  <si>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</si>
  <si>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</si>
  <si>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</si>
  <si>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</si>
  <si>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</si>
  <si>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</si>
  <si>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</si>
  <si>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</si>
  <si>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</si>
  <si>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</si>
  <si>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</si>
  <si>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</si>
  <si>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</si>
  <si>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</si>
  <si>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</si>
  <si>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</si>
  <si>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</si>
  <si>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</si>
  <si>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</si>
  <si>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</si>
  <si>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</si>
  <si>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</si>
  <si>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</si>
  <si>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</si>
  <si>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</si>
  <si>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</si>
  <si>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</si>
  <si>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</si>
  <si>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</si>
  <si>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</si>
  <si>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</si>
  <si>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</si>
  <si>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</si>
  <si>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</si>
  <si>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</si>
  <si>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</si>
  <si>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</si>
  <si>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</si>
  <si>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</si>
  <si>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</si>
  <si>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</si>
  <si>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</si>
  <si>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</si>
  <si>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</si>
  <si>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</si>
  <si>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</si>
  <si>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</si>
  <si>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</si>
  <si>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</si>
  <si>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</si>
  <si>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</si>
  <si>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</si>
  <si>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</si>
  <si>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</si>
  <si>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</si>
  <si>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</si>
  <si>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</si>
  <si>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</si>
  <si>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</si>
  <si>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</si>
  <si>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</si>
  <si>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</si>
  <si>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</si>
  <si>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</si>
  <si>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</si>
  <si>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</si>
  <si>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</si>
  <si>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</si>
  <si>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</si>
  <si>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</si>
  <si>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</si>
  <si>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</si>
  <si>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</si>
  <si>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</si>
  <si>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</si>
  <si>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</si>
  <si>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</si>
  <si>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</si>
  <si>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</si>
  <si>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</si>
  <si>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</si>
  <si>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</si>
  <si>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</si>
  <si>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</si>
  <si>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</si>
  <si>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</si>
  <si>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</si>
  <si>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</si>
  <si>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</si>
  <si>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</si>
  <si>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</si>
  <si>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</si>
  <si>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</si>
  <si>
    <t>O</t>
  </si>
  <si>
    <t>System menu trigger</t>
  </si>
  <si>
    <t>System outputs (video options)</t>
  </si>
  <si>
    <t>Millisecond Timer</t>
  </si>
  <si>
    <t>SPRITE_MIRROR</t>
  </si>
  <si>
    <t>0x0020</t>
  </si>
  <si>
    <t>0x0050</t>
  </si>
  <si>
    <t>0x0074</t>
  </si>
  <si>
    <t>0x007E</t>
  </si>
  <si>
    <t>0x004E</t>
  </si>
  <si>
    <t>0x0004</t>
  </si>
  <si>
    <t>0x006C</t>
  </si>
  <si>
    <t>0x0600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</si>
</sst>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6" xfId="0" applyBorder="1"/>
    <xf numFmtId="0" fontId="3" fillId="0" borderId="6" xfId="0" applyFont="1" applyBorder="1"/>
    <xf numFmtId="0" fontId="0" fillId="0" borderId="6" xfId="0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quotePrefix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top"/>
    </xf>
    <xf numFmtId="0" fontId="0" fillId="0" borderId="7" xfId="0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104"/>
  <sheetViews>
    <sheetView tabSelected="1" topLeftCell="B14" zoomScale="115" zoomScaleNormal="115" workbookViewId="0">
      <selection activeCell="L25" sqref="L25"/>
    </sheetView>
  </sheetViews>
  <sheetFormatPr defaultRowHeight="12.75" x14ac:dyDescent="0.2"/>
  <cols>
    <col min="1" max="1" width="3.140625" style="18" customWidth="1"/>
    <col min="2" max="2" width="23.28515625" style="18" customWidth="1"/>
    <col min="3" max="3" width="22.85546875" style="18" customWidth="1"/>
    <col min="4" max="4" width="7.85546875" style="18" bestFit="1" customWidth="1"/>
    <col min="5" max="5" width="8" style="18" bestFit="1" customWidth="1"/>
    <col min="6" max="6" width="7.85546875" style="18" bestFit="1" customWidth="1"/>
    <col min="7" max="7" width="6.42578125" style="18" bestFit="1" customWidth="1"/>
    <col min="8" max="8" width="8" style="18" bestFit="1" customWidth="1"/>
    <col min="9" max="9" width="6" style="18" bestFit="1" customWidth="1"/>
    <col min="10" max="10" width="24.85546875" style="18" customWidth="1"/>
    <col min="11" max="11" width="5.5703125" style="18" customWidth="1"/>
    <col min="12" max="12" width="43.28515625" style="18" customWidth="1"/>
    <col min="13" max="13" width="9.140625" style="18"/>
    <col min="14" max="14" width="27" style="18" bestFit="1" customWidth="1"/>
    <col min="15" max="16384" width="9.140625" style="18"/>
  </cols>
  <sheetData>
    <row r="1" spans="2:15" x14ac:dyDescent="0.2">
      <c r="B1" s="17" t="s">
        <v>26</v>
      </c>
    </row>
    <row r="2" spans="2:15" x14ac:dyDescent="0.2">
      <c r="B2" s="19" t="s">
        <v>42</v>
      </c>
      <c r="C2" s="19" t="s">
        <v>35</v>
      </c>
      <c r="D2" s="19" t="s">
        <v>32</v>
      </c>
      <c r="E2" s="19" t="s">
        <v>33</v>
      </c>
      <c r="F2" s="19" t="s">
        <v>34</v>
      </c>
      <c r="G2" s="19" t="s">
        <v>30</v>
      </c>
      <c r="H2" s="19" t="s">
        <v>29</v>
      </c>
      <c r="I2" s="19" t="s">
        <v>31</v>
      </c>
      <c r="J2" s="19" t="s">
        <v>25</v>
      </c>
      <c r="L2" s="20" t="s">
        <v>53</v>
      </c>
    </row>
    <row r="3" spans="2:15" ht="15" customHeight="1" x14ac:dyDescent="0.2">
      <c r="B3" s="21" t="s">
        <v>142</v>
      </c>
      <c r="C3" s="22" t="s">
        <v>7</v>
      </c>
      <c r="D3" s="23" t="s">
        <v>5</v>
      </c>
      <c r="E3" s="23" t="s">
        <v>76</v>
      </c>
      <c r="F3" s="23" t="str">
        <f>_xlfn.CONCAT("0x",DEC2HEX(I3))</f>
        <v>0x8000</v>
      </c>
      <c r="G3" s="23">
        <f t="shared" ref="G3:H11" si="0">HEX2DEC(MID(D3, 3, LEN(D3)-2))</f>
        <v>0</v>
      </c>
      <c r="H3" s="23">
        <f t="shared" si="0"/>
        <v>32768</v>
      </c>
      <c r="I3" s="23">
        <f t="shared" ref="I3:I9" si="1">G3+H3</f>
        <v>32768</v>
      </c>
      <c r="J3" s="23" t="s">
        <v>7</v>
      </c>
      <c r="L3" s="18" t="s">
        <v>2</v>
      </c>
      <c r="M3" s="18">
        <v>32</v>
      </c>
      <c r="N3" s="18">
        <f>M4+SCREEN_BORDER_WIDTH</f>
        <v>352</v>
      </c>
    </row>
    <row r="4" spans="2:15" x14ac:dyDescent="0.2">
      <c r="B4" s="24" t="s">
        <v>143</v>
      </c>
      <c r="C4" s="25" t="s">
        <v>36</v>
      </c>
      <c r="D4" s="23" t="str">
        <f t="shared" ref="D4:D48" si="2">F3</f>
        <v>0x8000</v>
      </c>
      <c r="E4" s="23" t="s">
        <v>10</v>
      </c>
      <c r="F4" s="23" t="str">
        <f>_xlfn.CONCAT("0x",DEC2HEX(I4))</f>
        <v>0x8001</v>
      </c>
      <c r="G4" s="23">
        <f t="shared" si="0"/>
        <v>32768</v>
      </c>
      <c r="H4" s="23">
        <f t="shared" si="0"/>
        <v>1</v>
      </c>
      <c r="I4" s="23">
        <f t="shared" si="1"/>
        <v>32769</v>
      </c>
      <c r="J4" s="23" t="s">
        <v>11</v>
      </c>
      <c r="L4" s="18" t="s">
        <v>1</v>
      </c>
      <c r="M4" s="18">
        <v>320</v>
      </c>
      <c r="N4" s="18">
        <f>M5+SCREEN_BORDER_WIDTH</f>
        <v>272</v>
      </c>
      <c r="O4" s="18">
        <f>M4/8</f>
        <v>40</v>
      </c>
    </row>
    <row r="5" spans="2:15" x14ac:dyDescent="0.2">
      <c r="B5" s="24"/>
      <c r="C5" s="26"/>
      <c r="D5" s="23" t="str">
        <f t="shared" ref="D5" si="3">F4</f>
        <v>0x8001</v>
      </c>
      <c r="E5" s="23" t="s">
        <v>10</v>
      </c>
      <c r="F5" s="23" t="str">
        <f>_xlfn.CONCAT("0x",DEC2HEX(I5))</f>
        <v>0x8002</v>
      </c>
      <c r="G5" s="23">
        <f t="shared" ref="G5" si="4">HEX2DEC(MID(D5, 3, LEN(D5)-2))</f>
        <v>32769</v>
      </c>
      <c r="H5" s="23">
        <f t="shared" ref="H5" si="5">HEX2DEC(MID(E5, 3, LEN(E5)-2))</f>
        <v>1</v>
      </c>
      <c r="I5" s="23">
        <f t="shared" si="1"/>
        <v>32770</v>
      </c>
      <c r="J5" s="23" t="s">
        <v>204</v>
      </c>
      <c r="L5" s="18" t="s">
        <v>0</v>
      </c>
      <c r="M5" s="18">
        <v>240</v>
      </c>
      <c r="O5" s="18">
        <f>M5/8</f>
        <v>30</v>
      </c>
    </row>
    <row r="6" spans="2:15" x14ac:dyDescent="0.2">
      <c r="B6" s="24"/>
      <c r="C6" s="26"/>
      <c r="D6" s="27" t="str">
        <f>F5</f>
        <v>0x8002</v>
      </c>
      <c r="E6" s="27" t="s">
        <v>210</v>
      </c>
      <c r="F6" s="27" t="str">
        <f t="shared" ref="F6" si="6">_xlfn.CONCAT("0x",DEC2HEX(I6))</f>
        <v>0x8080</v>
      </c>
      <c r="G6" s="27">
        <f t="shared" si="0"/>
        <v>32770</v>
      </c>
      <c r="H6" s="27">
        <f t="shared" si="0"/>
        <v>126</v>
      </c>
      <c r="I6" s="27">
        <f t="shared" si="1"/>
        <v>32896</v>
      </c>
      <c r="J6" s="27" t="s">
        <v>27</v>
      </c>
    </row>
    <row r="7" spans="2:15" x14ac:dyDescent="0.2">
      <c r="B7" s="24"/>
      <c r="C7" s="26"/>
      <c r="D7" s="23" t="str">
        <f t="shared" ref="D7" si="7">F6</f>
        <v>0x8080</v>
      </c>
      <c r="E7" s="23" t="s">
        <v>207</v>
      </c>
      <c r="F7" s="23" t="str">
        <f>_xlfn.CONCAT("0x",DEC2HEX(I7))</f>
        <v>0x80A0</v>
      </c>
      <c r="G7" s="23">
        <f t="shared" si="0"/>
        <v>32896</v>
      </c>
      <c r="H7" s="23">
        <f t="shared" si="0"/>
        <v>32</v>
      </c>
      <c r="I7" s="23">
        <f t="shared" si="1"/>
        <v>32928</v>
      </c>
      <c r="J7" s="23" t="s">
        <v>18</v>
      </c>
      <c r="L7" s="20" t="s">
        <v>167</v>
      </c>
      <c r="O7" s="18">
        <f>O4*O5</f>
        <v>1200</v>
      </c>
    </row>
    <row r="8" spans="2:15" x14ac:dyDescent="0.2">
      <c r="B8" s="24"/>
      <c r="C8" s="26"/>
      <c r="D8" s="27" t="str">
        <f>F7</f>
        <v>0x80A0</v>
      </c>
      <c r="E8" s="27" t="s">
        <v>207</v>
      </c>
      <c r="F8" s="27" t="str">
        <f t="shared" ref="F8" si="8">_xlfn.CONCAT("0x",DEC2HEX(I8))</f>
        <v>0x80C0</v>
      </c>
      <c r="G8" s="27">
        <f t="shared" ref="G8:G10" si="9">HEX2DEC(MID(D8, 3, LEN(D8)-2))</f>
        <v>32928</v>
      </c>
      <c r="H8" s="27">
        <f t="shared" ref="H8:H10" si="10">HEX2DEC(MID(E8, 3, LEN(E8)-2))</f>
        <v>32</v>
      </c>
      <c r="I8" s="27">
        <f t="shared" si="1"/>
        <v>32960</v>
      </c>
      <c r="J8" s="27" t="s">
        <v>27</v>
      </c>
      <c r="L8" s="28" t="s">
        <v>168</v>
      </c>
      <c r="M8" s="28">
        <v>256</v>
      </c>
    </row>
    <row r="9" spans="2:15" x14ac:dyDescent="0.2">
      <c r="B9" s="24"/>
      <c r="C9" s="26"/>
      <c r="D9" s="23" t="str">
        <f t="shared" ref="D9" si="11">F8</f>
        <v>0x80C0</v>
      </c>
      <c r="E9" s="23" t="s">
        <v>77</v>
      </c>
      <c r="F9" s="23" t="str">
        <f>_xlfn.CONCAT("0x",DEC2HEX(I9))</f>
        <v>0x80D0</v>
      </c>
      <c r="G9" s="23">
        <f t="shared" si="9"/>
        <v>32960</v>
      </c>
      <c r="H9" s="23">
        <f t="shared" si="10"/>
        <v>16</v>
      </c>
      <c r="I9" s="23">
        <f t="shared" si="1"/>
        <v>32976</v>
      </c>
      <c r="J9" s="23" t="s">
        <v>205</v>
      </c>
      <c r="L9" s="18" t="s">
        <v>169</v>
      </c>
      <c r="M9" s="18">
        <v>8</v>
      </c>
    </row>
    <row r="10" spans="2:15" x14ac:dyDescent="0.2">
      <c r="B10" s="24"/>
      <c r="C10" s="26"/>
      <c r="D10" s="27" t="str">
        <f>F9</f>
        <v>0x80D0</v>
      </c>
      <c r="E10" s="27" t="s">
        <v>15</v>
      </c>
      <c r="F10" s="27" t="str">
        <f t="shared" ref="F10" si="12">_xlfn.CONCAT("0x",DEC2HEX(I10))</f>
        <v>0x8100</v>
      </c>
      <c r="G10" s="27">
        <f t="shared" si="9"/>
        <v>32976</v>
      </c>
      <c r="H10" s="27">
        <f t="shared" si="10"/>
        <v>48</v>
      </c>
      <c r="I10" s="27">
        <f t="shared" ref="I10" si="13">G10+H10</f>
        <v>33024</v>
      </c>
      <c r="J10" s="27" t="s">
        <v>27</v>
      </c>
      <c r="L10" s="18" t="s">
        <v>170</v>
      </c>
      <c r="M10" s="18">
        <v>8</v>
      </c>
    </row>
    <row r="11" spans="2:15" x14ac:dyDescent="0.2">
      <c r="B11" s="24"/>
      <c r="C11" s="26"/>
      <c r="D11" s="23" t="str">
        <f>F10</f>
        <v>0x8100</v>
      </c>
      <c r="E11" s="23" t="s">
        <v>13</v>
      </c>
      <c r="F11" s="23" t="str">
        <f>_xlfn.CONCAT("0x",DEC2HEX(I11))</f>
        <v>0x81C0</v>
      </c>
      <c r="G11" s="23">
        <f t="shared" si="0"/>
        <v>33024</v>
      </c>
      <c r="H11" s="23">
        <f t="shared" si="0"/>
        <v>192</v>
      </c>
      <c r="I11" s="23">
        <f>G11+H11</f>
        <v>33216</v>
      </c>
      <c r="J11" s="23" t="s">
        <v>12</v>
      </c>
      <c r="L11" s="18" t="s">
        <v>171</v>
      </c>
      <c r="M11" s="18">
        <v>1</v>
      </c>
    </row>
    <row r="12" spans="2:15" x14ac:dyDescent="0.2">
      <c r="B12" s="24"/>
      <c r="C12" s="26"/>
      <c r="D12" s="27" t="str">
        <f t="shared" si="2"/>
        <v>0x81C0</v>
      </c>
      <c r="E12" s="27" t="s">
        <v>28</v>
      </c>
      <c r="F12" s="27" t="str">
        <f t="shared" ref="F12" si="14">_xlfn.CONCAT("0x",DEC2HEX(I12))</f>
        <v>0x8200</v>
      </c>
      <c r="G12" s="27">
        <f t="shared" ref="G12" si="15">HEX2DEC(MID(D12, 3, LEN(D12)-2))</f>
        <v>33216</v>
      </c>
      <c r="H12" s="27">
        <f t="shared" ref="H12" si="16">HEX2DEC(MID(E12, 3, LEN(E12)-2))</f>
        <v>64</v>
      </c>
      <c r="I12" s="27">
        <f t="shared" ref="I12" si="17">G12+H12</f>
        <v>33280</v>
      </c>
      <c r="J12" s="27" t="s">
        <v>27</v>
      </c>
      <c r="L12" s="29" t="s">
        <v>172</v>
      </c>
      <c r="M12" s="29">
        <f>M9*M10*M11</f>
        <v>64</v>
      </c>
    </row>
    <row r="13" spans="2:15" x14ac:dyDescent="0.2">
      <c r="B13" s="24"/>
      <c r="C13" s="26"/>
      <c r="D13" s="23" t="str">
        <f t="shared" si="2"/>
        <v>0x8200</v>
      </c>
      <c r="E13" s="23" t="s">
        <v>14</v>
      </c>
      <c r="F13" s="23" t="str">
        <f>_xlfn.CONCAT("0x",DEC2HEX(I13))</f>
        <v>0x8260</v>
      </c>
      <c r="G13" s="23">
        <f t="shared" ref="G13:H15" si="18">HEX2DEC(MID(D13, 3, LEN(D13)-2))</f>
        <v>33280</v>
      </c>
      <c r="H13" s="23">
        <f t="shared" si="18"/>
        <v>96</v>
      </c>
      <c r="I13" s="23">
        <f>G13+H13</f>
        <v>33376</v>
      </c>
      <c r="J13" s="23" t="s">
        <v>24</v>
      </c>
      <c r="L13" s="18" t="s">
        <v>173</v>
      </c>
      <c r="M13" s="18">
        <f>M12/8</f>
        <v>8</v>
      </c>
    </row>
    <row r="14" spans="2:15" x14ac:dyDescent="0.2">
      <c r="B14" s="24"/>
      <c r="C14" s="26"/>
      <c r="D14" s="27" t="str">
        <f t="shared" si="2"/>
        <v>0x8260</v>
      </c>
      <c r="E14" s="27" t="s">
        <v>207</v>
      </c>
      <c r="F14" s="27" t="str">
        <f t="shared" ref="F14" si="19">_xlfn.CONCAT("0x",DEC2HEX(I14))</f>
        <v>0x8280</v>
      </c>
      <c r="G14" s="27">
        <f t="shared" si="18"/>
        <v>33376</v>
      </c>
      <c r="H14" s="27">
        <f t="shared" si="18"/>
        <v>32</v>
      </c>
      <c r="I14" s="27">
        <f>G14+H14</f>
        <v>33408</v>
      </c>
      <c r="J14" s="27" t="s">
        <v>27</v>
      </c>
      <c r="L14" s="29" t="s">
        <v>174</v>
      </c>
      <c r="M14" s="29">
        <f>M8*M13</f>
        <v>2048</v>
      </c>
    </row>
    <row r="15" spans="2:15" x14ac:dyDescent="0.2">
      <c r="B15" s="24"/>
      <c r="C15" s="26"/>
      <c r="D15" s="23" t="str">
        <f>F14</f>
        <v>0x8280</v>
      </c>
      <c r="E15" s="23" t="s">
        <v>14</v>
      </c>
      <c r="F15" s="23" t="str">
        <f>_xlfn.CONCAT("0x",DEC2HEX(I15))</f>
        <v>0x82E0</v>
      </c>
      <c r="G15" s="23">
        <f t="shared" si="18"/>
        <v>33408</v>
      </c>
      <c r="H15" s="23">
        <f t="shared" si="18"/>
        <v>96</v>
      </c>
      <c r="I15" s="23">
        <f>G15+H15</f>
        <v>33504</v>
      </c>
      <c r="J15" s="23" t="s">
        <v>23</v>
      </c>
    </row>
    <row r="16" spans="2:15" x14ac:dyDescent="0.2">
      <c r="B16" s="24"/>
      <c r="C16" s="26"/>
      <c r="D16" s="27" t="str">
        <f t="shared" si="2"/>
        <v>0x82E0</v>
      </c>
      <c r="E16" s="27" t="s">
        <v>207</v>
      </c>
      <c r="F16" s="27" t="str">
        <f t="shared" ref="F16" si="20">_xlfn.CONCAT("0x",DEC2HEX(I16))</f>
        <v>0x8300</v>
      </c>
      <c r="G16" s="27">
        <f t="shared" ref="G16" si="21">HEX2DEC(MID(D16, 3, LEN(D16)-2))</f>
        <v>33504</v>
      </c>
      <c r="H16" s="27">
        <f t="shared" ref="H16" si="22">HEX2DEC(MID(E16, 3, LEN(E16)-2))</f>
        <v>32</v>
      </c>
      <c r="I16" s="27">
        <f t="shared" ref="I16" si="23">G16+H16</f>
        <v>33536</v>
      </c>
      <c r="J16" s="27" t="s">
        <v>27</v>
      </c>
    </row>
    <row r="17" spans="2:14" x14ac:dyDescent="0.2">
      <c r="B17" s="24"/>
      <c r="C17" s="26"/>
      <c r="D17" s="23" t="str">
        <f t="shared" si="2"/>
        <v>0x8300</v>
      </c>
      <c r="E17" s="23" t="s">
        <v>15</v>
      </c>
      <c r="F17" s="23" t="str">
        <f>_xlfn.CONCAT("0x",DEC2HEX(I17))</f>
        <v>0x8330</v>
      </c>
      <c r="G17" s="23">
        <f t="shared" ref="G17:H19" si="24">HEX2DEC(MID(D17, 3, LEN(D17)-2))</f>
        <v>33536</v>
      </c>
      <c r="H17" s="23">
        <f t="shared" si="24"/>
        <v>48</v>
      </c>
      <c r="I17" s="23">
        <f>G17+H17</f>
        <v>33584</v>
      </c>
      <c r="J17" s="23" t="s">
        <v>22</v>
      </c>
      <c r="N17" s="18">
        <f>256*3</f>
        <v>768</v>
      </c>
    </row>
    <row r="18" spans="2:14" x14ac:dyDescent="0.2">
      <c r="B18" s="24"/>
      <c r="C18" s="26"/>
      <c r="D18" s="27" t="str">
        <f t="shared" si="2"/>
        <v>0x8330</v>
      </c>
      <c r="E18" s="27" t="s">
        <v>208</v>
      </c>
      <c r="F18" s="27" t="str">
        <f t="shared" ref="F18" si="25">_xlfn.CONCAT("0x",DEC2HEX(I18))</f>
        <v>0x8380</v>
      </c>
      <c r="G18" s="27">
        <f t="shared" si="24"/>
        <v>33584</v>
      </c>
      <c r="H18" s="27">
        <f t="shared" si="24"/>
        <v>80</v>
      </c>
      <c r="I18" s="27">
        <f>G18+H18</f>
        <v>33664</v>
      </c>
      <c r="J18" s="27" t="s">
        <v>27</v>
      </c>
    </row>
    <row r="19" spans="2:14" x14ac:dyDescent="0.2">
      <c r="B19" s="24"/>
      <c r="C19" s="26"/>
      <c r="D19" s="23" t="str">
        <f>F18</f>
        <v>0x8380</v>
      </c>
      <c r="E19" s="23" t="s">
        <v>14</v>
      </c>
      <c r="F19" s="23" t="str">
        <f>_xlfn.CONCAT("0x",DEC2HEX(I19))</f>
        <v>0x83E0</v>
      </c>
      <c r="G19" s="23">
        <f t="shared" si="24"/>
        <v>33664</v>
      </c>
      <c r="H19" s="23">
        <f t="shared" si="24"/>
        <v>96</v>
      </c>
      <c r="I19" s="23">
        <f>G19+H19</f>
        <v>33760</v>
      </c>
      <c r="J19" s="23" t="s">
        <v>21</v>
      </c>
    </row>
    <row r="20" spans="2:14" x14ac:dyDescent="0.2">
      <c r="B20" s="24"/>
      <c r="C20" s="26"/>
      <c r="D20" s="27" t="str">
        <f t="shared" si="2"/>
        <v>0x83E0</v>
      </c>
      <c r="E20" s="27" t="s">
        <v>207</v>
      </c>
      <c r="F20" s="27" t="str">
        <f t="shared" ref="F20" si="26">_xlfn.CONCAT("0x",DEC2HEX(I20))</f>
        <v>0x8400</v>
      </c>
      <c r="G20" s="27">
        <f t="shared" ref="G20" si="27">HEX2DEC(MID(D20, 3, LEN(D20)-2))</f>
        <v>33760</v>
      </c>
      <c r="H20" s="27">
        <f t="shared" ref="H20" si="28">HEX2DEC(MID(E20, 3, LEN(E20)-2))</f>
        <v>32</v>
      </c>
      <c r="I20" s="27">
        <f t="shared" ref="I20" si="29">G20+H20</f>
        <v>33792</v>
      </c>
      <c r="J20" s="27" t="s">
        <v>27</v>
      </c>
    </row>
    <row r="21" spans="2:14" x14ac:dyDescent="0.2">
      <c r="B21" s="24"/>
      <c r="C21" s="26"/>
      <c r="D21" s="23" t="str">
        <f t="shared" si="2"/>
        <v>0x8400</v>
      </c>
      <c r="E21" s="23" t="s">
        <v>16</v>
      </c>
      <c r="F21" s="23" t="str">
        <f>_xlfn.CONCAT("0x",DEC2HEX(I21))</f>
        <v>0x840C</v>
      </c>
      <c r="G21" s="23">
        <f t="shared" ref="G21:H23" si="30">HEX2DEC(MID(D21, 3, LEN(D21)-2))</f>
        <v>33792</v>
      </c>
      <c r="H21" s="23">
        <f t="shared" si="30"/>
        <v>12</v>
      </c>
      <c r="I21" s="23">
        <f t="shared" ref="I21:I27" si="31">G21+H21</f>
        <v>33804</v>
      </c>
      <c r="J21" s="23" t="s">
        <v>20</v>
      </c>
    </row>
    <row r="22" spans="2:14" x14ac:dyDescent="0.2">
      <c r="B22" s="24"/>
      <c r="C22" s="26"/>
      <c r="D22" s="27" t="str">
        <f t="shared" si="2"/>
        <v>0x840C</v>
      </c>
      <c r="E22" s="27" t="s">
        <v>209</v>
      </c>
      <c r="F22" s="27" t="str">
        <f t="shared" ref="F22" si="32">_xlfn.CONCAT("0x",DEC2HEX(I22))</f>
        <v>0x8480</v>
      </c>
      <c r="G22" s="27">
        <f t="shared" si="30"/>
        <v>33804</v>
      </c>
      <c r="H22" s="27">
        <f t="shared" si="30"/>
        <v>116</v>
      </c>
      <c r="I22" s="27">
        <f t="shared" si="31"/>
        <v>33920</v>
      </c>
      <c r="J22" s="27" t="s">
        <v>27</v>
      </c>
    </row>
    <row r="23" spans="2:14" x14ac:dyDescent="0.2">
      <c r="B23" s="24"/>
      <c r="C23" s="26"/>
      <c r="D23" s="23" t="str">
        <f t="shared" si="2"/>
        <v>0x8480</v>
      </c>
      <c r="E23" s="23" t="s">
        <v>15</v>
      </c>
      <c r="F23" s="23" t="str">
        <f>_xlfn.CONCAT("0x",DEC2HEX(I23))</f>
        <v>0x84B0</v>
      </c>
      <c r="G23" s="23">
        <f t="shared" si="30"/>
        <v>33920</v>
      </c>
      <c r="H23" s="23">
        <f t="shared" si="30"/>
        <v>48</v>
      </c>
      <c r="I23" s="23">
        <f t="shared" si="31"/>
        <v>33968</v>
      </c>
      <c r="J23" s="23" t="s">
        <v>19</v>
      </c>
    </row>
    <row r="24" spans="2:14" x14ac:dyDescent="0.2">
      <c r="B24" s="24"/>
      <c r="C24" s="26"/>
      <c r="D24" s="27" t="str">
        <f>F23</f>
        <v>0x84B0</v>
      </c>
      <c r="E24" s="27" t="s">
        <v>208</v>
      </c>
      <c r="F24" s="27" t="str">
        <f t="shared" ref="F24" si="33">_xlfn.CONCAT("0x",DEC2HEX(I24))</f>
        <v>0x8500</v>
      </c>
      <c r="G24" s="27">
        <f t="shared" ref="G24:H37" si="34">HEX2DEC(MID(D24, 3, LEN(D24)-2))</f>
        <v>33968</v>
      </c>
      <c r="H24" s="27">
        <f t="shared" si="34"/>
        <v>80</v>
      </c>
      <c r="I24" s="27">
        <f t="shared" si="31"/>
        <v>34048</v>
      </c>
      <c r="J24" s="27" t="s">
        <v>27</v>
      </c>
      <c r="L24" s="18">
        <f>64*30</f>
        <v>1920</v>
      </c>
    </row>
    <row r="25" spans="2:14" x14ac:dyDescent="0.2">
      <c r="B25" s="24"/>
      <c r="C25" s="26"/>
      <c r="D25" s="23" t="str">
        <f>F24</f>
        <v>0x8500</v>
      </c>
      <c r="E25" s="23" t="s">
        <v>77</v>
      </c>
      <c r="F25" s="23" t="str">
        <f>_xlfn.CONCAT("0x",DEC2HEX(I25))</f>
        <v>0x8510</v>
      </c>
      <c r="G25" s="23">
        <f t="shared" si="34"/>
        <v>34048</v>
      </c>
      <c r="H25" s="23">
        <f t="shared" si="34"/>
        <v>16</v>
      </c>
      <c r="I25" s="23">
        <f t="shared" si="31"/>
        <v>34064</v>
      </c>
      <c r="J25" s="23" t="s">
        <v>80</v>
      </c>
    </row>
    <row r="26" spans="2:14" x14ac:dyDescent="0.2">
      <c r="B26" s="24"/>
      <c r="C26" s="46"/>
      <c r="D26" s="23" t="str">
        <f t="shared" ref="D26:D32" si="35">F25</f>
        <v>0x8510</v>
      </c>
      <c r="E26" s="23" t="s">
        <v>77</v>
      </c>
      <c r="F26" s="23" t="str">
        <f>_xlfn.CONCAT("0x",DEC2HEX(I26))</f>
        <v>0x8520</v>
      </c>
      <c r="G26" s="23">
        <f t="shared" ref="G26:G27" si="36">HEX2DEC(MID(D26, 3, LEN(D26)-2))</f>
        <v>34064</v>
      </c>
      <c r="H26" s="23">
        <f t="shared" si="34"/>
        <v>16</v>
      </c>
      <c r="I26" s="23">
        <f t="shared" si="31"/>
        <v>34080</v>
      </c>
      <c r="J26" s="23" t="s">
        <v>78</v>
      </c>
    </row>
    <row r="27" spans="2:14" x14ac:dyDescent="0.2">
      <c r="B27" s="24"/>
      <c r="C27" s="46"/>
      <c r="D27" s="23" t="str">
        <f t="shared" si="35"/>
        <v>0x8520</v>
      </c>
      <c r="E27" s="23" t="s">
        <v>77</v>
      </c>
      <c r="F27" s="23" t="str">
        <f>_xlfn.CONCAT("0x",DEC2HEX(I27))</f>
        <v>0x8530</v>
      </c>
      <c r="G27" s="23">
        <f t="shared" si="36"/>
        <v>34080</v>
      </c>
      <c r="H27" s="23">
        <f t="shared" si="34"/>
        <v>16</v>
      </c>
      <c r="I27" s="23">
        <f t="shared" si="31"/>
        <v>34096</v>
      </c>
      <c r="J27" s="23" t="s">
        <v>79</v>
      </c>
    </row>
    <row r="28" spans="2:14" x14ac:dyDescent="0.2">
      <c r="B28" s="24"/>
      <c r="C28" s="26"/>
      <c r="D28" s="23" t="str">
        <f>F27</f>
        <v>0x8530</v>
      </c>
      <c r="E28" s="23" t="s">
        <v>10</v>
      </c>
      <c r="F28" s="23" t="str">
        <f t="shared" ref="F28" si="37">_xlfn.CONCAT("0x",DEC2HEX(I28))</f>
        <v>0x8531</v>
      </c>
      <c r="G28" s="23">
        <f>HEX2DEC(MID(D28, 3, LEN(D28)-2))</f>
        <v>34096</v>
      </c>
      <c r="H28" s="23">
        <f t="shared" ref="H28" si="38">HEX2DEC(MID(E28, 3, LEN(E28)-2))</f>
        <v>1</v>
      </c>
      <c r="I28" s="23">
        <f t="shared" ref="I28" si="39">G28+H28</f>
        <v>34097</v>
      </c>
      <c r="J28" s="23" t="s">
        <v>157</v>
      </c>
    </row>
    <row r="29" spans="2:14" x14ac:dyDescent="0.2">
      <c r="B29" s="24"/>
      <c r="C29" s="26"/>
      <c r="D29" s="23" t="str">
        <f>F28</f>
        <v>0x8531</v>
      </c>
      <c r="E29" s="23" t="s">
        <v>10</v>
      </c>
      <c r="F29" s="23" t="str">
        <f t="shared" ref="F29" si="40">_xlfn.CONCAT("0x",DEC2HEX(I29))</f>
        <v>0x8532</v>
      </c>
      <c r="G29" s="23">
        <f>HEX2DEC(MID(D29, 3, LEN(D29)-2))</f>
        <v>34097</v>
      </c>
      <c r="H29" s="23">
        <f t="shared" ref="H29" si="41">HEX2DEC(MID(E29, 3, LEN(E29)-2))</f>
        <v>1</v>
      </c>
      <c r="I29" s="23">
        <f t="shared" ref="I29" si="42">G29+H29</f>
        <v>34098</v>
      </c>
      <c r="J29" s="23" t="s">
        <v>203</v>
      </c>
    </row>
    <row r="30" spans="2:14" x14ac:dyDescent="0.2">
      <c r="B30" s="24"/>
      <c r="C30" s="27"/>
      <c r="D30" s="27" t="str">
        <f>F29</f>
        <v>0x8532</v>
      </c>
      <c r="E30" s="27" t="s">
        <v>211</v>
      </c>
      <c r="F30" s="27" t="str">
        <f t="shared" ref="F30" si="43">_xlfn.CONCAT("0x",DEC2HEX(I30))</f>
        <v>0x8580</v>
      </c>
      <c r="G30" s="27">
        <f>HEX2DEC(MID(D30, 3, LEN(D30)-2))</f>
        <v>34098</v>
      </c>
      <c r="H30" s="27">
        <f t="shared" ref="H30" si="44">HEX2DEC(MID(E30, 3, LEN(E30)-2))</f>
        <v>78</v>
      </c>
      <c r="I30" s="27">
        <f t="shared" ref="I30" si="45">G30+H30</f>
        <v>34176</v>
      </c>
      <c r="J30" s="27" t="s">
        <v>27</v>
      </c>
    </row>
    <row r="31" spans="2:14" x14ac:dyDescent="0.2">
      <c r="B31" s="24"/>
      <c r="C31" s="47" t="s">
        <v>146</v>
      </c>
      <c r="D31" s="23" t="str">
        <f>F30</f>
        <v>0x8580</v>
      </c>
      <c r="E31" s="23" t="s">
        <v>77</v>
      </c>
      <c r="F31" s="23" t="str">
        <f>_xlfn.CONCAT("0x",DEC2HEX(I31))</f>
        <v>0x8590</v>
      </c>
      <c r="G31" s="23">
        <f t="shared" ref="G31" si="46">HEX2DEC(MID(D31, 3, LEN(D31)-2))</f>
        <v>34176</v>
      </c>
      <c r="H31" s="23">
        <f t="shared" si="34"/>
        <v>16</v>
      </c>
      <c r="I31" s="23">
        <f>G31+H31</f>
        <v>34192</v>
      </c>
      <c r="J31" s="23" t="s">
        <v>160</v>
      </c>
      <c r="L31" s="20" t="s">
        <v>47</v>
      </c>
    </row>
    <row r="32" spans="2:14" x14ac:dyDescent="0.2">
      <c r="B32" s="24"/>
      <c r="C32" s="46"/>
      <c r="D32" s="23" t="str">
        <f t="shared" si="35"/>
        <v>0x8590</v>
      </c>
      <c r="E32" s="23" t="s">
        <v>212</v>
      </c>
      <c r="F32" s="23" t="str">
        <f>_xlfn.CONCAT("0x",DEC2HEX(I32))</f>
        <v>0x8594</v>
      </c>
      <c r="G32" s="23">
        <f t="shared" ref="G32" si="47">HEX2DEC(MID(D32, 3, LEN(D32)-2))</f>
        <v>34192</v>
      </c>
      <c r="H32" s="23">
        <f t="shared" ref="H32" si="48">HEX2DEC(MID(E32, 3, LEN(E32)-2))</f>
        <v>4</v>
      </c>
      <c r="I32" s="23">
        <f>G32+H32</f>
        <v>34196</v>
      </c>
      <c r="J32" s="23" t="s">
        <v>161</v>
      </c>
      <c r="L32" s="28" t="s">
        <v>50</v>
      </c>
      <c r="M32" s="28">
        <v>4</v>
      </c>
    </row>
    <row r="33" spans="2:14" ht="15" customHeight="1" x14ac:dyDescent="0.2">
      <c r="B33" s="24"/>
      <c r="C33" s="27"/>
      <c r="D33" s="27" t="str">
        <f>F32</f>
        <v>0x8594</v>
      </c>
      <c r="E33" s="27" t="s">
        <v>213</v>
      </c>
      <c r="F33" s="27" t="str">
        <f t="shared" ref="F33" si="49">_xlfn.CONCAT("0x",DEC2HEX(I33))</f>
        <v>0x8600</v>
      </c>
      <c r="G33" s="27">
        <f t="shared" ref="G33:G35" si="50">HEX2DEC(MID(D33, 3, LEN(D33)-2))</f>
        <v>34196</v>
      </c>
      <c r="H33" s="27">
        <f t="shared" ref="H33:H36" si="51">HEX2DEC(MID(E33, 3, LEN(E33)-2))</f>
        <v>108</v>
      </c>
      <c r="I33" s="27">
        <f t="shared" ref="I33" si="52">G33+H33</f>
        <v>34304</v>
      </c>
      <c r="J33" s="27" t="s">
        <v>27</v>
      </c>
      <c r="L33" s="18" t="s">
        <v>44</v>
      </c>
      <c r="M33" s="18">
        <v>16</v>
      </c>
      <c r="N33" s="18" t="s">
        <v>74</v>
      </c>
    </row>
    <row r="34" spans="2:14" x14ac:dyDescent="0.2">
      <c r="B34" s="24"/>
      <c r="C34" s="44" t="s">
        <v>175</v>
      </c>
      <c r="D34" s="23" t="str">
        <f>F33</f>
        <v>0x8600</v>
      </c>
      <c r="E34" s="23" t="str">
        <f>_xlfn.CONCAT("0x",DEC2HEX(M88))</f>
        <v>0x10</v>
      </c>
      <c r="F34" s="23" t="str">
        <f>_xlfn.CONCAT("0x",DEC2HEX(I34))</f>
        <v>0x8610</v>
      </c>
      <c r="G34" s="23">
        <f t="shared" ref="G34" si="53">HEX2DEC(MID(D34, 3, LEN(D34)-2))</f>
        <v>34304</v>
      </c>
      <c r="H34" s="23">
        <f t="shared" si="51"/>
        <v>16</v>
      </c>
      <c r="I34" s="23">
        <f>G34+H34</f>
        <v>34320</v>
      </c>
      <c r="J34" s="23" t="s">
        <v>177</v>
      </c>
      <c r="L34" s="18" t="s">
        <v>45</v>
      </c>
      <c r="M34" s="18">
        <v>32</v>
      </c>
    </row>
    <row r="35" spans="2:14" x14ac:dyDescent="0.2">
      <c r="B35" s="24"/>
      <c r="C35" s="45"/>
      <c r="D35" s="23" t="str">
        <f>F34</f>
        <v>0x8610</v>
      </c>
      <c r="E35" s="23" t="str">
        <f>_xlfn.CONCAT("0x",DEC2HEX(M95))</f>
        <v>0x300</v>
      </c>
      <c r="F35" s="23" t="str">
        <f>_xlfn.CONCAT("0x",DEC2HEX(I35))</f>
        <v>0x8910</v>
      </c>
      <c r="G35" s="23">
        <f t="shared" si="50"/>
        <v>34320</v>
      </c>
      <c r="H35" s="23">
        <f t="shared" si="51"/>
        <v>768</v>
      </c>
      <c r="I35" s="23">
        <f>G35+H35</f>
        <v>35088</v>
      </c>
      <c r="J35" s="23" t="s">
        <v>182</v>
      </c>
      <c r="L35" s="29" t="s">
        <v>55</v>
      </c>
      <c r="M35" s="29">
        <f>M33*M34</f>
        <v>512</v>
      </c>
    </row>
    <row r="36" spans="2:14" x14ac:dyDescent="0.2">
      <c r="B36" s="24"/>
      <c r="C36" s="27"/>
      <c r="D36" s="27" t="str">
        <f>F35</f>
        <v>0x8910</v>
      </c>
      <c r="E36" s="27" t="s">
        <v>201</v>
      </c>
      <c r="F36" s="27" t="str">
        <f t="shared" ref="F36" si="54">_xlfn.CONCAT("0x",DEC2HEX(I36))</f>
        <v>0x8A00</v>
      </c>
      <c r="G36" s="27">
        <f t="shared" ref="G36" si="55">HEX2DEC(MID(D36, 3, LEN(D36)-2))</f>
        <v>35088</v>
      </c>
      <c r="H36" s="27">
        <f t="shared" si="51"/>
        <v>240</v>
      </c>
      <c r="I36" s="27">
        <f t="shared" ref="I36" si="56">G36+H36</f>
        <v>35328</v>
      </c>
      <c r="J36" s="27" t="s">
        <v>27</v>
      </c>
      <c r="L36" s="18" t="s">
        <v>56</v>
      </c>
      <c r="M36" s="18">
        <f>M35/8</f>
        <v>64</v>
      </c>
    </row>
    <row r="37" spans="2:14" x14ac:dyDescent="0.2">
      <c r="B37" s="24"/>
      <c r="C37" s="30" t="s">
        <v>40</v>
      </c>
      <c r="D37" s="23" t="str">
        <f>F36</f>
        <v>0x8A00</v>
      </c>
      <c r="E37" s="23" t="s">
        <v>8</v>
      </c>
      <c r="F37" s="23" t="str">
        <f>_xlfn.CONCAT("0x",DEC2HEX(I37))</f>
        <v>0x9200</v>
      </c>
      <c r="G37" s="23">
        <f>HEX2DEC(MID(D37, 3, LEN(D37)-2))</f>
        <v>35328</v>
      </c>
      <c r="H37" s="23">
        <f t="shared" si="34"/>
        <v>2048</v>
      </c>
      <c r="I37" s="23">
        <f>G37+H37</f>
        <v>37376</v>
      </c>
      <c r="J37" s="23" t="s">
        <v>9</v>
      </c>
      <c r="L37" s="29" t="s">
        <v>135</v>
      </c>
      <c r="M37" s="29">
        <f>M36*M32</f>
        <v>256</v>
      </c>
    </row>
    <row r="38" spans="2:14" x14ac:dyDescent="0.2">
      <c r="B38" s="24"/>
      <c r="C38" s="31"/>
      <c r="D38" s="23" t="str">
        <f t="shared" si="2"/>
        <v>0x9200</v>
      </c>
      <c r="E38" s="23" t="s">
        <v>8</v>
      </c>
      <c r="F38" s="23" t="str">
        <f>_xlfn.CONCAT("0x",DEC2HEX(I38))</f>
        <v>0x9A00</v>
      </c>
      <c r="G38" s="23">
        <f>HEX2DEC(MID(D38, 3, LEN(D38)-2))</f>
        <v>37376</v>
      </c>
      <c r="H38" s="23">
        <f>HEX2DEC(MID(E38, 3, LEN(E38)-2))</f>
        <v>2048</v>
      </c>
      <c r="I38" s="23">
        <f>G38+H38</f>
        <v>39424</v>
      </c>
      <c r="J38" s="23" t="s">
        <v>38</v>
      </c>
    </row>
    <row r="39" spans="2:14" x14ac:dyDescent="0.2">
      <c r="B39" s="24"/>
      <c r="C39" s="31"/>
      <c r="D39" s="23" t="str">
        <f t="shared" si="2"/>
        <v>0x9A00</v>
      </c>
      <c r="E39" s="23" t="s">
        <v>8</v>
      </c>
      <c r="F39" s="23" t="str">
        <f t="shared" ref="F39" si="57">_xlfn.CONCAT("0x",DEC2HEX(I39))</f>
        <v>0xA200</v>
      </c>
      <c r="G39" s="23">
        <f t="shared" ref="G39" si="58">HEX2DEC(MID(D39, 3, LEN(D39)-2))</f>
        <v>39424</v>
      </c>
      <c r="H39" s="23">
        <f t="shared" ref="H39" si="59">HEX2DEC(MID(E39, 3, LEN(E39)-2))</f>
        <v>2048</v>
      </c>
      <c r="I39" s="23">
        <f t="shared" ref="I39" si="60">G39+H39</f>
        <v>41472</v>
      </c>
      <c r="J39" s="23" t="s">
        <v>37</v>
      </c>
      <c r="L39" s="20" t="s">
        <v>51</v>
      </c>
      <c r="N39" s="18" t="s">
        <v>144</v>
      </c>
    </row>
    <row r="40" spans="2:14" x14ac:dyDescent="0.2">
      <c r="B40" s="24"/>
      <c r="C40" s="32"/>
      <c r="D40" s="23" t="str">
        <f t="shared" si="2"/>
        <v>0xA200</v>
      </c>
      <c r="E40" s="23" t="s">
        <v>8</v>
      </c>
      <c r="F40" s="23" t="str">
        <f t="shared" ref="F40:F41" si="61">_xlfn.CONCAT("0x",DEC2HEX(I40))</f>
        <v>0xAA00</v>
      </c>
      <c r="G40" s="23">
        <f t="shared" ref="G40:G41" si="62">HEX2DEC(MID(D40, 3, LEN(D40)-2))</f>
        <v>41472</v>
      </c>
      <c r="H40" s="23">
        <f t="shared" ref="H40:H41" si="63">HEX2DEC(MID(E40, 3, LEN(E40)-2))</f>
        <v>2048</v>
      </c>
      <c r="I40" s="23">
        <f t="shared" ref="I40:I41" si="64">G40+H40</f>
        <v>43520</v>
      </c>
      <c r="J40" s="23" t="s">
        <v>39</v>
      </c>
      <c r="L40" s="28" t="s">
        <v>57</v>
      </c>
      <c r="M40" s="28">
        <v>64</v>
      </c>
    </row>
    <row r="41" spans="2:14" x14ac:dyDescent="0.2">
      <c r="B41" s="24"/>
      <c r="C41" s="27"/>
      <c r="D41" s="27" t="str">
        <f>F40</f>
        <v>0xAA00</v>
      </c>
      <c r="E41" s="27" t="s">
        <v>214</v>
      </c>
      <c r="F41" s="27" t="str">
        <f t="shared" si="61"/>
        <v>0xB000</v>
      </c>
      <c r="G41" s="27">
        <f t="shared" si="62"/>
        <v>43520</v>
      </c>
      <c r="H41" s="27">
        <f t="shared" si="63"/>
        <v>1536</v>
      </c>
      <c r="I41" s="27">
        <f t="shared" si="64"/>
        <v>45056</v>
      </c>
      <c r="J41" s="27" t="s">
        <v>27</v>
      </c>
      <c r="L41" s="18" t="s">
        <v>58</v>
      </c>
      <c r="M41" s="18">
        <v>16</v>
      </c>
    </row>
    <row r="42" spans="2:14" x14ac:dyDescent="0.2">
      <c r="B42" s="24"/>
      <c r="C42" s="33" t="s">
        <v>48</v>
      </c>
      <c r="D42" s="23" t="str">
        <f>F41</f>
        <v>0xB000</v>
      </c>
      <c r="E42" s="23" t="str">
        <f>_xlfn.CONCAT("0x",DEC2HEX(M60))</f>
        <v>0x80</v>
      </c>
      <c r="F42" s="23" t="str">
        <f t="shared" ref="F42:F43" si="65">_xlfn.CONCAT("0x",DEC2HEX(I42))</f>
        <v>0xB080</v>
      </c>
      <c r="G42" s="23">
        <f t="shared" ref="G42:G43" si="66">HEX2DEC(MID(D42, 3, LEN(D42)-2))</f>
        <v>45056</v>
      </c>
      <c r="H42" s="23">
        <f t="shared" ref="H42:H43" si="67">HEX2DEC(MID(E42, 3, LEN(E42)-2))</f>
        <v>128</v>
      </c>
      <c r="I42" s="23">
        <f t="shared" ref="I42:I43" si="68">G42+H42</f>
        <v>45184</v>
      </c>
      <c r="J42" s="23" t="s">
        <v>49</v>
      </c>
      <c r="L42" s="18" t="s">
        <v>59</v>
      </c>
      <c r="M42" s="18">
        <v>16</v>
      </c>
    </row>
    <row r="43" spans="2:14" x14ac:dyDescent="0.2">
      <c r="B43" s="24"/>
      <c r="C43" s="34"/>
      <c r="D43" s="27" t="str">
        <f t="shared" si="2"/>
        <v>0xB080</v>
      </c>
      <c r="E43" s="27" t="s">
        <v>82</v>
      </c>
      <c r="F43" s="27" t="str">
        <f t="shared" si="65"/>
        <v>0xB400</v>
      </c>
      <c r="G43" s="27">
        <f t="shared" si="66"/>
        <v>45184</v>
      </c>
      <c r="H43" s="27">
        <f t="shared" si="67"/>
        <v>896</v>
      </c>
      <c r="I43" s="27">
        <f t="shared" si="68"/>
        <v>46080</v>
      </c>
      <c r="J43" s="27" t="s">
        <v>27</v>
      </c>
      <c r="L43" s="18" t="s">
        <v>60</v>
      </c>
      <c r="M43" s="18">
        <v>8</v>
      </c>
      <c r="N43" s="18" t="s">
        <v>155</v>
      </c>
    </row>
    <row r="44" spans="2:14" x14ac:dyDescent="0.2">
      <c r="B44" s="24"/>
      <c r="C44" s="34"/>
      <c r="D44" s="23" t="str">
        <f t="shared" ref="D44:D45" si="69">F43</f>
        <v>0xB400</v>
      </c>
      <c r="E44" s="23" t="str">
        <f>_xlfn.CONCAT("0x",DEC2HEX(M73))</f>
        <v>0x4</v>
      </c>
      <c r="F44" s="23" t="str">
        <f t="shared" ref="F44:F45" si="70">_xlfn.CONCAT("0x",DEC2HEX(I44))</f>
        <v>0xB404</v>
      </c>
      <c r="G44" s="23">
        <f t="shared" ref="G44:G45" si="71">HEX2DEC(MID(D44, 3, LEN(D44)-2))</f>
        <v>46080</v>
      </c>
      <c r="H44" s="23">
        <f t="shared" ref="H44:H45" si="72">HEX2DEC(MID(E44, 3, LEN(E44)-2))</f>
        <v>4</v>
      </c>
      <c r="I44" s="23">
        <f t="shared" ref="I44:I45" si="73">G44+H44</f>
        <v>46084</v>
      </c>
      <c r="J44" s="23" t="s">
        <v>81</v>
      </c>
      <c r="L44" s="29" t="s">
        <v>61</v>
      </c>
      <c r="M44" s="29">
        <f>M41*M42*M43</f>
        <v>2048</v>
      </c>
    </row>
    <row r="45" spans="2:14" x14ac:dyDescent="0.2">
      <c r="B45" s="36"/>
      <c r="C45" s="34"/>
      <c r="D45" s="27" t="str">
        <f t="shared" si="69"/>
        <v>0xB404</v>
      </c>
      <c r="E45" s="27" t="s">
        <v>122</v>
      </c>
      <c r="F45" s="27" t="str">
        <f t="shared" si="70"/>
        <v>0xB800</v>
      </c>
      <c r="G45" s="27">
        <f t="shared" si="71"/>
        <v>46084</v>
      </c>
      <c r="H45" s="27">
        <f t="shared" si="72"/>
        <v>1020</v>
      </c>
      <c r="I45" s="27">
        <f t="shared" si="73"/>
        <v>47104</v>
      </c>
      <c r="J45" s="27" t="s">
        <v>27</v>
      </c>
      <c r="L45" s="18" t="s">
        <v>62</v>
      </c>
      <c r="M45" s="18">
        <f>M44/8</f>
        <v>256</v>
      </c>
    </row>
    <row r="46" spans="2:14" x14ac:dyDescent="0.2">
      <c r="B46" s="38" t="s">
        <v>134</v>
      </c>
      <c r="C46" s="35"/>
      <c r="D46" s="23" t="str">
        <f>F45</f>
        <v>0xB800</v>
      </c>
      <c r="E46" s="23" t="str">
        <f>_xlfn.CONCAT("0x",DEC2HEX(M67))</f>
        <v>0x800</v>
      </c>
      <c r="F46" s="23" t="str">
        <f>_xlfn.CONCAT("0x",DEC2HEX(I46))</f>
        <v>0xC000</v>
      </c>
      <c r="G46" s="23">
        <f t="shared" ref="G46:H48" si="74">HEX2DEC(MID(D46, 3, LEN(D46)-2))</f>
        <v>47104</v>
      </c>
      <c r="H46" s="23">
        <f t="shared" si="74"/>
        <v>2048</v>
      </c>
      <c r="I46" s="23">
        <f>G46+H46</f>
        <v>49152</v>
      </c>
      <c r="J46" s="23" t="s">
        <v>68</v>
      </c>
      <c r="L46" s="29" t="s">
        <v>136</v>
      </c>
      <c r="M46" s="29">
        <f>M40*M45</f>
        <v>16384</v>
      </c>
    </row>
    <row r="47" spans="2:14" x14ac:dyDescent="0.2">
      <c r="B47" s="39" t="s">
        <v>133</v>
      </c>
      <c r="C47" s="37" t="s">
        <v>41</v>
      </c>
      <c r="D47" s="23" t="str">
        <f>F46</f>
        <v>0xC000</v>
      </c>
      <c r="E47" s="23" t="s">
        <v>6</v>
      </c>
      <c r="F47" s="23" t="str">
        <f>_xlfn.CONCAT("0x",DEC2HEX(I47))</f>
        <v>0x10000</v>
      </c>
      <c r="G47" s="23">
        <f t="shared" si="74"/>
        <v>49152</v>
      </c>
      <c r="H47" s="23">
        <f t="shared" si="74"/>
        <v>16384</v>
      </c>
      <c r="I47" s="23">
        <f>G47+H47</f>
        <v>65536</v>
      </c>
      <c r="J47" s="23" t="s">
        <v>17</v>
      </c>
    </row>
    <row r="48" spans="2:14" x14ac:dyDescent="0.2">
      <c r="B48" s="39"/>
      <c r="C48" s="40" t="s">
        <v>47</v>
      </c>
      <c r="D48" s="23" t="str">
        <f t="shared" si="2"/>
        <v>0x10000</v>
      </c>
      <c r="E48" s="23" t="str">
        <f>_xlfn.CONCAT("0x",DEC2HEX(M37))</f>
        <v>0x100</v>
      </c>
      <c r="F48" s="23" t="str">
        <f>_xlfn.CONCAT("0x",DEC2HEX(I48))</f>
        <v>0x10100</v>
      </c>
      <c r="G48" s="23">
        <f t="shared" si="74"/>
        <v>65536</v>
      </c>
      <c r="H48" s="23">
        <f t="shared" si="74"/>
        <v>256</v>
      </c>
      <c r="I48" s="23">
        <f>G48+H48</f>
        <v>65792</v>
      </c>
      <c r="J48" s="23" t="s">
        <v>46</v>
      </c>
      <c r="L48" s="20" t="s">
        <v>52</v>
      </c>
    </row>
    <row r="49" spans="2:13" x14ac:dyDescent="0.2">
      <c r="B49" s="39"/>
      <c r="L49" s="28" t="s">
        <v>54</v>
      </c>
      <c r="M49" s="28">
        <v>32</v>
      </c>
    </row>
    <row r="50" spans="2:13" ht="15" x14ac:dyDescent="0.25">
      <c r="B50" s="39"/>
      <c r="C50"/>
      <c r="D50"/>
      <c r="E50"/>
      <c r="F50"/>
      <c r="G50"/>
      <c r="H50"/>
      <c r="I50"/>
      <c r="J50"/>
      <c r="L50" s="18" t="s">
        <v>71</v>
      </c>
      <c r="M50" s="18">
        <v>1</v>
      </c>
    </row>
    <row r="51" spans="2:13" x14ac:dyDescent="0.2">
      <c r="B51" s="39"/>
      <c r="C51" s="33" t="s">
        <v>48</v>
      </c>
      <c r="D51" s="23"/>
      <c r="E51" s="23" t="str">
        <f>_xlfn.CONCAT("0x",DEC2HEX(M46))</f>
        <v>0x4000</v>
      </c>
      <c r="F51" s="23"/>
      <c r="G51" s="23"/>
      <c r="H51" s="23">
        <f>HEX2DEC(MID(E51, 3, LEN(E51)-2))</f>
        <v>16384</v>
      </c>
      <c r="I51" s="23"/>
      <c r="J51" s="23" t="s">
        <v>43</v>
      </c>
      <c r="L51" s="18" t="s">
        <v>153</v>
      </c>
      <c r="M51" s="18">
        <v>1</v>
      </c>
    </row>
    <row r="52" spans="2:13" x14ac:dyDescent="0.2">
      <c r="B52" s="39"/>
      <c r="C52" s="35"/>
      <c r="D52" s="23"/>
      <c r="E52" s="23" t="str">
        <f>_xlfn.CONCAT("0x",DEC2HEX(M79))</f>
        <v>0x800</v>
      </c>
      <c r="F52" s="23"/>
      <c r="G52" s="23"/>
      <c r="H52" s="23">
        <f>HEX2DEC(MID(E52, 3, LEN(E52)-2))</f>
        <v>2048</v>
      </c>
      <c r="I52" s="23" t="s">
        <v>148</v>
      </c>
      <c r="J52" s="23" t="s">
        <v>124</v>
      </c>
      <c r="L52" s="18" t="s">
        <v>156</v>
      </c>
      <c r="M52" s="18">
        <v>2</v>
      </c>
    </row>
    <row r="53" spans="2:13" x14ac:dyDescent="0.2">
      <c r="B53" s="39"/>
      <c r="L53" s="18" t="s">
        <v>176</v>
      </c>
      <c r="M53" s="18">
        <v>2</v>
      </c>
    </row>
    <row r="54" spans="2:13" x14ac:dyDescent="0.2">
      <c r="B54" s="39"/>
      <c r="L54" s="18" t="s">
        <v>206</v>
      </c>
      <c r="M54" s="18">
        <v>1</v>
      </c>
    </row>
    <row r="55" spans="2:13" x14ac:dyDescent="0.2">
      <c r="B55" s="39"/>
      <c r="C55" s="40" t="s">
        <v>145</v>
      </c>
      <c r="D55" s="23"/>
      <c r="E55" s="23" t="s">
        <v>147</v>
      </c>
      <c r="F55" s="23"/>
      <c r="G55" s="23"/>
      <c r="H55" s="23">
        <f t="shared" ref="H55" si="75">HEX2DEC(MID(E55, 3, LEN(E55)-2))</f>
        <v>131072</v>
      </c>
      <c r="I55" s="23"/>
      <c r="J55" s="23" t="s">
        <v>145</v>
      </c>
      <c r="L55" s="18" t="s">
        <v>64</v>
      </c>
      <c r="M55" s="18">
        <v>9</v>
      </c>
    </row>
    <row r="56" spans="2:13" x14ac:dyDescent="0.2">
      <c r="B56" s="39"/>
      <c r="C56" s="40" t="s">
        <v>158</v>
      </c>
      <c r="D56" s="23"/>
      <c r="E56" s="23" t="s">
        <v>159</v>
      </c>
      <c r="F56" s="23"/>
      <c r="G56" s="23"/>
      <c r="H56" s="23">
        <f t="shared" ref="H56" si="76">HEX2DEC(MID(E56, 3, LEN(E56)-2))</f>
        <v>65536</v>
      </c>
      <c r="I56" s="23"/>
      <c r="J56" s="23" t="s">
        <v>158</v>
      </c>
      <c r="L56" s="18" t="s">
        <v>73</v>
      </c>
      <c r="M56" s="18">
        <v>7</v>
      </c>
    </row>
    <row r="57" spans="2:13" x14ac:dyDescent="0.2">
      <c r="B57" s="39"/>
      <c r="L57" s="18" t="s">
        <v>63</v>
      </c>
      <c r="M57" s="18">
        <v>9</v>
      </c>
    </row>
    <row r="58" spans="2:13" x14ac:dyDescent="0.2">
      <c r="B58" s="39"/>
      <c r="L58" s="29" t="s">
        <v>4</v>
      </c>
      <c r="M58" s="29">
        <f>SUM(M50:M57)</f>
        <v>32</v>
      </c>
    </row>
    <row r="59" spans="2:13" x14ac:dyDescent="0.2">
      <c r="B59" s="39"/>
      <c r="L59" s="18" t="s">
        <v>3</v>
      </c>
      <c r="M59" s="18">
        <f>M58/8</f>
        <v>4</v>
      </c>
    </row>
    <row r="60" spans="2:13" x14ac:dyDescent="0.2">
      <c r="B60" s="39"/>
      <c r="L60" s="29" t="s">
        <v>129</v>
      </c>
      <c r="M60" s="29">
        <f>M49*M59</f>
        <v>128</v>
      </c>
    </row>
    <row r="61" spans="2:13" x14ac:dyDescent="0.2">
      <c r="B61" s="39"/>
    </row>
    <row r="62" spans="2:13" x14ac:dyDescent="0.2">
      <c r="B62" s="39"/>
      <c r="L62" s="20" t="s">
        <v>65</v>
      </c>
      <c r="M62" s="18" t="s">
        <v>126</v>
      </c>
    </row>
    <row r="63" spans="2:13" x14ac:dyDescent="0.2">
      <c r="B63" s="39"/>
      <c r="L63" s="18" t="s">
        <v>72</v>
      </c>
      <c r="M63" s="18">
        <v>2</v>
      </c>
    </row>
    <row r="64" spans="2:13" x14ac:dyDescent="0.2">
      <c r="B64" s="39"/>
      <c r="L64" s="18" t="s">
        <v>66</v>
      </c>
      <c r="M64" s="18">
        <v>512</v>
      </c>
    </row>
    <row r="65" spans="2:16" x14ac:dyDescent="0.2">
      <c r="B65" s="39"/>
      <c r="L65" s="28" t="s">
        <v>67</v>
      </c>
      <c r="M65" s="28">
        <v>16</v>
      </c>
    </row>
    <row r="66" spans="2:16" x14ac:dyDescent="0.2">
      <c r="B66" s="39"/>
      <c r="L66" s="18" t="s">
        <v>138</v>
      </c>
      <c r="M66" s="18">
        <f>M63*M64*M65</f>
        <v>16384</v>
      </c>
    </row>
    <row r="67" spans="2:16" x14ac:dyDescent="0.2">
      <c r="B67" s="39"/>
      <c r="L67" s="18" t="s">
        <v>137</v>
      </c>
      <c r="M67" s="18">
        <f>M66/8</f>
        <v>2048</v>
      </c>
    </row>
    <row r="68" spans="2:16" x14ac:dyDescent="0.2">
      <c r="B68" s="39"/>
    </row>
    <row r="69" spans="2:16" x14ac:dyDescent="0.2">
      <c r="B69" s="41"/>
      <c r="L69" s="20" t="s">
        <v>83</v>
      </c>
      <c r="M69" s="18" t="s">
        <v>123</v>
      </c>
      <c r="P69" s="18" t="s">
        <v>141</v>
      </c>
    </row>
    <row r="70" spans="2:16" x14ac:dyDescent="0.2">
      <c r="L70" s="18" t="s">
        <v>54</v>
      </c>
      <c r="M70" s="18">
        <v>32</v>
      </c>
      <c r="O70" s="18">
        <f>384*2</f>
        <v>768</v>
      </c>
    </row>
    <row r="71" spans="2:16" x14ac:dyDescent="0.2">
      <c r="L71" s="28" t="s">
        <v>4</v>
      </c>
      <c r="M71" s="28">
        <v>1</v>
      </c>
    </row>
    <row r="72" spans="2:16" x14ac:dyDescent="0.2">
      <c r="L72" s="18" t="s">
        <v>130</v>
      </c>
      <c r="M72" s="18">
        <f>M70*M71</f>
        <v>32</v>
      </c>
    </row>
    <row r="73" spans="2:16" x14ac:dyDescent="0.2">
      <c r="L73" s="18" t="s">
        <v>129</v>
      </c>
      <c r="M73" s="18">
        <f>M72/8</f>
        <v>4</v>
      </c>
    </row>
    <row r="75" spans="2:16" x14ac:dyDescent="0.2">
      <c r="L75" s="20" t="s">
        <v>124</v>
      </c>
      <c r="M75" s="18" t="s">
        <v>127</v>
      </c>
    </row>
    <row r="76" spans="2:16" x14ac:dyDescent="0.2">
      <c r="L76" s="18" t="s">
        <v>125</v>
      </c>
      <c r="M76" s="18">
        <v>512</v>
      </c>
      <c r="N76" s="18" t="s">
        <v>140</v>
      </c>
    </row>
    <row r="77" spans="2:16" x14ac:dyDescent="0.2">
      <c r="L77" s="18" t="s">
        <v>139</v>
      </c>
      <c r="M77" s="28">
        <v>32</v>
      </c>
      <c r="N77" s="18" t="s">
        <v>128</v>
      </c>
    </row>
    <row r="78" spans="2:16" x14ac:dyDescent="0.2">
      <c r="L78" s="29" t="s">
        <v>132</v>
      </c>
      <c r="M78" s="18">
        <f>M76*M77</f>
        <v>16384</v>
      </c>
    </row>
    <row r="79" spans="2:16" x14ac:dyDescent="0.2">
      <c r="L79" s="18" t="s">
        <v>131</v>
      </c>
      <c r="M79" s="18">
        <f>M78/8</f>
        <v>2048</v>
      </c>
    </row>
    <row r="81" spans="12:14" x14ac:dyDescent="0.2">
      <c r="L81" s="20" t="s">
        <v>198</v>
      </c>
    </row>
    <row r="82" spans="12:14" x14ac:dyDescent="0.2">
      <c r="L82" s="18" t="s">
        <v>178</v>
      </c>
      <c r="M82" s="18">
        <v>8</v>
      </c>
    </row>
    <row r="83" spans="12:14" x14ac:dyDescent="0.2">
      <c r="L83" s="18" t="s">
        <v>179</v>
      </c>
      <c r="M83" s="18">
        <v>8</v>
      </c>
    </row>
    <row r="84" spans="12:14" x14ac:dyDescent="0.2">
      <c r="L84" s="18" t="s">
        <v>180</v>
      </c>
      <c r="M84" s="18">
        <v>8</v>
      </c>
    </row>
    <row r="85" spans="12:14" x14ac:dyDescent="0.2">
      <c r="L85" s="18" t="s">
        <v>181</v>
      </c>
      <c r="M85" s="18">
        <v>8</v>
      </c>
    </row>
    <row r="86" spans="12:14" x14ac:dyDescent="0.2">
      <c r="L86" s="43" t="s">
        <v>154</v>
      </c>
      <c r="M86" s="43">
        <v>96</v>
      </c>
    </row>
    <row r="87" spans="12:14" x14ac:dyDescent="0.2">
      <c r="L87" s="29" t="s">
        <v>184</v>
      </c>
      <c r="M87" s="29">
        <f>SUM(M82:M86)</f>
        <v>128</v>
      </c>
    </row>
    <row r="88" spans="12:14" x14ac:dyDescent="0.2">
      <c r="L88" s="18" t="s">
        <v>183</v>
      </c>
      <c r="M88" s="18">
        <f>M87/8</f>
        <v>16</v>
      </c>
    </row>
    <row r="90" spans="12:14" x14ac:dyDescent="0.2">
      <c r="L90" s="20" t="s">
        <v>182</v>
      </c>
    </row>
    <row r="91" spans="12:14" x14ac:dyDescent="0.2">
      <c r="L91" s="18" t="s">
        <v>185</v>
      </c>
      <c r="M91" s="18">
        <v>32</v>
      </c>
      <c r="N91" s="18" t="s">
        <v>199</v>
      </c>
    </row>
    <row r="92" spans="12:14" x14ac:dyDescent="0.2">
      <c r="L92" s="18" t="s">
        <v>186</v>
      </c>
      <c r="M92" s="18">
        <v>24</v>
      </c>
      <c r="N92" s="18" t="s">
        <v>200</v>
      </c>
    </row>
    <row r="93" spans="12:14" x14ac:dyDescent="0.2">
      <c r="L93" s="18" t="s">
        <v>189</v>
      </c>
      <c r="M93" s="18">
        <v>8</v>
      </c>
    </row>
    <row r="94" spans="12:14" x14ac:dyDescent="0.2">
      <c r="L94" s="29" t="s">
        <v>187</v>
      </c>
      <c r="M94" s="29">
        <f>M91*M92*M93</f>
        <v>6144</v>
      </c>
    </row>
    <row r="95" spans="12:14" x14ac:dyDescent="0.2">
      <c r="L95" s="18" t="s">
        <v>188</v>
      </c>
      <c r="M95" s="18">
        <f>M94/8</f>
        <v>768</v>
      </c>
    </row>
    <row r="97" spans="12:14" x14ac:dyDescent="0.2">
      <c r="L97" s="20" t="s">
        <v>190</v>
      </c>
    </row>
    <row r="98" spans="12:14" x14ac:dyDescent="0.2">
      <c r="L98" s="28" t="s">
        <v>191</v>
      </c>
      <c r="M98" s="28">
        <v>64</v>
      </c>
    </row>
    <row r="99" spans="12:14" x14ac:dyDescent="0.2">
      <c r="L99" s="18" t="s">
        <v>192</v>
      </c>
      <c r="M99" s="18">
        <v>16</v>
      </c>
    </row>
    <row r="100" spans="12:14" x14ac:dyDescent="0.2">
      <c r="L100" s="18" t="s">
        <v>193</v>
      </c>
      <c r="M100" s="18">
        <v>16</v>
      </c>
    </row>
    <row r="101" spans="12:14" x14ac:dyDescent="0.2">
      <c r="L101" s="18" t="s">
        <v>194</v>
      </c>
      <c r="M101" s="18">
        <v>16</v>
      </c>
      <c r="N101" s="18" t="s">
        <v>74</v>
      </c>
    </row>
    <row r="102" spans="12:14" x14ac:dyDescent="0.2">
      <c r="L102" s="29" t="s">
        <v>195</v>
      </c>
      <c r="M102" s="29">
        <f>M99*M100*M101</f>
        <v>4096</v>
      </c>
    </row>
    <row r="103" spans="12:14" x14ac:dyDescent="0.2">
      <c r="L103" s="18" t="s">
        <v>196</v>
      </c>
      <c r="M103" s="18">
        <f>M102/8</f>
        <v>512</v>
      </c>
    </row>
    <row r="104" spans="12:14" x14ac:dyDescent="0.2">
      <c r="L104" s="29" t="s">
        <v>197</v>
      </c>
      <c r="M104" s="29">
        <f>M98*M103</f>
        <v>32768</v>
      </c>
    </row>
  </sheetData>
  <mergeCells count="2">
    <mergeCell ref="C26:C27"/>
    <mergeCell ref="C31:C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workbookViewId="0">
      <selection activeCell="L4" sqref="L4"/>
    </sheetView>
  </sheetViews>
  <sheetFormatPr defaultRowHeight="15" x14ac:dyDescent="0.25"/>
  <cols>
    <col min="1" max="1" width="24.42578125" style="12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8" t="s">
        <v>114</v>
      </c>
      <c r="B1" s="2" t="s">
        <v>115</v>
      </c>
    </row>
    <row r="2" spans="1:7" ht="21" x14ac:dyDescent="0.35">
      <c r="A2" s="13"/>
      <c r="B2" s="14"/>
    </row>
    <row r="3" spans="1:7" ht="18.75" x14ac:dyDescent="0.25">
      <c r="A3" s="15" t="s">
        <v>116</v>
      </c>
      <c r="F3" s="15" t="s">
        <v>117</v>
      </c>
    </row>
    <row r="4" spans="1:7" x14ac:dyDescent="0.25">
      <c r="A4" s="9" t="s">
        <v>70</v>
      </c>
      <c r="B4" s="7" t="s">
        <v>69</v>
      </c>
      <c r="F4" s="9" t="s">
        <v>70</v>
      </c>
      <c r="G4" s="7" t="s">
        <v>69</v>
      </c>
    </row>
    <row r="5" spans="1:7" ht="30" x14ac:dyDescent="0.25">
      <c r="A5" s="10" t="s">
        <v>75</v>
      </c>
      <c r="B5" s="6" t="s">
        <v>121</v>
      </c>
      <c r="F5" s="10" t="s">
        <v>118</v>
      </c>
      <c r="G5" s="6" t="s">
        <v>120</v>
      </c>
    </row>
    <row r="6" spans="1:7" x14ac:dyDescent="0.25">
      <c r="A6" s="11" t="s">
        <v>85</v>
      </c>
      <c r="B6" s="16" t="s">
        <v>86</v>
      </c>
      <c r="F6" s="11" t="s">
        <v>119</v>
      </c>
      <c r="G6" s="16" t="s">
        <v>86</v>
      </c>
    </row>
    <row r="7" spans="1:7" ht="60" x14ac:dyDescent="0.25">
      <c r="A7" s="10" t="s">
        <v>84</v>
      </c>
      <c r="B7" s="3" t="s">
        <v>88</v>
      </c>
      <c r="F7" s="10"/>
      <c r="G7" s="3"/>
    </row>
    <row r="8" spans="1:7" ht="60" x14ac:dyDescent="0.25">
      <c r="A8" s="11" t="s">
        <v>87</v>
      </c>
      <c r="B8" s="4" t="s">
        <v>89</v>
      </c>
    </row>
    <row r="9" spans="1:7" ht="75" x14ac:dyDescent="0.25">
      <c r="A9" s="11" t="s">
        <v>90</v>
      </c>
      <c r="B9" s="5" t="s">
        <v>91</v>
      </c>
    </row>
    <row r="10" spans="1:7" ht="45" x14ac:dyDescent="0.25">
      <c r="A10" s="11" t="s">
        <v>92</v>
      </c>
      <c r="B10" s="4" t="s">
        <v>93</v>
      </c>
    </row>
    <row r="11" spans="1:7" ht="75" x14ac:dyDescent="0.25">
      <c r="A11" s="10" t="s">
        <v>94</v>
      </c>
      <c r="B11" s="6" t="s">
        <v>95</v>
      </c>
    </row>
    <row r="12" spans="1:7" ht="45" x14ac:dyDescent="0.25">
      <c r="A12" s="11" t="s">
        <v>96</v>
      </c>
      <c r="B12" s="4" t="s">
        <v>101</v>
      </c>
    </row>
    <row r="13" spans="1:7" ht="120" x14ac:dyDescent="0.25">
      <c r="A13" s="10" t="s">
        <v>97</v>
      </c>
      <c r="B13" s="3" t="s">
        <v>98</v>
      </c>
    </row>
    <row r="14" spans="1:7" ht="75" x14ac:dyDescent="0.25">
      <c r="A14" s="11" t="s">
        <v>99</v>
      </c>
      <c r="B14" s="4" t="s">
        <v>100</v>
      </c>
    </row>
    <row r="15" spans="1:7" ht="45" x14ac:dyDescent="0.25">
      <c r="A15" s="10" t="s">
        <v>102</v>
      </c>
      <c r="B15" s="4" t="s">
        <v>103</v>
      </c>
    </row>
    <row r="16" spans="1:7" ht="90" x14ac:dyDescent="0.25">
      <c r="A16" s="11" t="s">
        <v>104</v>
      </c>
      <c r="B16" s="4" t="s">
        <v>105</v>
      </c>
    </row>
    <row r="17" spans="1:9" ht="180" x14ac:dyDescent="0.25">
      <c r="A17" s="10" t="s">
        <v>106</v>
      </c>
      <c r="B17" s="3" t="s">
        <v>107</v>
      </c>
    </row>
    <row r="18" spans="1:9" ht="120" x14ac:dyDescent="0.25">
      <c r="A18" s="10" t="s">
        <v>108</v>
      </c>
      <c r="B18" s="3" t="s">
        <v>109</v>
      </c>
    </row>
    <row r="19" spans="1:9" ht="60" x14ac:dyDescent="0.25">
      <c r="A19" s="10" t="s">
        <v>110</v>
      </c>
      <c r="B19" s="6" t="s">
        <v>111</v>
      </c>
    </row>
    <row r="20" spans="1:9" ht="30" x14ac:dyDescent="0.25">
      <c r="A20" s="10" t="s">
        <v>112</v>
      </c>
      <c r="B20" s="6" t="s">
        <v>113</v>
      </c>
    </row>
    <row r="21" spans="1:9" x14ac:dyDescent="0.25">
      <c r="H21" t="s">
        <v>108</v>
      </c>
      <c r="I21" t="s">
        <v>149</v>
      </c>
    </row>
    <row r="22" spans="1:9" x14ac:dyDescent="0.25">
      <c r="I22" t="s">
        <v>150</v>
      </c>
    </row>
    <row r="23" spans="1:9" x14ac:dyDescent="0.25">
      <c r="I23" s="42" t="s">
        <v>151</v>
      </c>
    </row>
    <row r="24" spans="1:9" x14ac:dyDescent="0.25">
      <c r="I24" t="s">
        <v>152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162</v>
      </c>
      <c r="B1" t="s">
        <v>163</v>
      </c>
      <c r="C1" t="s">
        <v>164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N5"/>
  <sheetViews>
    <sheetView workbookViewId="0">
      <selection activeCell="M3" sqref="M3"/>
    </sheetView>
  </sheetViews>
  <sheetFormatPr defaultRowHeight="15" x14ac:dyDescent="0.25"/>
  <cols>
    <col min="9" max="16" width="3" customWidth="1"/>
  </cols>
  <sheetData>
    <row r="1" spans="1:14" x14ac:dyDescent="0.25">
      <c r="A1">
        <v>352</v>
      </c>
      <c r="B1">
        <v>272</v>
      </c>
      <c r="D1" t="s">
        <v>165</v>
      </c>
      <c r="E1" t="s">
        <v>166</v>
      </c>
    </row>
    <row r="2" spans="1:14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  <c r="J2" t="s">
        <v>202</v>
      </c>
      <c r="L2" t="s">
        <v>202</v>
      </c>
    </row>
    <row r="3" spans="1:14" x14ac:dyDescent="0.25">
      <c r="M3" t="s">
        <v>202</v>
      </c>
      <c r="N3" t="s">
        <v>202</v>
      </c>
    </row>
    <row r="5" spans="1:14" x14ac:dyDescent="0.25">
      <c r="A5">
        <f>A2*B2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Hardware</vt:lpstr>
      <vt:lpstr>Casval</vt:lpstr>
      <vt:lpstr>Sound</vt:lpstr>
      <vt:lpstr>Tilemap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2023-02-17T22:24:58Z</dcterms:modified>
</cp:coreProperties>
</file>