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C7700E7E-5CF6-4CEE-848C-38E15C5285D1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29" i="1"/>
  <c r="H36" i="1"/>
  <c r="A2" i="4"/>
  <c r="M87" i="1"/>
  <c r="M88" i="1" s="1"/>
  <c r="M89" i="1" s="1"/>
  <c r="M79" i="1"/>
  <c r="M80" i="1" s="1"/>
  <c r="E35" i="1" s="1"/>
  <c r="H35" i="1" s="1"/>
  <c r="M72" i="1"/>
  <c r="M73" i="1" s="1"/>
  <c r="E34" i="1" s="1"/>
  <c r="H34" i="1" l="1"/>
  <c r="M12" i="1"/>
  <c r="M13" i="1" s="1"/>
  <c r="M14" i="1" s="1"/>
  <c r="B2" i="4"/>
  <c r="D2" i="3"/>
  <c r="C2" i="3"/>
  <c r="H55" i="1"/>
  <c r="H30" i="1"/>
  <c r="H32" i="1"/>
  <c r="H54" i="1"/>
  <c r="O55" i="1"/>
  <c r="M63" i="1"/>
  <c r="M64" i="1" s="1"/>
  <c r="E51" i="1" s="1"/>
  <c r="H51" i="1" s="1"/>
  <c r="M57" i="1"/>
  <c r="M58" i="1" s="1"/>
  <c r="E43" i="1" s="1"/>
  <c r="M51" i="1"/>
  <c r="M52" i="1" s="1"/>
  <c r="H44" i="1"/>
  <c r="H37" i="1"/>
  <c r="H31" i="1"/>
  <c r="H27" i="1"/>
  <c r="H26" i="1"/>
  <c r="H25" i="1"/>
  <c r="H28" i="1"/>
  <c r="G25" i="1"/>
  <c r="H24" i="1"/>
  <c r="H42" i="1"/>
  <c r="M43" i="1"/>
  <c r="M44" i="1" s="1"/>
  <c r="M29" i="1"/>
  <c r="M30" i="1" s="1"/>
  <c r="M31" i="1" s="1"/>
  <c r="E50" i="1" s="1"/>
  <c r="H50" i="1" s="1"/>
  <c r="N3" i="1"/>
  <c r="N4" i="1"/>
  <c r="M20" i="1"/>
  <c r="M21" i="1" s="1"/>
  <c r="M22" i="1" s="1"/>
  <c r="E47" i="1" s="1"/>
  <c r="C2" i="4" l="1"/>
  <c r="A5" i="4"/>
  <c r="H43" i="1"/>
  <c r="E45" i="1"/>
  <c r="H45" i="1" s="1"/>
  <c r="I25" i="1"/>
  <c r="F25" i="1" s="1"/>
  <c r="D26" i="1" s="1"/>
  <c r="G26" i="1" s="1"/>
  <c r="I26" i="1" s="1"/>
  <c r="M45" i="1"/>
  <c r="E41" i="1" s="1"/>
  <c r="H41" i="1" s="1"/>
  <c r="H47" i="1"/>
  <c r="H39" i="1"/>
  <c r="H40" i="1"/>
  <c r="H33" i="1"/>
  <c r="H22" i="1"/>
  <c r="H20" i="1"/>
  <c r="H18" i="1"/>
  <c r="H16" i="1"/>
  <c r="H14" i="1"/>
  <c r="H12" i="1"/>
  <c r="H10" i="1"/>
  <c r="H8" i="1"/>
  <c r="H4" i="1"/>
  <c r="H6" i="1"/>
  <c r="H7" i="1"/>
  <c r="H9" i="1"/>
  <c r="H11" i="1"/>
  <c r="H13" i="1"/>
  <c r="H15" i="1"/>
  <c r="H17" i="1"/>
  <c r="H19" i="1"/>
  <c r="H21" i="1"/>
  <c r="H23" i="1"/>
  <c r="H38" i="1"/>
  <c r="H46" i="1"/>
  <c r="H3" i="1"/>
  <c r="G3" i="1"/>
  <c r="F26" i="1" l="1"/>
  <c r="I3" i="1"/>
  <c r="F3" i="1" s="1"/>
  <c r="D4" i="1" s="1"/>
  <c r="D27" i="1" l="1"/>
  <c r="G27" i="1" s="1"/>
  <c r="I27" i="1" s="1"/>
  <c r="F27" i="1" s="1"/>
  <c r="G4" i="1"/>
  <c r="D28" i="1" l="1"/>
  <c r="G28" i="1" s="1"/>
  <c r="I28" i="1" s="1"/>
  <c r="F28" i="1" s="1"/>
  <c r="D29" i="1" s="1"/>
  <c r="G29" i="1" s="1"/>
  <c r="I29" i="1" s="1"/>
  <c r="F29" i="1" s="1"/>
  <c r="D30" i="1" s="1"/>
  <c r="I4" i="1"/>
  <c r="F4" i="1" s="1"/>
  <c r="D5" i="1" l="1"/>
  <c r="G5" i="1" s="1"/>
  <c r="I5" i="1" s="1"/>
  <c r="F5" i="1" s="1"/>
  <c r="D6" i="1" s="1"/>
  <c r="G6" i="1" s="1"/>
  <c r="I6" i="1" s="1"/>
  <c r="F6" i="1" s="1"/>
  <c r="D7" i="1" s="1"/>
  <c r="G7" i="1" s="1"/>
  <c r="G30" i="1"/>
  <c r="I30" i="1" s="1"/>
  <c r="F30" i="1" s="1"/>
  <c r="D31" i="1" l="1"/>
  <c r="G31" i="1" s="1"/>
  <c r="I31" i="1" s="1"/>
  <c r="F31" i="1" s="1"/>
  <c r="D32" i="1" s="1"/>
  <c r="G32" i="1" s="1"/>
  <c r="I32" i="1" s="1"/>
  <c r="F32" i="1" s="1"/>
  <c r="I7" i="1"/>
  <c r="F7" i="1" s="1"/>
  <c r="D8" i="1" s="1"/>
  <c r="G8" i="1" s="1"/>
  <c r="D33" i="1" l="1"/>
  <c r="I8" i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D23" i="1" s="1"/>
  <c r="G23" i="1" s="1"/>
  <c r="I23" i="1" l="1"/>
  <c r="F23" i="1" s="1"/>
  <c r="G33" i="1" l="1"/>
  <c r="I33" i="1" s="1"/>
  <c r="F33" i="1" s="1"/>
  <c r="D24" i="1"/>
  <c r="G24" i="1" s="1"/>
  <c r="I24" i="1" s="1"/>
  <c r="F24" i="1" s="1"/>
  <c r="D34" i="1" l="1"/>
  <c r="G34" i="1" s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l="1"/>
  <c r="I40" i="1" s="1"/>
  <c r="F40" i="1" s="1"/>
  <c r="D41" i="1" s="1"/>
  <c r="G41" i="1" s="1"/>
  <c r="I41" i="1" s="1"/>
  <c r="F41" i="1" s="1"/>
  <c r="D42" i="1" l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  <c r="D45" i="1" s="1"/>
  <c r="G45" i="1" l="1"/>
  <c r="I45" i="1" s="1"/>
  <c r="F45" i="1" s="1"/>
  <c r="D46" i="1" l="1"/>
  <c r="G46" i="1" s="1"/>
  <c r="I46" i="1" s="1"/>
  <c r="F46" i="1" s="1"/>
  <c r="D47" i="1" s="1"/>
  <c r="G47" i="1" s="1"/>
  <c r="I47" i="1" s="1"/>
  <c r="F47" i="1" s="1"/>
</calcChain>
</file>

<file path=xl/sharedStrings.xml><?xml version="1.0" encoding="utf-8"?>
<sst xmlns="http://schemas.openxmlformats.org/spreadsheetml/2006/main" count="266" uniqueCount="218">
  <si>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</si>
  <si>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</si>
  <si>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</si>
  <si>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</si>
  <si>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</si>
  <si>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</si>
  <si>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</si>
  <si>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</si>
  <si>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</si>
  <si>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</si>
  <si>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</si>
  <si>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</si>
  <si>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</si>
  <si>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</si>
  <si>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</si>
  <si>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</si>
  <si>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</si>
  <si>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</si>
  <si>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</si>
  <si>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</si>
  <si>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</si>
  <si>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</si>
  <si>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</si>
  <si>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</si>
  <si>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</si>
  <si>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</si>
  <si>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</si>
  <si>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</si>
  <si>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</si>
  <si>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</si>
  <si>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</si>
  <si>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</si>
  <si>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</si>
  <si>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</si>
  <si>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</si>
  <si>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</si>
  <si>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</si>
  <si>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</si>
  <si>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</si>
  <si>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</si>
  <si>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</si>
  <si>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</si>
  <si>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</si>
  <si>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</si>
  <si>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</si>
  <si>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</si>
  <si>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</si>
  <si>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</si>
  <si>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</si>
  <si>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</si>
  <si>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</si>
  <si>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</si>
  <si>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</si>
  <si>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</si>
  <si>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</si>
  <si>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</si>
  <si>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</si>
  <si>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</si>
  <si>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</si>
  <si>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</si>
  <si>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</si>
  <si>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</si>
  <si>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</si>
  <si>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</si>
  <si>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</si>
  <si>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</si>
  <si>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</si>
  <si>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</si>
  <si>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</si>
  <si>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</si>
  <si>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</si>
  <si>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</si>
  <si>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</si>
  <si>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</si>
  <si>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</si>
  <si>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</si>
  <si>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</si>
  <si>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</si>
  <si>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</si>
  <si>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</si>
  <si>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</si>
  <si>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</si>
  <si>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</si>
  <si>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</si>
  <si>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</si>
  <si>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</si>
  <si>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</si>
  <si>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</si>
  <si>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</si>
  <si>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</si>
  <si>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</si>
  <si>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</si>
  <si>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</si>
  <si>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</si>
  <si>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</si>
  <si>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</si>
  <si>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</si>
  <si>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</si>
  <si>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</si>
  <si>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</si>
  <si>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</si>
  <si>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</si>
  <si>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</si>
  <si>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</si>
  <si>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</si>
  <si>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</si>
  <si>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</si>
  <si>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</si>
  <si>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</si>
  <si>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</si>
  <si>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</si>
  <si>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</si>
  <si>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</si>
  <si>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</si>
  <si>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</si>
  <si>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</si>
  <si>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</si>
  <si>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</si>
  <si>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</si>
  <si>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</si>
  <si>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</si>
  <si>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</si>
  <si>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</si>
  <si>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</si>
  <si>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</si>
  <si>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</si>
  <si>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</si>
  <si>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</si>
  <si>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</si>
  <si>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</si>
  <si>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</si>
  <si>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</si>
  <si>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</si>
  <si>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</si>
  <si>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</si>
  <si>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</si>
  <si>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</si>
  <si>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</si>
  <si>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</si>
  <si>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</si>
  <si>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</si>
  <si>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</si>
  <si>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</si>
  <si>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</si>
  <si>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</si>
  <si>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</si>
  <si>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</si>
  <si>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</si>
  <si>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</si>
  <si>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</si>
  <si>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</si>
  <si>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</si>
  <si>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</si>
  <si>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</si>
  <si>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</si>
  <si>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</si>
  <si>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</si>
  <si>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</si>
  <si>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</si>
  <si>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</si>
  <si>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</si>
  <si>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</si>
  <si>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</si>
  <si>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</si>
  <si>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</si>
  <si>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</si>
  <si>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</si>
  <si>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</si>
  <si>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</si>
  <si>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</si>
  <si>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</si>
  <si>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</si>
  <si>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</si>
  <si>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</si>
  <si>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</si>
  <si>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</si>
  <si>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</si>
  <si>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</si>
  <si>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</si>
  <si>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</si>
  <si>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</si>
  <si>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</si>
  <si>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</si>
  <si>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0x00E0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</si>
  <si>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</si>
  <si>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</si>
  <si>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</si>
  <si>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</si>
  <si>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</si>
  <si>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</si>
  <si>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</si>
  <si>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</si>
  <si>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</si>
  <si>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</si>
  <si>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</si>
  <si>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</si>
  <si>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</si>
  <si>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</si>
  <si>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</si>
  <si>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</si>
  <si>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</si>
  <si>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</si>
  <si>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</si>
  <si>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</si>
  <si>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</si>
  <si>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</si>
  <si>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</si>
  <si>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</si>
  <si>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</si>
  <si>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</si>
  <si>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</si>
  <si>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</si>
  <si>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0x00CE</t>
  </si>
  <si>
    <t>System menu trigger</t>
  </si>
  <si>
    <t>0x00FE</t>
  </si>
  <si>
    <t>System outputs (video options)</t>
  </si>
  <si>
    <t>Millisecond Timer</t>
  </si>
  <si>
    <t>SPRITE_MIRROR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</si>
</sst>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quotePrefix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top"/>
    </xf>
    <xf numFmtId="0" fontId="0" fillId="0" borderId="7" xfId="0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89"/>
  <sheetViews>
    <sheetView tabSelected="1" topLeftCell="A18" zoomScale="115" zoomScaleNormal="115" workbookViewId="0">
      <selection activeCell="M39" sqref="M39"/>
    </sheetView>
  </sheetViews>
  <sheetFormatPr defaultRowHeight="12.75" x14ac:dyDescent="0.2"/>
  <cols>
    <col min="1" max="1" width="3.140625" style="18" customWidth="1"/>
    <col min="2" max="2" width="23.28515625" style="18" customWidth="1"/>
    <col min="3" max="3" width="22.85546875" style="18" customWidth="1"/>
    <col min="4" max="4" width="7.85546875" style="18" bestFit="1" customWidth="1"/>
    <col min="5" max="5" width="8" style="18" bestFit="1" customWidth="1"/>
    <col min="6" max="6" width="7.85546875" style="18" bestFit="1" customWidth="1"/>
    <col min="7" max="7" width="6.42578125" style="18" bestFit="1" customWidth="1"/>
    <col min="8" max="8" width="8" style="18" bestFit="1" customWidth="1"/>
    <col min="9" max="9" width="6" style="18" bestFit="1" customWidth="1"/>
    <col min="10" max="10" width="24.85546875" style="18" customWidth="1"/>
    <col min="11" max="11" width="5.5703125" style="18" customWidth="1"/>
    <col min="12" max="12" width="43.28515625" style="18" customWidth="1"/>
    <col min="13" max="13" width="9.140625" style="18"/>
    <col min="14" max="14" width="27" style="18" bestFit="1" customWidth="1"/>
    <col min="15" max="16384" width="9.140625" style="18"/>
  </cols>
  <sheetData>
    <row r="1" spans="2:14" x14ac:dyDescent="0.2">
      <c r="B1" s="17" t="s">
        <v>28</v>
      </c>
    </row>
    <row r="2" spans="2:14" x14ac:dyDescent="0.2">
      <c r="B2" s="19" t="s">
        <v>48</v>
      </c>
      <c r="C2" s="19" t="s">
        <v>41</v>
      </c>
      <c r="D2" s="19" t="s">
        <v>35</v>
      </c>
      <c r="E2" s="19" t="s">
        <v>36</v>
      </c>
      <c r="F2" s="19" t="s">
        <v>37</v>
      </c>
      <c r="G2" s="19" t="s">
        <v>33</v>
      </c>
      <c r="H2" s="19" t="s">
        <v>32</v>
      </c>
      <c r="I2" s="19" t="s">
        <v>34</v>
      </c>
      <c r="J2" s="19" t="s">
        <v>27</v>
      </c>
      <c r="L2" s="20" t="s">
        <v>59</v>
      </c>
    </row>
    <row r="3" spans="2:14" ht="15" customHeight="1" x14ac:dyDescent="0.2">
      <c r="B3" s="21" t="s">
        <v>150</v>
      </c>
      <c r="C3" s="22" t="s">
        <v>7</v>
      </c>
      <c r="D3" s="23" t="s">
        <v>5</v>
      </c>
      <c r="E3" s="23" t="s">
        <v>82</v>
      </c>
      <c r="F3" s="23" t="str">
        <f>_xlfn.CONCAT("0x",DEC2HEX(I3))</f>
        <v>0x8000</v>
      </c>
      <c r="G3" s="23">
        <f t="shared" ref="G3:H7" si="0">HEX2DEC(MID(D3, 3, LEN(D3)-2))</f>
        <v>0</v>
      </c>
      <c r="H3" s="23">
        <f t="shared" si="0"/>
        <v>32768</v>
      </c>
      <c r="I3" s="23">
        <f>G3+H3</f>
        <v>32768</v>
      </c>
      <c r="J3" s="23" t="s">
        <v>7</v>
      </c>
      <c r="L3" s="18" t="s">
        <v>2</v>
      </c>
      <c r="M3" s="18">
        <v>32</v>
      </c>
      <c r="N3" s="18">
        <f>M4+SCREEN_BORDER_WIDTH</f>
        <v>352</v>
      </c>
    </row>
    <row r="4" spans="2:14" x14ac:dyDescent="0.2">
      <c r="B4" s="24" t="s">
        <v>151</v>
      </c>
      <c r="C4" s="25" t="s">
        <v>42</v>
      </c>
      <c r="D4" s="23" t="str">
        <f t="shared" ref="D4:D47" si="1">F3</f>
        <v>0x8000</v>
      </c>
      <c r="E4" s="23" t="s">
        <v>10</v>
      </c>
      <c r="F4" s="23" t="str">
        <f>_xlfn.CONCAT("0x",DEC2HEX(I4))</f>
        <v>0x8001</v>
      </c>
      <c r="G4" s="23">
        <f t="shared" si="0"/>
        <v>32768</v>
      </c>
      <c r="H4" s="23">
        <f t="shared" si="0"/>
        <v>1</v>
      </c>
      <c r="I4" s="23">
        <f>G4+H4</f>
        <v>32769</v>
      </c>
      <c r="J4" s="23" t="s">
        <v>11</v>
      </c>
      <c r="L4" s="18" t="s">
        <v>1</v>
      </c>
      <c r="M4" s="18">
        <v>320</v>
      </c>
      <c r="N4" s="18">
        <f>M5+SCREEN_BORDER_WIDTH</f>
        <v>272</v>
      </c>
    </row>
    <row r="5" spans="2:14" x14ac:dyDescent="0.2">
      <c r="B5" s="24"/>
      <c r="C5" s="26"/>
      <c r="D5" s="23" t="str">
        <f t="shared" ref="D5" si="2">F4</f>
        <v>0x8001</v>
      </c>
      <c r="E5" s="23" t="s">
        <v>10</v>
      </c>
      <c r="F5" s="23" t="str">
        <f>_xlfn.CONCAT("0x",DEC2HEX(I5))</f>
        <v>0x8002</v>
      </c>
      <c r="G5" s="23">
        <f t="shared" ref="G5" si="3">HEX2DEC(MID(D5, 3, LEN(D5)-2))</f>
        <v>32769</v>
      </c>
      <c r="H5" s="23">
        <f t="shared" ref="H5" si="4">HEX2DEC(MID(E5, 3, LEN(E5)-2))</f>
        <v>1</v>
      </c>
      <c r="I5" s="23">
        <f>G5+H5</f>
        <v>32770</v>
      </c>
      <c r="J5" s="23" t="s">
        <v>215</v>
      </c>
      <c r="L5" s="18" t="s">
        <v>0</v>
      </c>
      <c r="M5" s="18">
        <v>240</v>
      </c>
    </row>
    <row r="6" spans="2:14" x14ac:dyDescent="0.2">
      <c r="B6" s="24"/>
      <c r="C6" s="26"/>
      <c r="D6" s="27" t="str">
        <f>F5</f>
        <v>0x8002</v>
      </c>
      <c r="E6" s="27" t="s">
        <v>214</v>
      </c>
      <c r="F6" s="27" t="str">
        <f t="shared" ref="F6" si="5">_xlfn.CONCAT("0x",DEC2HEX(I6))</f>
        <v>0x8100</v>
      </c>
      <c r="G6" s="27">
        <f t="shared" si="0"/>
        <v>32770</v>
      </c>
      <c r="H6" s="27">
        <f t="shared" si="0"/>
        <v>254</v>
      </c>
      <c r="I6" s="27">
        <f>G6+H6</f>
        <v>33024</v>
      </c>
      <c r="J6" s="27" t="s">
        <v>29</v>
      </c>
    </row>
    <row r="7" spans="2:14" x14ac:dyDescent="0.2">
      <c r="B7" s="24"/>
      <c r="C7" s="26"/>
      <c r="D7" s="23" t="str">
        <f t="shared" si="1"/>
        <v>0x8100</v>
      </c>
      <c r="E7" s="23" t="s">
        <v>13</v>
      </c>
      <c r="F7" s="23" t="str">
        <f>_xlfn.CONCAT("0x",DEC2HEX(I7))</f>
        <v>0x81C0</v>
      </c>
      <c r="G7" s="23">
        <f t="shared" si="0"/>
        <v>33024</v>
      </c>
      <c r="H7" s="23">
        <f t="shared" si="0"/>
        <v>192</v>
      </c>
      <c r="I7" s="23">
        <f>G7+H7</f>
        <v>33216</v>
      </c>
      <c r="J7" s="23" t="s">
        <v>12</v>
      </c>
      <c r="L7" s="20" t="s">
        <v>175</v>
      </c>
    </row>
    <row r="8" spans="2:14" x14ac:dyDescent="0.2">
      <c r="B8" s="24"/>
      <c r="C8" s="26"/>
      <c r="D8" s="27" t="str">
        <f t="shared" si="1"/>
        <v>0x81C0</v>
      </c>
      <c r="E8" s="27" t="s">
        <v>30</v>
      </c>
      <c r="F8" s="27" t="str">
        <f t="shared" ref="F8" si="6">_xlfn.CONCAT("0x",DEC2HEX(I8))</f>
        <v>0x8200</v>
      </c>
      <c r="G8" s="27">
        <f t="shared" ref="G8" si="7">HEX2DEC(MID(D8, 3, LEN(D8)-2))</f>
        <v>33216</v>
      </c>
      <c r="H8" s="27">
        <f t="shared" ref="H8" si="8">HEX2DEC(MID(E8, 3, LEN(E8)-2))</f>
        <v>64</v>
      </c>
      <c r="I8" s="27">
        <f t="shared" ref="I8" si="9">G8+H8</f>
        <v>33280</v>
      </c>
      <c r="J8" s="27" t="s">
        <v>29</v>
      </c>
      <c r="L8" s="28" t="s">
        <v>176</v>
      </c>
      <c r="M8" s="28">
        <v>256</v>
      </c>
    </row>
    <row r="9" spans="2:14" x14ac:dyDescent="0.2">
      <c r="B9" s="24"/>
      <c r="C9" s="26"/>
      <c r="D9" s="23" t="str">
        <f t="shared" si="1"/>
        <v>0x8200</v>
      </c>
      <c r="E9" s="23" t="s">
        <v>14</v>
      </c>
      <c r="F9" s="23" t="str">
        <f>_xlfn.CONCAT("0x",DEC2HEX(I9))</f>
        <v>0x8260</v>
      </c>
      <c r="G9" s="23">
        <f t="shared" ref="G9:H11" si="10">HEX2DEC(MID(D9, 3, LEN(D9)-2))</f>
        <v>33280</v>
      </c>
      <c r="H9" s="23">
        <f t="shared" si="10"/>
        <v>96</v>
      </c>
      <c r="I9" s="23">
        <f>G9+H9</f>
        <v>33376</v>
      </c>
      <c r="J9" s="23" t="s">
        <v>26</v>
      </c>
      <c r="L9" s="18" t="s">
        <v>177</v>
      </c>
      <c r="M9" s="18">
        <v>8</v>
      </c>
    </row>
    <row r="10" spans="2:14" x14ac:dyDescent="0.2">
      <c r="B10" s="24"/>
      <c r="C10" s="26"/>
      <c r="D10" s="27" t="str">
        <f t="shared" si="1"/>
        <v>0x8260</v>
      </c>
      <c r="E10" s="27" t="s">
        <v>31</v>
      </c>
      <c r="F10" s="27" t="str">
        <f t="shared" ref="F10" si="11">_xlfn.CONCAT("0x",DEC2HEX(I10))</f>
        <v>0x8300</v>
      </c>
      <c r="G10" s="27">
        <f t="shared" si="10"/>
        <v>33376</v>
      </c>
      <c r="H10" s="27">
        <f t="shared" si="10"/>
        <v>160</v>
      </c>
      <c r="I10" s="27">
        <f>G10+H10</f>
        <v>33536</v>
      </c>
      <c r="J10" s="27" t="s">
        <v>29</v>
      </c>
      <c r="L10" s="18" t="s">
        <v>178</v>
      </c>
      <c r="M10" s="18">
        <v>8</v>
      </c>
    </row>
    <row r="11" spans="2:14" x14ac:dyDescent="0.2">
      <c r="B11" s="24"/>
      <c r="C11" s="26"/>
      <c r="D11" s="23" t="str">
        <f t="shared" si="1"/>
        <v>0x8300</v>
      </c>
      <c r="E11" s="23" t="s">
        <v>14</v>
      </c>
      <c r="F11" s="23" t="str">
        <f>_xlfn.CONCAT("0x",DEC2HEX(I11))</f>
        <v>0x8360</v>
      </c>
      <c r="G11" s="23">
        <f t="shared" si="10"/>
        <v>33536</v>
      </c>
      <c r="H11" s="23">
        <f t="shared" si="10"/>
        <v>96</v>
      </c>
      <c r="I11" s="23">
        <f>G11+H11</f>
        <v>33632</v>
      </c>
      <c r="J11" s="23" t="s">
        <v>25</v>
      </c>
      <c r="L11" s="18" t="s">
        <v>179</v>
      </c>
      <c r="M11" s="18">
        <v>1</v>
      </c>
    </row>
    <row r="12" spans="2:14" x14ac:dyDescent="0.2">
      <c r="B12" s="24"/>
      <c r="C12" s="26"/>
      <c r="D12" s="27" t="str">
        <f t="shared" si="1"/>
        <v>0x8360</v>
      </c>
      <c r="E12" s="27" t="s">
        <v>31</v>
      </c>
      <c r="F12" s="27" t="str">
        <f t="shared" ref="F12" si="12">_xlfn.CONCAT("0x",DEC2HEX(I12))</f>
        <v>0x8400</v>
      </c>
      <c r="G12" s="27">
        <f t="shared" ref="G12" si="13">HEX2DEC(MID(D12, 3, LEN(D12)-2))</f>
        <v>33632</v>
      </c>
      <c r="H12" s="27">
        <f t="shared" ref="H12" si="14">HEX2DEC(MID(E12, 3, LEN(E12)-2))</f>
        <v>160</v>
      </c>
      <c r="I12" s="27">
        <f t="shared" ref="I12" si="15">G12+H12</f>
        <v>33792</v>
      </c>
      <c r="J12" s="27" t="s">
        <v>29</v>
      </c>
      <c r="L12" s="29" t="s">
        <v>180</v>
      </c>
      <c r="M12" s="29">
        <f>M9*M10*M11</f>
        <v>64</v>
      </c>
    </row>
    <row r="13" spans="2:14" x14ac:dyDescent="0.2">
      <c r="B13" s="24"/>
      <c r="C13" s="26"/>
      <c r="D13" s="23" t="str">
        <f t="shared" si="1"/>
        <v>0x8400</v>
      </c>
      <c r="E13" s="23" t="s">
        <v>15</v>
      </c>
      <c r="F13" s="23" t="str">
        <f>_xlfn.CONCAT("0x",DEC2HEX(I13))</f>
        <v>0x8430</v>
      </c>
      <c r="G13" s="23">
        <f t="shared" ref="G13:H15" si="16">HEX2DEC(MID(D13, 3, LEN(D13)-2))</f>
        <v>33792</v>
      </c>
      <c r="H13" s="23">
        <f t="shared" si="16"/>
        <v>48</v>
      </c>
      <c r="I13" s="23">
        <f>G13+H13</f>
        <v>33840</v>
      </c>
      <c r="J13" s="23" t="s">
        <v>24</v>
      </c>
      <c r="L13" s="18" t="s">
        <v>181</v>
      </c>
      <c r="M13" s="18">
        <f>M12/8</f>
        <v>8</v>
      </c>
    </row>
    <row r="14" spans="2:14" x14ac:dyDescent="0.2">
      <c r="B14" s="24"/>
      <c r="C14" s="26"/>
      <c r="D14" s="27" t="str">
        <f t="shared" si="1"/>
        <v>0x8430</v>
      </c>
      <c r="E14" s="27" t="s">
        <v>38</v>
      </c>
      <c r="F14" s="27" t="str">
        <f t="shared" ref="F14" si="17">_xlfn.CONCAT("0x",DEC2HEX(I14))</f>
        <v>0x8500</v>
      </c>
      <c r="G14" s="27">
        <f t="shared" si="16"/>
        <v>33840</v>
      </c>
      <c r="H14" s="27">
        <f t="shared" si="16"/>
        <v>208</v>
      </c>
      <c r="I14" s="27">
        <f>G14+H14</f>
        <v>34048</v>
      </c>
      <c r="J14" s="27" t="s">
        <v>29</v>
      </c>
      <c r="L14" s="29" t="s">
        <v>182</v>
      </c>
      <c r="M14" s="29">
        <f>M8*M13</f>
        <v>2048</v>
      </c>
    </row>
    <row r="15" spans="2:14" x14ac:dyDescent="0.2">
      <c r="B15" s="24"/>
      <c r="C15" s="26"/>
      <c r="D15" s="23" t="str">
        <f t="shared" si="1"/>
        <v>0x8500</v>
      </c>
      <c r="E15" s="23" t="s">
        <v>14</v>
      </c>
      <c r="F15" s="23" t="str">
        <f>_xlfn.CONCAT("0x",DEC2HEX(I15))</f>
        <v>0x8560</v>
      </c>
      <c r="G15" s="23">
        <f t="shared" si="16"/>
        <v>34048</v>
      </c>
      <c r="H15" s="23">
        <f t="shared" si="16"/>
        <v>96</v>
      </c>
      <c r="I15" s="23">
        <f>G15+H15</f>
        <v>34144</v>
      </c>
      <c r="J15" s="23" t="s">
        <v>23</v>
      </c>
    </row>
    <row r="16" spans="2:14" x14ac:dyDescent="0.2">
      <c r="B16" s="24"/>
      <c r="C16" s="26"/>
      <c r="D16" s="27" t="str">
        <f t="shared" si="1"/>
        <v>0x8560</v>
      </c>
      <c r="E16" s="27" t="s">
        <v>31</v>
      </c>
      <c r="F16" s="27" t="str">
        <f t="shared" ref="F16" si="18">_xlfn.CONCAT("0x",DEC2HEX(I16))</f>
        <v>0x8600</v>
      </c>
      <c r="G16" s="27">
        <f t="shared" ref="G16" si="19">HEX2DEC(MID(D16, 3, LEN(D16)-2))</f>
        <v>34144</v>
      </c>
      <c r="H16" s="27">
        <f t="shared" ref="H16" si="20">HEX2DEC(MID(E16, 3, LEN(E16)-2))</f>
        <v>160</v>
      </c>
      <c r="I16" s="27">
        <f t="shared" ref="I16" si="21">G16+H16</f>
        <v>34304</v>
      </c>
      <c r="J16" s="27" t="s">
        <v>29</v>
      </c>
      <c r="L16" s="20" t="s">
        <v>53</v>
      </c>
    </row>
    <row r="17" spans="2:14" x14ac:dyDescent="0.2">
      <c r="B17" s="24"/>
      <c r="C17" s="26"/>
      <c r="D17" s="23" t="str">
        <f t="shared" si="1"/>
        <v>0x8600</v>
      </c>
      <c r="E17" s="23" t="s">
        <v>16</v>
      </c>
      <c r="F17" s="23" t="str">
        <f>_xlfn.CONCAT("0x",DEC2HEX(I17))</f>
        <v>0x860C</v>
      </c>
      <c r="G17" s="23">
        <f t="shared" ref="G17:H19" si="22">HEX2DEC(MID(D17, 3, LEN(D17)-2))</f>
        <v>34304</v>
      </c>
      <c r="H17" s="23">
        <f t="shared" si="22"/>
        <v>12</v>
      </c>
      <c r="I17" s="23">
        <f>G17+H17</f>
        <v>34316</v>
      </c>
      <c r="J17" s="23" t="s">
        <v>22</v>
      </c>
      <c r="L17" s="28" t="s">
        <v>56</v>
      </c>
      <c r="M17" s="28">
        <v>4</v>
      </c>
    </row>
    <row r="18" spans="2:14" x14ac:dyDescent="0.2">
      <c r="B18" s="24"/>
      <c r="C18" s="26"/>
      <c r="D18" s="27" t="str">
        <f t="shared" si="1"/>
        <v>0x860C</v>
      </c>
      <c r="E18" s="27" t="s">
        <v>39</v>
      </c>
      <c r="F18" s="27" t="str">
        <f t="shared" ref="F18" si="23">_xlfn.CONCAT("0x",DEC2HEX(I18))</f>
        <v>0x8700</v>
      </c>
      <c r="G18" s="27">
        <f t="shared" si="22"/>
        <v>34316</v>
      </c>
      <c r="H18" s="27">
        <f t="shared" si="22"/>
        <v>244</v>
      </c>
      <c r="I18" s="27">
        <f>G18+H18</f>
        <v>34560</v>
      </c>
      <c r="J18" s="27" t="s">
        <v>29</v>
      </c>
      <c r="L18" s="18" t="s">
        <v>50</v>
      </c>
      <c r="M18" s="18">
        <v>16</v>
      </c>
      <c r="N18" s="18" t="s">
        <v>80</v>
      </c>
    </row>
    <row r="19" spans="2:14" x14ac:dyDescent="0.2">
      <c r="B19" s="24"/>
      <c r="C19" s="26"/>
      <c r="D19" s="23" t="str">
        <f t="shared" si="1"/>
        <v>0x8700</v>
      </c>
      <c r="E19" s="23" t="s">
        <v>15</v>
      </c>
      <c r="F19" s="23" t="str">
        <f>_xlfn.CONCAT("0x",DEC2HEX(I19))</f>
        <v>0x8730</v>
      </c>
      <c r="G19" s="23">
        <f t="shared" si="22"/>
        <v>34560</v>
      </c>
      <c r="H19" s="23">
        <f t="shared" si="22"/>
        <v>48</v>
      </c>
      <c r="I19" s="23">
        <f>G19+H19</f>
        <v>34608</v>
      </c>
      <c r="J19" s="23" t="s">
        <v>21</v>
      </c>
      <c r="L19" s="18" t="s">
        <v>51</v>
      </c>
      <c r="M19" s="18">
        <v>32</v>
      </c>
    </row>
    <row r="20" spans="2:14" x14ac:dyDescent="0.2">
      <c r="B20" s="24"/>
      <c r="C20" s="26"/>
      <c r="D20" s="27" t="str">
        <f t="shared" si="1"/>
        <v>0x8730</v>
      </c>
      <c r="E20" s="27" t="s">
        <v>38</v>
      </c>
      <c r="F20" s="27" t="str">
        <f t="shared" ref="F20" si="24">_xlfn.CONCAT("0x",DEC2HEX(I20))</f>
        <v>0x8800</v>
      </c>
      <c r="G20" s="27">
        <f t="shared" ref="G20" si="25">HEX2DEC(MID(D20, 3, LEN(D20)-2))</f>
        <v>34608</v>
      </c>
      <c r="H20" s="27">
        <f t="shared" ref="H20" si="26">HEX2DEC(MID(E20, 3, LEN(E20)-2))</f>
        <v>208</v>
      </c>
      <c r="I20" s="27">
        <f t="shared" ref="I20" si="27">G20+H20</f>
        <v>34816</v>
      </c>
      <c r="J20" s="27" t="s">
        <v>29</v>
      </c>
      <c r="L20" s="29" t="s">
        <v>61</v>
      </c>
      <c r="M20" s="29">
        <f>M18*M19</f>
        <v>512</v>
      </c>
    </row>
    <row r="21" spans="2:14" x14ac:dyDescent="0.2">
      <c r="B21" s="24"/>
      <c r="C21" s="26"/>
      <c r="D21" s="23" t="str">
        <f t="shared" si="1"/>
        <v>0x8800</v>
      </c>
      <c r="E21" s="23" t="s">
        <v>17</v>
      </c>
      <c r="F21" s="23" t="str">
        <f>_xlfn.CONCAT("0x",DEC2HEX(I21))</f>
        <v>0x8821</v>
      </c>
      <c r="G21" s="23">
        <f t="shared" ref="G21:H37" si="28">HEX2DEC(MID(D21, 3, LEN(D21)-2))</f>
        <v>34816</v>
      </c>
      <c r="H21" s="23">
        <f t="shared" si="28"/>
        <v>33</v>
      </c>
      <c r="I21" s="23">
        <f>G21+H21</f>
        <v>34849</v>
      </c>
      <c r="J21" s="23" t="s">
        <v>20</v>
      </c>
      <c r="L21" s="18" t="s">
        <v>62</v>
      </c>
      <c r="M21" s="18">
        <f>M20/8</f>
        <v>64</v>
      </c>
    </row>
    <row r="22" spans="2:14" x14ac:dyDescent="0.2">
      <c r="B22" s="24"/>
      <c r="C22" s="26"/>
      <c r="D22" s="27" t="str">
        <f t="shared" si="1"/>
        <v>0x8821</v>
      </c>
      <c r="E22" s="27" t="s">
        <v>40</v>
      </c>
      <c r="F22" s="27" t="str">
        <f t="shared" ref="F22" si="29">_xlfn.CONCAT("0x",DEC2HEX(I22))</f>
        <v>0x8900</v>
      </c>
      <c r="G22" s="27">
        <f t="shared" si="28"/>
        <v>34849</v>
      </c>
      <c r="H22" s="27">
        <f t="shared" si="28"/>
        <v>223</v>
      </c>
      <c r="I22" s="27">
        <f>G22+H22</f>
        <v>35072</v>
      </c>
      <c r="J22" s="27" t="s">
        <v>29</v>
      </c>
      <c r="L22" s="29" t="s">
        <v>143</v>
      </c>
      <c r="M22" s="29">
        <f>M21*M17</f>
        <v>256</v>
      </c>
    </row>
    <row r="23" spans="2:14" x14ac:dyDescent="0.2">
      <c r="B23" s="24"/>
      <c r="C23" s="26"/>
      <c r="D23" s="23" t="str">
        <f t="shared" si="1"/>
        <v>0x8900</v>
      </c>
      <c r="E23" s="23" t="s">
        <v>18</v>
      </c>
      <c r="F23" s="23" t="str">
        <f>_xlfn.CONCAT("0x",DEC2HEX(I23))</f>
        <v>0x8911</v>
      </c>
      <c r="G23" s="23">
        <f t="shared" si="28"/>
        <v>35072</v>
      </c>
      <c r="H23" s="23">
        <f t="shared" si="28"/>
        <v>17</v>
      </c>
      <c r="I23" s="23">
        <f>G23+H23</f>
        <v>35089</v>
      </c>
      <c r="J23" s="23" t="s">
        <v>216</v>
      </c>
    </row>
    <row r="24" spans="2:14" x14ac:dyDescent="0.2">
      <c r="B24" s="24"/>
      <c r="C24" s="26"/>
      <c r="D24" s="27" t="str">
        <f>F23</f>
        <v>0x8911</v>
      </c>
      <c r="E24" s="27" t="s">
        <v>84</v>
      </c>
      <c r="F24" s="27" t="str">
        <f t="shared" ref="F24" si="30">_xlfn.CONCAT("0x",DEC2HEX(I24))</f>
        <v>0x8A00</v>
      </c>
      <c r="G24" s="27">
        <f t="shared" si="28"/>
        <v>35089</v>
      </c>
      <c r="H24" s="27">
        <f t="shared" si="28"/>
        <v>239</v>
      </c>
      <c r="I24" s="27">
        <f t="shared" ref="I24" si="31">G24+H24</f>
        <v>35328</v>
      </c>
      <c r="J24" s="27" t="s">
        <v>29</v>
      </c>
      <c r="L24" s="20" t="s">
        <v>57</v>
      </c>
      <c r="N24" s="18" t="s">
        <v>152</v>
      </c>
    </row>
    <row r="25" spans="2:14" x14ac:dyDescent="0.2">
      <c r="B25" s="24"/>
      <c r="C25" s="26"/>
      <c r="D25" s="23" t="s">
        <v>83</v>
      </c>
      <c r="E25" s="23" t="s">
        <v>85</v>
      </c>
      <c r="F25" s="23" t="str">
        <f>_xlfn.CONCAT("0x",DEC2HEX(I25))</f>
        <v>0x8A10</v>
      </c>
      <c r="G25" s="23">
        <f t="shared" si="28"/>
        <v>35328</v>
      </c>
      <c r="H25" s="23">
        <f t="shared" si="28"/>
        <v>16</v>
      </c>
      <c r="I25" s="23">
        <f>G25+H25</f>
        <v>35344</v>
      </c>
      <c r="J25" s="23" t="s">
        <v>88</v>
      </c>
      <c r="L25" s="28" t="s">
        <v>63</v>
      </c>
      <c r="M25" s="28">
        <v>64</v>
      </c>
    </row>
    <row r="26" spans="2:14" x14ac:dyDescent="0.2">
      <c r="B26" s="24"/>
      <c r="C26" s="46"/>
      <c r="D26" s="23" t="str">
        <f t="shared" ref="D26:D32" si="32">F25</f>
        <v>0x8A10</v>
      </c>
      <c r="E26" s="23" t="s">
        <v>85</v>
      </c>
      <c r="F26" s="23" t="str">
        <f>_xlfn.CONCAT("0x",DEC2HEX(I26))</f>
        <v>0x8A20</v>
      </c>
      <c r="G26" s="23">
        <f t="shared" ref="G26:G27" si="33">HEX2DEC(MID(D26, 3, LEN(D26)-2))</f>
        <v>35344</v>
      </c>
      <c r="H26" s="23">
        <f t="shared" si="28"/>
        <v>16</v>
      </c>
      <c r="I26" s="23">
        <f>G26+H26</f>
        <v>35360</v>
      </c>
      <c r="J26" s="23" t="s">
        <v>86</v>
      </c>
      <c r="L26" s="18" t="s">
        <v>64</v>
      </c>
      <c r="M26" s="18">
        <v>16</v>
      </c>
    </row>
    <row r="27" spans="2:14" x14ac:dyDescent="0.2">
      <c r="B27" s="24"/>
      <c r="C27" s="46"/>
      <c r="D27" s="23" t="str">
        <f t="shared" si="32"/>
        <v>0x8A20</v>
      </c>
      <c r="E27" s="23" t="s">
        <v>85</v>
      </c>
      <c r="F27" s="23" t="str">
        <f>_xlfn.CONCAT("0x",DEC2HEX(I27))</f>
        <v>0x8A30</v>
      </c>
      <c r="G27" s="23">
        <f t="shared" si="33"/>
        <v>35360</v>
      </c>
      <c r="H27" s="23">
        <f t="shared" si="28"/>
        <v>16</v>
      </c>
      <c r="I27" s="23">
        <f>G27+H27</f>
        <v>35376</v>
      </c>
      <c r="J27" s="23" t="s">
        <v>87</v>
      </c>
      <c r="L27" s="18" t="s">
        <v>65</v>
      </c>
      <c r="M27" s="18">
        <v>16</v>
      </c>
    </row>
    <row r="28" spans="2:14" x14ac:dyDescent="0.2">
      <c r="B28" s="24"/>
      <c r="C28" s="26"/>
      <c r="D28" s="23" t="str">
        <f>F27</f>
        <v>0x8A30</v>
      </c>
      <c r="E28" s="23" t="s">
        <v>10</v>
      </c>
      <c r="F28" s="23" t="str">
        <f t="shared" ref="F28" si="34">_xlfn.CONCAT("0x",DEC2HEX(I28))</f>
        <v>0x8A31</v>
      </c>
      <c r="G28" s="23">
        <f>HEX2DEC(MID(D28, 3, LEN(D28)-2))</f>
        <v>35376</v>
      </c>
      <c r="H28" s="23">
        <f t="shared" ref="H28" si="35">HEX2DEC(MID(E28, 3, LEN(E28)-2))</f>
        <v>1</v>
      </c>
      <c r="I28" s="23">
        <f t="shared" ref="I28" si="36">G28+H28</f>
        <v>35377</v>
      </c>
      <c r="J28" s="23" t="s">
        <v>165</v>
      </c>
      <c r="L28" s="18" t="s">
        <v>66</v>
      </c>
      <c r="M28" s="18">
        <v>8</v>
      </c>
      <c r="N28" s="18" t="s">
        <v>163</v>
      </c>
    </row>
    <row r="29" spans="2:14" x14ac:dyDescent="0.2">
      <c r="B29" s="24"/>
      <c r="C29" s="26"/>
      <c r="D29" s="23" t="str">
        <f>F28</f>
        <v>0x8A31</v>
      </c>
      <c r="E29" s="23" t="s">
        <v>10</v>
      </c>
      <c r="F29" s="23" t="str">
        <f t="shared" ref="F29" si="37">_xlfn.CONCAT("0x",DEC2HEX(I29))</f>
        <v>0x8A32</v>
      </c>
      <c r="G29" s="23">
        <f>HEX2DEC(MID(D29, 3, LEN(D29)-2))</f>
        <v>35377</v>
      </c>
      <c r="H29" s="23">
        <f t="shared" ref="H29" si="38">HEX2DEC(MID(E29, 3, LEN(E29)-2))</f>
        <v>1</v>
      </c>
      <c r="I29" s="23">
        <f t="shared" ref="I29" si="39">G29+H29</f>
        <v>35378</v>
      </c>
      <c r="J29" s="23" t="s">
        <v>213</v>
      </c>
      <c r="L29" s="29" t="s">
        <v>67</v>
      </c>
      <c r="M29" s="29">
        <f>M26*M27*M28</f>
        <v>2048</v>
      </c>
    </row>
    <row r="30" spans="2:14" x14ac:dyDescent="0.2">
      <c r="B30" s="24"/>
      <c r="C30" s="27"/>
      <c r="D30" s="27" t="str">
        <f>F29</f>
        <v>0x8A32</v>
      </c>
      <c r="E30" s="27" t="s">
        <v>212</v>
      </c>
      <c r="F30" s="27" t="str">
        <f t="shared" ref="F30" si="40">_xlfn.CONCAT("0x",DEC2HEX(I30))</f>
        <v>0x8B00</v>
      </c>
      <c r="G30" s="27">
        <f>HEX2DEC(MID(D30, 3, LEN(D30)-2))</f>
        <v>35378</v>
      </c>
      <c r="H30" s="27">
        <f t="shared" ref="H30" si="41">HEX2DEC(MID(E30, 3, LEN(E30)-2))</f>
        <v>206</v>
      </c>
      <c r="I30" s="27">
        <f t="shared" ref="I30" si="42">G30+H30</f>
        <v>35584</v>
      </c>
      <c r="J30" s="27" t="s">
        <v>29</v>
      </c>
      <c r="L30" s="18" t="s">
        <v>68</v>
      </c>
      <c r="M30" s="18">
        <f>M29/8</f>
        <v>256</v>
      </c>
    </row>
    <row r="31" spans="2:14" x14ac:dyDescent="0.2">
      <c r="B31" s="24"/>
      <c r="C31" s="47" t="s">
        <v>154</v>
      </c>
      <c r="D31" s="23" t="str">
        <f>F30</f>
        <v>0x8B00</v>
      </c>
      <c r="E31" s="23" t="s">
        <v>85</v>
      </c>
      <c r="F31" s="23" t="str">
        <f>_xlfn.CONCAT("0x",DEC2HEX(I31))</f>
        <v>0x8B10</v>
      </c>
      <c r="G31" s="23">
        <f t="shared" ref="G31" si="43">HEX2DEC(MID(D31, 3, LEN(D31)-2))</f>
        <v>35584</v>
      </c>
      <c r="H31" s="23">
        <f t="shared" si="28"/>
        <v>16</v>
      </c>
      <c r="I31" s="23">
        <f>G31+H31</f>
        <v>35600</v>
      </c>
      <c r="J31" s="23" t="s">
        <v>168</v>
      </c>
      <c r="L31" s="29" t="s">
        <v>144</v>
      </c>
      <c r="M31" s="29">
        <f>M25*M30</f>
        <v>16384</v>
      </c>
    </row>
    <row r="32" spans="2:14" x14ac:dyDescent="0.2">
      <c r="B32" s="24"/>
      <c r="C32" s="46"/>
      <c r="D32" s="23" t="str">
        <f t="shared" si="32"/>
        <v>0x8B10</v>
      </c>
      <c r="E32" s="23" t="s">
        <v>85</v>
      </c>
      <c r="F32" s="23" t="str">
        <f>_xlfn.CONCAT("0x",DEC2HEX(I32))</f>
        <v>0x8B20</v>
      </c>
      <c r="G32" s="23">
        <f t="shared" ref="G32" si="44">HEX2DEC(MID(D32, 3, LEN(D32)-2))</f>
        <v>35600</v>
      </c>
      <c r="H32" s="23">
        <f t="shared" ref="H32" si="45">HEX2DEC(MID(E32, 3, LEN(E32)-2))</f>
        <v>16</v>
      </c>
      <c r="I32" s="23">
        <f>G32+H32</f>
        <v>35616</v>
      </c>
      <c r="J32" s="23" t="s">
        <v>169</v>
      </c>
    </row>
    <row r="33" spans="2:13" ht="15" customHeight="1" x14ac:dyDescent="0.2">
      <c r="B33" s="24"/>
      <c r="C33" s="27"/>
      <c r="D33" s="27" t="str">
        <f>F32</f>
        <v>0x8B20</v>
      </c>
      <c r="E33" s="27" t="s">
        <v>183</v>
      </c>
      <c r="F33" s="27" t="str">
        <f t="shared" ref="F33" si="46">_xlfn.CONCAT("0x",DEC2HEX(I33))</f>
        <v>0x8C00</v>
      </c>
      <c r="G33" s="27">
        <f t="shared" ref="G33:G35" si="47">HEX2DEC(MID(D33, 3, LEN(D33)-2))</f>
        <v>35616</v>
      </c>
      <c r="H33" s="27">
        <f t="shared" ref="H33:H36" si="48">HEX2DEC(MID(E33, 3, LEN(E33)-2))</f>
        <v>224</v>
      </c>
      <c r="I33" s="27">
        <f t="shared" ref="I33" si="49">G33+H33</f>
        <v>35840</v>
      </c>
      <c r="J33" s="27" t="s">
        <v>29</v>
      </c>
      <c r="L33" s="20" t="s">
        <v>58</v>
      </c>
    </row>
    <row r="34" spans="2:13" x14ac:dyDescent="0.2">
      <c r="B34" s="24"/>
      <c r="C34" s="44" t="s">
        <v>184</v>
      </c>
      <c r="D34" s="23" t="str">
        <f>F33</f>
        <v>0x8C00</v>
      </c>
      <c r="E34" s="23" t="str">
        <f>_xlfn.CONCAT("0x",DEC2HEX(M73))</f>
        <v>0x10</v>
      </c>
      <c r="F34" s="23" t="str">
        <f>_xlfn.CONCAT("0x",DEC2HEX(I34))</f>
        <v>0x8C10</v>
      </c>
      <c r="G34" s="23">
        <f t="shared" ref="G34" si="50">HEX2DEC(MID(D34, 3, LEN(D34)-2))</f>
        <v>35840</v>
      </c>
      <c r="H34" s="23">
        <f t="shared" si="48"/>
        <v>16</v>
      </c>
      <c r="I34" s="23">
        <f>G34+H34</f>
        <v>35856</v>
      </c>
      <c r="J34" s="23" t="s">
        <v>186</v>
      </c>
      <c r="L34" s="28" t="s">
        <v>60</v>
      </c>
      <c r="M34" s="28">
        <v>32</v>
      </c>
    </row>
    <row r="35" spans="2:13" x14ac:dyDescent="0.2">
      <c r="B35" s="24"/>
      <c r="C35" s="45"/>
      <c r="D35" s="23" t="str">
        <f>F34</f>
        <v>0x8C10</v>
      </c>
      <c r="E35" s="23" t="str">
        <f>_xlfn.CONCAT("0x",DEC2HEX(M80))</f>
        <v>0x300</v>
      </c>
      <c r="F35" s="23" t="str">
        <f>_xlfn.CONCAT("0x",DEC2HEX(I35))</f>
        <v>0x8F10</v>
      </c>
      <c r="G35" s="23">
        <f t="shared" si="47"/>
        <v>35856</v>
      </c>
      <c r="H35" s="23">
        <f t="shared" si="48"/>
        <v>768</v>
      </c>
      <c r="I35" s="23">
        <f>G35+H35</f>
        <v>36624</v>
      </c>
      <c r="J35" s="23" t="s">
        <v>191</v>
      </c>
      <c r="L35" s="18" t="s">
        <v>77</v>
      </c>
      <c r="M35" s="18">
        <v>1</v>
      </c>
    </row>
    <row r="36" spans="2:13" x14ac:dyDescent="0.2">
      <c r="B36" s="24"/>
      <c r="C36" s="27"/>
      <c r="D36" s="27" t="str">
        <f>F35</f>
        <v>0x8F10</v>
      </c>
      <c r="E36" s="27" t="s">
        <v>210</v>
      </c>
      <c r="F36" s="27" t="str">
        <f t="shared" ref="F36" si="51">_xlfn.CONCAT("0x",DEC2HEX(I36))</f>
        <v>0x9000</v>
      </c>
      <c r="G36" s="27">
        <f t="shared" ref="G36" si="52">HEX2DEC(MID(D36, 3, LEN(D36)-2))</f>
        <v>36624</v>
      </c>
      <c r="H36" s="27">
        <f t="shared" si="48"/>
        <v>240</v>
      </c>
      <c r="I36" s="27">
        <f t="shared" ref="I36" si="53">G36+H36</f>
        <v>36864</v>
      </c>
      <c r="J36" s="27" t="s">
        <v>29</v>
      </c>
      <c r="L36" s="18" t="s">
        <v>161</v>
      </c>
      <c r="M36" s="18">
        <v>1</v>
      </c>
    </row>
    <row r="37" spans="2:13" x14ac:dyDescent="0.2">
      <c r="B37" s="24"/>
      <c r="C37" s="30" t="s">
        <v>46</v>
      </c>
      <c r="D37" s="23" t="str">
        <f>F36</f>
        <v>0x9000</v>
      </c>
      <c r="E37" s="23" t="s">
        <v>8</v>
      </c>
      <c r="F37" s="23" t="str">
        <f>_xlfn.CONCAT("0x",DEC2HEX(I37))</f>
        <v>0x9800</v>
      </c>
      <c r="G37" s="23">
        <f>HEX2DEC(MID(D37, 3, LEN(D37)-2))</f>
        <v>36864</v>
      </c>
      <c r="H37" s="23">
        <f t="shared" si="28"/>
        <v>2048</v>
      </c>
      <c r="I37" s="23">
        <f>G37+H37</f>
        <v>38912</v>
      </c>
      <c r="J37" s="23" t="s">
        <v>9</v>
      </c>
      <c r="L37" s="18" t="s">
        <v>164</v>
      </c>
      <c r="M37" s="18">
        <v>2</v>
      </c>
    </row>
    <row r="38" spans="2:13" x14ac:dyDescent="0.2">
      <c r="B38" s="24"/>
      <c r="C38" s="31"/>
      <c r="D38" s="23" t="str">
        <f t="shared" si="1"/>
        <v>0x9800</v>
      </c>
      <c r="E38" s="23" t="s">
        <v>8</v>
      </c>
      <c r="F38" s="23" t="str">
        <f>_xlfn.CONCAT("0x",DEC2HEX(I38))</f>
        <v>0xA000</v>
      </c>
      <c r="G38" s="23">
        <f>HEX2DEC(MID(D38, 3, LEN(D38)-2))</f>
        <v>38912</v>
      </c>
      <c r="H38" s="23">
        <f>HEX2DEC(MID(E38, 3, LEN(E38)-2))</f>
        <v>2048</v>
      </c>
      <c r="I38" s="23">
        <f>G38+H38</f>
        <v>40960</v>
      </c>
      <c r="J38" s="23" t="s">
        <v>44</v>
      </c>
      <c r="L38" s="18" t="s">
        <v>185</v>
      </c>
      <c r="M38" s="18">
        <v>2</v>
      </c>
    </row>
    <row r="39" spans="2:13" x14ac:dyDescent="0.2">
      <c r="B39" s="24"/>
      <c r="C39" s="31"/>
      <c r="D39" s="23" t="str">
        <f t="shared" si="1"/>
        <v>0xA000</v>
      </c>
      <c r="E39" s="23" t="s">
        <v>8</v>
      </c>
      <c r="F39" s="23" t="str">
        <f t="shared" ref="F39" si="54">_xlfn.CONCAT("0x",DEC2HEX(I39))</f>
        <v>0xA800</v>
      </c>
      <c r="G39" s="23">
        <f t="shared" ref="G39" si="55">HEX2DEC(MID(D39, 3, LEN(D39)-2))</f>
        <v>40960</v>
      </c>
      <c r="H39" s="23">
        <f t="shared" ref="H39" si="56">HEX2DEC(MID(E39, 3, LEN(E39)-2))</f>
        <v>2048</v>
      </c>
      <c r="I39" s="23">
        <f t="shared" ref="I39" si="57">G39+H39</f>
        <v>43008</v>
      </c>
      <c r="J39" s="23" t="s">
        <v>43</v>
      </c>
      <c r="L39" s="18" t="s">
        <v>217</v>
      </c>
      <c r="M39" s="18">
        <v>1</v>
      </c>
    </row>
    <row r="40" spans="2:13" x14ac:dyDescent="0.2">
      <c r="B40" s="24"/>
      <c r="C40" s="32"/>
      <c r="D40" s="23" t="str">
        <f t="shared" si="1"/>
        <v>0xA800</v>
      </c>
      <c r="E40" s="23" t="s">
        <v>8</v>
      </c>
      <c r="F40" s="23" t="str">
        <f t="shared" ref="F40" si="58">_xlfn.CONCAT("0x",DEC2HEX(I40))</f>
        <v>0xB000</v>
      </c>
      <c r="G40" s="23">
        <f t="shared" ref="G40" si="59">HEX2DEC(MID(D40, 3, LEN(D40)-2))</f>
        <v>43008</v>
      </c>
      <c r="H40" s="23">
        <f t="shared" ref="H40" si="60">HEX2DEC(MID(E40, 3, LEN(E40)-2))</f>
        <v>2048</v>
      </c>
      <c r="I40" s="23">
        <f t="shared" ref="I40" si="61">G40+H40</f>
        <v>45056</v>
      </c>
      <c r="J40" s="23" t="s">
        <v>45</v>
      </c>
      <c r="L40" s="18" t="s">
        <v>70</v>
      </c>
      <c r="M40" s="18">
        <v>9</v>
      </c>
    </row>
    <row r="41" spans="2:13" x14ac:dyDescent="0.2">
      <c r="B41" s="24"/>
      <c r="C41" s="33" t="s">
        <v>54</v>
      </c>
      <c r="D41" s="23" t="str">
        <f t="shared" si="1"/>
        <v>0xB000</v>
      </c>
      <c r="E41" s="23" t="str">
        <f>_xlfn.CONCAT("0x",DEC2HEX(M45))</f>
        <v>0x80</v>
      </c>
      <c r="F41" s="23" t="str">
        <f t="shared" ref="F41:F42" si="62">_xlfn.CONCAT("0x",DEC2HEX(I41))</f>
        <v>0xB080</v>
      </c>
      <c r="G41" s="23">
        <f t="shared" ref="G41:G42" si="63">HEX2DEC(MID(D41, 3, LEN(D41)-2))</f>
        <v>45056</v>
      </c>
      <c r="H41" s="23">
        <f t="shared" ref="H41:H42" si="64">HEX2DEC(MID(E41, 3, LEN(E41)-2))</f>
        <v>128</v>
      </c>
      <c r="I41" s="23">
        <f t="shared" ref="I41:I42" si="65">G41+H41</f>
        <v>45184</v>
      </c>
      <c r="J41" s="23" t="s">
        <v>55</v>
      </c>
      <c r="L41" s="18" t="s">
        <v>79</v>
      </c>
      <c r="M41" s="18">
        <v>7</v>
      </c>
    </row>
    <row r="42" spans="2:13" x14ac:dyDescent="0.2">
      <c r="B42" s="24"/>
      <c r="C42" s="34"/>
      <c r="D42" s="27" t="str">
        <f t="shared" si="1"/>
        <v>0xB080</v>
      </c>
      <c r="E42" s="27" t="s">
        <v>90</v>
      </c>
      <c r="F42" s="27" t="str">
        <f t="shared" si="62"/>
        <v>0xB400</v>
      </c>
      <c r="G42" s="27">
        <f t="shared" si="63"/>
        <v>45184</v>
      </c>
      <c r="H42" s="27">
        <f t="shared" si="64"/>
        <v>896</v>
      </c>
      <c r="I42" s="27">
        <f t="shared" si="65"/>
        <v>46080</v>
      </c>
      <c r="J42" s="27" t="s">
        <v>29</v>
      </c>
      <c r="L42" s="18" t="s">
        <v>69</v>
      </c>
      <c r="M42" s="18">
        <v>9</v>
      </c>
    </row>
    <row r="43" spans="2:13" x14ac:dyDescent="0.2">
      <c r="B43" s="24"/>
      <c r="C43" s="34"/>
      <c r="D43" s="23" t="str">
        <f t="shared" ref="D43:D44" si="66">F42</f>
        <v>0xB400</v>
      </c>
      <c r="E43" s="23" t="str">
        <f>_xlfn.CONCAT("0x",DEC2HEX(M58))</f>
        <v>0x4</v>
      </c>
      <c r="F43" s="23" t="str">
        <f t="shared" ref="F43:F44" si="67">_xlfn.CONCAT("0x",DEC2HEX(I43))</f>
        <v>0xB404</v>
      </c>
      <c r="G43" s="23">
        <f t="shared" ref="G43:G44" si="68">HEX2DEC(MID(D43, 3, LEN(D43)-2))</f>
        <v>46080</v>
      </c>
      <c r="H43" s="23">
        <f t="shared" ref="H43:H44" si="69">HEX2DEC(MID(E43, 3, LEN(E43)-2))</f>
        <v>4</v>
      </c>
      <c r="I43" s="23">
        <f t="shared" ref="I43:I44" si="70">G43+H43</f>
        <v>46084</v>
      </c>
      <c r="J43" s="23" t="s">
        <v>89</v>
      </c>
      <c r="L43" s="29" t="s">
        <v>4</v>
      </c>
      <c r="M43" s="29">
        <f>SUM(M35:M42)</f>
        <v>32</v>
      </c>
    </row>
    <row r="44" spans="2:13" x14ac:dyDescent="0.2">
      <c r="B44" s="36"/>
      <c r="C44" s="34"/>
      <c r="D44" s="27" t="str">
        <f t="shared" si="66"/>
        <v>0xB404</v>
      </c>
      <c r="E44" s="27" t="s">
        <v>130</v>
      </c>
      <c r="F44" s="27" t="str">
        <f t="shared" si="67"/>
        <v>0xB800</v>
      </c>
      <c r="G44" s="27">
        <f t="shared" si="68"/>
        <v>46084</v>
      </c>
      <c r="H44" s="27">
        <f t="shared" si="69"/>
        <v>1020</v>
      </c>
      <c r="I44" s="27">
        <f t="shared" si="70"/>
        <v>47104</v>
      </c>
      <c r="J44" s="27" t="s">
        <v>29</v>
      </c>
      <c r="L44" s="18" t="s">
        <v>3</v>
      </c>
      <c r="M44" s="18">
        <f>M43/8</f>
        <v>4</v>
      </c>
    </row>
    <row r="45" spans="2:13" x14ac:dyDescent="0.2">
      <c r="B45" s="38" t="s">
        <v>142</v>
      </c>
      <c r="C45" s="35"/>
      <c r="D45" s="23" t="str">
        <f>F44</f>
        <v>0xB800</v>
      </c>
      <c r="E45" s="23" t="str">
        <f>_xlfn.CONCAT("0x",DEC2HEX(M52))</f>
        <v>0x800</v>
      </c>
      <c r="F45" s="23" t="str">
        <f>_xlfn.CONCAT("0x",DEC2HEX(I45))</f>
        <v>0xC000</v>
      </c>
      <c r="G45" s="23">
        <f t="shared" ref="G45:H47" si="71">HEX2DEC(MID(D45, 3, LEN(D45)-2))</f>
        <v>47104</v>
      </c>
      <c r="H45" s="23">
        <f t="shared" si="71"/>
        <v>2048</v>
      </c>
      <c r="I45" s="23">
        <f>G45+H45</f>
        <v>49152</v>
      </c>
      <c r="J45" s="23" t="s">
        <v>74</v>
      </c>
      <c r="L45" s="29" t="s">
        <v>137</v>
      </c>
      <c r="M45" s="29">
        <f>M34*M44</f>
        <v>128</v>
      </c>
    </row>
    <row r="46" spans="2:13" x14ac:dyDescent="0.2">
      <c r="B46" s="39" t="s">
        <v>141</v>
      </c>
      <c r="C46" s="37" t="s">
        <v>47</v>
      </c>
      <c r="D46" s="23" t="str">
        <f>F45</f>
        <v>0xC000</v>
      </c>
      <c r="E46" s="23" t="s">
        <v>6</v>
      </c>
      <c r="F46" s="23" t="str">
        <f>_xlfn.CONCAT("0x",DEC2HEX(I46))</f>
        <v>0x10000</v>
      </c>
      <c r="G46" s="23">
        <f t="shared" si="71"/>
        <v>49152</v>
      </c>
      <c r="H46" s="23">
        <f t="shared" si="71"/>
        <v>16384</v>
      </c>
      <c r="I46" s="23">
        <f>G46+H46</f>
        <v>65536</v>
      </c>
      <c r="J46" s="23" t="s">
        <v>19</v>
      </c>
    </row>
    <row r="47" spans="2:13" x14ac:dyDescent="0.2">
      <c r="B47" s="39"/>
      <c r="C47" s="40" t="s">
        <v>53</v>
      </c>
      <c r="D47" s="23" t="str">
        <f t="shared" si="1"/>
        <v>0x10000</v>
      </c>
      <c r="E47" s="23" t="str">
        <f>_xlfn.CONCAT("0x",DEC2HEX(M22))</f>
        <v>0x100</v>
      </c>
      <c r="F47" s="23" t="str">
        <f>_xlfn.CONCAT("0x",DEC2HEX(I47))</f>
        <v>0x10100</v>
      </c>
      <c r="G47" s="23">
        <f t="shared" si="71"/>
        <v>65536</v>
      </c>
      <c r="H47" s="23">
        <f t="shared" si="71"/>
        <v>256</v>
      </c>
      <c r="I47" s="23">
        <f>G47+H47</f>
        <v>65792</v>
      </c>
      <c r="J47" s="23" t="s">
        <v>52</v>
      </c>
      <c r="L47" s="20" t="s">
        <v>71</v>
      </c>
      <c r="M47" s="18" t="s">
        <v>134</v>
      </c>
    </row>
    <row r="48" spans="2:13" x14ac:dyDescent="0.2">
      <c r="B48" s="39"/>
      <c r="L48" s="18" t="s">
        <v>78</v>
      </c>
      <c r="M48" s="18">
        <v>2</v>
      </c>
    </row>
    <row r="49" spans="2:16" ht="15" x14ac:dyDescent="0.25">
      <c r="B49" s="39"/>
      <c r="C49"/>
      <c r="D49"/>
      <c r="E49"/>
      <c r="F49"/>
      <c r="G49"/>
      <c r="H49"/>
      <c r="I49"/>
      <c r="J49"/>
      <c r="L49" s="18" t="s">
        <v>72</v>
      </c>
      <c r="M49" s="18">
        <v>512</v>
      </c>
    </row>
    <row r="50" spans="2:16" x14ac:dyDescent="0.2">
      <c r="B50" s="39"/>
      <c r="C50" s="33" t="s">
        <v>54</v>
      </c>
      <c r="D50" s="23"/>
      <c r="E50" s="23" t="str">
        <f>_xlfn.CONCAT("0x",DEC2HEX(M31))</f>
        <v>0x4000</v>
      </c>
      <c r="F50" s="23"/>
      <c r="G50" s="23"/>
      <c r="H50" s="23">
        <f>HEX2DEC(MID(E50, 3, LEN(E50)-2))</f>
        <v>16384</v>
      </c>
      <c r="I50" s="23"/>
      <c r="J50" s="23" t="s">
        <v>49</v>
      </c>
      <c r="L50" s="28" t="s">
        <v>73</v>
      </c>
      <c r="M50" s="28">
        <v>16</v>
      </c>
    </row>
    <row r="51" spans="2:16" x14ac:dyDescent="0.2">
      <c r="B51" s="39"/>
      <c r="C51" s="35"/>
      <c r="D51" s="23"/>
      <c r="E51" s="23" t="str">
        <f>_xlfn.CONCAT("0x",DEC2HEX(M64))</f>
        <v>0x800</v>
      </c>
      <c r="F51" s="23"/>
      <c r="G51" s="23"/>
      <c r="H51" s="23">
        <f>HEX2DEC(MID(E51, 3, LEN(E51)-2))</f>
        <v>2048</v>
      </c>
      <c r="I51" s="23" t="s">
        <v>156</v>
      </c>
      <c r="J51" s="23" t="s">
        <v>132</v>
      </c>
      <c r="L51" s="18" t="s">
        <v>146</v>
      </c>
      <c r="M51" s="18">
        <f>M48*M49*M50</f>
        <v>16384</v>
      </c>
    </row>
    <row r="52" spans="2:16" x14ac:dyDescent="0.2">
      <c r="B52" s="39"/>
      <c r="L52" s="18" t="s">
        <v>145</v>
      </c>
      <c r="M52" s="18">
        <f>M51/8</f>
        <v>2048</v>
      </c>
    </row>
    <row r="53" spans="2:16" x14ac:dyDescent="0.2">
      <c r="B53" s="39"/>
    </row>
    <row r="54" spans="2:16" x14ac:dyDescent="0.2">
      <c r="B54" s="39"/>
      <c r="C54" s="40" t="s">
        <v>153</v>
      </c>
      <c r="D54" s="23"/>
      <c r="E54" s="23" t="s">
        <v>155</v>
      </c>
      <c r="F54" s="23"/>
      <c r="G54" s="23"/>
      <c r="H54" s="23">
        <f t="shared" ref="H54" si="72">HEX2DEC(MID(E54, 3, LEN(E54)-2))</f>
        <v>131072</v>
      </c>
      <c r="I54" s="23"/>
      <c r="J54" s="23" t="s">
        <v>153</v>
      </c>
      <c r="L54" s="20" t="s">
        <v>91</v>
      </c>
      <c r="M54" s="18" t="s">
        <v>131</v>
      </c>
      <c r="P54" s="18" t="s">
        <v>149</v>
      </c>
    </row>
    <row r="55" spans="2:16" x14ac:dyDescent="0.2">
      <c r="B55" s="39"/>
      <c r="C55" s="40" t="s">
        <v>166</v>
      </c>
      <c r="D55" s="23"/>
      <c r="E55" s="23" t="s">
        <v>167</v>
      </c>
      <c r="F55" s="23"/>
      <c r="G55" s="23"/>
      <c r="H55" s="23">
        <f t="shared" ref="H55" si="73">HEX2DEC(MID(E55, 3, LEN(E55)-2))</f>
        <v>65536</v>
      </c>
      <c r="I55" s="23"/>
      <c r="J55" s="23" t="s">
        <v>166</v>
      </c>
      <c r="L55" s="18" t="s">
        <v>60</v>
      </c>
      <c r="M55" s="18">
        <v>32</v>
      </c>
      <c r="O55" s="18">
        <f>384*2</f>
        <v>768</v>
      </c>
    </row>
    <row r="56" spans="2:16" x14ac:dyDescent="0.2">
      <c r="B56" s="39"/>
      <c r="L56" s="28" t="s">
        <v>4</v>
      </c>
      <c r="M56" s="28">
        <v>1</v>
      </c>
    </row>
    <row r="57" spans="2:16" x14ac:dyDescent="0.2">
      <c r="B57" s="39"/>
      <c r="L57" s="18" t="s">
        <v>138</v>
      </c>
      <c r="M57" s="18">
        <f>M55*M56</f>
        <v>32</v>
      </c>
    </row>
    <row r="58" spans="2:16" x14ac:dyDescent="0.2">
      <c r="B58" s="39"/>
      <c r="L58" s="18" t="s">
        <v>137</v>
      </c>
      <c r="M58" s="18">
        <f>M57/8</f>
        <v>4</v>
      </c>
    </row>
    <row r="59" spans="2:16" x14ac:dyDescent="0.2">
      <c r="B59" s="39"/>
    </row>
    <row r="60" spans="2:16" x14ac:dyDescent="0.2">
      <c r="B60" s="39"/>
      <c r="L60" s="20" t="s">
        <v>132</v>
      </c>
      <c r="M60" s="18" t="s">
        <v>135</v>
      </c>
    </row>
    <row r="61" spans="2:16" x14ac:dyDescent="0.2">
      <c r="B61" s="39"/>
      <c r="L61" s="18" t="s">
        <v>133</v>
      </c>
      <c r="M61" s="18">
        <v>512</v>
      </c>
      <c r="N61" s="18" t="s">
        <v>148</v>
      </c>
    </row>
    <row r="62" spans="2:16" x14ac:dyDescent="0.2">
      <c r="B62" s="39"/>
      <c r="L62" s="18" t="s">
        <v>147</v>
      </c>
      <c r="M62" s="28">
        <v>32</v>
      </c>
      <c r="N62" s="18" t="s">
        <v>136</v>
      </c>
    </row>
    <row r="63" spans="2:16" x14ac:dyDescent="0.2">
      <c r="B63" s="39"/>
      <c r="L63" s="29" t="s">
        <v>140</v>
      </c>
      <c r="M63" s="18">
        <f>M61*M62</f>
        <v>16384</v>
      </c>
    </row>
    <row r="64" spans="2:16" x14ac:dyDescent="0.2">
      <c r="B64" s="39"/>
      <c r="L64" s="18" t="s">
        <v>139</v>
      </c>
      <c r="M64" s="18">
        <f>M63/8</f>
        <v>2048</v>
      </c>
    </row>
    <row r="65" spans="2:14" x14ac:dyDescent="0.2">
      <c r="B65" s="39"/>
    </row>
    <row r="66" spans="2:14" x14ac:dyDescent="0.2">
      <c r="B66" s="39"/>
      <c r="L66" s="20" t="s">
        <v>207</v>
      </c>
    </row>
    <row r="67" spans="2:14" x14ac:dyDescent="0.2">
      <c r="B67" s="39"/>
      <c r="L67" s="18" t="s">
        <v>187</v>
      </c>
      <c r="M67" s="18">
        <v>8</v>
      </c>
    </row>
    <row r="68" spans="2:14" x14ac:dyDescent="0.2">
      <c r="B68" s="41"/>
      <c r="L68" s="18" t="s">
        <v>188</v>
      </c>
      <c r="M68" s="18">
        <v>8</v>
      </c>
    </row>
    <row r="69" spans="2:14" x14ac:dyDescent="0.2">
      <c r="L69" s="18" t="s">
        <v>189</v>
      </c>
      <c r="M69" s="18">
        <v>8</v>
      </c>
    </row>
    <row r="70" spans="2:14" x14ac:dyDescent="0.2">
      <c r="L70" s="18" t="s">
        <v>190</v>
      </c>
      <c r="M70" s="18">
        <v>8</v>
      </c>
    </row>
    <row r="71" spans="2:14" x14ac:dyDescent="0.2">
      <c r="L71" s="43" t="s">
        <v>162</v>
      </c>
      <c r="M71" s="43">
        <v>96</v>
      </c>
    </row>
    <row r="72" spans="2:14" x14ac:dyDescent="0.2">
      <c r="L72" s="29" t="s">
        <v>193</v>
      </c>
      <c r="M72" s="29">
        <f>SUM(M67:M71)</f>
        <v>128</v>
      </c>
    </row>
    <row r="73" spans="2:14" x14ac:dyDescent="0.2">
      <c r="L73" s="18" t="s">
        <v>192</v>
      </c>
      <c r="M73" s="18">
        <f>M72/8</f>
        <v>16</v>
      </c>
    </row>
    <row r="75" spans="2:14" x14ac:dyDescent="0.2">
      <c r="L75" s="20" t="s">
        <v>191</v>
      </c>
    </row>
    <row r="76" spans="2:14" x14ac:dyDescent="0.2">
      <c r="L76" s="18" t="s">
        <v>194</v>
      </c>
      <c r="M76" s="18">
        <v>32</v>
      </c>
      <c r="N76" s="18" t="s">
        <v>208</v>
      </c>
    </row>
    <row r="77" spans="2:14" x14ac:dyDescent="0.2">
      <c r="L77" s="18" t="s">
        <v>195</v>
      </c>
      <c r="M77" s="18">
        <v>24</v>
      </c>
      <c r="N77" s="18" t="s">
        <v>209</v>
      </c>
    </row>
    <row r="78" spans="2:14" x14ac:dyDescent="0.2">
      <c r="L78" s="18" t="s">
        <v>198</v>
      </c>
      <c r="M78" s="18">
        <v>8</v>
      </c>
    </row>
    <row r="79" spans="2:14" x14ac:dyDescent="0.2">
      <c r="L79" s="29" t="s">
        <v>196</v>
      </c>
      <c r="M79" s="29">
        <f>M76*M77*M78</f>
        <v>6144</v>
      </c>
    </row>
    <row r="80" spans="2:14" x14ac:dyDescent="0.2">
      <c r="L80" s="18" t="s">
        <v>197</v>
      </c>
      <c r="M80" s="18">
        <f>M79/8</f>
        <v>768</v>
      </c>
    </row>
    <row r="82" spans="12:14" x14ac:dyDescent="0.2">
      <c r="L82" s="20" t="s">
        <v>199</v>
      </c>
    </row>
    <row r="83" spans="12:14" x14ac:dyDescent="0.2">
      <c r="L83" s="28" t="s">
        <v>200</v>
      </c>
      <c r="M83" s="28">
        <v>64</v>
      </c>
    </row>
    <row r="84" spans="12:14" x14ac:dyDescent="0.2">
      <c r="L84" s="18" t="s">
        <v>201</v>
      </c>
      <c r="M84" s="18">
        <v>16</v>
      </c>
    </row>
    <row r="85" spans="12:14" x14ac:dyDescent="0.2">
      <c r="L85" s="18" t="s">
        <v>202</v>
      </c>
      <c r="M85" s="18">
        <v>16</v>
      </c>
    </row>
    <row r="86" spans="12:14" x14ac:dyDescent="0.2">
      <c r="L86" s="18" t="s">
        <v>203</v>
      </c>
      <c r="M86" s="18">
        <v>16</v>
      </c>
      <c r="N86" s="18" t="s">
        <v>80</v>
      </c>
    </row>
    <row r="87" spans="12:14" x14ac:dyDescent="0.2">
      <c r="L87" s="29" t="s">
        <v>204</v>
      </c>
      <c r="M87" s="29">
        <f>M84*M85*M86</f>
        <v>4096</v>
      </c>
    </row>
    <row r="88" spans="12:14" x14ac:dyDescent="0.2">
      <c r="L88" s="18" t="s">
        <v>205</v>
      </c>
      <c r="M88" s="18">
        <f>M87/8</f>
        <v>512</v>
      </c>
    </row>
    <row r="89" spans="12:14" x14ac:dyDescent="0.2">
      <c r="L89" s="29" t="s">
        <v>206</v>
      </c>
      <c r="M89" s="29">
        <f>M83*M88</f>
        <v>32768</v>
      </c>
    </row>
  </sheetData>
  <mergeCells count="2">
    <mergeCell ref="C26:C27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2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8" t="s">
        <v>122</v>
      </c>
      <c r="B1" s="2" t="s">
        <v>123</v>
      </c>
    </row>
    <row r="2" spans="1:7" ht="21" x14ac:dyDescent="0.35">
      <c r="A2" s="13"/>
      <c r="B2" s="14"/>
    </row>
    <row r="3" spans="1:7" ht="18.75" x14ac:dyDescent="0.25">
      <c r="A3" s="15" t="s">
        <v>124</v>
      </c>
      <c r="F3" s="15" t="s">
        <v>125</v>
      </c>
    </row>
    <row r="4" spans="1:7" x14ac:dyDescent="0.25">
      <c r="A4" s="9" t="s">
        <v>76</v>
      </c>
      <c r="B4" s="7" t="s">
        <v>75</v>
      </c>
      <c r="F4" s="9" t="s">
        <v>76</v>
      </c>
      <c r="G4" s="7" t="s">
        <v>75</v>
      </c>
    </row>
    <row r="5" spans="1:7" ht="30" x14ac:dyDescent="0.25">
      <c r="A5" s="10" t="s">
        <v>81</v>
      </c>
      <c r="B5" s="6" t="s">
        <v>129</v>
      </c>
      <c r="F5" s="10" t="s">
        <v>126</v>
      </c>
      <c r="G5" s="6" t="s">
        <v>128</v>
      </c>
    </row>
    <row r="6" spans="1:7" x14ac:dyDescent="0.25">
      <c r="A6" s="11" t="s">
        <v>93</v>
      </c>
      <c r="B6" s="16" t="s">
        <v>94</v>
      </c>
      <c r="F6" s="11" t="s">
        <v>127</v>
      </c>
      <c r="G6" s="16" t="s">
        <v>94</v>
      </c>
    </row>
    <row r="7" spans="1:7" ht="60" x14ac:dyDescent="0.25">
      <c r="A7" s="10" t="s">
        <v>92</v>
      </c>
      <c r="B7" s="3" t="s">
        <v>96</v>
      </c>
      <c r="F7" s="10"/>
      <c r="G7" s="3"/>
    </row>
    <row r="8" spans="1:7" ht="60" x14ac:dyDescent="0.25">
      <c r="A8" s="11" t="s">
        <v>95</v>
      </c>
      <c r="B8" s="4" t="s">
        <v>97</v>
      </c>
    </row>
    <row r="9" spans="1:7" ht="75" x14ac:dyDescent="0.25">
      <c r="A9" s="11" t="s">
        <v>98</v>
      </c>
      <c r="B9" s="5" t="s">
        <v>99</v>
      </c>
    </row>
    <row r="10" spans="1:7" ht="45" x14ac:dyDescent="0.25">
      <c r="A10" s="11" t="s">
        <v>100</v>
      </c>
      <c r="B10" s="4" t="s">
        <v>101</v>
      </c>
    </row>
    <row r="11" spans="1:7" ht="75" x14ac:dyDescent="0.25">
      <c r="A11" s="10" t="s">
        <v>102</v>
      </c>
      <c r="B11" s="6" t="s">
        <v>103</v>
      </c>
    </row>
    <row r="12" spans="1:7" ht="45" x14ac:dyDescent="0.25">
      <c r="A12" s="11" t="s">
        <v>104</v>
      </c>
      <c r="B12" s="4" t="s">
        <v>109</v>
      </c>
    </row>
    <row r="13" spans="1:7" ht="120" x14ac:dyDescent="0.25">
      <c r="A13" s="10" t="s">
        <v>105</v>
      </c>
      <c r="B13" s="3" t="s">
        <v>106</v>
      </c>
    </row>
    <row r="14" spans="1:7" ht="75" x14ac:dyDescent="0.25">
      <c r="A14" s="11" t="s">
        <v>107</v>
      </c>
      <c r="B14" s="4" t="s">
        <v>108</v>
      </c>
    </row>
    <row r="15" spans="1:7" ht="45" x14ac:dyDescent="0.25">
      <c r="A15" s="10" t="s">
        <v>110</v>
      </c>
      <c r="B15" s="4" t="s">
        <v>111</v>
      </c>
    </row>
    <row r="16" spans="1:7" ht="90" x14ac:dyDescent="0.25">
      <c r="A16" s="11" t="s">
        <v>112</v>
      </c>
      <c r="B16" s="4" t="s">
        <v>113</v>
      </c>
    </row>
    <row r="17" spans="1:9" ht="180" x14ac:dyDescent="0.25">
      <c r="A17" s="10" t="s">
        <v>114</v>
      </c>
      <c r="B17" s="3" t="s">
        <v>115</v>
      </c>
    </row>
    <row r="18" spans="1:9" ht="120" x14ac:dyDescent="0.25">
      <c r="A18" s="10" t="s">
        <v>116</v>
      </c>
      <c r="B18" s="3" t="s">
        <v>117</v>
      </c>
    </row>
    <row r="19" spans="1:9" ht="60" x14ac:dyDescent="0.25">
      <c r="A19" s="10" t="s">
        <v>118</v>
      </c>
      <c r="B19" s="6" t="s">
        <v>119</v>
      </c>
    </row>
    <row r="20" spans="1:9" ht="30" x14ac:dyDescent="0.25">
      <c r="A20" s="10" t="s">
        <v>120</v>
      </c>
      <c r="B20" s="6" t="s">
        <v>121</v>
      </c>
    </row>
    <row r="21" spans="1:9" x14ac:dyDescent="0.25">
      <c r="H21" t="s">
        <v>116</v>
      </c>
      <c r="I21" t="s">
        <v>157</v>
      </c>
    </row>
    <row r="22" spans="1:9" x14ac:dyDescent="0.25">
      <c r="I22" t="s">
        <v>158</v>
      </c>
    </row>
    <row r="23" spans="1:9" x14ac:dyDescent="0.25">
      <c r="I23" s="42" t="s">
        <v>159</v>
      </c>
    </row>
    <row r="24" spans="1:9" x14ac:dyDescent="0.25">
      <c r="I24" t="s">
        <v>160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170</v>
      </c>
      <c r="B1" t="s">
        <v>171</v>
      </c>
      <c r="C1" t="s">
        <v>172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173</v>
      </c>
      <c r="E1" t="s">
        <v>174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211</v>
      </c>
      <c r="L2" t="s">
        <v>211</v>
      </c>
    </row>
    <row r="3" spans="1:14" x14ac:dyDescent="0.25">
      <c r="M3" t="s">
        <v>211</v>
      </c>
      <c r="N3" t="s">
        <v>211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2022-12-23T23:37:34Z</dcterms:modified>
</cp:coreProperties>
</file>