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2D03C7CB-F510-41D6-AE13-24BC896F5B02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H29" i="1"/>
  <c r="G29" i="1"/>
  <c r="H45" i="1"/>
  <c r="H44" i="1"/>
  <c r="O51" i="1"/>
  <c r="M51" i="1"/>
  <c r="M50" i="1"/>
  <c r="M44" i="1"/>
  <c r="M45" i="1" s="1"/>
  <c r="E37" i="1" s="1"/>
  <c r="M38" i="1"/>
  <c r="M39" i="1" s="1"/>
  <c r="H38" i="1"/>
  <c r="H31" i="1"/>
  <c r="H28" i="1"/>
  <c r="H26" i="1"/>
  <c r="H25" i="1"/>
  <c r="H24" i="1"/>
  <c r="H27" i="1"/>
  <c r="G24" i="1"/>
  <c r="H23" i="1"/>
  <c r="H36" i="1"/>
  <c r="M30" i="1"/>
  <c r="M31" i="1" s="1"/>
  <c r="M20" i="1"/>
  <c r="M21" i="1" s="1"/>
  <c r="M22" i="1" s="1"/>
  <c r="E43" i="1" s="1"/>
  <c r="H43" i="1" s="1"/>
  <c r="N3" i="1"/>
  <c r="N4" i="1"/>
  <c r="M11" i="1"/>
  <c r="M12" i="1" s="1"/>
  <c r="M13" i="1" s="1"/>
  <c r="H42" i="1"/>
  <c r="I29" i="1" l="1"/>
  <c r="F29" i="1" s="1"/>
  <c r="H37" i="1"/>
  <c r="E39" i="1"/>
  <c r="H39" i="1" s="1"/>
  <c r="I24" i="1"/>
  <c r="F24" i="1" s="1"/>
  <c r="D25" i="1" s="1"/>
  <c r="G25" i="1" s="1"/>
  <c r="I25" i="1" s="1"/>
  <c r="M32" i="1"/>
  <c r="E35" i="1" s="1"/>
  <c r="H35" i="1" s="1"/>
  <c r="E41" i="1"/>
  <c r="H41" i="1" s="1"/>
  <c r="H33" i="1"/>
  <c r="H34" i="1"/>
  <c r="H30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2" i="1"/>
  <c r="H40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G28" i="1" s="1"/>
  <c r="I28" i="1" s="1"/>
  <c r="F28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0" i="1" l="1"/>
  <c r="I30" i="1" s="1"/>
  <c r="F30" i="1" s="1"/>
  <c r="D23" i="1"/>
  <c r="G23" i="1" s="1"/>
  <c r="I23" i="1" s="1"/>
  <c r="F23" i="1" s="1"/>
  <c r="D31" i="1" l="1"/>
  <c r="G31" i="1" s="1"/>
  <c r="I31" i="1" s="1"/>
  <c r="F31" i="1" s="1"/>
  <c r="D32" i="1" l="1"/>
  <c r="G32" i="1" s="1"/>
  <c r="I32" i="1" s="1"/>
  <c r="F32" i="1" s="1"/>
  <c r="D33" i="1" s="1"/>
  <c r="G33" i="1" s="1"/>
  <c r="I33" i="1" s="1"/>
  <c r="F33" i="1" s="1"/>
  <c r="D34" i="1" s="1"/>
  <c r="G34" i="1" l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l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s="1"/>
  <c r="I45" i="1" s="1"/>
  <c r="F45" i="1" s="1"/>
</calcChain>
</file>

<file path=xl/sharedStrings.xml><?xml version="1.0" encoding="utf-8"?>
<sst xmlns="http://schemas.openxmlformats.org/spreadsheetml/2006/main" count="202" uniqueCount="163">
  <si>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</si>
  <si>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</si>
  <si>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</si>
  <si>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</si>
  <si>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</si>
  <si>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</si>
  <si>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</si>
  <si>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</si>
  <si>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</si>
  <si>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</si>
  <si>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</si>
  <si>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</si>
  <si>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</si>
  <si>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</si>
  <si>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</si>
  <si>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</si>
  <si>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</si>
  <si>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</si>
  <si>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</si>
  <si>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</si>
  <si>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</si>
  <si>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</si>
  <si>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</si>
  <si>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</si>
  <si>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</si>
  <si>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</si>
  <si>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</si>
  <si>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</si>
  <si>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</si>
  <si>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</si>
  <si>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</si>
  <si>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</si>
  <si>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</si>
  <si>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</si>
  <si>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</si>
  <si>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</si>
  <si>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</si>
  <si>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</si>
  <si>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</si>
  <si>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</si>
  <si>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</si>
  <si>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</si>
  <si>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</si>
  <si>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</si>
  <si>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</si>
  <si>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</si>
  <si>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</si>
  <si>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</si>
  <si>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</si>
  <si>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</si>
  <si>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</si>
  <si>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</si>
  <si>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</si>
  <si>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</si>
  <si>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</si>
  <si>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</si>
  <si>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</si>
  <si>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</si>
  <si>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</si>
  <si>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</si>
  <si>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</si>
  <si>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</si>
  <si>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</si>
  <si>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</si>
  <si>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</si>
  <si>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</si>
  <si>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</si>
  <si>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</si>
  <si>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</si>
  <si>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</si>
  <si>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</si>
  <si>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</si>
  <si>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</si>
  <si>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</si>
  <si>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</si>
  <si>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</si>
  <si>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</si>
  <si>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</si>
  <si>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</si>
  <si>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</si>
  <si>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</si>
  <si>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</si>
  <si>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</si>
  <si>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</si>
  <si>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</si>
  <si>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</si>
  <si>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</si>
  <si>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</si>
  <si>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</si>
  <si>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</si>
  <si>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</si>
  <si>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</si>
  <si>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</si>
  <si>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</si>
  <si>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</si>
  <si>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</si>
  <si>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</si>
  <si>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</si>
  <si>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</si>
  <si>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</si>
  <si>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</si>
  <si>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</si>
  <si>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</si>
  <si>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</si>
  <si>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</si>
  <si>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</si>
  <si>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</si>
  <si>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</si>
  <si>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</si>
  <si>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</si>
  <si>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</si>
  <si>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</si>
  <si>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</si>
  <si>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</si>
  <si>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</si>
  <si>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</si>
  <si>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</si>
  <si>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</si>
  <si>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</si>
  <si>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</si>
  <si>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</si>
  <si>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</si>
  <si>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</si>
  <si>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</si>
  <si>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</si>
  <si>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</si>
  <si>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</si>
  <si>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</si>
  <si>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</si>
  <si>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</si>
  <si>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</si>
  <si>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</si>
  <si>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</si>
  <si>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</si>
  <si>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</si>
  <si>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</si>
  <si>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</si>
  <si>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</si>
  <si>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</si>
  <si>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</si>
  <si>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</si>
  <si>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</si>
  <si>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</si>
  <si>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</si>
  <si>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</si>
  <si>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</si>
  <si>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</si>
  <si>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</si>
  <si>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</si>
  <si>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</si>
  <si>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</si>
  <si>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</si>
  <si>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</si>
  <si>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</si>
  <si>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0x0FC0</t>
  </si>
  <si>
    <t>5-bit index for palette colour</t>
  </si>
  <si>
    <t>Music ROM</t>
  </si>
  <si>
    <t>0x600</t>
  </si>
  <si>
    <t>Deikun (Sound system)</t>
  </si>
  <si>
    <t>Sound RAM (YM2419)</t>
  </si>
  <si>
    <t>0x04E0</t>
  </si>
  <si>
    <t>Music RAM (YM Player)</t>
  </si>
  <si>
    <t>0x10000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</si>
</sst>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4"/>
  <sheetViews>
    <sheetView tabSelected="1" topLeftCell="B19" zoomScale="115" zoomScaleNormal="115" workbookViewId="0">
      <selection activeCell="D29" sqref="D29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3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1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</f>
        <v>64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155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16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5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1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1280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160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2560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49"/>
      <c r="D25" s="24" t="str">
        <f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29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49"/>
      <c r="D26" s="24" t="str">
        <f>F25</f>
        <v>0x8A20</v>
      </c>
      <c r="E26" s="24" t="s">
        <v>87</v>
      </c>
      <c r="F26" s="24" t="str">
        <f>_xlfn.CONCAT("0x",DEC2HEX(I26))</f>
        <v>0x8A30</v>
      </c>
      <c r="G26" s="24">
        <f t="shared" si="29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>F26</f>
        <v>0x8A30</v>
      </c>
      <c r="E27" s="28" t="s">
        <v>39</v>
      </c>
      <c r="F27" s="28" t="str">
        <f t="shared" ref="F27" si="30">_xlfn.CONCAT("0x",DEC2HEX(I27))</f>
        <v>0x8B00</v>
      </c>
      <c r="G27" s="28">
        <f t="shared" si="29"/>
        <v>35376</v>
      </c>
      <c r="H27" s="28">
        <f t="shared" ref="H27" si="31">HEX2DEC(MID(E27, 3, LEN(E27)-2))</f>
        <v>208</v>
      </c>
      <c r="I27" s="28">
        <f t="shared" ref="I27" si="32">G27+H27</f>
        <v>35584</v>
      </c>
      <c r="J27" s="28" t="s">
        <v>30</v>
      </c>
      <c r="L27" s="32" t="s">
        <v>72</v>
      </c>
      <c r="M27" s="19">
        <v>15</v>
      </c>
    </row>
    <row r="28" spans="2:14" x14ac:dyDescent="0.2">
      <c r="B28" s="25"/>
      <c r="C28" s="26" t="s">
        <v>158</v>
      </c>
      <c r="D28" s="24" t="str">
        <f>F27</f>
        <v>0x8B00</v>
      </c>
      <c r="E28" s="24" t="s">
        <v>87</v>
      </c>
      <c r="F28" s="24" t="str">
        <f>_xlfn.CONCAT("0x",DEC2HEX(I28))</f>
        <v>0x8B10</v>
      </c>
      <c r="G28" s="24">
        <f t="shared" ref="G28" si="33">HEX2DEC(MID(D28, 3, LEN(D28)-2))</f>
        <v>35584</v>
      </c>
      <c r="H28" s="24">
        <f t="shared" si="25"/>
        <v>16</v>
      </c>
      <c r="I28" s="24">
        <f>G28+H28</f>
        <v>35600</v>
      </c>
      <c r="J28" s="24" t="s">
        <v>159</v>
      </c>
      <c r="L28" s="32" t="s">
        <v>81</v>
      </c>
      <c r="M28" s="19">
        <v>4</v>
      </c>
    </row>
    <row r="29" spans="2:14" x14ac:dyDescent="0.2">
      <c r="B29" s="25"/>
      <c r="C29" s="31"/>
      <c r="D29" s="24" t="str">
        <f>F28</f>
        <v>0x8B10</v>
      </c>
      <c r="E29" s="24" t="s">
        <v>87</v>
      </c>
      <c r="F29" s="24" t="str">
        <f>_xlfn.CONCAT("0x",DEC2HEX(I29))</f>
        <v>0x8B20</v>
      </c>
      <c r="G29" s="24">
        <f t="shared" ref="G29" si="34">HEX2DEC(MID(D29, 3, LEN(D29)-2))</f>
        <v>35600</v>
      </c>
      <c r="H29" s="24">
        <f t="shared" ref="H29" si="35">HEX2DEC(MID(E29, 3, LEN(E29)-2))</f>
        <v>16</v>
      </c>
      <c r="I29" s="24">
        <f>G29+H29</f>
        <v>35616</v>
      </c>
      <c r="J29" s="24" t="s">
        <v>161</v>
      </c>
      <c r="L29" s="32" t="s">
        <v>71</v>
      </c>
      <c r="M29" s="19">
        <v>12</v>
      </c>
    </row>
    <row r="30" spans="2:14" x14ac:dyDescent="0.2">
      <c r="B30" s="25"/>
      <c r="C30" s="33"/>
      <c r="D30" s="28" t="str">
        <f>F29</f>
        <v>0x8B20</v>
      </c>
      <c r="E30" s="28" t="s">
        <v>160</v>
      </c>
      <c r="F30" s="28" t="str">
        <f t="shared" ref="F30" si="36">_xlfn.CONCAT("0x",DEC2HEX(I30))</f>
        <v>0x9000</v>
      </c>
      <c r="G30" s="28">
        <f t="shared" ref="G30" si="37">HEX2DEC(MID(D30, 3, LEN(D30)-2))</f>
        <v>35616</v>
      </c>
      <c r="H30" s="28">
        <f t="shared" ref="H30" si="38">HEX2DEC(MID(E30, 3, LEN(E30)-2))</f>
        <v>1248</v>
      </c>
      <c r="I30" s="28">
        <f t="shared" ref="I30" si="39">G30+H30</f>
        <v>36864</v>
      </c>
      <c r="J30" s="28" t="s">
        <v>30</v>
      </c>
      <c r="L30" s="30" t="s">
        <v>4</v>
      </c>
      <c r="M30" s="30">
        <f>SUM(M26:M29)</f>
        <v>32</v>
      </c>
      <c r="N30" s="35"/>
    </row>
    <row r="31" spans="2:14" x14ac:dyDescent="0.2">
      <c r="B31" s="25"/>
      <c r="C31" s="34" t="s">
        <v>48</v>
      </c>
      <c r="D31" s="24" t="str">
        <f t="shared" si="1"/>
        <v>0x9000</v>
      </c>
      <c r="E31" s="24" t="s">
        <v>8</v>
      </c>
      <c r="F31" s="24" t="str">
        <f>_xlfn.CONCAT("0x",DEC2HEX(I31))</f>
        <v>0x9800</v>
      </c>
      <c r="G31" s="24">
        <f>HEX2DEC(MID(D31, 3, LEN(D31)-2))</f>
        <v>36864</v>
      </c>
      <c r="H31" s="24">
        <f t="shared" si="25"/>
        <v>2048</v>
      </c>
      <c r="I31" s="24">
        <f>G31+H31</f>
        <v>38912</v>
      </c>
      <c r="J31" s="24" t="s">
        <v>9</v>
      </c>
      <c r="L31" s="19" t="s">
        <v>3</v>
      </c>
      <c r="M31" s="19">
        <f>M30/8</f>
        <v>4</v>
      </c>
    </row>
    <row r="32" spans="2:14" x14ac:dyDescent="0.2">
      <c r="B32" s="25"/>
      <c r="C32" s="36"/>
      <c r="D32" s="24" t="str">
        <f t="shared" si="1"/>
        <v>0x9800</v>
      </c>
      <c r="E32" s="24" t="s">
        <v>8</v>
      </c>
      <c r="F32" s="24" t="str">
        <f>_xlfn.CONCAT("0x",DEC2HEX(I32))</f>
        <v>0xA000</v>
      </c>
      <c r="G32" s="24">
        <f>HEX2DEC(MID(D32, 3, LEN(D32)-2))</f>
        <v>38912</v>
      </c>
      <c r="H32" s="24">
        <f>HEX2DEC(MID(E32, 3, LEN(E32)-2))</f>
        <v>2048</v>
      </c>
      <c r="I32" s="24">
        <f>G32+H32</f>
        <v>40960</v>
      </c>
      <c r="J32" s="24" t="s">
        <v>46</v>
      </c>
      <c r="L32" s="30" t="s">
        <v>139</v>
      </c>
      <c r="M32" s="30">
        <f>M25*M31</f>
        <v>128</v>
      </c>
    </row>
    <row r="33" spans="2:14" ht="15" customHeight="1" x14ac:dyDescent="0.2">
      <c r="B33" s="25"/>
      <c r="C33" s="36"/>
      <c r="D33" s="24" t="str">
        <f t="shared" si="1"/>
        <v>0xA000</v>
      </c>
      <c r="E33" s="24" t="s">
        <v>8</v>
      </c>
      <c r="F33" s="24" t="str">
        <f t="shared" ref="F33" si="40">_xlfn.CONCAT("0x",DEC2HEX(I33))</f>
        <v>0xA800</v>
      </c>
      <c r="G33" s="24">
        <f t="shared" ref="G33" si="41">HEX2DEC(MID(D33, 3, LEN(D33)-2))</f>
        <v>40960</v>
      </c>
      <c r="H33" s="24">
        <f t="shared" ref="H33" si="42">HEX2DEC(MID(E33, 3, LEN(E33)-2))</f>
        <v>2048</v>
      </c>
      <c r="I33" s="24">
        <f t="shared" ref="I33" si="43">G33+H33</f>
        <v>43008</v>
      </c>
      <c r="J33" s="24" t="s">
        <v>45</v>
      </c>
    </row>
    <row r="34" spans="2:14" x14ac:dyDescent="0.2">
      <c r="B34" s="25"/>
      <c r="C34" s="37"/>
      <c r="D34" s="24" t="str">
        <f t="shared" si="1"/>
        <v>0xA800</v>
      </c>
      <c r="E34" s="24" t="s">
        <v>8</v>
      </c>
      <c r="F34" s="24" t="str">
        <f t="shared" ref="F34" si="44">_xlfn.CONCAT("0x",DEC2HEX(I34))</f>
        <v>0xB000</v>
      </c>
      <c r="G34" s="24">
        <f t="shared" ref="G34" si="45">HEX2DEC(MID(D34, 3, LEN(D34)-2))</f>
        <v>43008</v>
      </c>
      <c r="H34" s="24">
        <f t="shared" ref="H34" si="46">HEX2DEC(MID(E34, 3, LEN(E34)-2))</f>
        <v>2048</v>
      </c>
      <c r="I34" s="24">
        <f t="shared" ref="I34" si="47">G34+H34</f>
        <v>45056</v>
      </c>
      <c r="J34" s="24" t="s">
        <v>47</v>
      </c>
      <c r="L34" s="21" t="s">
        <v>73</v>
      </c>
      <c r="M34" s="19" t="s">
        <v>136</v>
      </c>
    </row>
    <row r="35" spans="2:14" x14ac:dyDescent="0.2">
      <c r="B35" s="25"/>
      <c r="C35" s="38" t="s">
        <v>56</v>
      </c>
      <c r="D35" s="24" t="str">
        <f t="shared" si="1"/>
        <v>0xB000</v>
      </c>
      <c r="E35" s="24" t="str">
        <f>_xlfn.CONCAT("0x",DEC2HEX(M32))</f>
        <v>0x80</v>
      </c>
      <c r="F35" s="24" t="str">
        <f t="shared" ref="F35:F36" si="48">_xlfn.CONCAT("0x",DEC2HEX(I35))</f>
        <v>0xB080</v>
      </c>
      <c r="G35" s="24">
        <f t="shared" ref="G35:G36" si="49">HEX2DEC(MID(D35, 3, LEN(D35)-2))</f>
        <v>45056</v>
      </c>
      <c r="H35" s="24">
        <f t="shared" ref="H35:H36" si="50">HEX2DEC(MID(E35, 3, LEN(E35)-2))</f>
        <v>128</v>
      </c>
      <c r="I35" s="24">
        <f t="shared" ref="I35:I36" si="51">G35+H35</f>
        <v>45184</v>
      </c>
      <c r="J35" s="24" t="s">
        <v>57</v>
      </c>
      <c r="L35" s="19" t="s">
        <v>80</v>
      </c>
      <c r="M35" s="19">
        <v>2</v>
      </c>
    </row>
    <row r="36" spans="2:14" x14ac:dyDescent="0.2">
      <c r="B36" s="25"/>
      <c r="C36" s="39"/>
      <c r="D36" s="28" t="str">
        <f t="shared" si="1"/>
        <v>0xB080</v>
      </c>
      <c r="E36" s="28" t="s">
        <v>92</v>
      </c>
      <c r="F36" s="28" t="str">
        <f t="shared" si="48"/>
        <v>0xB400</v>
      </c>
      <c r="G36" s="28">
        <f t="shared" si="49"/>
        <v>45184</v>
      </c>
      <c r="H36" s="28">
        <f t="shared" si="50"/>
        <v>896</v>
      </c>
      <c r="I36" s="28">
        <f t="shared" si="51"/>
        <v>46080</v>
      </c>
      <c r="J36" s="28" t="s">
        <v>30</v>
      </c>
      <c r="L36" s="19" t="s">
        <v>74</v>
      </c>
      <c r="M36" s="19">
        <v>512</v>
      </c>
    </row>
    <row r="37" spans="2:14" x14ac:dyDescent="0.2">
      <c r="B37" s="25"/>
      <c r="C37" s="39"/>
      <c r="D37" s="24" t="str">
        <f t="shared" ref="D37:D38" si="52">F36</f>
        <v>0xB400</v>
      </c>
      <c r="E37" s="24" t="str">
        <f>_xlfn.CONCAT("0x",DEC2HEX(M45))</f>
        <v>0x4</v>
      </c>
      <c r="F37" s="24" t="str">
        <f t="shared" ref="F37:F38" si="53">_xlfn.CONCAT("0x",DEC2HEX(I37))</f>
        <v>0xB404</v>
      </c>
      <c r="G37" s="24">
        <f t="shared" ref="G37:G38" si="54">HEX2DEC(MID(D37, 3, LEN(D37)-2))</f>
        <v>46080</v>
      </c>
      <c r="H37" s="24">
        <f t="shared" ref="H37:H38" si="55">HEX2DEC(MID(E37, 3, LEN(E37)-2))</f>
        <v>4</v>
      </c>
      <c r="I37" s="24">
        <f t="shared" ref="I37:I38" si="56">G37+H37</f>
        <v>46084</v>
      </c>
      <c r="J37" s="24" t="s">
        <v>91</v>
      </c>
      <c r="L37" s="29" t="s">
        <v>75</v>
      </c>
      <c r="M37" s="29">
        <v>16</v>
      </c>
    </row>
    <row r="38" spans="2:14" x14ac:dyDescent="0.2">
      <c r="B38" s="25"/>
      <c r="C38" s="39"/>
      <c r="D38" s="28" t="str">
        <f t="shared" si="52"/>
        <v>0xB404</v>
      </c>
      <c r="E38" s="28" t="s">
        <v>132</v>
      </c>
      <c r="F38" s="28" t="str">
        <f t="shared" si="53"/>
        <v>0xB800</v>
      </c>
      <c r="G38" s="28">
        <f t="shared" si="54"/>
        <v>46084</v>
      </c>
      <c r="H38" s="28">
        <f t="shared" si="55"/>
        <v>1020</v>
      </c>
      <c r="I38" s="28">
        <f t="shared" si="56"/>
        <v>47104</v>
      </c>
      <c r="J38" s="28" t="s">
        <v>30</v>
      </c>
      <c r="L38" s="19" t="s">
        <v>148</v>
      </c>
      <c r="M38" s="19">
        <f>M35*M36*M37</f>
        <v>16384</v>
      </c>
    </row>
    <row r="39" spans="2:14" x14ac:dyDescent="0.2">
      <c r="B39" s="25"/>
      <c r="C39" s="40"/>
      <c r="D39" s="24" t="str">
        <f>F38</f>
        <v>0xB800</v>
      </c>
      <c r="E39" s="24" t="str">
        <f>_xlfn.CONCAT("0x",DEC2HEX(M39))</f>
        <v>0x800</v>
      </c>
      <c r="F39" s="24" t="str">
        <f>_xlfn.CONCAT("0x",DEC2HEX(I39))</f>
        <v>0xC000</v>
      </c>
      <c r="G39" s="24">
        <f t="shared" ref="G39:H44" si="57">HEX2DEC(MID(D39, 3, LEN(D39)-2))</f>
        <v>47104</v>
      </c>
      <c r="H39" s="24">
        <f t="shared" si="57"/>
        <v>2048</v>
      </c>
      <c r="I39" s="24">
        <f>G39+H39</f>
        <v>49152</v>
      </c>
      <c r="J39" s="24" t="s">
        <v>76</v>
      </c>
      <c r="L39" s="19" t="s">
        <v>147</v>
      </c>
      <c r="M39" s="19">
        <f>M38/8</f>
        <v>2048</v>
      </c>
    </row>
    <row r="40" spans="2:14" x14ac:dyDescent="0.2">
      <c r="B40" s="41"/>
      <c r="C40" s="42" t="s">
        <v>49</v>
      </c>
      <c r="D40" s="24" t="str">
        <f>F39</f>
        <v>0xC000</v>
      </c>
      <c r="E40" s="24" t="s">
        <v>6</v>
      </c>
      <c r="F40" s="24" t="str">
        <f>_xlfn.CONCAT("0x",DEC2HEX(I40))</f>
        <v>0x10000</v>
      </c>
      <c r="G40" s="24">
        <f t="shared" si="57"/>
        <v>49152</v>
      </c>
      <c r="H40" s="24">
        <f t="shared" si="57"/>
        <v>16384</v>
      </c>
      <c r="I40" s="24">
        <f>G40+H40</f>
        <v>65536</v>
      </c>
      <c r="J40" s="24" t="s">
        <v>19</v>
      </c>
    </row>
    <row r="41" spans="2:14" x14ac:dyDescent="0.2">
      <c r="B41" s="43" t="s">
        <v>144</v>
      </c>
      <c r="C41" s="47" t="s">
        <v>55</v>
      </c>
      <c r="D41" s="24" t="str">
        <f t="shared" si="1"/>
        <v>0x10000</v>
      </c>
      <c r="E41" s="24" t="str">
        <f>_xlfn.CONCAT("0x",DEC2HEX(M12))</f>
        <v>0x40</v>
      </c>
      <c r="F41" s="24" t="str">
        <f>_xlfn.CONCAT("0x",DEC2HEX(I41))</f>
        <v>0x10040</v>
      </c>
      <c r="G41" s="24">
        <f t="shared" si="57"/>
        <v>65536</v>
      </c>
      <c r="H41" s="24">
        <f t="shared" si="57"/>
        <v>64</v>
      </c>
      <c r="I41" s="24">
        <f>G41+H41</f>
        <v>65600</v>
      </c>
      <c r="J41" s="24" t="s">
        <v>54</v>
      </c>
      <c r="L41" s="21" t="s">
        <v>93</v>
      </c>
      <c r="M41" s="19" t="s">
        <v>133</v>
      </c>
    </row>
    <row r="42" spans="2:14" x14ac:dyDescent="0.2">
      <c r="B42" s="44" t="s">
        <v>143</v>
      </c>
      <c r="C42" s="48"/>
      <c r="D42" s="28" t="str">
        <f t="shared" si="1"/>
        <v>0x10040</v>
      </c>
      <c r="E42" s="28" t="s">
        <v>154</v>
      </c>
      <c r="F42" s="28" t="str">
        <f t="shared" ref="F42" si="58">_xlfn.CONCAT("0x",DEC2HEX(I42))</f>
        <v>0x11000</v>
      </c>
      <c r="G42" s="28">
        <f t="shared" ref="G42" si="59">HEX2DEC(MID(D42, 3, LEN(D42)-2))</f>
        <v>65600</v>
      </c>
      <c r="H42" s="28">
        <f t="shared" ref="H42" si="60">HEX2DEC(MID(E42, 3, LEN(E42)-2))</f>
        <v>4032</v>
      </c>
      <c r="I42" s="28">
        <f t="shared" ref="I42" si="61">G42+H42</f>
        <v>69632</v>
      </c>
      <c r="J42" s="28" t="s">
        <v>30</v>
      </c>
      <c r="L42" s="19" t="s">
        <v>62</v>
      </c>
      <c r="M42" s="19">
        <v>32</v>
      </c>
    </row>
    <row r="43" spans="2:14" x14ac:dyDescent="0.2">
      <c r="B43" s="44"/>
      <c r="C43" s="45" t="s">
        <v>56</v>
      </c>
      <c r="D43" s="24" t="str">
        <f t="shared" si="1"/>
        <v>0x11000</v>
      </c>
      <c r="E43" s="24" t="str">
        <f>_xlfn.CONCAT("0x",DEC2HEX(M22))</f>
        <v>0xA00</v>
      </c>
      <c r="F43" s="24" t="str">
        <f>_xlfn.CONCAT("0x",DEC2HEX(I43))</f>
        <v>0x11A00</v>
      </c>
      <c r="G43" s="24">
        <f>HEX2DEC(MID(D43, 3, LEN(D43)-2))</f>
        <v>69632</v>
      </c>
      <c r="H43" s="24">
        <f t="shared" si="57"/>
        <v>2560</v>
      </c>
      <c r="I43" s="24">
        <f>G43+H43</f>
        <v>72192</v>
      </c>
      <c r="J43" s="24" t="s">
        <v>51</v>
      </c>
      <c r="L43" s="29" t="s">
        <v>4</v>
      </c>
      <c r="M43" s="29">
        <v>1</v>
      </c>
    </row>
    <row r="44" spans="2:14" ht="15" x14ac:dyDescent="0.25">
      <c r="B44" s="44"/>
      <c r="C44"/>
      <c r="D44" s="28" t="str">
        <f t="shared" ref="D44" si="62">F43</f>
        <v>0x11A00</v>
      </c>
      <c r="E44" s="28" t="s">
        <v>157</v>
      </c>
      <c r="F44" s="28" t="str">
        <f>_xlfn.CONCAT("0x",DEC2HEX(I44))</f>
        <v>0x12000</v>
      </c>
      <c r="G44" s="28">
        <f>HEX2DEC(MID(D44, 3, LEN(D44)-2))</f>
        <v>72192</v>
      </c>
      <c r="H44" s="28">
        <f t="shared" si="57"/>
        <v>1536</v>
      </c>
      <c r="I44" s="28">
        <f>G44+H44</f>
        <v>73728</v>
      </c>
      <c r="J44" s="28" t="s">
        <v>30</v>
      </c>
      <c r="L44" s="19" t="s">
        <v>140</v>
      </c>
      <c r="M44" s="19">
        <f>M42*M43</f>
        <v>32</v>
      </c>
    </row>
    <row r="45" spans="2:14" x14ac:dyDescent="0.2">
      <c r="B45" s="44"/>
      <c r="C45" s="45" t="s">
        <v>156</v>
      </c>
      <c r="D45" s="24" t="str">
        <f t="shared" ref="D45" si="63">F44</f>
        <v>0x12000</v>
      </c>
      <c r="E45" s="24" t="s">
        <v>162</v>
      </c>
      <c r="F45" s="24" t="str">
        <f>_xlfn.CONCAT("0x",DEC2HEX(I45))</f>
        <v>0x22000</v>
      </c>
      <c r="G45" s="24">
        <f>HEX2DEC(MID(D45, 3, LEN(D45)-2))</f>
        <v>73728</v>
      </c>
      <c r="H45" s="24">
        <f t="shared" ref="H45" si="64">HEX2DEC(MID(E45, 3, LEN(E45)-2))</f>
        <v>65536</v>
      </c>
      <c r="I45" s="24">
        <f>G45+H45</f>
        <v>139264</v>
      </c>
      <c r="J45" s="24" t="s">
        <v>156</v>
      </c>
      <c r="L45" s="19" t="s">
        <v>139</v>
      </c>
      <c r="M45" s="19">
        <f>M44/8</f>
        <v>4</v>
      </c>
    </row>
    <row r="46" spans="2:14" x14ac:dyDescent="0.2">
      <c r="B46" s="44"/>
    </row>
    <row r="47" spans="2:14" x14ac:dyDescent="0.2">
      <c r="B47" s="44"/>
      <c r="L47" s="21" t="s">
        <v>134</v>
      </c>
      <c r="M47" s="19" t="s">
        <v>137</v>
      </c>
    </row>
    <row r="48" spans="2:14" x14ac:dyDescent="0.2">
      <c r="B48" s="44"/>
      <c r="L48" s="19" t="s">
        <v>135</v>
      </c>
      <c r="M48" s="19">
        <v>512</v>
      </c>
      <c r="N48" s="19" t="s">
        <v>150</v>
      </c>
    </row>
    <row r="49" spans="2:16" x14ac:dyDescent="0.2">
      <c r="B49" s="44"/>
      <c r="L49" s="19" t="s">
        <v>149</v>
      </c>
      <c r="M49" s="29">
        <v>32</v>
      </c>
      <c r="N49" s="19" t="s">
        <v>138</v>
      </c>
    </row>
    <row r="50" spans="2:16" x14ac:dyDescent="0.2">
      <c r="B50" s="44"/>
      <c r="L50" s="30" t="s">
        <v>142</v>
      </c>
      <c r="M50" s="19">
        <f>M48*M49</f>
        <v>16384</v>
      </c>
    </row>
    <row r="51" spans="2:16" x14ac:dyDescent="0.2">
      <c r="B51" s="44"/>
      <c r="L51" s="19" t="s">
        <v>141</v>
      </c>
      <c r="M51" s="19">
        <f>M50/8</f>
        <v>2048</v>
      </c>
      <c r="O51" s="19">
        <f>384*2</f>
        <v>768</v>
      </c>
      <c r="P51" s="19" t="s">
        <v>151</v>
      </c>
    </row>
    <row r="52" spans="2:16" x14ac:dyDescent="0.2">
      <c r="B52" s="44"/>
    </row>
    <row r="53" spans="2:16" x14ac:dyDescent="0.2">
      <c r="B53" s="44"/>
    </row>
    <row r="54" spans="2:16" x14ac:dyDescent="0.2">
      <c r="B54" s="44"/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6"/>
    </row>
  </sheetData>
  <mergeCells count="2">
    <mergeCell ref="C41:C42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G20"/>
  <sheetViews>
    <sheetView workbookViewId="0">
      <selection activeCell="K3" sqref="K3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2" ht="180" x14ac:dyDescent="0.25">
      <c r="A17" s="11" t="s">
        <v>116</v>
      </c>
      <c r="B17" s="4" t="s">
        <v>117</v>
      </c>
    </row>
    <row r="18" spans="1:2" ht="120" x14ac:dyDescent="0.25">
      <c r="A18" s="11" t="s">
        <v>118</v>
      </c>
      <c r="B18" s="4" t="s">
        <v>119</v>
      </c>
    </row>
    <row r="19" spans="1:2" ht="60" x14ac:dyDescent="0.25">
      <c r="A19" s="11" t="s">
        <v>120</v>
      </c>
      <c r="B19" s="7" t="s">
        <v>121</v>
      </c>
    </row>
    <row r="20" spans="1:2" ht="30" x14ac:dyDescent="0.25">
      <c r="A20" s="11" t="s">
        <v>122</v>
      </c>
      <c r="B20" s="7" t="s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2021-11-21T18:56:31Z</dcterms:modified>
</cp:coreProperties>
</file>