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5637fe1ba142e0/Desktop/Data Analysis Projects/CrowdFunding/"/>
    </mc:Choice>
  </mc:AlternateContent>
  <xr:revisionPtr revIDLastSave="3" documentId="8_{3DD254EE-EF54-4CD3-9B5C-3376451C0241}" xr6:coauthVersionLast="47" xr6:coauthVersionMax="47" xr10:uidLastSave="{B0102586-D9B9-4FF0-8BF1-676C919C3869}"/>
  <bookViews>
    <workbookView minimized="1" xWindow="34440" yWindow="1425" windowWidth="21600" windowHeight="11385" firstSheet="4" activeTab="7" xr2:uid="{00000000-000D-0000-FFFF-FFFF00000000}"/>
  </bookViews>
  <sheets>
    <sheet name="Category Statistics" sheetId="2" r:id="rId1"/>
    <sheet name="Outcomes Based on Launch Date" sheetId="5" r:id="rId2"/>
    <sheet name="Theater Outcomes by Launch" sheetId="12" r:id="rId3"/>
    <sheet name="Outcomes Based on Goals" sheetId="13" r:id="rId4"/>
    <sheet name="Kickstarter" sheetId="1" r:id="rId5"/>
    <sheet name="Descriptive Statistics" sheetId="9" r:id="rId6"/>
    <sheet name="Edinberg Research" sheetId="6" r:id="rId7"/>
    <sheet name="Subcategory Statistics " sheetId="3" r:id="rId8"/>
  </sheets>
  <definedNames>
    <definedName name="_xlnm._FilterDatabase" localSheetId="4" hidden="1">Kickstarter!$A$1:$S$4115</definedName>
  </definedNames>
  <calcPr calcId="191029"/>
  <pivotCaches>
    <pivotCache cacheId="13" r:id="rId9"/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3" l="1"/>
  <c r="B12" i="13"/>
  <c r="E12" i="13" s="1"/>
  <c r="B11" i="13"/>
  <c r="E11" i="13" s="1"/>
  <c r="B8" i="13"/>
  <c r="E8" i="13" s="1"/>
  <c r="B7" i="13"/>
  <c r="E7" i="13" s="1"/>
  <c r="F2" i="13"/>
  <c r="H3" i="13"/>
  <c r="H4" i="13"/>
  <c r="H5" i="13"/>
  <c r="H6" i="13"/>
  <c r="H9" i="13"/>
  <c r="H10" i="13"/>
  <c r="H2" i="13"/>
  <c r="G3" i="13"/>
  <c r="G4" i="13"/>
  <c r="G5" i="13"/>
  <c r="G6" i="13"/>
  <c r="G9" i="13"/>
  <c r="G10" i="13"/>
  <c r="G2" i="13"/>
  <c r="F3" i="13"/>
  <c r="F4" i="13"/>
  <c r="F5" i="13"/>
  <c r="F6" i="13"/>
  <c r="F9" i="13"/>
  <c r="F10" i="13"/>
  <c r="E3" i="13"/>
  <c r="E4" i="13"/>
  <c r="E5" i="13"/>
  <c r="E6" i="13"/>
  <c r="E9" i="13"/>
  <c r="E10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0" i="13"/>
  <c r="B9" i="13"/>
  <c r="B6" i="13"/>
  <c r="B5" i="13"/>
  <c r="B4" i="13"/>
  <c r="B3" i="13"/>
  <c r="C13" i="9"/>
  <c r="C12" i="9"/>
  <c r="B13" i="9"/>
  <c r="C6" i="9"/>
  <c r="B6" i="9"/>
  <c r="B12" i="9"/>
  <c r="B14" i="9" s="1"/>
  <c r="C5" i="9"/>
  <c r="B5" i="9"/>
  <c r="C11" i="9"/>
  <c r="B11" i="9"/>
  <c r="C4" i="9"/>
  <c r="B4" i="9"/>
  <c r="B2" i="9"/>
  <c r="B3" i="9"/>
  <c r="C10" i="9"/>
  <c r="B10" i="9"/>
  <c r="C9" i="9"/>
  <c r="B9" i="9"/>
  <c r="C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6" i="6"/>
  <c r="B3" i="6"/>
  <c r="B4" i="6"/>
  <c r="B5" i="6"/>
  <c r="B2" i="6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C14" i="9"/>
  <c r="B7" i="9"/>
  <c r="E13" i="13"/>
  <c r="G12" i="13"/>
  <c r="H12" i="13"/>
  <c r="F12" i="13"/>
  <c r="G11" i="13"/>
  <c r="H11" i="13"/>
  <c r="F11" i="13"/>
  <c r="G8" i="13"/>
  <c r="H8" i="13"/>
  <c r="F8" i="13"/>
  <c r="H7" i="13"/>
  <c r="G7" i="13"/>
  <c r="F7" i="13"/>
  <c r="H13" i="13" l="1"/>
  <c r="G13" i="13"/>
  <c r="F13" i="13"/>
</calcChain>
</file>

<file path=xl/sharedStrings.xml><?xml version="1.0" encoding="utf-8"?>
<sst xmlns="http://schemas.openxmlformats.org/spreadsheetml/2006/main" count="33051" uniqueCount="8422">
  <si>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</si>
  <si>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</si>
  <si>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</si>
  <si>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</si>
  <si>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</si>
  <si>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</si>
  <si>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</si>
  <si>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</si>
  <si>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</si>
  <si>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</si>
  <si>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</si>
  <si>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</si>
  <si>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</si>
  <si>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</si>
  <si>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</si>
  <si>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</si>
  <si>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</si>
  <si>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</si>
  <si>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</si>
  <si>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</si>
  <si>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</si>
  <si>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</si>
  <si>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</si>
  <si>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</si>
  <si>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</si>
  <si>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</si>
  <si>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</si>
  <si>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</si>
  <si>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</si>
  <si>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</si>
  <si>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</si>
  <si>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</si>
  <si>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</si>
  <si>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</si>
  <si>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</si>
  <si>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</si>
  <si>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</si>
  <si>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</si>
  <si>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</si>
  <si>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</si>
  <si>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</si>
  <si>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</si>
  <si>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</si>
  <si>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</si>
  <si>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</si>
  <si>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</si>
  <si>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</si>
  <si>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</si>
  <si>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</si>
  <si>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</si>
  <si>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</si>
  <si>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</si>
  <si>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</si>
  <si>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</si>
  <si>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</si>
  <si>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</si>
  <si>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</si>
  <si>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</si>
  <si>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</si>
  <si>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</si>
  <si>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</si>
  <si>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</si>
  <si>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</si>
  <si>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</si>
  <si>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</si>
  <si>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</si>
  <si>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</si>
  <si>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</si>
  <si>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</si>
  <si>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</si>
  <si>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</si>
  <si>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</si>
  <si>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</si>
  <si>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</si>
  <si>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</si>
  <si>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</si>
  <si>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</si>
  <si>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</si>
  <si>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</si>
  <si>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</si>
  <si>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</si>
  <si>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</si>
  <si>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</si>
  <si>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</si>
  <si>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</si>
  <si>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</si>
  <si>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</si>
  <si>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</si>
  <si>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</si>
  <si>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</si>
  <si>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</si>
  <si>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</si>
  <si>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</si>
  <si>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</si>
  <si>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</si>
  <si>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</si>
  <si>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</si>
  <si>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</si>
  <si>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</si>
  <si>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</si>
  <si>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</si>
  <si>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</si>
  <si>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</si>
  <si>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</si>
  <si>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</si>
  <si>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</si>
  <si>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</si>
  <si>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</si>
  <si>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</si>
  <si>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</si>
  <si>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</si>
  <si>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</si>
  <si>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</si>
  <si>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</si>
  <si>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</si>
  <si>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</si>
  <si>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</si>
  <si>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</si>
  <si>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</si>
  <si>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</si>
  <si>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</si>
  <si>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</si>
  <si>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</si>
  <si>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</si>
  <si>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</si>
  <si>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</si>
  <si>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</si>
  <si>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</si>
  <si>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</si>
  <si>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</si>
  <si>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</si>
  <si>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</si>
  <si>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</si>
  <si>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</si>
  <si>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</si>
  <si>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</si>
  <si>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</si>
  <si>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</si>
  <si>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</si>
  <si>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</si>
  <si>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</si>
  <si>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</si>
  <si>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</si>
  <si>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</si>
  <si>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</si>
  <si>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</si>
  <si>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</si>
  <si>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</si>
  <si>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</si>
  <si>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</si>
  <si>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</si>
  <si>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</si>
  <si>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</si>
  <si>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</si>
  <si>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</si>
  <si>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</si>
  <si>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</si>
  <si>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</si>
  <si>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</si>
  <si>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</si>
  <si>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</si>
  <si>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</si>
  <si>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</si>
  <si>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</si>
  <si>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</si>
  <si>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</si>
  <si>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</si>
  <si>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</si>
  <si>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</si>
  <si>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</si>
  <si>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</si>
  <si>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</si>
  <si>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</si>
  <si>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</si>
  <si>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</si>
  <si>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</si>
  <si>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</si>
  <si>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</si>
  <si>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</si>
  <si>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</si>
  <si>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</si>
  <si>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</si>
  <si>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</si>
  <si>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</si>
  <si>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</si>
  <si>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</si>
  <si>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</si>
  <si>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</si>
  <si>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</si>
  <si>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</si>
  <si>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</si>
  <si>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</si>
  <si>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</si>
  <si>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</si>
  <si>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</si>
  <si>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</si>
  <si>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</si>
  <si>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</si>
  <si>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</si>
  <si>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</si>
  <si>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</si>
  <si>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</si>
  <si>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</si>
  <si>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</si>
  <si>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</si>
  <si>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</si>
  <si>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</si>
  <si>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</si>
  <si>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</si>
  <si>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</si>
  <si>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</si>
  <si>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</si>
  <si>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</si>
  <si>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</si>
  <si>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</si>
  <si>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</si>
  <si>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</si>
  <si>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</si>
  <si>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</si>
  <si>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</si>
  <si>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</si>
  <si>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</si>
  <si>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</si>
  <si>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</si>
  <si>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</si>
  <si>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</si>
  <si>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</si>
  <si>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</si>
  <si>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</si>
  <si>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</si>
  <si>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</si>
  <si>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</si>
  <si>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</si>
  <si>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</si>
  <si>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</si>
  <si>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</si>
  <si>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</si>
  <si>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</si>
  <si>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</si>
  <si>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</si>
  <si>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</si>
  <si>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</si>
  <si>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</si>
  <si>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</si>
  <si>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</si>
  <si>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</si>
  <si>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</si>
  <si>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</si>
  <si>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</si>
  <si>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</si>
  <si>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</si>
  <si>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</si>
  <si>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</si>
  <si>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</si>
  <si>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</si>
  <si>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</si>
  <si>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</si>
  <si>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</si>
  <si>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</si>
  <si>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</si>
  <si>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</si>
  <si>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</si>
  <si>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</si>
  <si>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</si>
  <si>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</si>
  <si>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</si>
  <si>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</si>
  <si>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</si>
  <si>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</si>
  <si>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</si>
  <si>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</si>
  <si>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</si>
  <si>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</si>
  <si>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</si>
  <si>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</si>
  <si>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</si>
  <si>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</si>
  <si>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</si>
  <si>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</si>
  <si>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</si>
  <si>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</si>
  <si>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</si>
  <si>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</si>
  <si>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</si>
  <si>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</si>
  <si>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</si>
  <si>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</si>
  <si>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</si>
  <si>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</si>
  <si>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</si>
  <si>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</si>
  <si>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</si>
  <si>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</si>
  <si>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</si>
  <si>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</si>
  <si>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</si>
  <si>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</si>
  <si>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</si>
  <si>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</si>
  <si>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</si>
  <si>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</si>
  <si>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</si>
  <si>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</si>
  <si>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</si>
  <si>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</si>
  <si>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</si>
  <si>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</si>
  <si>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</si>
  <si>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</si>
  <si>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</si>
  <si>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</si>
  <si>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</si>
  <si>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</si>
  <si>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</si>
  <si>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</si>
  <si>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</si>
  <si>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</si>
  <si>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</si>
  <si>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</si>
  <si>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</si>
  <si>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</si>
  <si>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</si>
  <si>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</si>
  <si>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</si>
  <si>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</si>
  <si>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</si>
  <si>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</si>
  <si>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</si>
  <si>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</si>
  <si>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</si>
  <si>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</si>
  <si>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</si>
  <si>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</si>
  <si>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</si>
  <si>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</si>
  <si>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</si>
  <si>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</si>
  <si>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</si>
  <si>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</si>
  <si>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</si>
  <si>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</si>
  <si>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</si>
  <si>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</si>
  <si>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</si>
  <si>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</si>
  <si>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</si>
  <si>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</si>
  <si>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</si>
  <si>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</si>
  <si>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</si>
  <si>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</si>
  <si>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</si>
  <si>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</si>
  <si>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</si>
  <si>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</si>
  <si>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</si>
  <si>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</si>
  <si>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</si>
  <si>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</si>
  <si>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</si>
  <si>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</si>
  <si>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</si>
  <si>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</si>
  <si>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</si>
  <si>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</si>
  <si>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</si>
  <si>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</si>
  <si>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</si>
  <si>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</si>
  <si>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</si>
  <si>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</si>
  <si>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</si>
  <si>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</si>
  <si>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</si>
  <si>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</si>
  <si>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</si>
  <si>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</si>
  <si>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</si>
  <si>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</si>
  <si>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</si>
  <si>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</si>
  <si>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</si>
  <si>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</si>
  <si>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</si>
  <si>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</si>
  <si>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</si>
  <si>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</si>
  <si>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</si>
  <si>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</si>
  <si>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</si>
  <si>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</si>
  <si>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</si>
  <si>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</si>
  <si>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</si>
  <si>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</si>
  <si>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</si>
  <si>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</si>
  <si>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</si>
  <si>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</si>
  <si>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</si>
  <si>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</si>
  <si>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</si>
  <si>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</si>
  <si>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</si>
  <si>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</si>
  <si>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</si>
  <si>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</si>
  <si>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</si>
  <si>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</si>
  <si>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</si>
  <si>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</si>
  <si>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</si>
  <si>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</si>
  <si>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</si>
  <si>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</si>
  <si>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</si>
  <si>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</si>
  <si>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</si>
  <si>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</si>
  <si>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</si>
  <si>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</si>
  <si>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</si>
  <si>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</si>
  <si>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</si>
  <si>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</si>
  <si>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</si>
  <si>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</si>
  <si>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</si>
  <si>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</si>
  <si>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</si>
  <si>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</si>
  <si>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</si>
  <si>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</si>
  <si>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</si>
  <si>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</si>
  <si>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</si>
  <si>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</si>
  <si>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</si>
  <si>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</si>
  <si>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</si>
  <si>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</si>
  <si>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</si>
  <si>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</si>
  <si>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</si>
  <si>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</si>
  <si>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</si>
  <si>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</si>
  <si>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</si>
  <si>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</si>
  <si>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</si>
  <si>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</si>
  <si>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</si>
  <si>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</si>
  <si>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</si>
  <si>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</si>
  <si>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</si>
  <si>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</si>
  <si>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</si>
  <si>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</si>
  <si>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</si>
  <si>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</si>
  <si>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</si>
  <si>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</si>
  <si>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</si>
  <si>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</si>
  <si>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</si>
  <si>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</si>
  <si>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</si>
  <si>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</si>
  <si>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</si>
  <si>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</si>
  <si>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</si>
  <si>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</si>
  <si>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</si>
  <si>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</si>
  <si>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</si>
  <si>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</si>
  <si>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</si>
  <si>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</si>
  <si>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</si>
  <si>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</si>
  <si>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</si>
  <si>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</si>
  <si>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</si>
  <si>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</si>
  <si>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</si>
  <si>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</si>
  <si>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</si>
  <si>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</si>
  <si>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</si>
  <si>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</si>
  <si>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</si>
  <si>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</si>
  <si>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</si>
  <si>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</si>
  <si>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</si>
  <si>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</si>
  <si>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</si>
  <si>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</si>
  <si>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</si>
  <si>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</si>
  <si>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</si>
  <si>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</si>
  <si>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</si>
  <si>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</si>
  <si>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</si>
  <si>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</si>
  <si>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</si>
  <si>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</si>
  <si>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</si>
  <si>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</si>
  <si>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</si>
  <si>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</si>
  <si>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</si>
  <si>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</si>
  <si>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</si>
  <si>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</si>
  <si>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</si>
  <si>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</si>
  <si>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</si>
  <si>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</si>
  <si>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</si>
  <si>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</si>
  <si>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</si>
  <si>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</si>
  <si>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</si>
  <si>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</si>
  <si>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</si>
  <si>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</si>
  <si>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</si>
  <si>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</si>
  <si>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</si>
  <si>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</si>
  <si>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</si>
  <si>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</si>
  <si>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</si>
  <si>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</si>
  <si>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</si>
  <si>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</si>
  <si>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</si>
  <si>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</si>
  <si>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</si>
  <si>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</si>
  <si>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</si>
  <si>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</si>
  <si>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</si>
  <si>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</si>
  <si>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</si>
  <si>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</si>
  <si>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</si>
  <si>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</si>
  <si>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</si>
  <si>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</si>
  <si>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</si>
  <si>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</si>
  <si>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</si>
  <si>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</si>
  <si>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</si>
  <si>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</si>
  <si>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</si>
  <si>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</si>
  <si>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</si>
  <si>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</si>
  <si>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</si>
  <si>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</si>
  <si>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</si>
  <si>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</si>
  <si>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</si>
  <si>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</si>
  <si>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</si>
  <si>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</si>
  <si>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</si>
  <si>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</si>
  <si>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</si>
  <si>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</si>
  <si>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</si>
  <si>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</si>
  <si>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</si>
  <si>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</si>
  <si>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</si>
  <si>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</si>
  <si>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</si>
  <si>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</si>
  <si>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</si>
  <si>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</si>
  <si>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</si>
  <si>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</si>
  <si>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</si>
  <si>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</si>
  <si>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</si>
  <si>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</si>
  <si>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</si>
  <si>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</si>
  <si>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</si>
  <si>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</si>
  <si>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</si>
  <si>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</si>
  <si>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</si>
  <si>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</si>
  <si>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</si>
  <si>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</si>
  <si>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</si>
  <si>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</si>
  <si>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</si>
  <si>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</si>
  <si>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</si>
  <si>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</si>
  <si>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</si>
  <si>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</si>
  <si>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</si>
  <si>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</si>
  <si>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</si>
  <si>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</si>
  <si>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</si>
  <si>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</si>
  <si>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</si>
  <si>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</si>
  <si>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</si>
  <si>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</si>
  <si>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</si>
  <si>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</si>
  <si>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</si>
  <si>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</si>
  <si>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</si>
  <si>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</si>
  <si>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</si>
  <si>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</si>
  <si>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</si>
  <si>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</si>
  <si>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</si>
  <si>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</si>
  <si>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</si>
  <si>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</si>
  <si>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</si>
  <si>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</si>
  <si>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</si>
  <si>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</si>
  <si>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</si>
  <si>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</si>
  <si>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</si>
  <si>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</si>
  <si>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</si>
  <si>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</si>
  <si>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</si>
  <si>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</si>
  <si>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</si>
  <si>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</si>
  <si>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</si>
  <si>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</si>
  <si>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</si>
  <si>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</si>
  <si>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</si>
  <si>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</si>
  <si>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</si>
  <si>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</si>
  <si>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</si>
  <si>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</si>
  <si>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</si>
  <si>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</si>
  <si>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</si>
  <si>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</si>
  <si>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</si>
  <si>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</si>
  <si>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</si>
  <si>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</si>
  <si>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</si>
  <si>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</si>
  <si>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</si>
  <si>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</si>
  <si>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</si>
  <si>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</si>
  <si>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</si>
  <si>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</si>
  <si>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</si>
  <si>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</si>
  <si>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</si>
  <si>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</si>
  <si>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</si>
  <si>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</si>
  <si>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</si>
  <si>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</si>
  <si>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</si>
  <si>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</si>
  <si>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</si>
  <si>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</si>
  <si>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</si>
  <si>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</si>
  <si>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</si>
  <si>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</si>
  <si>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</si>
  <si>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</si>
  <si>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</si>
  <si>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</si>
  <si>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</si>
  <si>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</si>
  <si>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</si>
  <si>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</si>
  <si>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</si>
  <si>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</si>
  <si>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</si>
  <si>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</si>
  <si>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</si>
  <si>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</si>
  <si>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</si>
  <si>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</si>
  <si>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</si>
  <si>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</si>
  <si>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</si>
  <si>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</si>
  <si>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</si>
  <si>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</si>
  <si>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</si>
  <si>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</si>
  <si>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</si>
  <si>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</si>
  <si>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</si>
  <si>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</si>
  <si>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</si>
  <si>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</si>
  <si>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</si>
  <si>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</si>
  <si>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</si>
  <si>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</si>
  <si>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</si>
  <si>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</si>
  <si>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</si>
  <si>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</si>
  <si>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</si>
  <si>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</si>
  <si>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</si>
  <si>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</si>
  <si>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</si>
  <si>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</si>
  <si>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</si>
  <si>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</si>
  <si>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</si>
  <si>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</si>
  <si>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</si>
  <si>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</si>
  <si>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</si>
  <si>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</si>
  <si>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</si>
  <si>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</si>
  <si>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</si>
  <si>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</si>
  <si>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</si>
  <si>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</si>
  <si>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</si>
  <si>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</si>
  <si>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</si>
  <si>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</si>
  <si>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</si>
  <si>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</si>
  <si>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</si>
  <si>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</si>
  <si>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</si>
  <si>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</si>
  <si>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</si>
  <si>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</si>
  <si>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</si>
  <si>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</si>
  <si>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</si>
  <si>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</si>
  <si>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</si>
  <si>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</si>
  <si>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</si>
  <si>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</si>
  <si>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</si>
  <si>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</si>
  <si>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</si>
  <si>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</si>
  <si>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</si>
  <si>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</si>
  <si>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</si>
  <si>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</si>
  <si>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</si>
  <si>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</si>
  <si>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</si>
  <si>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</si>
  <si>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</si>
  <si>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</si>
  <si>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</si>
  <si>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</si>
  <si>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</si>
  <si>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</si>
  <si>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</si>
  <si>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</si>
  <si>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</si>
  <si>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</si>
  <si>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</si>
  <si>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</si>
  <si>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</si>
  <si>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</si>
  <si>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</si>
  <si>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</si>
  <si>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</si>
  <si>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</si>
  <si>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</si>
  <si>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</si>
  <si>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</si>
  <si>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</si>
  <si>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</si>
  <si>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</si>
  <si>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</si>
  <si>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</si>
  <si>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</si>
  <si>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</si>
  <si>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</si>
  <si>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</si>
  <si>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</si>
  <si>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</si>
  <si>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</si>
  <si>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</si>
  <si>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</si>
  <si>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</si>
  <si>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</si>
  <si>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</si>
  <si>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</si>
  <si>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</si>
  <si>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</si>
  <si>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</si>
  <si>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</si>
  <si>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</si>
  <si>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</si>
  <si>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</si>
  <si>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</si>
  <si>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</si>
  <si>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</si>
  <si>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</si>
  <si>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</si>
  <si>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</si>
  <si>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</si>
  <si>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</si>
  <si>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</si>
  <si>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</si>
  <si>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</si>
  <si>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</si>
  <si>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</si>
  <si>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</si>
  <si>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</si>
  <si>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</si>
  <si>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</si>
  <si>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</si>
  <si>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</si>
  <si>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</si>
  <si>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</si>
  <si>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</si>
  <si>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</si>
  <si>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</si>
  <si>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</si>
  <si>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</si>
  <si>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</si>
  <si>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</si>
  <si>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</si>
  <si>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</si>
  <si>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</si>
  <si>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</si>
  <si>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</si>
  <si>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</si>
  <si>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</si>
  <si>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</si>
  <si>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</si>
  <si>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</si>
  <si>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</si>
  <si>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</si>
  <si>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</si>
  <si>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</si>
  <si>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</si>
  <si>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</si>
  <si>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</si>
  <si>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</si>
  <si>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</si>
  <si>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</si>
  <si>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</si>
  <si>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</si>
  <si>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</si>
  <si>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</si>
  <si>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</si>
  <si>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</si>
  <si>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</si>
  <si>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</si>
  <si>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</si>
  <si>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</si>
  <si>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</si>
  <si>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</si>
  <si>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</si>
  <si>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</si>
  <si>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</si>
  <si>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</si>
  <si>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</si>
  <si>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</si>
  <si>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</si>
  <si>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</si>
  <si>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</si>
  <si>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</si>
  <si>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</si>
  <si>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</si>
  <si>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</si>
  <si>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</si>
  <si>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</si>
  <si>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</si>
  <si>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</si>
  <si>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</si>
  <si>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</si>
  <si>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</si>
  <si>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</si>
  <si>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</si>
  <si>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</si>
  <si>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</si>
  <si>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</si>
  <si>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</si>
  <si>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</si>
  <si>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</si>
  <si>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</si>
  <si>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</si>
  <si>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</si>
  <si>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</si>
  <si>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</si>
  <si>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</si>
  <si>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</si>
  <si>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</si>
  <si>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</si>
  <si>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</si>
  <si>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</si>
  <si>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</si>
  <si>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</si>
  <si>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</si>
  <si>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</si>
  <si>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</si>
  <si>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</si>
  <si>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</si>
  <si>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</si>
  <si>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</si>
  <si>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</si>
  <si>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</si>
  <si>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</si>
  <si>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</si>
  <si>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</si>
  <si>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</si>
  <si>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</si>
  <si>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</si>
  <si>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</si>
  <si>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</si>
  <si>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</si>
  <si>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</si>
  <si>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</si>
  <si>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</si>
  <si>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</si>
  <si>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</si>
  <si>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</si>
  <si>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</si>
  <si>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</si>
  <si>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</si>
  <si>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</si>
  <si>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</si>
  <si>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</si>
  <si>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</si>
  <si>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</si>
  <si>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</si>
  <si>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</si>
  <si>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</si>
  <si>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</si>
  <si>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</si>
  <si>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</si>
  <si>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</si>
  <si>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</si>
  <si>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</si>
  <si>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</si>
  <si>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</si>
  <si>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</si>
  <si>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</si>
  <si>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</si>
  <si>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</si>
  <si>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</si>
  <si>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</si>
  <si>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</si>
  <si>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</si>
  <si>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</si>
  <si>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</si>
  <si>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</si>
  <si>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</si>
  <si>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</si>
  <si>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</si>
  <si>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</si>
  <si>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</si>
  <si>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</si>
  <si>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</si>
  <si>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</si>
  <si>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</si>
  <si>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</si>
  <si>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</si>
  <si>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</si>
  <si>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</si>
  <si>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</si>
  <si>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</si>
  <si>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</si>
  <si>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</si>
  <si>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</si>
  <si>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</si>
  <si>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</si>
  <si>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</si>
  <si>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</si>
  <si>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</si>
  <si>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</si>
  <si>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</si>
  <si>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</si>
  <si>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</si>
  <si>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</si>
  <si>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</si>
  <si>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</si>
  <si>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</si>
  <si>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</si>
  <si>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</si>
  <si>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</si>
  <si>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</si>
  <si>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</si>
  <si>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</si>
  <si>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</si>
  <si>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</si>
  <si>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</si>
  <si>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</si>
  <si>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</si>
  <si>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</si>
  <si>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</si>
  <si>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</si>
  <si>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</si>
  <si>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</si>
  <si>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</si>
  <si>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</si>
  <si>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</si>
  <si>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</si>
  <si>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</si>
  <si>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</si>
  <si>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</si>
  <si>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</si>
  <si>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</si>
  <si>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</si>
  <si>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</si>
  <si>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</si>
  <si>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</si>
  <si>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</si>
  <si>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</si>
  <si>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</si>
  <si>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</si>
  <si>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</si>
  <si>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</si>
  <si>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</si>
  <si>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</si>
  <si>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</si>
  <si>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</si>
  <si>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</si>
  <si>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</si>
  <si>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</si>
  <si>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</si>
  <si>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</si>
  <si>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</si>
  <si>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</si>
  <si>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</si>
  <si>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</si>
  <si>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</si>
  <si>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</si>
  <si>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</si>
  <si>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</si>
  <si>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</si>
  <si>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</si>
  <si>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</si>
  <si>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</si>
  <si>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</si>
  <si>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</si>
  <si>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</si>
  <si>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</si>
  <si>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</si>
  <si>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</si>
  <si>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</si>
  <si>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</si>
  <si>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</si>
  <si>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</si>
  <si>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</si>
  <si>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</si>
  <si>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</si>
  <si>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</si>
  <si>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</si>
  <si>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</si>
  <si>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</si>
  <si>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</si>
  <si>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</si>
  <si>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</si>
  <si>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</si>
  <si>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</si>
  <si>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</si>
  <si>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</si>
  <si>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</si>
  <si>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</si>
  <si>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</si>
  <si>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</si>
  <si>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</si>
  <si>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</si>
  <si>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</si>
  <si>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</si>
  <si>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</si>
  <si>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</si>
  <si>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</si>
  <si>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</si>
  <si>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</si>
  <si>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</si>
  <si>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</si>
  <si>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</si>
  <si>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</si>
  <si>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</si>
  <si>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</si>
  <si>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</si>
  <si>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</si>
  <si>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</si>
  <si>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</si>
  <si>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</si>
  <si>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</si>
  <si>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</si>
  <si>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</si>
  <si>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</si>
  <si>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</si>
  <si>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</si>
  <si>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</si>
  <si>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</si>
  <si>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</si>
  <si>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</si>
  <si>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</si>
  <si>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</si>
  <si>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</si>
  <si>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</si>
  <si>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</si>
  <si>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</si>
  <si>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</si>
  <si>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</si>
  <si>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</si>
  <si>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</si>
  <si>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</si>
  <si>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</si>
  <si>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</si>
  <si>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</si>
  <si>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</si>
  <si>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</si>
  <si>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</si>
  <si>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</si>
  <si>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</si>
  <si>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</si>
  <si>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</si>
  <si>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</si>
  <si>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</si>
  <si>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</si>
  <si>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</si>
  <si>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</si>
  <si>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</si>
  <si>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</si>
  <si>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</si>
  <si>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</si>
  <si>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</si>
  <si>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</si>
  <si>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</si>
  <si>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</si>
  <si>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</si>
  <si>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</si>
  <si>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</si>
  <si>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</si>
  <si>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</si>
  <si>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</si>
  <si>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</si>
  <si>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</si>
  <si>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</si>
  <si>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</si>
  <si>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</si>
  <si>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</si>
  <si>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</si>
  <si>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</si>
  <si>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</si>
  <si>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</si>
  <si>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</si>
  <si>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</si>
  <si>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</si>
  <si>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</si>
  <si>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</si>
  <si>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</si>
  <si>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</si>
  <si>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</si>
  <si>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</si>
  <si>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</si>
  <si>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</si>
  <si>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</si>
  <si>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</si>
  <si>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</si>
  <si>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</si>
  <si>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</si>
  <si>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</si>
  <si>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</si>
  <si>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</si>
  <si>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</si>
  <si>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</si>
  <si>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</si>
  <si>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</si>
  <si>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</si>
  <si>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</si>
  <si>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</si>
  <si>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</si>
  <si>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</si>
  <si>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</si>
  <si>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</si>
  <si>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</si>
  <si>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</si>
  <si>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</si>
  <si>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</si>
  <si>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</si>
  <si>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</si>
  <si>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</si>
  <si>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</si>
  <si>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</si>
  <si>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</si>
  <si>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</si>
  <si>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</si>
  <si>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</si>
  <si>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</si>
  <si>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</si>
  <si>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</si>
  <si>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</si>
  <si>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</si>
  <si>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</si>
  <si>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</si>
  <si>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</si>
  <si>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</si>
  <si>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</si>
  <si>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</si>
  <si>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</si>
  <si>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</si>
  <si>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</si>
  <si>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</si>
  <si>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</si>
  <si>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</si>
  <si>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</si>
  <si>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</si>
  <si>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</si>
  <si>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</si>
  <si>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</si>
  <si>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</si>
  <si>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</si>
  <si>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</si>
  <si>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</si>
  <si>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</si>
  <si>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</si>
  <si>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</si>
  <si>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</si>
  <si>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</si>
  <si>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</si>
  <si>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</si>
  <si>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</si>
  <si>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</si>
  <si>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</si>
  <si>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</si>
  <si>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</si>
  <si>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</si>
  <si>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</si>
  <si>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</si>
  <si>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</si>
  <si>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</si>
  <si>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</si>
  <si>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</si>
  <si>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</si>
  <si>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</si>
  <si>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</si>
  <si>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</si>
  <si>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</si>
  <si>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</si>
  <si>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</si>
  <si>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</si>
  <si>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</si>
  <si>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</si>
  <si>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</si>
  <si>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</si>
  <si>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</si>
  <si>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</si>
  <si>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</si>
  <si>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</si>
  <si>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</si>
  <si>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</si>
  <si>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</si>
  <si>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</si>
  <si>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</si>
  <si>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</si>
  <si>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</si>
  <si>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</si>
  <si>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</si>
  <si>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</si>
  <si>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</si>
  <si>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</si>
  <si>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</si>
  <si>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</si>
  <si>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</si>
  <si>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</si>
  <si>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</si>
  <si>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</si>
  <si>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</si>
  <si>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</si>
  <si>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</si>
  <si>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</si>
  <si>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</si>
  <si>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</si>
  <si>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</si>
  <si>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</si>
  <si>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</si>
  <si>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</si>
  <si>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</si>
  <si>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</si>
  <si>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</si>
  <si>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</si>
  <si>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</si>
  <si>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</si>
  <si>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</si>
  <si>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</si>
  <si>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</si>
  <si>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</si>
  <si>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</si>
  <si>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</si>
  <si>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</si>
  <si>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</si>
  <si>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</si>
  <si>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</si>
  <si>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</si>
  <si>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</si>
  <si>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</si>
  <si>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</si>
  <si>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</si>
  <si>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</si>
  <si>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</si>
  <si>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</si>
  <si>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</si>
  <si>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</si>
  <si>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</si>
  <si>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</si>
  <si>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</si>
  <si>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</si>
  <si>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</si>
  <si>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</si>
  <si>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</si>
  <si>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</si>
  <si>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</si>
  <si>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</si>
  <si>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</si>
  <si>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</si>
  <si>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</si>
  <si>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</si>
  <si>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</si>
  <si>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</si>
  <si>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</si>
  <si>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</si>
  <si>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</si>
  <si>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</si>
  <si>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</si>
  <si>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</si>
  <si>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</si>
  <si>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</si>
  <si>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</si>
  <si>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</si>
  <si>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</si>
  <si>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</si>
  <si>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</si>
  <si>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</si>
  <si>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</si>
  <si>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</si>
  <si>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</si>
  <si>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</si>
  <si>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</si>
  <si>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</si>
  <si>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</si>
  <si>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</si>
  <si>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</si>
  <si>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</si>
  <si>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</si>
  <si>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</si>
  <si>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</si>
  <si>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</si>
  <si>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</si>
  <si>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</si>
  <si>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</si>
  <si>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</si>
  <si>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</si>
  <si>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</si>
  <si>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</si>
  <si>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</si>
  <si>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</si>
  <si>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</si>
  <si>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</si>
  <si>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</si>
  <si>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</si>
  <si>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</si>
  <si>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</si>
  <si>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</si>
  <si>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</si>
  <si>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</si>
  <si>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</si>
  <si>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</si>
  <si>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</si>
  <si>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</si>
  <si>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</si>
  <si>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</si>
  <si>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</si>
  <si>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</si>
  <si>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</si>
  <si>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</si>
  <si>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</si>
  <si>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</si>
  <si>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</si>
  <si>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</si>
  <si>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</si>
  <si>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</si>
  <si>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</si>
  <si>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</si>
  <si>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</si>
  <si>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</si>
  <si>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</si>
  <si>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</si>
  <si>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</si>
  <si>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</si>
  <si>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</si>
  <si>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</si>
  <si>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</si>
  <si>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</si>
  <si>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</si>
  <si>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</si>
  <si>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</si>
  <si>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</si>
  <si>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</si>
  <si>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</si>
  <si>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</si>
  <si>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</si>
  <si>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</si>
  <si>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</si>
  <si>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</si>
  <si>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</si>
  <si>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</si>
  <si>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</si>
  <si>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</si>
  <si>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</si>
  <si>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</si>
  <si>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</si>
  <si>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</si>
  <si>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</si>
  <si>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</si>
  <si>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</si>
  <si>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</si>
  <si>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</si>
  <si>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</si>
  <si>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</si>
  <si>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</si>
  <si>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</si>
  <si>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</si>
  <si>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</si>
  <si>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</si>
  <si>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</si>
  <si>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</si>
  <si>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</si>
  <si>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</si>
  <si>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</si>
  <si>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</si>
  <si>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</si>
  <si>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</si>
  <si>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</si>
  <si>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</si>
  <si>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</si>
  <si>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</si>
  <si>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</si>
  <si>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</si>
  <si>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</si>
  <si>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</si>
  <si>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</si>
  <si>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</si>
  <si>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</si>
  <si>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</si>
  <si>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</si>
  <si>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</si>
  <si>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</si>
  <si>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</si>
  <si>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</si>
  <si>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</si>
  <si>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</si>
  <si>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</si>
  <si>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</si>
  <si>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</si>
  <si>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</si>
  <si>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</si>
  <si>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</si>
  <si>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</si>
  <si>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</si>
  <si>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</si>
  <si>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</si>
  <si>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</si>
  <si>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</si>
  <si>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</si>
  <si>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</si>
  <si>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</si>
  <si>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</si>
  <si>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</si>
  <si>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</si>
  <si>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</si>
  <si>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</si>
  <si>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</si>
  <si>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</si>
  <si>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</si>
  <si>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</si>
  <si>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</si>
  <si>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</si>
  <si>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</si>
  <si>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</si>
  <si>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</si>
  <si>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</si>
  <si>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</si>
  <si>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</si>
  <si>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</si>
  <si>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</si>
  <si>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</si>
  <si>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</si>
  <si>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</si>
  <si>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</si>
  <si>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</si>
  <si>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</si>
  <si>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</si>
  <si>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</si>
  <si>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</si>
  <si>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</si>
  <si>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</si>
  <si>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</si>
  <si>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</si>
  <si>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</si>
  <si>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</si>
  <si>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</si>
  <si>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</si>
  <si>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</si>
  <si>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</si>
  <si>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</si>
  <si>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</si>
  <si>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</si>
  <si>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</si>
  <si>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</si>
  <si>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</si>
  <si>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</si>
  <si>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</si>
  <si>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</si>
  <si>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</si>
  <si>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</si>
  <si>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</si>
  <si>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</si>
  <si>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</si>
  <si>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</si>
  <si>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</si>
  <si>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</si>
  <si>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</si>
  <si>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</si>
  <si>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</si>
  <si>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</si>
  <si>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</si>
  <si>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</si>
  <si>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</si>
  <si>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</si>
  <si>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</si>
  <si>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</si>
  <si>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</si>
  <si>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</si>
  <si>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</si>
  <si>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</si>
  <si>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</si>
  <si>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</si>
  <si>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</si>
  <si>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</si>
  <si>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</si>
  <si>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</si>
  <si>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</si>
  <si>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</si>
  <si>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</si>
  <si>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</si>
  <si>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</si>
  <si>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</si>
  <si>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</si>
  <si>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</si>
  <si>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</si>
  <si>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</si>
  <si>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</si>
  <si>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</si>
  <si>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</si>
  <si>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</si>
  <si>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</si>
  <si>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</si>
  <si>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</si>
  <si>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</si>
  <si>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</si>
  <si>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</si>
  <si>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</si>
  <si>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</si>
  <si>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</si>
  <si>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</si>
  <si>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</si>
  <si>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</si>
  <si>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</si>
  <si>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</si>
  <si>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</si>
  <si>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</si>
  <si>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</si>
  <si>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</si>
  <si>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</si>
  <si>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</si>
  <si>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</si>
  <si>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</si>
  <si>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</si>
  <si>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</si>
  <si>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</si>
  <si>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</si>
  <si>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</si>
  <si>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</si>
  <si>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</si>
  <si>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</si>
  <si>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</si>
  <si>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</si>
  <si>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</si>
  <si>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</si>
  <si>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</si>
  <si>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</si>
  <si>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</si>
  <si>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</si>
  <si>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</si>
  <si>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</si>
  <si>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</si>
  <si>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</si>
  <si>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</si>
  <si>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</si>
  <si>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</si>
  <si>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</si>
  <si>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</si>
  <si>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</si>
  <si>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</si>
  <si>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</si>
  <si>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</si>
  <si>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</si>
  <si>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</si>
  <si>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</si>
  <si>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</si>
  <si>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</si>
  <si>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</si>
  <si>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</si>
  <si>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</si>
  <si>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</si>
  <si>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</si>
  <si>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</si>
  <si>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</si>
  <si>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</si>
  <si>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</si>
  <si>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</si>
  <si>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</si>
  <si>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</si>
  <si>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</si>
  <si>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</si>
  <si>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</si>
  <si>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</si>
  <si>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</si>
  <si>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</si>
  <si>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</si>
  <si>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</si>
  <si>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</si>
  <si>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</si>
  <si>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</si>
  <si>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</si>
  <si>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</si>
  <si>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</si>
  <si>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</si>
  <si>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</si>
  <si>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</si>
  <si>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</si>
  <si>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</si>
  <si>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</si>
  <si>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</si>
  <si>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</si>
  <si>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</si>
  <si>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</si>
  <si>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</si>
  <si>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</si>
  <si>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</si>
  <si>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</si>
  <si>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</si>
  <si>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</si>
  <si>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</si>
  <si>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</si>
  <si>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</si>
  <si>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</si>
  <si>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</si>
  <si>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</si>
  <si>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</si>
  <si>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</si>
  <si>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</si>
  <si>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</si>
  <si>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</si>
  <si>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</si>
  <si>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</si>
  <si>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</si>
  <si>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</si>
  <si>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</si>
  <si>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</si>
  <si>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</si>
  <si>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</si>
  <si>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</si>
  <si>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</si>
  <si>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</si>
  <si>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</si>
  <si>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</si>
  <si>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</si>
  <si>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</si>
  <si>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</si>
  <si>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</si>
  <si>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</si>
  <si>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</si>
  <si>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</si>
  <si>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</si>
  <si>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</si>
  <si>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</si>
  <si>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</si>
  <si>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</si>
  <si>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</si>
  <si>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</si>
  <si>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</si>
  <si>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</si>
  <si>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</si>
  <si>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</si>
  <si>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</si>
  <si>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</si>
  <si>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</si>
  <si>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</si>
  <si>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</si>
  <si>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</si>
  <si>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</si>
  <si>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</si>
  <si>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</si>
  <si>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</si>
  <si>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</si>
  <si>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</si>
  <si>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</si>
  <si>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</si>
  <si>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</si>
  <si>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</si>
  <si>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</si>
  <si>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</si>
  <si>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</si>
  <si>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</si>
  <si>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</si>
  <si>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</si>
  <si>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</si>
  <si>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</si>
  <si>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</si>
  <si>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</si>
  <si>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</si>
  <si>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</si>
  <si>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</si>
  <si>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</si>
  <si>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</si>
  <si>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</si>
  <si>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</si>
  <si>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</si>
  <si>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</si>
  <si>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</si>
  <si>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</si>
  <si>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</si>
  <si>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</si>
  <si>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</si>
  <si>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</si>
  <si>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</si>
  <si>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</si>
  <si>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</si>
  <si>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</si>
  <si>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</si>
  <si>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</si>
  <si>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</si>
  <si>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</si>
  <si>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</si>
  <si>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</si>
  <si>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</si>
  <si>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</si>
  <si>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</si>
  <si>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</si>
  <si>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</si>
  <si>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</si>
  <si>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</si>
  <si>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</si>
  <si>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</si>
  <si>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</si>
  <si>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</si>
  <si>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</si>
  <si>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</si>
  <si>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</si>
  <si>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</si>
  <si>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</si>
  <si>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</si>
  <si>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</si>
  <si>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</si>
  <si>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</si>
  <si>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</si>
  <si>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</si>
  <si>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</si>
  <si>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</si>
  <si>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</si>
  <si>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</si>
  <si>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</si>
  <si>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</si>
  <si>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</si>
  <si>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</si>
  <si>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</si>
  <si>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</si>
  <si>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</si>
  <si>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</si>
  <si>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</si>
  <si>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</si>
  <si>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</si>
  <si>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</si>
  <si>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</si>
  <si>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</si>
  <si>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</si>
  <si>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</si>
  <si>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</si>
  <si>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</si>
  <si>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</si>
  <si>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</si>
  <si>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</si>
  <si>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</si>
  <si>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</si>
  <si>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</si>
  <si>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</si>
  <si>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</si>
  <si>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</si>
  <si>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</si>
  <si>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</si>
  <si>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</si>
  <si>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</si>
  <si>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</si>
  <si>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</si>
  <si>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</si>
  <si>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</si>
  <si>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</si>
  <si>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</si>
  <si>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</si>
  <si>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</si>
  <si>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</si>
  <si>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</si>
  <si>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</si>
  <si>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</si>
  <si>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</si>
  <si>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</si>
  <si>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</si>
  <si>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</si>
  <si>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</si>
  <si>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</si>
  <si>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</si>
  <si>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</si>
  <si>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</si>
  <si>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</si>
  <si>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</si>
  <si>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</si>
  <si>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</si>
  <si>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</si>
  <si>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</si>
  <si>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</si>
  <si>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</si>
  <si>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</si>
  <si>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</si>
  <si>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</si>
  <si>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</si>
  <si>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</si>
  <si>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</si>
  <si>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</si>
  <si>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</si>
  <si>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</si>
  <si>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</si>
  <si>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</si>
  <si>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</si>
  <si>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</si>
  <si>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</si>
  <si>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</si>
  <si>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</si>
  <si>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</si>
  <si>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</si>
  <si>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</si>
  <si>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</si>
  <si>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</si>
  <si>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</si>
  <si>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</si>
  <si>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</si>
  <si>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</si>
  <si>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</si>
  <si>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</si>
  <si>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</si>
  <si>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</si>
  <si>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</si>
  <si>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</si>
  <si>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</si>
  <si>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</si>
  <si>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</si>
  <si>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</si>
  <si>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</si>
  <si>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</si>
  <si>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</si>
  <si>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</si>
  <si>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</si>
  <si>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</si>
  <si>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</si>
  <si>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</si>
  <si>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</si>
  <si>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</si>
  <si>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</si>
  <si>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</si>
  <si>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</si>
  <si>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</si>
  <si>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</si>
  <si>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</si>
  <si>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</si>
  <si>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</si>
  <si>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</si>
  <si>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</si>
  <si>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</si>
  <si>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</si>
  <si>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</si>
  <si>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</si>
  <si>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</si>
  <si>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</si>
  <si>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</si>
  <si>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</si>
  <si>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</si>
  <si>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</si>
  <si>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</si>
  <si>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</si>
  <si>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</si>
  <si>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</si>
  <si>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</si>
  <si>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</si>
  <si>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</si>
  <si>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</si>
  <si>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</si>
  <si>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</si>
  <si>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</si>
  <si>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</si>
  <si>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</si>
  <si>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</si>
  <si>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</si>
  <si>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</si>
  <si>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</si>
  <si>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</si>
  <si>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</si>
  <si>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</si>
  <si>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</si>
  <si>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</si>
  <si>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</si>
  <si>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</si>
  <si>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</si>
  <si>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</si>
  <si>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</si>
  <si>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</si>
  <si>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</si>
  <si>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</si>
  <si>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</si>
  <si>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</si>
  <si>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</si>
  <si>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</si>
  <si>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</si>
  <si>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</si>
  <si>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</si>
  <si>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</si>
  <si>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</si>
  <si>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</si>
  <si>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</si>
  <si>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</si>
  <si>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</si>
  <si>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</si>
  <si>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</si>
  <si>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</si>
  <si>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</si>
  <si>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</si>
  <si>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</si>
  <si>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</si>
  <si>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</si>
  <si>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</si>
  <si>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</si>
  <si>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</si>
  <si>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</si>
  <si>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</si>
  <si>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</si>
  <si>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</si>
  <si>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</si>
  <si>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</si>
  <si>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</si>
  <si>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</si>
  <si>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</si>
  <si>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</si>
  <si>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</si>
  <si>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</si>
  <si>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</si>
  <si>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</si>
  <si>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</si>
  <si>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</si>
  <si>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</si>
  <si>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</si>
  <si>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</si>
  <si>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</si>
  <si>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</si>
  <si>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</si>
  <si>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</si>
  <si>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</si>
  <si>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</si>
  <si>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</si>
  <si>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</si>
  <si>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</si>
  <si>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</si>
  <si>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</si>
  <si>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</si>
  <si>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</si>
  <si>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</si>
  <si>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</si>
  <si>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</si>
  <si>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</si>
  <si>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</si>
  <si>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</si>
  <si>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</si>
  <si>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</si>
  <si>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</si>
  <si>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</si>
  <si>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</si>
  <si>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</si>
  <si>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</si>
  <si>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</si>
  <si>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</si>
  <si>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</si>
  <si>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</si>
  <si>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</si>
  <si>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</si>
  <si>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</si>
  <si>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</si>
  <si>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</si>
  <si>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</si>
  <si>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</si>
  <si>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</si>
  <si>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</si>
  <si>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</si>
  <si>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</si>
  <si>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</si>
  <si>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</si>
  <si>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</si>
  <si>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</si>
  <si>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</si>
  <si>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</si>
  <si>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</si>
  <si>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</si>
  <si>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</si>
  <si>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</si>
  <si>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</si>
  <si>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</si>
  <si>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</si>
  <si>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</si>
  <si>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</si>
  <si>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</si>
  <si>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</si>
  <si>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</si>
  <si>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</si>
  <si>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</si>
  <si>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</si>
  <si>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</si>
  <si>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</si>
  <si>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</si>
  <si>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</si>
  <si>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</si>
  <si>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</si>
  <si>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</si>
  <si>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</si>
  <si>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</si>
  <si>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</si>
  <si>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</si>
  <si>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</si>
  <si>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</si>
  <si>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</si>
  <si>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</si>
  <si>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</si>
  <si>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</si>
  <si>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</si>
  <si>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</si>
  <si>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</si>
  <si>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</si>
  <si>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</si>
  <si>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</si>
  <si>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</si>
  <si>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</si>
  <si>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</si>
  <si>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</si>
  <si>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</si>
  <si>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</si>
  <si>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</si>
  <si>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</si>
  <si>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</si>
  <si>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</si>
  <si>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</si>
  <si>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</si>
  <si>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</si>
  <si>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</si>
  <si>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</si>
  <si>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</si>
  <si>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</si>
  <si>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</si>
  <si>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</si>
  <si>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</si>
  <si>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</si>
  <si>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</si>
  <si>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</si>
  <si>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</si>
  <si>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</si>
  <si>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</si>
  <si>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</si>
  <si>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</si>
  <si>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</si>
  <si>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</si>
  <si>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</si>
  <si>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</si>
  <si>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</si>
  <si>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</si>
  <si>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</si>
  <si>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</si>
  <si>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</si>
  <si>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</si>
  <si>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</si>
  <si>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</si>
  <si>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</si>
  <si>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</si>
  <si>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</si>
  <si>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</si>
  <si>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</si>
  <si>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</si>
  <si>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</si>
  <si>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</si>
  <si>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</si>
  <si>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</si>
  <si>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</si>
  <si>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</si>
  <si>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</si>
  <si>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</si>
  <si>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</si>
  <si>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</si>
  <si>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</si>
  <si>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</si>
  <si>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</si>
  <si>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</si>
  <si>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</si>
  <si>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</si>
  <si>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</si>
  <si>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</si>
  <si>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</si>
  <si>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</si>
  <si>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</si>
  <si>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</si>
  <si>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</si>
  <si>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</si>
  <si>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</si>
  <si>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</si>
  <si>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</si>
  <si>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</si>
  <si>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</si>
  <si>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</si>
  <si>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</si>
  <si>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</si>
  <si>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</si>
  <si>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</si>
  <si>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</si>
  <si>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</si>
  <si>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</si>
  <si>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</si>
  <si>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</si>
  <si>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</si>
  <si>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</si>
  <si>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</si>
  <si>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</si>
  <si>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</si>
  <si>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</si>
  <si>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</si>
  <si>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</si>
  <si>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</si>
  <si>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</si>
  <si>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</si>
  <si>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</si>
  <si>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</si>
  <si>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</si>
  <si>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</si>
  <si>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</si>
  <si>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</si>
  <si>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</si>
  <si>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</si>
  <si>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</si>
  <si>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</si>
  <si>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</si>
  <si>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</si>
  <si>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</si>
  <si>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</si>
  <si>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</si>
  <si>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</si>
  <si>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</si>
  <si>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</si>
  <si>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</si>
  <si>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</si>
  <si>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</si>
  <si>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</si>
  <si>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</si>
  <si>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</si>
  <si>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</si>
  <si>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</si>
  <si>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</si>
  <si>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</si>
  <si>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</si>
  <si>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</si>
  <si>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</si>
  <si>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</si>
  <si>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</si>
  <si>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</si>
  <si>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</si>
  <si>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</si>
  <si>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</si>
  <si>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</si>
  <si>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</si>
  <si>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</si>
  <si>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</si>
  <si>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</si>
  <si>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</si>
  <si>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</si>
  <si>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</si>
  <si>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</si>
  <si>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</si>
  <si>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</si>
  <si>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</si>
  <si>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</si>
  <si>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</si>
  <si>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</si>
  <si>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</si>
  <si>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</si>
  <si>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</si>
  <si>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</si>
  <si>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</si>
  <si>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</si>
  <si>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</si>
  <si>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</si>
  <si>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</si>
  <si>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</si>
  <si>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</si>
  <si>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</si>
  <si>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</si>
  <si>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</si>
  <si>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</si>
  <si>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</si>
  <si>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</si>
  <si>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</si>
  <si>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</si>
  <si>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</si>
  <si>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</si>
  <si>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</si>
  <si>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</si>
  <si>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</si>
  <si>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</si>
  <si>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</si>
  <si>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</si>
  <si>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</si>
  <si>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</si>
  <si>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</si>
  <si>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</si>
  <si>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</si>
  <si>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</si>
  <si>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</si>
  <si>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</si>
  <si>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</si>
  <si>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</si>
  <si>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</si>
  <si>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</si>
  <si>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</si>
  <si>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</si>
  <si>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</si>
  <si>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</si>
  <si>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</si>
  <si>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</si>
  <si>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</si>
  <si>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</si>
  <si>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</si>
  <si>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</si>
  <si>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</si>
  <si>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</si>
  <si>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</si>
  <si>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</si>
  <si>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</si>
  <si>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</si>
  <si>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</si>
  <si>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</si>
  <si>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</si>
  <si>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</si>
  <si>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</si>
  <si>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</si>
  <si>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</si>
  <si>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</si>
  <si>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</si>
  <si>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</si>
  <si>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</si>
  <si>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</si>
  <si>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</si>
  <si>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</si>
  <si>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</si>
  <si>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</si>
  <si>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</si>
  <si>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</si>
  <si>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</si>
  <si>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</si>
  <si>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</si>
  <si>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</si>
  <si>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</si>
  <si>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</si>
  <si>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</si>
  <si>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</si>
  <si>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</si>
  <si>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</si>
  <si>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</si>
  <si>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</si>
  <si>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</si>
  <si>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</si>
  <si>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</si>
  <si>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</si>
  <si>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</si>
  <si>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</si>
  <si>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</si>
  <si>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</si>
  <si>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</si>
  <si>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</si>
  <si>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</si>
  <si>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</si>
  <si>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</si>
  <si>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</si>
  <si>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</si>
  <si>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</si>
  <si>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</si>
  <si>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</si>
  <si>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</si>
  <si>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</si>
  <si>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</si>
  <si>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</si>
  <si>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</si>
  <si>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</si>
  <si>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</si>
  <si>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</si>
  <si>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</si>
  <si>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</si>
  <si>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</si>
  <si>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</si>
  <si>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</si>
  <si>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</si>
  <si>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</si>
  <si>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</si>
  <si>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</si>
  <si>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</si>
  <si>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</si>
  <si>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</si>
  <si>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</si>
  <si>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</si>
  <si>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</si>
  <si>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</si>
  <si>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</si>
  <si>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</si>
  <si>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</si>
  <si>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</si>
  <si>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</si>
  <si>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</si>
  <si>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</si>
  <si>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</si>
  <si>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</si>
  <si>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</si>
  <si>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</si>
  <si>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</si>
  <si>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</si>
  <si>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</si>
  <si>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</si>
  <si>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</si>
  <si>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</si>
  <si>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</si>
  <si>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</si>
  <si>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</si>
  <si>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</si>
  <si>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</si>
  <si>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</si>
  <si>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</si>
  <si>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</si>
  <si>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</si>
  <si>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</si>
  <si>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</si>
  <si>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</si>
  <si>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</si>
  <si>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</si>
  <si>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</si>
  <si>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</si>
  <si>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</si>
  <si>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</si>
  <si>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</si>
  <si>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</si>
  <si>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</si>
  <si>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</si>
  <si>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</si>
  <si>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</si>
  <si>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</si>
  <si>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</si>
  <si>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</si>
  <si>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</si>
  <si>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</si>
  <si>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</si>
  <si>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</si>
  <si>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</si>
  <si>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</si>
  <si>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</si>
  <si>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</si>
  <si>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</si>
  <si>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</si>
  <si>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</si>
  <si>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</si>
  <si>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</si>
  <si>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</si>
  <si>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</si>
  <si>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</si>
  <si>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</si>
  <si>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</si>
  <si>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</si>
  <si>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</si>
  <si>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</si>
  <si>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</si>
  <si>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</si>
  <si>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</si>
  <si>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</si>
  <si>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</si>
  <si>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</si>
  <si>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</si>
  <si>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</si>
  <si>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</si>
  <si>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</si>
  <si>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</si>
  <si>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</si>
  <si>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</si>
  <si>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</si>
  <si>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</si>
  <si>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</si>
  <si>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</si>
  <si>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</si>
  <si>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</si>
  <si>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</si>
  <si>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</si>
  <si>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</si>
  <si>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</si>
  <si>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</si>
  <si>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</si>
  <si>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</si>
  <si>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</si>
  <si>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</si>
  <si>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</si>
  <si>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</si>
  <si>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</si>
  <si>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</si>
  <si>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</si>
  <si>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</si>
  <si>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</si>
  <si>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</si>
  <si>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</si>
  <si>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</si>
  <si>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</si>
  <si>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</si>
  <si>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</si>
  <si>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</si>
  <si>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</si>
  <si>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</si>
  <si>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</si>
  <si>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</si>
  <si>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</si>
  <si>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</si>
  <si>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</si>
  <si>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</si>
  <si>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</si>
  <si>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</si>
  <si>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</si>
  <si>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</si>
  <si>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</si>
  <si>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</si>
  <si>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</si>
  <si>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</si>
  <si>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</si>
  <si>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</si>
  <si>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</si>
  <si>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</si>
  <si>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</si>
  <si>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</si>
  <si>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</si>
  <si>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</si>
  <si>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</si>
  <si>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</si>
  <si>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</si>
  <si>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</si>
  <si>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</si>
  <si>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</si>
  <si>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</si>
  <si>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</si>
  <si>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</si>
  <si>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</si>
  <si>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</si>
  <si>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</si>
  <si>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</si>
  <si>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</si>
  <si>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</si>
  <si>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</si>
  <si>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</si>
  <si>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</si>
  <si>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</si>
  <si>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</si>
  <si>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</si>
  <si>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</si>
  <si>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</si>
  <si>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</si>
  <si>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</si>
  <si>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</si>
  <si>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</si>
  <si>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</si>
  <si>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</si>
  <si>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</si>
  <si>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</si>
  <si>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</si>
  <si>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</si>
  <si>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</si>
  <si>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</si>
  <si>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</si>
  <si>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</si>
  <si>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</si>
  <si>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</si>
  <si>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</si>
  <si>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</si>
  <si>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</si>
  <si>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</si>
  <si>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</si>
  <si>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</si>
  <si>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</si>
  <si>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</si>
  <si>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</si>
  <si>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</si>
  <si>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</si>
  <si>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</si>
  <si>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</si>
  <si>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</si>
  <si>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</si>
  <si>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</si>
  <si>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</si>
  <si>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</si>
  <si>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</si>
  <si>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</si>
  <si>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</si>
  <si>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</si>
  <si>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</si>
  <si>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</si>
  <si>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</si>
  <si>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</si>
  <si>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</si>
  <si>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</si>
  <si>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</si>
  <si>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</si>
  <si>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</si>
  <si>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</si>
  <si>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</si>
  <si>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</si>
  <si>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</si>
  <si>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</si>
  <si>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</si>
  <si>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</si>
  <si>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</si>
  <si>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</si>
  <si>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</si>
  <si>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</si>
  <si>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</si>
  <si>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</si>
  <si>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</si>
  <si>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</si>
  <si>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</si>
  <si>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</si>
  <si>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</si>
  <si>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</si>
  <si>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</si>
  <si>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</si>
  <si>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</si>
  <si>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</si>
  <si>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</si>
  <si>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</si>
  <si>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</si>
  <si>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</si>
  <si>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</si>
  <si>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</si>
  <si>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</si>
  <si>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</si>
  <si>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</si>
  <si>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</si>
  <si>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</si>
  <si>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</si>
  <si>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</si>
  <si>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</si>
  <si>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</si>
  <si>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</si>
  <si>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</si>
  <si>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</si>
  <si>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</si>
  <si>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</si>
  <si>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</si>
  <si>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</si>
  <si>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</si>
  <si>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</si>
  <si>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</si>
  <si>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</si>
  <si>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</si>
  <si>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</si>
  <si>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</si>
  <si>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</si>
  <si>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</si>
  <si>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</si>
  <si>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</si>
  <si>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</si>
  <si>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</si>
  <si>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</si>
  <si>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</si>
  <si>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</si>
  <si>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</si>
  <si>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</si>
  <si>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</si>
  <si>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</si>
  <si>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</si>
  <si>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</si>
  <si>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</si>
  <si>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</si>
  <si>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</si>
  <si>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</si>
  <si>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</si>
  <si>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</si>
  <si>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</si>
  <si>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</si>
  <si>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</si>
  <si>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</si>
  <si>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</si>
  <si>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</si>
  <si>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</si>
  <si>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</si>
  <si>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</si>
  <si>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</si>
  <si>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</si>
  <si>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</si>
  <si>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</si>
  <si>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</si>
  <si>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</si>
  <si>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</si>
  <si>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</si>
  <si>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</si>
  <si>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</si>
  <si>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</si>
  <si>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</si>
  <si>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</si>
  <si>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</si>
  <si>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</si>
  <si>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</si>
  <si>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</si>
  <si>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</si>
  <si>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</si>
  <si>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</si>
  <si>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</si>
  <si>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</si>
  <si>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</si>
  <si>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</si>
  <si>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</si>
  <si>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</si>
  <si>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</si>
  <si>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</si>
  <si>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</si>
  <si>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</si>
  <si>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</si>
  <si>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</si>
  <si>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</si>
  <si>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</si>
  <si>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</si>
  <si>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</si>
  <si>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</si>
  <si>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</si>
  <si>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</si>
  <si>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</si>
  <si>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</si>
  <si>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</si>
  <si>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</si>
  <si>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</si>
  <si>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</si>
  <si>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</si>
  <si>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</si>
  <si>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</si>
  <si>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</si>
  <si>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</si>
  <si>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</si>
  <si>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</si>
  <si>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</si>
  <si>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</si>
  <si>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</si>
  <si>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</si>
  <si>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</si>
  <si>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</si>
  <si>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</si>
  <si>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</si>
  <si>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</si>
  <si>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</si>
  <si>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</si>
  <si>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</si>
  <si>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</si>
  <si>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</si>
  <si>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</si>
  <si>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</si>
  <si>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</si>
  <si>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</si>
  <si>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</si>
  <si>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</si>
  <si>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</si>
  <si>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</si>
  <si>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</si>
  <si>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</si>
  <si>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</si>
  <si>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</si>
  <si>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</si>
  <si>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</si>
  <si>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</si>
  <si>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</si>
  <si>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</si>
  <si>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</si>
  <si>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</si>
  <si>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</si>
  <si>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</si>
  <si>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</si>
  <si>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</si>
  <si>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</si>
  <si>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</si>
  <si>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</si>
  <si>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</si>
  <si>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</si>
  <si>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</si>
  <si>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</si>
  <si>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</si>
  <si>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</si>
  <si>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</si>
  <si>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</si>
  <si>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</si>
  <si>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</si>
  <si>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</si>
  <si>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</si>
  <si>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</si>
  <si>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</si>
  <si>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</si>
  <si>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</si>
  <si>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</si>
  <si>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</si>
  <si>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</si>
  <si>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</si>
  <si>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</si>
  <si>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</si>
  <si>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</si>
  <si>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</si>
  <si>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</si>
  <si>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</si>
  <si>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</si>
  <si>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</si>
  <si>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</si>
  <si>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</si>
  <si>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</si>
  <si>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</si>
  <si>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</si>
  <si>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</si>
  <si>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</si>
  <si>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</si>
  <si>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</si>
  <si>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</si>
  <si>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</si>
  <si>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</si>
  <si>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</si>
  <si>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</si>
  <si>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</si>
  <si>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</si>
  <si>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</si>
  <si>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</si>
  <si>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</si>
  <si>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</si>
  <si>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</si>
  <si>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</si>
  <si>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</si>
  <si>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</si>
  <si>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</si>
  <si>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</si>
  <si>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</si>
  <si>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</si>
  <si>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</si>
  <si>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</si>
  <si>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</si>
  <si>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</si>
  <si>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</si>
  <si>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</si>
  <si>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</si>
  <si>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</si>
  <si>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</si>
  <si>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</si>
  <si>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</si>
  <si>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</si>
  <si>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</si>
  <si>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</si>
  <si>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</si>
  <si>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</si>
  <si>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</si>
  <si>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</si>
  <si>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</si>
  <si>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</si>
  <si>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</si>
  <si>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</si>
  <si>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</si>
  <si>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</si>
  <si>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</si>
  <si>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</si>
  <si>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</si>
  <si>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</si>
  <si>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</si>
  <si>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</si>
  <si>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</si>
  <si>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</si>
  <si>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</si>
  <si>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</si>
  <si>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</si>
  <si>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</si>
  <si>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</si>
  <si>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</si>
  <si>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</si>
  <si>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</si>
  <si>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</si>
  <si>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</si>
  <si>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</si>
  <si>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</si>
  <si>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</si>
  <si>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</si>
  <si>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</si>
  <si>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</si>
  <si>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</si>
  <si>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</si>
  <si>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</si>
  <si>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</si>
  <si>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</si>
  <si>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</si>
  <si>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</si>
  <si>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</si>
  <si>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</si>
  <si>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</si>
  <si>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</si>
  <si>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</si>
  <si>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</si>
  <si>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</si>
  <si>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</si>
  <si>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</si>
  <si>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</si>
  <si>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</si>
  <si>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</si>
  <si>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</si>
  <si>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</si>
  <si>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</si>
  <si>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</si>
  <si>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</si>
  <si>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</si>
  <si>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</si>
  <si>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</si>
  <si>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</si>
  <si>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</si>
  <si>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</si>
  <si>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</si>
  <si>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</si>
  <si>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</si>
  <si>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</si>
  <si>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</si>
  <si>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</si>
  <si>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</si>
  <si>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</si>
  <si>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</si>
  <si>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</si>
  <si>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</si>
  <si>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</si>
  <si>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</si>
  <si>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</si>
  <si>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</si>
  <si>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</si>
  <si>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</si>
  <si>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</si>
  <si>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</si>
  <si>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</si>
  <si>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</si>
  <si>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</si>
  <si>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</si>
  <si>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</si>
  <si>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</si>
  <si>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</si>
  <si>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</si>
  <si>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</si>
  <si>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</si>
  <si>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</si>
  <si>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</si>
  <si>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</si>
  <si>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</si>
  <si>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</si>
  <si>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</si>
  <si>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</si>
  <si>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</si>
  <si>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</si>
  <si>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</si>
  <si>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</si>
  <si>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</si>
  <si>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</si>
  <si>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</si>
  <si>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</si>
  <si>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</si>
  <si>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</si>
  <si>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</si>
  <si>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</si>
  <si>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</si>
  <si>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</si>
  <si>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</si>
  <si>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</si>
  <si>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</si>
  <si>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</si>
  <si>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</si>
  <si>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</si>
  <si>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</si>
  <si>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</si>
  <si>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</si>
  <si>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</si>
  <si>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</si>
  <si>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</si>
  <si>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</si>
  <si>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</si>
  <si>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</si>
  <si>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</si>
  <si>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</si>
  <si>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</si>
  <si>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</si>
  <si>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</si>
  <si>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</si>
  <si>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</si>
  <si>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</si>
  <si>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</si>
  <si>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</si>
  <si>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</si>
  <si>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</si>
  <si>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</si>
  <si>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</si>
  <si>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</si>
  <si>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</si>
  <si>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</si>
  <si>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</si>
  <si>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</si>
  <si>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</si>
  <si>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</si>
  <si>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</si>
  <si>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</si>
  <si>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</si>
  <si>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</si>
  <si>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</si>
  <si>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</si>
  <si>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</si>
  <si>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</si>
  <si>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</si>
  <si>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</si>
  <si>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</si>
  <si>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</si>
  <si>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</si>
  <si>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</si>
  <si>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</si>
  <si>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</si>
  <si>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</si>
  <si>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</si>
  <si>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</si>
  <si>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</si>
  <si>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</si>
  <si>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</si>
  <si>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</si>
  <si>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</si>
  <si>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</si>
  <si>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</si>
  <si>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</si>
  <si>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</si>
  <si>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</si>
  <si>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</si>
  <si>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</si>
  <si>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</si>
  <si>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</si>
  <si>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</si>
  <si>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</si>
  <si>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</si>
  <si>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</si>
  <si>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</si>
  <si>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</si>
  <si>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</si>
  <si>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</si>
  <si>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</si>
  <si>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</si>
  <si>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</si>
  <si>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</si>
  <si>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</si>
  <si>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</si>
  <si>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</si>
  <si>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</si>
  <si>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</si>
  <si>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</si>
  <si>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</si>
  <si>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</si>
  <si>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</si>
  <si>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</si>
  <si>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</si>
  <si>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</si>
  <si>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</si>
  <si>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</si>
  <si>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</si>
  <si>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</si>
  <si>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</si>
  <si>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</si>
  <si>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</si>
  <si>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</si>
  <si>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</si>
  <si>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</si>
  <si>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</si>
  <si>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</si>
  <si>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</si>
  <si>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</si>
  <si>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</si>
  <si>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</si>
  <si>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</si>
  <si>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</si>
  <si>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</si>
  <si>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</si>
  <si>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</si>
  <si>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</si>
  <si>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</si>
  <si>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</si>
  <si>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</si>
  <si>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</si>
  <si>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</si>
  <si>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</si>
  <si>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</si>
  <si>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</si>
  <si>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</si>
  <si>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</si>
  <si>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</si>
  <si>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</si>
  <si>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</si>
  <si>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</si>
  <si>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</si>
  <si>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</si>
  <si>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</si>
  <si>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</si>
  <si>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</si>
  <si>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</si>
  <si>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</si>
  <si>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</si>
  <si>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</si>
  <si>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</si>
  <si>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</si>
  <si>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</si>
  <si>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</si>
  <si>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</si>
  <si>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</si>
  <si>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</si>
  <si>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</si>
  <si>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</si>
  <si>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</si>
  <si>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</si>
  <si>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</si>
  <si>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</si>
  <si>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</si>
  <si>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</si>
  <si>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</si>
  <si>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</si>
  <si>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</si>
  <si>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</si>
  <si>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</si>
  <si>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</si>
  <si>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</si>
  <si>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</si>
  <si>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</si>
  <si>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</si>
  <si>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</si>
  <si>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</si>
  <si>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</si>
  <si>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</si>
  <si>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</si>
  <si>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</si>
  <si>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</si>
  <si>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</si>
  <si>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</si>
  <si>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</si>
  <si>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</si>
  <si>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</si>
  <si>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</si>
  <si>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</si>
  <si>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</si>
  <si>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</si>
  <si>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</si>
  <si>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</si>
  <si>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</si>
  <si>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</si>
  <si>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</si>
  <si>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</si>
  <si>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</si>
  <si>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</si>
  <si>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</si>
  <si>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</si>
  <si>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</si>
  <si>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</si>
  <si>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</si>
  <si>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</si>
  <si>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</si>
  <si>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</si>
  <si>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</si>
  <si>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</si>
  <si>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</si>
  <si>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</si>
  <si>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</si>
  <si>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</si>
  <si>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</si>
  <si>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</si>
  <si>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</si>
  <si>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</si>
  <si>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</si>
  <si>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</si>
  <si>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</si>
  <si>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</si>
  <si>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</si>
  <si>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</si>
  <si>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</si>
  <si>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</si>
  <si>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</si>
  <si>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</si>
  <si>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</si>
  <si>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</si>
  <si>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</si>
  <si>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</si>
  <si>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</si>
  <si>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</si>
  <si>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</si>
  <si>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</si>
  <si>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</si>
  <si>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</si>
  <si>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</si>
  <si>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</si>
  <si>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</si>
  <si>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</si>
  <si>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</si>
  <si>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</si>
  <si>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</si>
  <si>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</si>
  <si>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</si>
  <si>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</si>
  <si>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</si>
  <si>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</si>
  <si>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</si>
  <si>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</si>
  <si>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</si>
  <si>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</si>
  <si>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</si>
  <si>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</si>
  <si>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</si>
  <si>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</si>
  <si>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</si>
  <si>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</si>
  <si>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</si>
  <si>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</si>
  <si>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</si>
  <si>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</si>
  <si>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</si>
  <si>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</si>
  <si>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</si>
  <si>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</si>
  <si>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</si>
  <si>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</si>
  <si>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</si>
  <si>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</si>
  <si>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</si>
  <si>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</si>
  <si>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</si>
  <si>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</si>
  <si>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</si>
  <si>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</si>
  <si>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</si>
  <si>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</si>
  <si>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</si>
  <si>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</si>
  <si>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</si>
  <si>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</si>
  <si>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</si>
  <si>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</si>
  <si>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</si>
  <si>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</si>
  <si>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</si>
  <si>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</si>
  <si>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</si>
  <si>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</si>
  <si>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</si>
  <si>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</si>
  <si>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</si>
  <si>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</si>
  <si>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</si>
  <si>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</si>
  <si>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</si>
  <si>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</si>
  <si>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</si>
  <si>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</si>
  <si>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</si>
  <si>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</si>
  <si>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</si>
  <si>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</si>
  <si>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</si>
  <si>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</si>
  <si>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</si>
  <si>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</si>
  <si>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</si>
  <si>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</si>
  <si>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</si>
  <si>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</si>
  <si>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</si>
  <si>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</si>
  <si>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</si>
  <si>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</si>
  <si>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</si>
  <si>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</si>
  <si>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</si>
  <si>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</si>
  <si>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</si>
  <si>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</si>
  <si>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</si>
  <si>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</si>
  <si>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</si>
  <si>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</si>
  <si>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</si>
  <si>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</si>
  <si>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</si>
  <si>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</si>
  <si>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</si>
  <si>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</si>
  <si>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</si>
  <si>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</si>
  <si>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</si>
  <si>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</si>
  <si>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</si>
  <si>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</si>
  <si>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</si>
  <si>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</si>
  <si>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</si>
  <si>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</si>
  <si>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</si>
  <si>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</si>
  <si>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</si>
  <si>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</si>
  <si>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</si>
  <si>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</si>
  <si>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</si>
  <si>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</si>
  <si>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</si>
  <si>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</si>
  <si>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</si>
  <si>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</si>
  <si>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</si>
  <si>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</si>
  <si>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</si>
  <si>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</si>
  <si>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</si>
  <si>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</si>
  <si>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</si>
  <si>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</si>
  <si>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</si>
  <si>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</si>
  <si>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</si>
  <si>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</si>
  <si>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</si>
  <si>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</si>
  <si>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</si>
  <si>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</si>
  <si>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</si>
  <si>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</si>
  <si>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</si>
  <si>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</si>
  <si>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</si>
  <si>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</si>
  <si>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</si>
  <si>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</si>
  <si>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</si>
  <si>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</si>
  <si>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</si>
  <si>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</si>
  <si>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</si>
  <si>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</si>
  <si>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</si>
  <si>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</si>
  <si>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</si>
  <si>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</si>
  <si>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</si>
  <si>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</si>
  <si>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</si>
  <si>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</si>
  <si>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</si>
  <si>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</si>
  <si>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</si>
  <si>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</si>
  <si>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</si>
  <si>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</si>
  <si>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</si>
  <si>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</si>
  <si>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</si>
  <si>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</si>
  <si>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</si>
  <si>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</si>
  <si>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</si>
  <si>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</si>
  <si>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</si>
  <si>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</si>
  <si>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</si>
  <si>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</si>
  <si>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</si>
  <si>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</si>
  <si>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</si>
  <si>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</si>
  <si>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</si>
  <si>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</si>
  <si>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</si>
  <si>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</si>
  <si>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</si>
  <si>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</si>
  <si>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</si>
  <si>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</si>
  <si>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</si>
  <si>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</si>
  <si>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</si>
  <si>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</si>
  <si>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</si>
  <si>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</si>
  <si>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</si>
  <si>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</si>
  <si>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</si>
  <si>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</si>
  <si>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</si>
  <si>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</si>
  <si>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</si>
  <si>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</si>
  <si>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</si>
  <si>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</si>
  <si>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</si>
  <si>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</si>
  <si>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</si>
  <si>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</si>
  <si>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</si>
  <si>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</si>
  <si>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</si>
  <si>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</si>
  <si>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</si>
  <si>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</si>
  <si>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</si>
  <si>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</si>
  <si>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</si>
  <si>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</si>
  <si>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</si>
  <si>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</si>
  <si>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</si>
  <si>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</si>
  <si>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</si>
  <si>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</si>
  <si>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</si>
  <si>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</si>
  <si>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</si>
  <si>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</si>
  <si>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</si>
  <si>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</si>
  <si>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</si>
  <si>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</si>
  <si>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</si>
  <si>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</si>
  <si>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</si>
  <si>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</si>
  <si>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</si>
  <si>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</si>
  <si>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</si>
  <si>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</si>
  <si>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</si>
  <si>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</si>
  <si>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</si>
  <si>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</si>
  <si>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</si>
  <si>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</si>
  <si>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</si>
  <si>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</si>
  <si>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</si>
  <si>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</si>
  <si>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</si>
  <si>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</si>
  <si>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</si>
  <si>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</si>
  <si>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</si>
  <si>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</si>
  <si>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</si>
  <si>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</si>
  <si>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</si>
  <si>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</si>
  <si>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</si>
  <si>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</si>
  <si>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</si>
  <si>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</si>
  <si>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</si>
  <si>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</si>
  <si>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</si>
  <si>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</si>
  <si>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</si>
  <si>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</si>
  <si>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</si>
  <si>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</si>
  <si>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</si>
  <si>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</si>
  <si>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</si>
  <si>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</si>
  <si>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</si>
  <si>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</si>
  <si>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</si>
  <si>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</si>
  <si>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</si>
  <si>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</si>
  <si>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</si>
  <si>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</si>
  <si>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</si>
  <si>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</si>
  <si>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</si>
  <si>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</si>
  <si>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</si>
  <si>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</si>
  <si>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</si>
  <si>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</si>
  <si>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</si>
  <si>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</si>
  <si>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</si>
  <si>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</si>
  <si>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</si>
  <si>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</si>
  <si>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</si>
  <si>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</si>
  <si>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</si>
  <si>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</si>
  <si>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</si>
  <si>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</si>
  <si>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</si>
  <si>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</si>
  <si>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</si>
  <si>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</si>
  <si>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</si>
  <si>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</si>
  <si>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</si>
  <si>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</si>
  <si>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</si>
  <si>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</si>
  <si>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</si>
  <si>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</si>
  <si>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</si>
  <si>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</si>
  <si>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</si>
  <si>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</si>
  <si>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</si>
  <si>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</si>
  <si>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</si>
  <si>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</si>
  <si>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</si>
  <si>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</si>
  <si>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</si>
  <si>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</si>
  <si>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</si>
  <si>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</si>
  <si>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</si>
  <si>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</si>
  <si>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</si>
  <si>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</si>
  <si>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</si>
  <si>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</si>
  <si>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</si>
  <si>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</si>
  <si>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</si>
  <si>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</si>
  <si>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</si>
  <si>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</si>
  <si>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</si>
  <si>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</si>
  <si>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</si>
  <si>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</si>
  <si>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</si>
  <si>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</si>
  <si>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</si>
  <si>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</si>
  <si>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</si>
  <si>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</si>
  <si>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</si>
  <si>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</si>
  <si>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</si>
  <si>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</si>
  <si>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</si>
  <si>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</si>
  <si>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</si>
  <si>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</si>
  <si>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</si>
  <si>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</si>
  <si>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</si>
  <si>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</si>
  <si>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</si>
  <si>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</si>
  <si>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</si>
  <si>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</si>
  <si>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</si>
  <si>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</si>
  <si>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</si>
  <si>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</si>
  <si>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</si>
  <si>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</si>
  <si>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</si>
  <si>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</si>
  <si>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</si>
  <si>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</si>
  <si>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</si>
  <si>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</si>
  <si>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</si>
  <si>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</si>
  <si>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</si>
  <si>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</si>
  <si>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</si>
  <si>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</si>
  <si>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</si>
  <si>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</si>
  <si>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</si>
  <si>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</si>
  <si>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</si>
  <si>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</si>
  <si>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</si>
  <si>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</si>
  <si>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</si>
  <si>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</si>
  <si>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</si>
  <si>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</si>
  <si>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</si>
  <si>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</si>
  <si>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</si>
  <si>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</si>
  <si>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</si>
  <si>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</si>
  <si>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</si>
  <si>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</si>
  <si>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</si>
  <si>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</si>
  <si>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</si>
  <si>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</si>
  <si>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</si>
  <si>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</si>
  <si>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</si>
  <si>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</si>
  <si>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</si>
  <si>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</si>
  <si>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</si>
  <si>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</si>
  <si>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</si>
  <si>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</si>
  <si>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</si>
  <si>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</si>
  <si>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</si>
  <si>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</si>
  <si>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</si>
  <si>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</si>
  <si>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</si>
  <si>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</si>
  <si>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</si>
  <si>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</si>
  <si>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</si>
  <si>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</si>
  <si>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</si>
  <si>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</si>
  <si>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</si>
  <si>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</si>
  <si>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</si>
  <si>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</si>
  <si>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</si>
  <si>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</si>
  <si>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</si>
  <si>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</si>
  <si>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</si>
  <si>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</si>
  <si>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</si>
  <si>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</si>
  <si>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</si>
  <si>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</si>
  <si>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</si>
  <si>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</si>
  <si>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</si>
  <si>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</si>
  <si>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</si>
  <si>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</si>
  <si>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</si>
  <si>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</si>
  <si>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</si>
  <si>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</si>
  <si>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</si>
  <si>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</si>
  <si>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</si>
  <si>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</si>
  <si>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</si>
  <si>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</si>
  <si>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</si>
  <si>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</si>
  <si>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</si>
  <si>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</si>
  <si>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</si>
  <si>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</si>
  <si>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</si>
  <si>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</si>
  <si>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</si>
  <si>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</si>
  <si>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</si>
  <si>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</si>
  <si>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</si>
  <si>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</si>
  <si>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</si>
  <si>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</si>
  <si>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</si>
  <si>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</si>
  <si>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</si>
  <si>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</si>
  <si>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</si>
  <si>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</si>
  <si>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</si>
  <si>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</si>
  <si>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</si>
  <si>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</si>
  <si>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</si>
  <si>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</si>
  <si>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</si>
  <si>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</si>
  <si>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</si>
  <si>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</si>
  <si>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</si>
  <si>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</si>
  <si>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</si>
  <si>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</si>
  <si>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</si>
  <si>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</si>
  <si>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</si>
  <si>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</si>
  <si>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</si>
  <si>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</si>
  <si>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</si>
  <si>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</si>
  <si>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</si>
  <si>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</si>
  <si>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</si>
  <si>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</si>
  <si>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</si>
  <si>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</si>
  <si>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</si>
  <si>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</si>
  <si>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</si>
  <si>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</si>
  <si>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</si>
  <si>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</si>
  <si>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</si>
  <si>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</si>
  <si>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</si>
  <si>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</si>
  <si>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</si>
  <si>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</si>
  <si>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</si>
  <si>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</si>
  <si>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</si>
  <si>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</si>
  <si>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</si>
  <si>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</si>
  <si>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</si>
  <si>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</si>
  <si>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</si>
  <si>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</si>
  <si>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</si>
  <si>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</si>
  <si>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</si>
  <si>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</si>
  <si>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</si>
  <si>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</si>
  <si>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</si>
  <si>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</si>
  <si>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</si>
  <si>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</si>
  <si>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</si>
  <si>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</si>
  <si>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</si>
  <si>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</si>
  <si>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</si>
  <si>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</si>
  <si>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</si>
  <si>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</si>
  <si>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</si>
  <si>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</si>
  <si>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</si>
  <si>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</si>
  <si>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</si>
  <si>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</si>
  <si>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</si>
  <si>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</si>
  <si>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</si>
  <si>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</si>
  <si>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</si>
  <si>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</si>
  <si>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</si>
  <si>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</si>
  <si>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</si>
  <si>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</si>
  <si>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</si>
  <si>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</si>
  <si>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</si>
  <si>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</si>
  <si>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</si>
  <si>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</si>
  <si>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</si>
  <si>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</si>
  <si>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</si>
  <si>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</si>
  <si>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</si>
  <si>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</si>
  <si>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</si>
  <si>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</si>
  <si>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</si>
  <si>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</si>
  <si>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</si>
  <si>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</si>
  <si>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</si>
  <si>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</si>
  <si>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</si>
  <si>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</si>
  <si>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</si>
  <si>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</si>
  <si>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</si>
  <si>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</si>
  <si>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</si>
  <si>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</si>
  <si>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</si>
  <si>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</si>
  <si>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</si>
  <si>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</si>
  <si>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</si>
  <si>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</si>
  <si>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</si>
  <si>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</si>
  <si>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</si>
  <si>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</si>
  <si>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</si>
  <si>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</si>
  <si>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</si>
  <si>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</si>
  <si>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</si>
  <si>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</si>
  <si>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</si>
  <si>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</si>
  <si>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</si>
  <si>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</si>
  <si>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</si>
  <si>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</si>
  <si>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</si>
  <si>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</si>
  <si>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</si>
  <si>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</si>
  <si>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</si>
  <si>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</si>
  <si>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</si>
  <si>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</si>
  <si>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</si>
  <si>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</si>
  <si>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</si>
  <si>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</si>
  <si>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</si>
  <si>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</si>
  <si>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</si>
  <si>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</si>
  <si>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</si>
  <si>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</si>
  <si>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</si>
  <si>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</si>
  <si>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</si>
  <si>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</si>
  <si>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</si>
  <si>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</si>
  <si>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</si>
  <si>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</si>
  <si>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</si>
  <si>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</si>
  <si>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</si>
  <si>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</si>
  <si>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</si>
  <si>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</si>
  <si>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</si>
  <si>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</si>
  <si>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</si>
  <si>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</si>
  <si>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</si>
  <si>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</si>
  <si>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</si>
  <si>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</si>
  <si>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</si>
  <si>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</si>
  <si>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</si>
  <si>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</si>
  <si>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</si>
  <si>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</si>
  <si>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</si>
  <si>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</si>
  <si>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</si>
  <si>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</si>
  <si>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</si>
  <si>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</si>
  <si>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</si>
  <si>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</si>
  <si>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</si>
  <si>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</si>
  <si>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</si>
  <si>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</si>
  <si>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</si>
  <si>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</si>
  <si>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</si>
  <si>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</si>
  <si>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</si>
  <si>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</si>
  <si>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</si>
  <si>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</si>
  <si>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</si>
  <si>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</si>
  <si>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</si>
  <si>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</si>
  <si>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</si>
  <si>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</si>
  <si>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</si>
  <si>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</si>
  <si>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</si>
  <si>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</si>
  <si>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</si>
  <si>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</si>
  <si>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</si>
  <si>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</si>
  <si>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</si>
  <si>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</si>
  <si>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</si>
  <si>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</si>
  <si>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</si>
  <si>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</si>
  <si>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</si>
  <si>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</si>
  <si>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</si>
  <si>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</si>
  <si>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</si>
  <si>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</si>
  <si>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</si>
  <si>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</si>
  <si>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</si>
  <si>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</si>
  <si>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</si>
  <si>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</si>
  <si>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</si>
  <si>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</si>
  <si>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</si>
  <si>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</si>
  <si>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</si>
  <si>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</si>
  <si>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</si>
  <si>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</si>
  <si>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</si>
  <si>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</si>
  <si>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</si>
  <si>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</si>
  <si>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</si>
  <si>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</si>
  <si>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</si>
  <si>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</si>
  <si>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</si>
  <si>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</si>
  <si>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</si>
  <si>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</si>
  <si>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</si>
  <si>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</si>
  <si>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</si>
  <si>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</si>
  <si>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</si>
  <si>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</si>
  <si>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</si>
  <si>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</si>
  <si>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</si>
  <si>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</si>
  <si>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</si>
  <si>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</si>
  <si>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</si>
  <si>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</si>
  <si>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</si>
  <si>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</si>
  <si>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</si>
  <si>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</si>
  <si>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</si>
  <si>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</si>
  <si>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</si>
  <si>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</si>
  <si>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</si>
  <si>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</si>
  <si>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</si>
  <si>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</si>
  <si>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</si>
  <si>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</si>
  <si>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</si>
  <si>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</si>
  <si>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</si>
  <si>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</si>
  <si>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</si>
  <si>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</si>
  <si>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</si>
  <si>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</si>
  <si>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</si>
  <si>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</si>
  <si>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</si>
  <si>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</si>
  <si>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</si>
  <si>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</si>
  <si>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</si>
  <si>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</si>
  <si>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</si>
  <si>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</si>
  <si>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</si>
  <si>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</si>
  <si>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</si>
  <si>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</si>
  <si>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</si>
  <si>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</si>
  <si>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</si>
  <si>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</si>
  <si>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</si>
  <si>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</si>
  <si>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</si>
  <si>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</si>
  <si>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</si>
  <si>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</si>
  <si>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</si>
  <si>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</si>
  <si>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</si>
  <si>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</si>
  <si>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</si>
  <si>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</si>
  <si>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</si>
  <si>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</si>
  <si>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</si>
  <si>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</si>
  <si>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</si>
  <si>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</si>
  <si>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</si>
  <si>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</si>
  <si>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</si>
  <si>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</si>
  <si>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</si>
  <si>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</si>
  <si>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</si>
  <si>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</si>
  <si>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</si>
  <si>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</si>
  <si>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</si>
  <si>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</si>
  <si>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</si>
  <si>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</si>
  <si>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</si>
  <si>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</si>
  <si>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</si>
  <si>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</si>
  <si>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</si>
  <si>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</si>
  <si>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</si>
  <si>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</si>
  <si>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</si>
  <si>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</si>
  <si>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</si>
  <si>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</si>
  <si>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</si>
  <si>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</si>
  <si>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</si>
  <si>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</si>
  <si>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</si>
  <si>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</si>
  <si>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</si>
  <si>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</si>
  <si>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</si>
  <si>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</si>
  <si>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</si>
  <si>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</si>
  <si>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</si>
  <si>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</si>
  <si>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</si>
  <si>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</si>
  <si>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</si>
  <si>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</si>
  <si>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</si>
  <si>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</si>
  <si>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</si>
  <si>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</si>
  <si>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</si>
  <si>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</si>
  <si>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</si>
  <si>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</si>
  <si>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</si>
  <si>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</si>
  <si>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</si>
  <si>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</si>
  <si>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</si>
  <si>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</si>
  <si>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</si>
  <si>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</si>
  <si>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</si>
  <si>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</si>
  <si>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</si>
  <si>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</si>
  <si>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</si>
  <si>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</si>
  <si>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</si>
  <si>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</si>
  <si>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</si>
  <si>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</si>
  <si>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</si>
  <si>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</si>
  <si>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</si>
  <si>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</si>
  <si>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</si>
  <si>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</si>
  <si>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</si>
  <si>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</si>
  <si>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</si>
  <si>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</si>
  <si>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</si>
  <si>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</si>
  <si>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</si>
  <si>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</si>
  <si>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</si>
  <si>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</si>
  <si>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</si>
  <si>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</si>
  <si>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</si>
  <si>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</si>
  <si>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</si>
  <si>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</si>
  <si>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</si>
  <si>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</si>
  <si>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</si>
  <si>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</si>
  <si>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</si>
  <si>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</si>
  <si>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</si>
  <si>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</si>
  <si>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</si>
  <si>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</si>
  <si>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</si>
  <si>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</si>
  <si>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</si>
  <si>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</si>
  <si>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</si>
  <si>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</si>
  <si>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</si>
  <si>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</si>
  <si>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</si>
  <si>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</si>
  <si>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</si>
  <si>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</si>
  <si>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</si>
  <si>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</si>
  <si>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</si>
  <si>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</si>
  <si>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</si>
  <si>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</si>
  <si>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</si>
  <si>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</si>
  <si>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</si>
  <si>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</si>
  <si>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</si>
  <si>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</si>
  <si>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</si>
  <si>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</si>
  <si>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</si>
  <si>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</si>
  <si>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</si>
  <si>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</si>
  <si>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</si>
  <si>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</si>
  <si>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</si>
  <si>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</si>
  <si>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</si>
  <si>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</si>
  <si>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</si>
  <si>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</si>
  <si>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</si>
  <si>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</si>
  <si>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</si>
  <si>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</si>
  <si>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</si>
  <si>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</si>
  <si>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</si>
  <si>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</si>
  <si>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</si>
  <si>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</si>
  <si>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</si>
  <si>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</si>
  <si>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</si>
  <si>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</si>
  <si>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</si>
  <si>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</si>
  <si>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</si>
  <si>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</si>
  <si>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</si>
  <si>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</si>
  <si>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</si>
  <si>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</si>
  <si>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</si>
  <si>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</si>
  <si>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</si>
  <si>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</si>
  <si>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</si>
  <si>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</si>
  <si>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</si>
  <si>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</si>
  <si>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</si>
  <si>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</si>
  <si>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</si>
  <si>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</si>
  <si>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</si>
  <si>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</si>
  <si>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</si>
  <si>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</si>
  <si>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</si>
  <si>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</si>
  <si>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</si>
  <si>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</si>
  <si>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</si>
  <si>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</si>
  <si>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</si>
  <si>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</si>
  <si>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</si>
  <si>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</si>
  <si>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</si>
  <si>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</si>
  <si>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</si>
  <si>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</si>
  <si>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</si>
  <si>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</si>
  <si>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</si>
  <si>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</si>
  <si>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</si>
  <si>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</si>
  <si>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</si>
  <si>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</si>
  <si>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</si>
  <si>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</si>
  <si>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</si>
  <si>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</si>
  <si>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</si>
  <si>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</si>
  <si>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</si>
  <si>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</si>
  <si>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</si>
  <si>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</si>
  <si>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</si>
  <si>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</si>
  <si>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</si>
  <si>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</si>
  <si>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</si>
  <si>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</si>
  <si>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</si>
  <si>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</si>
  <si>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</si>
  <si>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</si>
  <si>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</si>
  <si>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</si>
  <si>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</si>
  <si>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</si>
  <si>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</si>
  <si>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</si>
  <si>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</si>
  <si>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</si>
  <si>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</si>
  <si>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</si>
  <si>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</si>
  <si>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</si>
  <si>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</si>
  <si>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</si>
  <si>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</si>
  <si>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</si>
  <si>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</si>
  <si>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</si>
  <si>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</si>
  <si>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</si>
  <si>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</si>
  <si>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</si>
  <si>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</si>
  <si>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</si>
  <si>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</si>
  <si>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</si>
  <si>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</si>
  <si>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</si>
  <si>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</si>
  <si>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</si>
  <si>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</si>
  <si>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</si>
  <si>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</si>
  <si>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</si>
  <si>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</si>
  <si>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</si>
  <si>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</si>
  <si>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</si>
  <si>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</si>
  <si>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</si>
  <si>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</si>
  <si>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</si>
  <si>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</si>
  <si>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</si>
  <si>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</si>
  <si>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</si>
  <si>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</si>
  <si>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</si>
  <si>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</si>
  <si>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</si>
  <si>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</si>
  <si>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</si>
  <si>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</si>
  <si>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</si>
  <si>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</si>
  <si>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</si>
  <si>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</si>
  <si>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</si>
  <si>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</si>
  <si>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</si>
  <si>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</si>
  <si>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</si>
  <si>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</si>
  <si>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</si>
  <si>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</si>
  <si>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</si>
  <si>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</si>
  <si>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</si>
  <si>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</si>
  <si>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</si>
  <si>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</si>
  <si>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</si>
  <si>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</si>
  <si>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</si>
  <si>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</si>
  <si>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</si>
  <si>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</si>
  <si>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</si>
  <si>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</si>
  <si>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</si>
  <si>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</si>
  <si>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</si>
  <si>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</si>
  <si>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</si>
  <si>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</si>
  <si>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</si>
  <si>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</si>
  <si>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</si>
  <si>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</si>
  <si>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</si>
  <si>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</si>
  <si>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</si>
  <si>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</si>
  <si>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</si>
  <si>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</si>
  <si>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</si>
  <si>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</si>
  <si>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</si>
  <si>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</si>
  <si>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</si>
  <si>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</si>
  <si>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</si>
  <si>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</si>
  <si>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</si>
  <si>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</si>
  <si>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</si>
  <si>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</si>
  <si>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</si>
  <si>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</si>
  <si>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</si>
  <si>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</si>
  <si>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</si>
  <si>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</si>
  <si>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</si>
  <si>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</si>
  <si>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</si>
  <si>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</si>
  <si>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</si>
  <si>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</si>
  <si>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</si>
  <si>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</si>
  <si>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</si>
  <si>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</si>
  <si>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</si>
  <si>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</si>
  <si>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</si>
  <si>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</si>
  <si>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</si>
  <si>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</si>
  <si>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</si>
  <si>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</si>
  <si>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</si>
  <si>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</si>
  <si>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</si>
  <si>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</si>
  <si>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</si>
  <si>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</si>
  <si>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</si>
  <si>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</si>
  <si>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</si>
  <si>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</si>
  <si>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</si>
  <si>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</si>
  <si>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</si>
  <si>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</si>
  <si>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</si>
  <si>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</si>
  <si>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</si>
  <si>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</si>
  <si>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</si>
  <si>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</si>
  <si>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</si>
  <si>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</si>
  <si>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</si>
  <si>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</si>
  <si>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</si>
  <si>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</si>
  <si>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</si>
  <si>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</si>
  <si>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</si>
  <si>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</si>
  <si>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</si>
  <si>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</si>
  <si>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</si>
  <si>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</si>
  <si>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</si>
  <si>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</si>
  <si>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</si>
  <si>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</si>
  <si>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</si>
  <si>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</si>
  <si>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</si>
  <si>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</si>
  <si>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</si>
  <si>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</si>
  <si>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</si>
  <si>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</si>
  <si>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</si>
  <si>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</si>
  <si>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</si>
  <si>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</si>
  <si>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</si>
  <si>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</si>
  <si>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</si>
  <si>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</si>
  <si>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</si>
  <si>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</si>
  <si>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</si>
  <si>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</si>
  <si>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</si>
  <si>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</si>
  <si>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</si>
  <si>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</si>
  <si>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</si>
  <si>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</si>
  <si>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</si>
  <si>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</si>
  <si>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</si>
  <si>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</si>
  <si>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</si>
  <si>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</si>
  <si>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</si>
  <si>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</si>
  <si>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</si>
  <si>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</si>
  <si>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</si>
  <si>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</si>
  <si>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</si>
  <si>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</si>
  <si>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</si>
  <si>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</si>
  <si>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</si>
  <si>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</si>
  <si>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</si>
  <si>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</si>
  <si>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</si>
  <si>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</si>
  <si>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</si>
  <si>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</si>
  <si>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</si>
  <si>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</si>
  <si>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</si>
  <si>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</si>
  <si>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</si>
  <si>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</si>
  <si>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</si>
  <si>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</si>
  <si>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</si>
  <si>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</si>
  <si>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</si>
  <si>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</si>
  <si>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</si>
  <si>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</si>
  <si>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</si>
  <si>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</si>
  <si>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</si>
  <si>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</si>
  <si>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</si>
  <si>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</si>
  <si>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</si>
  <si>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</si>
  <si>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</si>
  <si>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</si>
  <si>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</si>
  <si>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</si>
  <si>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</si>
  <si>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</si>
  <si>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</si>
  <si>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</si>
  <si>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</si>
  <si>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</si>
  <si>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</si>
  <si>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</si>
  <si>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</si>
  <si>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</si>
  <si>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</si>
  <si>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</si>
  <si>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</si>
  <si>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</si>
  <si>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</si>
  <si>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</si>
  <si>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</si>
  <si>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</si>
  <si>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</si>
  <si>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</si>
  <si>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</si>
  <si>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</si>
  <si>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</si>
  <si>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</si>
  <si>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</si>
  <si>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</si>
  <si>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</si>
  <si>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</si>
  <si>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</si>
  <si>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</si>
  <si>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</si>
  <si>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</si>
  <si>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</si>
  <si>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</si>
  <si>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</si>
  <si>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</si>
  <si>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</si>
  <si>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</si>
  <si>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</si>
  <si>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</si>
  <si>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</si>
  <si>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</si>
  <si>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</si>
  <si>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</si>
  <si>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</si>
  <si>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</si>
  <si>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</si>
  <si>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</si>
  <si>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</si>
  <si>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</si>
  <si>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</si>
  <si>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</si>
  <si>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</si>
  <si>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</si>
  <si>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</si>
  <si>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</si>
  <si>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</si>
  <si>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</si>
  <si>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</si>
  <si>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</si>
  <si>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</si>
  <si>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</si>
  <si>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</si>
  <si>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</si>
  <si>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</si>
  <si>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</si>
  <si>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</si>
  <si>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</si>
  <si>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</si>
  <si>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</si>
  <si>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</si>
  <si>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</si>
  <si>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</si>
  <si>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</si>
  <si>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</si>
  <si>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</si>
  <si>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</si>
  <si>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</si>
  <si>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</si>
  <si>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</si>
  <si>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</si>
  <si>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</si>
  <si>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</si>
  <si>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</si>
  <si>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</si>
  <si>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</si>
  <si>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</si>
  <si>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</si>
  <si>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</si>
  <si>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</si>
  <si>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</si>
  <si>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</si>
  <si>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</si>
  <si>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</si>
  <si>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</si>
  <si>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</si>
  <si>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</si>
  <si>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</si>
  <si>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</si>
  <si>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</si>
  <si>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</si>
  <si>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</si>
  <si>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</si>
  <si>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</si>
  <si>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</si>
  <si>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</si>
  <si>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</si>
  <si>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</si>
  <si>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</si>
  <si>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</si>
  <si>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</si>
  <si>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</si>
  <si>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</si>
  <si>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</si>
  <si>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</si>
  <si>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</si>
  <si>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</si>
  <si>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</si>
  <si>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</si>
  <si>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</si>
  <si>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</si>
  <si>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</si>
  <si>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</si>
  <si>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</si>
  <si>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</si>
  <si>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</si>
  <si>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</si>
  <si>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</si>
  <si>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</si>
  <si>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</si>
  <si>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</si>
  <si>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</si>
  <si>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</si>
  <si>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</si>
  <si>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</si>
  <si>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</si>
  <si>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</si>
  <si>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</si>
  <si>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</si>
  <si>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</si>
  <si>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</si>
  <si>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</si>
  <si>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</si>
  <si>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</si>
  <si>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</si>
  <si>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</si>
  <si>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</si>
  <si>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</si>
  <si>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</si>
  <si>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</si>
  <si>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</si>
  <si>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</si>
  <si>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</si>
  <si>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</si>
  <si>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</si>
  <si>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</si>
  <si>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</si>
  <si>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</si>
  <si>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</si>
  <si>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</si>
  <si>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</si>
  <si>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</si>
  <si>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</si>
  <si>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</si>
  <si>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</si>
  <si>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</si>
  <si>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</si>
  <si>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</si>
  <si>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</si>
  <si>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</si>
  <si>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</si>
  <si>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</si>
  <si>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</si>
  <si>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</si>
  <si>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</si>
  <si>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</si>
  <si>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</si>
  <si>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</si>
  <si>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</si>
  <si>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</si>
  <si>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</si>
  <si>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</si>
  <si>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</si>
  <si>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</si>
  <si>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</si>
  <si>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</si>
  <si>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</si>
  <si>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</si>
  <si>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</si>
  <si>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</si>
  <si>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</si>
  <si>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</si>
  <si>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</si>
  <si>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</si>
  <si>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</si>
  <si>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</si>
  <si>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</si>
  <si>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</si>
  <si>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</si>
  <si>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</si>
  <si>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</si>
  <si>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</si>
  <si>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</si>
  <si>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</si>
  <si>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</si>
  <si>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</si>
  <si>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</si>
  <si>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</si>
  <si>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</si>
  <si>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</si>
  <si>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</si>
  <si>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</si>
  <si>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</si>
  <si>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</si>
  <si>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</si>
  <si>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</si>
  <si>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</si>
  <si>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</si>
  <si>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</si>
  <si>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</si>
  <si>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</si>
  <si>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</si>
  <si>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</si>
  <si>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</si>
  <si>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</si>
  <si>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</si>
  <si>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</si>
  <si>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</si>
  <si>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</si>
  <si>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</si>
  <si>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</si>
  <si>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</si>
  <si>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</si>
  <si>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</si>
  <si>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</si>
  <si>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</si>
  <si>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</si>
  <si>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</si>
  <si>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</si>
  <si>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</si>
  <si>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</si>
  <si>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</si>
  <si>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</si>
  <si>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</si>
  <si>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</si>
  <si>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</si>
  <si>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</si>
  <si>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</si>
  <si>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</si>
  <si>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</si>
  <si>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</si>
  <si>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</si>
  <si>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</si>
  <si>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</si>
  <si>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</si>
  <si>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</si>
  <si>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</si>
  <si>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</si>
  <si>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</si>
  <si>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</si>
  <si>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</si>
  <si>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</si>
  <si>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</si>
  <si>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</si>
  <si>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</si>
  <si>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</si>
  <si>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</si>
  <si>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</si>
  <si>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</si>
  <si>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</si>
  <si>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</si>
  <si>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</si>
  <si>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</si>
  <si>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</si>
  <si>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</si>
  <si>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</si>
  <si>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</si>
  <si>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</si>
  <si>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</si>
  <si>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</si>
  <si>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</si>
  <si>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</si>
  <si>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</si>
  <si>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</si>
  <si>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</si>
  <si>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</si>
  <si>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</si>
  <si>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</si>
  <si>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</si>
  <si>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</si>
  <si>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</si>
  <si>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</si>
  <si>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</si>
  <si>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</si>
  <si>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</si>
  <si>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</si>
  <si>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</si>
  <si>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</si>
  <si>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</si>
  <si>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</si>
  <si>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</si>
  <si>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</si>
  <si>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</si>
  <si>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</si>
  <si>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</si>
  <si>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</si>
  <si>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</si>
  <si>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</si>
  <si>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</si>
  <si>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</si>
  <si>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</si>
  <si>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</si>
  <si>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</si>
  <si>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</si>
  <si>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</si>
  <si>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</si>
  <si>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</si>
  <si>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</si>
  <si>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</si>
  <si>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</si>
  <si>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</si>
  <si>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</si>
  <si>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</si>
  <si>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</si>
  <si>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</si>
  <si>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</si>
  <si>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</si>
  <si>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</si>
  <si>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</si>
  <si>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</si>
  <si>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</si>
  <si>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</si>
  <si>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</si>
  <si>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</si>
  <si>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</si>
  <si>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</si>
  <si>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</si>
  <si>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</si>
  <si>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</si>
  <si>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</si>
  <si>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</si>
  <si>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</si>
  <si>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</si>
  <si>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</si>
  <si>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</si>
  <si>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</si>
  <si>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</si>
  <si>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</si>
  <si>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</si>
  <si>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</si>
  <si>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</si>
  <si>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</si>
  <si>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</si>
  <si>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</si>
  <si>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</si>
  <si>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</si>
  <si>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</si>
  <si>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</si>
  <si>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</si>
  <si>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</si>
  <si>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</si>
  <si>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</si>
  <si>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</si>
  <si>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</si>
  <si>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</si>
  <si>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</si>
  <si>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</si>
  <si>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</si>
  <si>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</si>
  <si>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</si>
  <si>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</si>
  <si>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</si>
  <si>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</si>
  <si>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</si>
  <si>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</si>
  <si>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</si>
  <si>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</si>
  <si>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</si>
  <si>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</si>
  <si>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</si>
  <si>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</si>
  <si>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</si>
  <si>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</si>
  <si>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</si>
  <si>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</si>
  <si>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</si>
  <si>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</si>
  <si>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</si>
  <si>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</si>
  <si>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</si>
  <si>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</si>
  <si>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</si>
  <si>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</si>
  <si>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</si>
  <si>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</si>
  <si>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</si>
  <si>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</si>
  <si>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</si>
  <si>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</si>
  <si>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</si>
  <si>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</si>
  <si>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</si>
  <si>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</si>
  <si>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</si>
  <si>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</si>
  <si>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</si>
  <si>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</si>
  <si>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</si>
  <si>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</si>
  <si>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</si>
  <si>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</si>
  <si>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</si>
  <si>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</si>
  <si>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</si>
  <si>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</si>
  <si>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</si>
  <si>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</si>
  <si>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</si>
  <si>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</si>
  <si>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</si>
  <si>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</si>
  <si>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</si>
  <si>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</si>
  <si>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</si>
  <si>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</si>
  <si>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</si>
  <si>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</si>
  <si>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</si>
  <si>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</si>
  <si>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</si>
  <si>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</si>
  <si>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</si>
  <si>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</si>
  <si>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</si>
  <si>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</si>
  <si>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</si>
  <si>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</si>
  <si>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</si>
  <si>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</si>
  <si>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</si>
  <si>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</si>
  <si>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</si>
  <si>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</si>
  <si>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</si>
  <si>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</si>
  <si>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</si>
  <si>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</si>
  <si>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</si>
  <si>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</si>
  <si>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</si>
  <si>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</si>
  <si>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</si>
  <si>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</si>
  <si>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</si>
  <si>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</si>
  <si>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</si>
  <si>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</si>
  <si>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</si>
  <si>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</si>
  <si>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</si>
  <si>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</si>
  <si>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</si>
  <si>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</si>
  <si>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</si>
  <si>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</si>
  <si>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</si>
  <si>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</si>
  <si>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</si>
  <si>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</si>
  <si>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</si>
  <si>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</si>
  <si>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</si>
  <si>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</si>
  <si>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</si>
  <si>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</si>
  <si>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</si>
  <si>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</si>
  <si>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</si>
  <si>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</si>
  <si>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</si>
  <si>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</si>
  <si>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</si>
  <si>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</si>
  <si>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</si>
  <si>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</si>
  <si>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</si>
  <si>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</si>
  <si>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</si>
  <si>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</si>
  <si>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</si>
  <si>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</si>
  <si>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</si>
  <si>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</si>
  <si>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</si>
  <si>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</si>
  <si>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</si>
  <si>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</si>
  <si>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</si>
  <si>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</si>
  <si>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</si>
  <si>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</si>
  <si>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</si>
  <si>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</si>
  <si>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</si>
  <si>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</si>
  <si>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</si>
  <si>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</si>
  <si>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</si>
  <si>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</si>
  <si>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</si>
  <si>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</si>
  <si>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</si>
  <si>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</si>
  <si>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</si>
  <si>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</si>
  <si>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</si>
  <si>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</si>
  <si>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</si>
  <si>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</si>
  <si>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</si>
  <si>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</si>
  <si>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</si>
  <si>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</si>
  <si>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</si>
  <si>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</si>
  <si>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</si>
  <si>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</si>
  <si>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</si>
  <si>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</si>
  <si>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</si>
  <si>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</si>
  <si>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</si>
  <si>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</si>
  <si>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</si>
  <si>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</si>
  <si>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</si>
  <si>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</si>
  <si>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</si>
  <si>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</si>
  <si>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</si>
  <si>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</si>
  <si>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</si>
  <si>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</si>
  <si>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</si>
  <si>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</si>
  <si>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</si>
  <si>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</si>
  <si>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</si>
  <si>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</si>
  <si>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</si>
  <si>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</si>
  <si>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</si>
  <si>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</si>
  <si>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</si>
  <si>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</si>
  <si>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</si>
  <si>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</si>
  <si>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</si>
  <si>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</si>
  <si>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</si>
  <si>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</si>
  <si>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</si>
  <si>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</si>
  <si>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</si>
  <si>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</si>
  <si>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</si>
  <si>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</si>
  <si>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</si>
  <si>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</si>
  <si>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</si>
  <si>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</si>
  <si>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</si>
  <si>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</si>
  <si>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</si>
  <si>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</si>
  <si>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</si>
  <si>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</si>
  <si>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</si>
  <si>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</si>
  <si>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</si>
  <si>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</si>
  <si>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</si>
  <si>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</si>
  <si>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</si>
  <si>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</si>
  <si>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</si>
  <si>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</si>
  <si>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</si>
  <si>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</si>
  <si>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</si>
  <si>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</si>
  <si>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</si>
  <si>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</si>
  <si>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</si>
  <si>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</si>
  <si>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</si>
  <si>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</si>
  <si>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</si>
  <si>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</si>
  <si>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</si>
  <si>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</si>
  <si>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</si>
  <si>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</si>
  <si>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</si>
  <si>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</si>
  <si>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</si>
  <si>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</si>
  <si>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</si>
  <si>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</si>
  <si>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</si>
  <si>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</si>
  <si>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</si>
  <si>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</si>
  <si>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</si>
  <si>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</si>
  <si>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</si>
  <si>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</si>
  <si>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</si>
  <si>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</si>
  <si>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</si>
  <si>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</si>
  <si>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</si>
  <si>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</si>
  <si>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</si>
  <si>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</si>
  <si>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</si>
  <si>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</si>
  <si>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</si>
  <si>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</si>
  <si>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</si>
  <si>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</si>
  <si>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</si>
  <si>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</si>
  <si>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</si>
  <si>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</si>
  <si>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</si>
  <si>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</si>
  <si>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</si>
  <si>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</si>
  <si>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</si>
  <si>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</si>
  <si>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</si>
  <si>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</si>
  <si>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</si>
  <si>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</si>
  <si>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</si>
  <si>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</si>
  <si>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</si>
  <si>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</si>
  <si>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</si>
  <si>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</si>
  <si>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</si>
  <si>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</si>
  <si>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</si>
  <si>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</si>
  <si>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</si>
  <si>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</si>
  <si>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</si>
  <si>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</si>
  <si>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</si>
  <si>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</si>
  <si>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</si>
  <si>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</si>
  <si>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</si>
  <si>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</si>
  <si>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</si>
  <si>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</si>
  <si>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</si>
  <si>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</si>
  <si>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</si>
  <si>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</si>
  <si>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</si>
  <si>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</si>
  <si>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</si>
  <si>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</si>
  <si>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</si>
  <si>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</si>
  <si>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</si>
  <si>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</si>
  <si>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</si>
  <si>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</si>
  <si>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</si>
  <si>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</si>
  <si>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</si>
  <si>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</si>
  <si>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</si>
  <si>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</si>
  <si>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</si>
  <si>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</si>
  <si>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</si>
  <si>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</si>
  <si>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</si>
  <si>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</si>
  <si>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</si>
  <si>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</si>
  <si>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</si>
  <si>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</si>
  <si>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</si>
  <si>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</si>
  <si>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</si>
  <si>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</si>
  <si>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</si>
  <si>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</si>
  <si>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</si>
  <si>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</si>
  <si>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</si>
  <si>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</si>
  <si>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</si>
  <si>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</si>
  <si>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</si>
  <si>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</si>
  <si>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</si>
  <si>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</si>
  <si>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</si>
  <si>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</si>
  <si>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</si>
  <si>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</si>
  <si>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</si>
  <si>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</si>
  <si>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</si>
  <si>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</si>
  <si>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</si>
  <si>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</si>
  <si>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</si>
  <si>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</si>
  <si>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</si>
  <si>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</si>
  <si>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</si>
  <si>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</si>
  <si>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</si>
  <si>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</si>
  <si>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</si>
  <si>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</si>
  <si>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</si>
  <si>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</si>
  <si>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</si>
  <si>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</si>
  <si>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</si>
  <si>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</si>
  <si>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</si>
  <si>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</si>
  <si>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</si>
  <si>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</si>
  <si>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</si>
  <si>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</si>
  <si>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</si>
  <si>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</si>
  <si>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</si>
  <si>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</si>
  <si>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</si>
  <si>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</si>
  <si>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</si>
  <si>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</si>
  <si>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</si>
  <si>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</si>
  <si>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</si>
  <si>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</si>
  <si>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</si>
  <si>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</si>
  <si>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</si>
  <si>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</si>
  <si>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</si>
  <si>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</si>
  <si>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</si>
  <si>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</si>
  <si>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</si>
  <si>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</si>
  <si>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</si>
  <si>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</si>
  <si>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</si>
  <si>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</si>
  <si>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</si>
  <si>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</si>
  <si>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</si>
  <si>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</si>
  <si>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</si>
  <si>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</si>
  <si>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</si>
  <si>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</si>
  <si>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</si>
  <si>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</si>
  <si>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</si>
  <si>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</si>
  <si>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</si>
  <si>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</si>
  <si>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</si>
  <si>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</si>
  <si>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</si>
  <si>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</si>
  <si>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</si>
  <si>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</si>
  <si>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</si>
  <si>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</si>
  <si>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</si>
  <si>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</si>
  <si>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</si>
  <si>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</si>
  <si>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</si>
  <si>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</si>
  <si>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</si>
  <si>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</si>
  <si>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</si>
  <si>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</si>
  <si>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</si>
  <si>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</si>
  <si>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</si>
  <si>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</si>
  <si>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</si>
  <si>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</si>
  <si>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</si>
  <si>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</si>
  <si>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</si>
  <si>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</si>
  <si>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</si>
  <si>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</si>
  <si>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</si>
  <si>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</si>
  <si>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</si>
  <si>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</si>
  <si>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</si>
  <si>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</si>
  <si>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</si>
  <si>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</si>
  <si>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</si>
  <si>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</si>
  <si>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</si>
  <si>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</si>
  <si>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</si>
  <si>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</si>
  <si>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</si>
  <si>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</si>
  <si>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</si>
  <si>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</si>
  <si>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</si>
  <si>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</si>
  <si>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</si>
  <si>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</si>
  <si>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</si>
  <si>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</si>
  <si>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</si>
  <si>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</si>
  <si>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</si>
  <si>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</si>
  <si>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</si>
  <si>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</si>
  <si>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</si>
  <si>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</si>
  <si>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</si>
  <si>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</si>
  <si>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</si>
  <si>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</si>
  <si>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</si>
  <si>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</si>
  <si>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</si>
  <si>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</si>
  <si>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</si>
  <si>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</si>
  <si>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</si>
  <si>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</si>
  <si>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</si>
  <si>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</si>
  <si>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</si>
  <si>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</si>
  <si>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</si>
  <si>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</si>
  <si>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</si>
  <si>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</si>
  <si>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</si>
  <si>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</si>
  <si>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</si>
  <si>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</si>
  <si>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</si>
  <si>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</si>
  <si>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</si>
  <si>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</si>
  <si>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</si>
  <si>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</si>
  <si>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</si>
  <si>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</si>
  <si>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</si>
  <si>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</si>
  <si>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</si>
  <si>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</si>
  <si>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</si>
  <si>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</si>
  <si>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</si>
  <si>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</si>
  <si>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</si>
  <si>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</si>
  <si>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</si>
  <si>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</si>
  <si>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</si>
  <si>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</si>
  <si>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</si>
  <si>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</si>
  <si>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</si>
  <si>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</si>
  <si>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</si>
  <si>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</si>
  <si>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</si>
  <si>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</si>
  <si>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</si>
  <si>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</si>
  <si>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</si>
  <si>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</si>
  <si>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</si>
  <si>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</si>
  <si>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</si>
  <si>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</si>
  <si>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</si>
  <si>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</si>
  <si>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</si>
  <si>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</si>
  <si>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</si>
  <si>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</si>
  <si>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</si>
  <si>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</si>
  <si>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</si>
  <si>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</si>
  <si>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</si>
  <si>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</si>
  <si>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</si>
  <si>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</si>
  <si>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</si>
  <si>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</si>
  <si>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</si>
  <si>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</si>
  <si>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</si>
  <si>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</si>
  <si>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</si>
  <si>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</si>
  <si>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</si>
  <si>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</si>
  <si>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</si>
  <si>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</si>
  <si>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</si>
  <si>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</si>
  <si>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</si>
  <si>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</si>
  <si>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</si>
  <si>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</si>
  <si>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</si>
  <si>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</si>
  <si>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</si>
  <si>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</si>
  <si>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</si>
  <si>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</si>
  <si>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</si>
  <si>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</si>
  <si>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</si>
  <si>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</si>
  <si>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</si>
  <si>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</si>
  <si>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</si>
  <si>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</si>
  <si>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</si>
  <si>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</si>
  <si>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</si>
  <si>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</si>
  <si>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</si>
  <si>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</si>
  <si>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</si>
  <si>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</si>
  <si>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</si>
  <si>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</si>
  <si>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</si>
  <si>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</si>
  <si>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</si>
  <si>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</si>
  <si>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</si>
  <si>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</si>
  <si>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</si>
  <si>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</si>
  <si>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</si>
  <si>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</si>
  <si>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</si>
  <si>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</si>
  <si>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</si>
  <si>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</si>
  <si>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</si>
  <si>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</si>
  <si>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</si>
  <si>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</si>
  <si>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</si>
  <si>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</si>
  <si>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</si>
  <si>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</si>
  <si>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</si>
  <si>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</si>
  <si>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</si>
  <si>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</si>
  <si>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</si>
  <si>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</si>
  <si>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</si>
  <si>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</si>
  <si>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</si>
  <si>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</si>
  <si>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</si>
  <si>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</si>
  <si>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</si>
  <si>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</si>
  <si>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</si>
  <si>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</si>
  <si>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</si>
  <si>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</si>
  <si>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</si>
  <si>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</si>
  <si>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</si>
  <si>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</si>
  <si>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</si>
  <si>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</si>
  <si>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</si>
  <si>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</si>
  <si>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</si>
  <si>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</si>
  <si>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</si>
  <si>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</si>
  <si>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</si>
  <si>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</si>
  <si>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</si>
  <si>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</si>
  <si>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</si>
  <si>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</si>
  <si>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</si>
  <si>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</si>
  <si>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</si>
  <si>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</si>
  <si>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</si>
  <si>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</si>
  <si>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</si>
  <si>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</si>
  <si>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</si>
  <si>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</si>
  <si>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</si>
  <si>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</si>
  <si>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</si>
  <si>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</si>
  <si>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</si>
  <si>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</si>
  <si>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</si>
  <si>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</si>
  <si>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</si>
  <si>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</si>
  <si>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</si>
  <si>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</si>
  <si>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</si>
  <si>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</si>
  <si>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</si>
  <si>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</si>
  <si>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</si>
  <si>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</si>
  <si>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</si>
  <si>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</si>
  <si>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</si>
  <si>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</si>
  <si>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</si>
  <si>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</si>
  <si>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</si>
  <si>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</si>
  <si>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</si>
  <si>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</si>
  <si>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</si>
  <si>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</si>
  <si>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</si>
  <si>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</si>
  <si>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</si>
  <si>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</si>
  <si>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</si>
  <si>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</si>
  <si>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</si>
  <si>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</si>
  <si>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</si>
  <si>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</si>
  <si>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</si>
  <si>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</si>
  <si>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</si>
  <si>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</si>
  <si>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</si>
  <si>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</si>
  <si>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</si>
  <si>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</si>
  <si>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</si>
  <si>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</si>
  <si>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</si>
  <si>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</si>
  <si>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</si>
  <si>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</si>
  <si>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</si>
  <si>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</si>
  <si>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</si>
  <si>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</si>
  <si>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</si>
  <si>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</si>
  <si>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</si>
  <si>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</si>
  <si>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</si>
  <si>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</si>
  <si>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</si>
  <si>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</si>
  <si>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</si>
  <si>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</si>
  <si>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</si>
  <si>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</si>
  <si>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</si>
  <si>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</si>
  <si>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</si>
  <si>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</si>
  <si>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</si>
  <si>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</si>
  <si>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</si>
  <si>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</si>
  <si>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</si>
  <si>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</si>
  <si>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</si>
  <si>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</si>
  <si>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</si>
  <si>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</si>
  <si>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</si>
  <si>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</si>
  <si>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</si>
  <si>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</si>
  <si>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</si>
  <si>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</si>
  <si>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</si>
  <si>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</si>
  <si>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</si>
  <si>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</si>
  <si>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</si>
  <si>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</si>
  <si>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</si>
  <si>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</si>
  <si>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</si>
  <si>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</si>
  <si>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</si>
  <si>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</si>
  <si>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</si>
  <si>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</si>
  <si>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</si>
  <si>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</si>
  <si>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</si>
  <si>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</si>
  <si>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</si>
  <si>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</si>
  <si>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</si>
  <si>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</si>
  <si>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</si>
  <si>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</si>
  <si>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</si>
  <si>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</si>
  <si>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</si>
  <si>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</si>
  <si>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</si>
  <si>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</si>
  <si>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</si>
  <si>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</si>
  <si>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</si>
  <si>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</si>
  <si>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</si>
  <si>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</si>
  <si>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</si>
  <si>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</si>
  <si>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</si>
  <si>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</si>
  <si>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</si>
  <si>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</si>
  <si>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</si>
  <si>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</si>
  <si>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</si>
  <si>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</si>
  <si>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</si>
  <si>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</si>
  <si>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</si>
  <si>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</si>
  <si>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</si>
  <si>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</si>
  <si>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</si>
  <si>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</si>
  <si>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</si>
  <si>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</si>
  <si>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</si>
  <si>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</si>
  <si>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</si>
  <si>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</si>
  <si>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</si>
  <si>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</si>
  <si>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</si>
  <si>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</si>
  <si>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</si>
  <si>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</si>
  <si>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</si>
  <si>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</si>
  <si>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</si>
  <si>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</si>
  <si>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</si>
  <si>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</si>
  <si>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</si>
  <si>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</si>
  <si>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</si>
  <si>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</si>
  <si>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</si>
  <si>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</si>
  <si>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</si>
  <si>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</si>
  <si>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</si>
  <si>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</si>
  <si>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</si>
  <si>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</si>
  <si>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</si>
  <si>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</si>
  <si>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</si>
  <si>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</si>
  <si>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</si>
  <si>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</si>
  <si>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</si>
  <si>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</si>
  <si>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</si>
  <si>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</si>
  <si>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</si>
  <si>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</si>
  <si>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</si>
  <si>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</si>
  <si>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</si>
  <si>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</si>
  <si>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</si>
  <si>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</si>
  <si>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</si>
  <si>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</si>
  <si>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</si>
  <si>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</si>
  <si>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</si>
  <si>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</si>
  <si>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</si>
  <si>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</si>
  <si>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</si>
  <si>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</si>
  <si>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</si>
  <si>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</si>
  <si>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</si>
  <si>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</si>
  <si>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</si>
  <si>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</si>
  <si>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</si>
  <si>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</si>
  <si>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</si>
  <si>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</si>
  <si>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</si>
  <si>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</si>
  <si>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</si>
  <si>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</si>
  <si>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</si>
  <si>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</si>
  <si>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</si>
  <si>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</si>
  <si>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</si>
  <si>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</si>
  <si>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</si>
  <si>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</si>
  <si>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</si>
  <si>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</si>
  <si>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</si>
  <si>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</si>
  <si>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</si>
  <si>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</si>
  <si>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</si>
  <si>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</si>
  <si>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</si>
  <si>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</si>
  <si>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</si>
  <si>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</si>
  <si>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</si>
  <si>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</si>
  <si>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</si>
  <si>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</si>
  <si>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</si>
  <si>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</si>
  <si>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</si>
  <si>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</si>
  <si>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</si>
  <si>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</si>
  <si>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</si>
  <si>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</si>
  <si>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</si>
  <si>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</si>
  <si>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</si>
  <si>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</si>
  <si>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</si>
  <si>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</si>
  <si>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</si>
  <si>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</si>
  <si>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</si>
  <si>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</si>
  <si>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</si>
  <si>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</si>
  <si>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</si>
  <si>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</si>
  <si>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</si>
  <si>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</si>
  <si>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</si>
  <si>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</si>
  <si>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</si>
  <si>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</si>
  <si>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</si>
  <si>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</si>
  <si>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</si>
  <si>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</si>
  <si>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</si>
  <si>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</si>
  <si>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</si>
  <si>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</si>
  <si>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</si>
  <si>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</si>
  <si>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</si>
  <si>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</si>
  <si>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</si>
  <si>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</si>
  <si>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</si>
  <si>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</si>
  <si>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</si>
  <si>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</si>
  <si>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</si>
  <si>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</si>
  <si>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</si>
  <si>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</si>
  <si>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</si>
  <si>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</si>
  <si>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</si>
  <si>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</si>
  <si>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</si>
  <si>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</si>
  <si>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</si>
  <si>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</si>
  <si>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</si>
  <si>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</si>
  <si>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</si>
  <si>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</si>
  <si>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</si>
  <si>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</si>
  <si>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</si>
  <si>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</si>
  <si>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</si>
  <si>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</si>
  <si>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</si>
  <si>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</si>
  <si>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</si>
  <si>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</si>
  <si>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</si>
  <si>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</si>
  <si>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</si>
  <si>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</si>
  <si>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</si>
  <si>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</si>
  <si>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</si>
  <si>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</si>
  <si>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</si>
  <si>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</si>
  <si>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</si>
  <si>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</si>
  <si>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</si>
  <si>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</si>
  <si>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</si>
  <si>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</si>
  <si>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</si>
  <si>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</si>
  <si>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</si>
  <si>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</si>
  <si>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</si>
  <si>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</si>
  <si>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</si>
  <si>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</si>
  <si>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</si>
  <si>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</si>
  <si>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</si>
  <si>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</si>
  <si>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</si>
  <si>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</si>
  <si>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</si>
  <si>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</si>
  <si>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</si>
  <si>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</si>
  <si>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</si>
  <si>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</si>
  <si>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</si>
  <si>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</si>
  <si>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</si>
  <si>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</si>
  <si>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</si>
  <si>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</si>
  <si>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</si>
  <si>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</si>
  <si>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</si>
  <si>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</si>
  <si>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</si>
  <si>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</si>
  <si>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</si>
  <si>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</si>
  <si>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</si>
  <si>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</si>
  <si>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</si>
  <si>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</si>
  <si>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</si>
  <si>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</si>
  <si>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</si>
  <si>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</si>
  <si>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</si>
  <si>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</si>
  <si>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</si>
  <si>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</si>
  <si>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</si>
  <si>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</si>
  <si>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</si>
  <si>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</si>
  <si>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</si>
  <si>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</si>
  <si>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</si>
  <si>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</si>
  <si>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</si>
  <si>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</si>
  <si>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</si>
  <si>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</si>
  <si>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</si>
  <si>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</si>
  <si>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</si>
  <si>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</si>
  <si>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</si>
  <si>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</si>
  <si>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</si>
  <si>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</si>
  <si>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</si>
  <si>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</si>
  <si>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</si>
  <si>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</si>
  <si>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</si>
  <si>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</si>
  <si>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</si>
  <si>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</si>
  <si>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</si>
  <si>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</si>
  <si>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</si>
  <si>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</si>
  <si>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</si>
  <si>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</si>
  <si>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</si>
  <si>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</si>
  <si>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</si>
  <si>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</si>
  <si>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</si>
  <si>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</si>
  <si>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</si>
  <si>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</si>
  <si>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</si>
  <si>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</si>
  <si>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</si>
  <si>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</si>
  <si>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</si>
  <si>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</si>
  <si>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</si>
  <si>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</si>
  <si>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</si>
  <si>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</si>
  <si>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</si>
  <si>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</si>
  <si>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</si>
  <si>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</si>
  <si>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</si>
  <si>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</si>
  <si>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</si>
  <si>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</si>
  <si>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</si>
  <si>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</si>
  <si>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</si>
  <si>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</si>
  <si>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</si>
  <si>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</si>
  <si>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</si>
  <si>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</si>
  <si>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</si>
  <si>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</si>
  <si>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</si>
  <si>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</si>
  <si>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</si>
  <si>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</si>
  <si>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</si>
  <si>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</si>
  <si>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</si>
  <si>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</si>
  <si>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</si>
  <si>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</si>
  <si>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</si>
  <si>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</si>
  <si>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</si>
  <si>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</si>
  <si>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</si>
  <si>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</si>
  <si>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</si>
  <si>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</si>
  <si>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</si>
  <si>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</si>
  <si>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</si>
  <si>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</si>
  <si>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</si>
  <si>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</si>
  <si>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</si>
  <si>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</si>
  <si>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</si>
  <si>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</si>
  <si>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</si>
  <si>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</si>
  <si>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</si>
  <si>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</si>
  <si>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</si>
  <si>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</si>
  <si>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</si>
  <si>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</si>
  <si>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</si>
  <si>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</si>
  <si>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</si>
  <si>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</si>
  <si>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</si>
  <si>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</si>
  <si>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</si>
  <si>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</si>
  <si>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</si>
  <si>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</si>
  <si>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</si>
  <si>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</si>
  <si>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</si>
  <si>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</si>
  <si>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</si>
  <si>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</si>
  <si>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</si>
  <si>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</si>
  <si>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</si>
  <si>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</si>
  <si>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</si>
  <si>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</si>
  <si>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</si>
  <si>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</si>
  <si>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</si>
  <si>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</si>
  <si>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</si>
  <si>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</si>
  <si>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</si>
  <si>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</si>
  <si>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</si>
  <si>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</si>
  <si>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</si>
  <si>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</si>
  <si>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</si>
  <si>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</si>
  <si>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</si>
  <si>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</si>
  <si>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</si>
  <si>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</si>
  <si>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</si>
  <si>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</si>
  <si>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</si>
  <si>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</si>
  <si>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</si>
  <si>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</si>
  <si>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</si>
  <si>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</si>
  <si>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</si>
  <si>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</si>
  <si>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</si>
  <si>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</si>
  <si>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</si>
  <si>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</si>
  <si>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</si>
  <si>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</si>
  <si>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</si>
  <si>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</si>
  <si>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</si>
  <si>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</si>
  <si>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</si>
  <si>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</si>
  <si>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</si>
  <si>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</si>
  <si>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</si>
  <si>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</si>
  <si>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</si>
  <si>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</si>
  <si>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</si>
  <si>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</si>
  <si>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</si>
  <si>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</si>
  <si>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</si>
  <si>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</si>
  <si>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</si>
  <si>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</si>
  <si>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</si>
  <si>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</si>
  <si>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</si>
  <si>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</si>
  <si>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</si>
  <si>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</si>
  <si>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</si>
  <si>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</si>
  <si>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</si>
  <si>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</si>
  <si>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</si>
  <si>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</si>
  <si>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</si>
  <si>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</si>
  <si>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</si>
  <si>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</si>
  <si>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</si>
  <si>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</si>
  <si>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</si>
  <si>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</si>
  <si>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</si>
  <si>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</si>
  <si>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</si>
  <si>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</si>
  <si>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</si>
  <si>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</si>
  <si>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</si>
  <si>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</si>
  <si>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</si>
  <si>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</si>
  <si>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</si>
  <si>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</si>
  <si>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</si>
  <si>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</si>
  <si>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</si>
  <si>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</si>
  <si>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</si>
  <si>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</si>
  <si>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</si>
  <si>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</si>
  <si>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</si>
  <si>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</si>
  <si>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</si>
  <si>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</si>
  <si>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</si>
  <si>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</si>
  <si>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</si>
  <si>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</si>
  <si>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</si>
  <si>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</si>
  <si>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</si>
  <si>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</si>
  <si>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</si>
  <si>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</si>
  <si>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</si>
  <si>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</si>
  <si>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</si>
  <si>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</si>
  <si>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</si>
  <si>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</si>
  <si>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</si>
  <si>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</si>
  <si>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</si>
  <si>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</si>
  <si>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</si>
  <si>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</si>
  <si>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</si>
  <si>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</si>
  <si>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</si>
  <si>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</si>
  <si>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</si>
  <si>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</si>
  <si>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</si>
  <si>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</si>
  <si>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</si>
  <si>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</si>
  <si>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</si>
  <si>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</si>
  <si>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</si>
  <si>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</si>
  <si>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</si>
  <si>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</si>
  <si>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</si>
  <si>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</si>
  <si>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</si>
  <si>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</si>
  <si>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</si>
  <si>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</si>
  <si>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</si>
  <si>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</si>
  <si>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</si>
  <si>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</si>
  <si>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</si>
  <si>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</si>
  <si>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</si>
  <si>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</si>
  <si>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</si>
  <si>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</si>
  <si>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</si>
  <si>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</si>
  <si>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</si>
  <si>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</si>
  <si>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</si>
  <si>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</si>
  <si>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</si>
  <si>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</si>
  <si>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</si>
  <si>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</si>
  <si>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</si>
  <si>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</si>
  <si>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</si>
  <si>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</si>
  <si>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</si>
  <si>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</si>
  <si>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</si>
  <si>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</si>
  <si>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</si>
  <si>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</si>
  <si>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</si>
  <si>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</si>
  <si>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</si>
  <si>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</si>
  <si>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</si>
  <si>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</si>
  <si>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</si>
  <si>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</si>
  <si>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</si>
  <si>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</si>
  <si>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</si>
  <si>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</si>
  <si>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</si>
  <si>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</si>
  <si>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</si>
  <si>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</si>
  <si>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</si>
  <si>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</si>
  <si>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</si>
  <si>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</si>
  <si>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</si>
  <si>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</si>
  <si>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</si>
  <si>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</si>
  <si>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</si>
  <si>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</si>
  <si>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</si>
  <si>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</si>
  <si>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</si>
  <si>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</si>
  <si>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</si>
  <si>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</si>
  <si>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</si>
  <si>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</si>
  <si>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</si>
  <si>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</si>
  <si>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</si>
  <si>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</si>
  <si>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</si>
  <si>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</si>
  <si>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</si>
  <si>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</si>
  <si>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</si>
  <si>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</si>
  <si>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</si>
  <si>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</si>
  <si>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</si>
  <si>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</si>
  <si>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</si>
  <si>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</si>
  <si>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</si>
  <si>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</si>
  <si>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</si>
  <si>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</si>
  <si>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</si>
  <si>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</si>
  <si>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</si>
  <si>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</si>
  <si>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</si>
  <si>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</si>
  <si>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</si>
  <si>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</si>
  <si>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</si>
  <si>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</si>
  <si>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</si>
  <si>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</si>
  <si>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</si>
  <si>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</si>
  <si>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</si>
  <si>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</si>
  <si>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</si>
  <si>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</si>
  <si>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</si>
  <si>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</si>
  <si>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</si>
  <si>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</si>
  <si>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</si>
  <si>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</si>
  <si>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</si>
  <si>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</si>
  <si>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</si>
  <si>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</si>
  <si>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</si>
  <si>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</si>
  <si>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</si>
  <si>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</si>
  <si>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</si>
  <si>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</si>
  <si>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</si>
  <si>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</si>
  <si>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</si>
  <si>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</si>
  <si>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</si>
  <si>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</si>
  <si>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</si>
  <si>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</si>
  <si>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</si>
  <si>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</si>
  <si>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</si>
  <si>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</si>
  <si>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</si>
  <si>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</si>
  <si>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</si>
  <si>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</si>
  <si>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</si>
  <si>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</si>
  <si>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</si>
  <si>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</si>
  <si>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</si>
  <si>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</si>
  <si>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</si>
  <si>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</si>
  <si>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</si>
  <si>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</si>
  <si>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</si>
  <si>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</si>
  <si>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</si>
  <si>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</si>
  <si>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</si>
  <si>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</si>
  <si>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</si>
  <si>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</si>
  <si>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</si>
  <si>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</si>
  <si>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</si>
  <si>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</si>
  <si>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</si>
  <si>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</si>
  <si>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</si>
  <si>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</si>
  <si>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</si>
  <si>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</si>
  <si>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</si>
  <si>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</si>
  <si>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</si>
  <si>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</si>
  <si>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</si>
  <si>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</si>
  <si>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</si>
  <si>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</si>
  <si>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</si>
  <si>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</si>
  <si>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</si>
  <si>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</si>
  <si>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</si>
  <si>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</si>
  <si>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</si>
  <si>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</si>
  <si>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</si>
  <si>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</si>
  <si>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</si>
  <si>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</si>
  <si>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</si>
  <si>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</si>
  <si>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</si>
  <si>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</si>
  <si>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</si>
  <si>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</si>
  <si>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</si>
  <si>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</si>
  <si>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</si>
  <si>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</si>
  <si>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</si>
  <si>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</si>
  <si>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</si>
  <si>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</si>
  <si>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</si>
  <si>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</si>
  <si>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</si>
  <si>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</si>
  <si>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</si>
  <si>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</si>
  <si>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</si>
  <si>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</si>
  <si>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</si>
  <si>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</si>
  <si>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</si>
  <si>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</si>
  <si>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</si>
  <si>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</si>
  <si>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</si>
  <si>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</si>
  <si>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</si>
  <si>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</si>
  <si>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</si>
  <si>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</si>
  <si>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</si>
  <si>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</si>
  <si>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</si>
  <si>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</si>
  <si>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</si>
  <si>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</si>
  <si>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</si>
  <si>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</si>
  <si>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</si>
  <si>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</si>
  <si>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</si>
  <si>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</si>
  <si>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</si>
  <si>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</si>
  <si>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</si>
  <si>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</si>
  <si>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</si>
  <si>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</si>
  <si>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</si>
  <si>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</si>
  <si>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</si>
  <si>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</si>
  <si>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</si>
  <si>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</si>
  <si>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</si>
  <si>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</si>
  <si>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</si>
  <si>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</si>
  <si>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</si>
  <si>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</si>
  <si>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</si>
  <si>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</si>
  <si>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</si>
  <si>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</si>
  <si>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</si>
  <si>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</si>
  <si>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</si>
  <si>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</si>
  <si>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</si>
  <si>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</si>
  <si>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</si>
  <si>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</si>
  <si>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</si>
  <si>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</si>
  <si>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</si>
  <si>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</si>
  <si>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</si>
  <si>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</si>
  <si>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</si>
  <si>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</si>
  <si>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</si>
  <si>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</si>
  <si>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</si>
  <si>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</si>
  <si>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</si>
  <si>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</si>
  <si>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</si>
  <si>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</si>
  <si>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</si>
  <si>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</si>
  <si>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</si>
  <si>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</si>
  <si>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</si>
  <si>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</si>
  <si>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</si>
  <si>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</si>
  <si>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</si>
  <si>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</si>
  <si>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</si>
  <si>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</si>
  <si>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</si>
  <si>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</si>
  <si>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</si>
  <si>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</si>
  <si>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</si>
  <si>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</si>
  <si>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</si>
  <si>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</si>
  <si>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</si>
  <si>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</si>
  <si>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</si>
  <si>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</si>
  <si>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</si>
  <si>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</si>
  <si>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</si>
  <si>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</si>
  <si>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</si>
  <si>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</si>
  <si>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</si>
  <si>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</si>
  <si>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</si>
  <si>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</si>
  <si>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</si>
  <si>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</si>
  <si>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</si>
  <si>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</si>
  <si>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</si>
  <si>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</si>
  <si>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</si>
  <si>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</si>
  <si>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</si>
  <si>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</si>
  <si>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</si>
  <si>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</si>
  <si>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</si>
  <si>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</si>
  <si>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</si>
  <si>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</si>
  <si>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</si>
  <si>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</si>
  <si>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</si>
  <si>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</si>
  <si>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</si>
  <si>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</si>
  <si>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</si>
  <si>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</si>
  <si>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</si>
  <si>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</si>
  <si>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</si>
  <si>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</si>
  <si>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</si>
  <si>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</si>
  <si>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</si>
  <si>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</si>
  <si>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</si>
  <si>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</si>
  <si>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</si>
  <si>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</si>
  <si>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</si>
  <si>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</si>
  <si>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</si>
  <si>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</si>
  <si>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</si>
  <si>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</si>
  <si>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</si>
  <si>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</si>
  <si>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</si>
  <si>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</si>
  <si>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</si>
  <si>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</si>
  <si>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</si>
  <si>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</si>
  <si>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</si>
  <si>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</si>
  <si>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</si>
  <si>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</si>
  <si>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</si>
  <si>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</si>
  <si>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</si>
  <si>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</si>
  <si>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</si>
  <si>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</si>
  <si>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</si>
  <si>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</si>
  <si>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</si>
  <si>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</si>
  <si>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</si>
  <si>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</si>
  <si>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</si>
  <si>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</si>
  <si>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</si>
  <si>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</si>
  <si>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</si>
  <si>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</si>
  <si>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</si>
  <si>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</si>
  <si>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</si>
  <si>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</si>
  <si>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</si>
  <si>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</si>
  <si>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</si>
  <si>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</si>
  <si>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</si>
  <si>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</si>
  <si>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</si>
  <si>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</si>
  <si>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</si>
  <si>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</si>
  <si>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</si>
  <si>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</si>
  <si>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</si>
  <si>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</si>
  <si>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</si>
  <si>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</si>
  <si>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</si>
  <si>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</si>
  <si>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</si>
  <si>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</si>
  <si>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</si>
  <si>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</si>
  <si>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</si>
  <si>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</si>
  <si>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</si>
  <si>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</si>
  <si>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</si>
  <si>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</si>
  <si>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</si>
  <si>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</si>
  <si>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</si>
  <si>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</si>
  <si>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</si>
  <si>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</si>
  <si>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</si>
  <si>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</si>
  <si>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</si>
  <si>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</si>
  <si>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</si>
  <si>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</si>
  <si>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</si>
  <si>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</si>
  <si>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</si>
  <si>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</si>
  <si>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</si>
  <si>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</si>
  <si>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</si>
  <si>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</si>
  <si>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</si>
  <si>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</si>
  <si>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</si>
  <si>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</si>
  <si>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</si>
  <si>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</si>
  <si>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</si>
  <si>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</si>
  <si>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</si>
  <si>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</si>
  <si>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</si>
  <si>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</si>
  <si>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</si>
  <si>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</si>
  <si>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</si>
  <si>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</si>
  <si>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</si>
  <si>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</si>
  <si>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</si>
  <si>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</si>
  <si>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</si>
  <si>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</si>
  <si>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</si>
  <si>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</si>
  <si>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</si>
  <si>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</si>
  <si>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</si>
  <si>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</si>
  <si>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</si>
  <si>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</si>
  <si>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</si>
  <si>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</si>
  <si>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</si>
  <si>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</si>
  <si>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</si>
  <si>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</si>
  <si>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</si>
  <si>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</si>
  <si>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</si>
  <si>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</si>
  <si>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</si>
  <si>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</si>
  <si>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</si>
  <si>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</si>
  <si>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</si>
  <si>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</si>
  <si>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</si>
  <si>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</si>
  <si>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</si>
  <si>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</si>
  <si>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</si>
  <si>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</si>
  <si>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</si>
  <si>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</si>
  <si>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</si>
  <si>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</si>
  <si>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</si>
  <si>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</si>
  <si>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</si>
  <si>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</si>
  <si>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</si>
  <si>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</si>
  <si>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</si>
  <si>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</si>
  <si>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</si>
  <si>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</si>
  <si>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</si>
  <si>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</si>
  <si>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</si>
  <si>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</si>
  <si>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</si>
  <si>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</si>
  <si>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</si>
  <si>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</si>
  <si>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</si>
  <si>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</si>
  <si>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</si>
  <si>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</si>
  <si>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</si>
  <si>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</si>
  <si>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</si>
  <si>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</si>
  <si>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</si>
  <si>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</si>
  <si>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</si>
  <si>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</si>
  <si>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</si>
  <si>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</si>
  <si>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</si>
  <si>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</si>
  <si>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</si>
  <si>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</si>
  <si>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</si>
  <si>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</si>
  <si>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</si>
  <si>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</si>
  <si>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</si>
  <si>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</si>
  <si>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</si>
  <si>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</si>
  <si>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</si>
  <si>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</si>
  <si>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</si>
  <si>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</si>
  <si>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</si>
  <si>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</si>
  <si>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</si>
  <si>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</si>
  <si>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</si>
  <si>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</si>
  <si>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</si>
  <si>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</si>
  <si>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</si>
  <si>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</si>
  <si>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</si>
  <si>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</si>
  <si>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</si>
  <si>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</si>
  <si>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</si>
  <si>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</si>
  <si>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</si>
  <si>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</si>
  <si>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</si>
  <si>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</si>
  <si>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</si>
  <si>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</si>
  <si>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</si>
  <si>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</si>
  <si>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</si>
  <si>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</si>
  <si>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</si>
  <si>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</si>
  <si>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</si>
  <si>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</si>
  <si>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</si>
  <si>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</si>
  <si>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</si>
  <si>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</si>
  <si>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</si>
  <si>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</si>
  <si>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</si>
  <si>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</si>
  <si>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</si>
  <si>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</si>
  <si>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</si>
  <si>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</si>
  <si>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</si>
  <si>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</si>
  <si>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</si>
  <si>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</si>
  <si>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</si>
  <si>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</si>
  <si>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</si>
  <si>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</si>
  <si>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</si>
  <si>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</si>
  <si>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</si>
  <si>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</si>
  <si>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</si>
  <si>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</si>
  <si>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</si>
  <si>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</si>
  <si>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</si>
  <si>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</si>
  <si>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</si>
  <si>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</si>
  <si>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</si>
  <si>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</si>
  <si>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</si>
  <si>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</si>
  <si>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</si>
  <si>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</si>
  <si>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</si>
  <si>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</si>
  <si>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</si>
  <si>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</si>
  <si>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</si>
  <si>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</si>
  <si>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</si>
  <si>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</si>
  <si>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</si>
  <si>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</si>
  <si>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</si>
  <si>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</si>
  <si>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</si>
  <si>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</si>
  <si>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</si>
  <si>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</si>
  <si>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</si>
  <si>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</si>
  <si>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</si>
  <si>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</si>
  <si>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</si>
  <si>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</si>
  <si>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</si>
  <si>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</si>
  <si>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</si>
  <si>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</si>
  <si>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</si>
  <si>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</si>
  <si>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</si>
  <si>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</si>
  <si>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</si>
  <si>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</si>
  <si>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</si>
  <si>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</si>
  <si>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</si>
  <si>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</si>
  <si>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</si>
  <si>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</si>
  <si>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</si>
  <si>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</si>
  <si>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</si>
  <si>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</si>
  <si>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</si>
  <si>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</si>
  <si>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</si>
  <si>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</si>
  <si>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</si>
  <si>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</si>
  <si>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</si>
  <si>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</si>
  <si>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</si>
  <si>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</si>
  <si>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</si>
  <si>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</si>
  <si>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</si>
  <si>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</si>
  <si>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</si>
  <si>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</si>
  <si>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</si>
  <si>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</si>
  <si>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</si>
  <si>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</si>
  <si>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</si>
  <si>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</si>
  <si>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</si>
  <si>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</si>
  <si>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</si>
  <si>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</si>
  <si>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</si>
  <si>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</si>
  <si>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</si>
  <si>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</si>
  <si>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</si>
  <si>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</si>
  <si>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</si>
  <si>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</si>
  <si>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</si>
  <si>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</si>
  <si>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</si>
  <si>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</si>
  <si>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</si>
  <si>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</si>
  <si>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</si>
  <si>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</si>
  <si>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</si>
  <si>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</si>
  <si>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</si>
  <si>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</si>
  <si>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</si>
  <si>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</si>
  <si>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</si>
  <si>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</si>
  <si>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</si>
  <si>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</si>
  <si>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</si>
  <si>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</si>
  <si>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</si>
  <si>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</si>
  <si>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</si>
  <si>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</si>
  <si>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</si>
  <si>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</si>
  <si>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</si>
  <si>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</si>
  <si>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</si>
  <si>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</si>
  <si>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</si>
  <si>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</si>
  <si>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</si>
  <si>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</si>
  <si>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</si>
  <si>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</si>
  <si>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</si>
  <si>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</si>
  <si>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</si>
  <si>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</si>
  <si>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</si>
  <si>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</si>
  <si>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</si>
  <si>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</si>
  <si>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</si>
  <si>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</si>
  <si>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</si>
  <si>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</si>
  <si>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</si>
  <si>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</si>
  <si>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</si>
  <si>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</si>
  <si>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</si>
  <si>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</si>
  <si>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</si>
  <si>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</si>
  <si>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</si>
  <si>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</si>
  <si>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</si>
  <si>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</si>
  <si>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</si>
  <si>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</si>
  <si>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</si>
  <si>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</si>
  <si>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</si>
  <si>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</si>
  <si>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</si>
  <si>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</si>
  <si>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</si>
  <si>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</si>
  <si>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</si>
  <si>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</si>
  <si>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</si>
  <si>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</si>
  <si>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</si>
  <si>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</si>
  <si>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</si>
  <si>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</si>
  <si>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</si>
  <si>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</si>
  <si>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</si>
  <si>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</si>
  <si>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</si>
  <si>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</si>
  <si>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</si>
  <si>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</si>
  <si>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</si>
  <si>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</si>
  <si>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</si>
  <si>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</si>
  <si>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</si>
  <si>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</si>
  <si>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</si>
  <si>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</si>
  <si>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</si>
  <si>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</si>
  <si>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</si>
  <si>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</si>
  <si>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</si>
  <si>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</si>
  <si>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</si>
  <si>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</si>
  <si>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</si>
  <si>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</si>
  <si>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</si>
  <si>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</si>
  <si>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</si>
  <si>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</si>
  <si>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</si>
  <si>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</si>
  <si>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</si>
  <si>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</si>
  <si>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</si>
  <si>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</si>
  <si>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</si>
  <si>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</si>
  <si>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</si>
  <si>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</si>
  <si>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</si>
  <si>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</si>
  <si>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</si>
  <si>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</si>
  <si>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</si>
  <si>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</si>
  <si>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</si>
  <si>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</si>
  <si>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</si>
  <si>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</si>
  <si>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</si>
  <si>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</si>
  <si>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</si>
  <si>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</si>
  <si>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</si>
  <si>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</si>
  <si>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</si>
  <si>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</si>
  <si>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</si>
  <si>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</si>
  <si>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</si>
  <si>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</si>
  <si>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</si>
  <si>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</si>
  <si>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</si>
  <si>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</si>
  <si>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</si>
  <si>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</si>
  <si>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</si>
  <si>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</si>
  <si>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</si>
  <si>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</si>
  <si>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</si>
  <si>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</si>
  <si>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</si>
  <si>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</si>
  <si>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</si>
  <si>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</si>
  <si>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</si>
  <si>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</si>
  <si>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</si>
  <si>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</si>
  <si>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</si>
  <si>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</si>
  <si>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</si>
  <si>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</si>
  <si>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</si>
  <si>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</si>
  <si>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</si>
  <si>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</si>
  <si>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</si>
  <si>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</si>
  <si>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</si>
  <si>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</si>
  <si>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</si>
  <si>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</si>
  <si>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</si>
  <si>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</si>
  <si>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</si>
  <si>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</si>
  <si>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</si>
  <si>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</si>
  <si>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</si>
  <si>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</si>
  <si>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</si>
  <si>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</si>
  <si>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</si>
  <si>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</si>
  <si>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</si>
  <si>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</si>
  <si>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</si>
  <si>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</si>
  <si>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</si>
  <si>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</si>
  <si>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</si>
  <si>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</si>
  <si>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</si>
  <si>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</si>
  <si>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</si>
  <si>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</si>
  <si>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</si>
  <si>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</si>
  <si>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</si>
  <si>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</si>
  <si>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</si>
  <si>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</si>
  <si>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</si>
  <si>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</si>
  <si>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</si>
  <si>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</si>
  <si>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</si>
  <si>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</si>
  <si>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</si>
  <si>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</si>
  <si>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</si>
  <si>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</si>
  <si>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</si>
  <si>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</si>
  <si>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</si>
  <si>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</si>
  <si>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</si>
  <si>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</si>
  <si>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</si>
  <si>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</si>
  <si>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</si>
  <si>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</si>
  <si>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</si>
  <si>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</si>
  <si>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</si>
  <si>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</si>
  <si>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</si>
  <si>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</si>
  <si>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</si>
  <si>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</si>
  <si>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</si>
  <si>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</si>
  <si>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</si>
  <si>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</si>
  <si>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</si>
  <si>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</si>
  <si>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</si>
  <si>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</si>
  <si>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</si>
  <si>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</si>
  <si>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</si>
  <si>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</si>
  <si>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</si>
  <si>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</si>
  <si>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</si>
  <si>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</si>
  <si>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</si>
  <si>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</si>
  <si>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</si>
  <si>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</si>
  <si>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</si>
  <si>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</si>
  <si>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</si>
  <si>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</si>
  <si>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</si>
  <si>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</si>
  <si>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</si>
  <si>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</si>
  <si>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</si>
  <si>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</si>
  <si>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</si>
  <si>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</si>
  <si>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</si>
  <si>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</si>
  <si>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</si>
  <si>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</si>
  <si>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</si>
  <si>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</si>
  <si>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</si>
  <si>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</si>
  <si>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</si>
  <si>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</si>
  <si>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</si>
  <si>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</si>
  <si>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</si>
  <si>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</si>
  <si>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</si>
  <si>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</si>
  <si>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</si>
  <si>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</si>
  <si>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</si>
  <si>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</si>
  <si>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</si>
  <si>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</si>
  <si>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</si>
  <si>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</si>
  <si>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</si>
  <si>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</si>
  <si>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</si>
  <si>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</si>
  <si>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</si>
  <si>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</si>
  <si>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</si>
  <si>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</si>
  <si>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</si>
  <si>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</si>
  <si>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</si>
  <si>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</si>
  <si>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</si>
  <si>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</si>
  <si>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</si>
  <si>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</si>
  <si>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</si>
  <si>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</si>
  <si>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</si>
  <si>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</si>
  <si>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</si>
  <si>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</si>
  <si>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</si>
  <si>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</si>
  <si>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</si>
  <si>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</si>
  <si>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</si>
  <si>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</si>
  <si>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</si>
  <si>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</si>
  <si>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</si>
  <si>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</si>
  <si>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</si>
  <si>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</si>
  <si>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</si>
  <si>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</si>
  <si>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</si>
  <si>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</si>
  <si>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</si>
  <si>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</si>
  <si>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</si>
  <si>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</si>
  <si>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</si>
  <si>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</si>
  <si>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</si>
  <si>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</si>
  <si>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</si>
  <si>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</si>
  <si>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</si>
  <si>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</si>
  <si>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</si>
  <si>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</si>
  <si>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</si>
  <si>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</si>
  <si>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</si>
  <si>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</si>
  <si>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</si>
  <si>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</si>
  <si>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</si>
  <si>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</si>
  <si>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</si>
  <si>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</si>
  <si>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</si>
  <si>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</si>
  <si>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</si>
  <si>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</si>
  <si>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</si>
  <si>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</si>
  <si>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</si>
  <si>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</si>
  <si>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</si>
  <si>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</si>
  <si>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</si>
  <si>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</si>
  <si>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</si>
  <si>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</si>
  <si>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</si>
  <si>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</si>
  <si>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</si>
  <si>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</si>
  <si>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</si>
  <si>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</si>
  <si>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</si>
  <si>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</si>
  <si>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</si>
  <si>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</si>
  <si>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</si>
  <si>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</si>
  <si>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</si>
  <si>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</si>
  <si>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</si>
  <si>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</si>
  <si>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</si>
  <si>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</si>
  <si>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</si>
  <si>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</si>
  <si>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</si>
  <si>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</si>
  <si>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</si>
  <si>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</si>
  <si>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</si>
  <si>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</si>
  <si>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</si>
  <si>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</si>
  <si>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</si>
  <si>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</si>
  <si>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</si>
  <si>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</si>
  <si>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</si>
  <si>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</si>
  <si>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</si>
  <si>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</si>
  <si>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</si>
  <si>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</si>
  <si>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</si>
  <si>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</si>
  <si>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</si>
  <si>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</si>
  <si>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</si>
  <si>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</si>
  <si>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</si>
  <si>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</si>
  <si>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</si>
  <si>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</si>
  <si>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</si>
  <si>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</si>
  <si>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</si>
  <si>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</si>
  <si>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</si>
  <si>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</si>
  <si>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</si>
  <si>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</si>
  <si>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</si>
  <si>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</si>
  <si>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</si>
  <si>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</si>
  <si>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</si>
  <si>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</si>
  <si>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</si>
  <si>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</si>
  <si>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</si>
  <si>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</si>
  <si>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</si>
  <si>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</si>
  <si>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</si>
  <si>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</si>
  <si>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</si>
  <si>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</si>
  <si>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</si>
  <si>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</si>
  <si>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</si>
  <si>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</si>
  <si>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</si>
  <si>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</si>
  <si>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</si>
  <si>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</si>
  <si>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</si>
  <si>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</si>
  <si>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</si>
  <si>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</si>
  <si>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</si>
  <si>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</si>
  <si>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</si>
  <si>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</si>
  <si>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</si>
  <si>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</si>
  <si>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</si>
  <si>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</si>
  <si>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</si>
  <si>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</si>
  <si>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</si>
  <si>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</si>
  <si>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</si>
  <si>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</si>
  <si>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</si>
  <si>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</si>
  <si>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</si>
  <si>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</si>
  <si>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</si>
  <si>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</si>
  <si>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</si>
  <si>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</si>
  <si>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</si>
  <si>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</si>
  <si>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</si>
  <si>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</si>
  <si>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</si>
  <si>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</si>
  <si>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</si>
  <si>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</si>
  <si>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</si>
  <si>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</si>
  <si>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</si>
  <si>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</si>
  <si>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</si>
  <si>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</si>
  <si>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</si>
  <si>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</si>
  <si>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</si>
  <si>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</si>
  <si>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</si>
  <si>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</si>
  <si>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</si>
  <si>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</si>
  <si>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</si>
  <si>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</si>
  <si>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</si>
  <si>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</si>
  <si>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</si>
  <si>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</si>
  <si>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</si>
  <si>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</si>
  <si>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</si>
  <si>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</si>
  <si>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</si>
  <si>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</si>
  <si>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</si>
  <si>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</si>
  <si>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</si>
  <si>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</si>
  <si>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</si>
  <si>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</si>
  <si>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</si>
  <si>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</si>
  <si>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</si>
  <si>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</si>
  <si>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</si>
  <si>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</si>
  <si>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</si>
  <si>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</si>
  <si>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</si>
  <si>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</si>
  <si>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</si>
  <si>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</si>
  <si>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</si>
  <si>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</si>
  <si>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</si>
  <si>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</si>
  <si>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</si>
  <si>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</si>
  <si>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</si>
  <si>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</si>
  <si>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</si>
  <si>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</si>
  <si>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</si>
  <si>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</si>
  <si>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</si>
  <si>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</si>
  <si>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</si>
  <si>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</si>
  <si>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</si>
  <si>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</si>
  <si>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</si>
  <si>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</si>
  <si>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</si>
  <si>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</si>
  <si>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</si>
  <si>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</si>
  <si>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</si>
  <si>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</si>
  <si>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</si>
  <si>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</si>
  <si>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</si>
  <si>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</si>
  <si>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</si>
  <si>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</si>
  <si>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</si>
  <si>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</si>
  <si>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</si>
  <si>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</si>
  <si>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</si>
  <si>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</si>
  <si>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</si>
  <si>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</si>
  <si>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</si>
  <si>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</si>
  <si>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</si>
  <si>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</si>
  <si>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</si>
  <si>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</si>
  <si>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</si>
  <si>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</si>
  <si>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</si>
  <si>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</si>
  <si>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</si>
  <si>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</si>
  <si>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</si>
  <si>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</si>
  <si>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</si>
  <si>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</si>
  <si>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</si>
  <si>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</si>
  <si>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</si>
  <si>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</si>
  <si>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</si>
  <si>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</si>
  <si>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</si>
  <si>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</si>
  <si>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</si>
  <si>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</si>
  <si>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</si>
  <si>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</si>
  <si>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</si>
  <si>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</si>
  <si>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</si>
  <si>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</si>
  <si>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</si>
  <si>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</si>
  <si>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</si>
  <si>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</si>
  <si>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</si>
  <si>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</si>
  <si>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</si>
  <si>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</si>
  <si>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</si>
  <si>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</si>
  <si>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</si>
  <si>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</si>
  <si>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</si>
  <si>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</si>
  <si>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</si>
  <si>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</si>
  <si>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</si>
  <si>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</si>
  <si>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</si>
  <si>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</si>
  <si>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</si>
  <si>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</si>
  <si>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</si>
  <si>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</si>
  <si>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</si>
  <si>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</si>
  <si>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</si>
  <si>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</si>
  <si>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</si>
  <si>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</si>
  <si>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</si>
  <si>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</si>
  <si>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</si>
  <si>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</si>
  <si>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</si>
  <si>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</si>
  <si>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</si>
  <si>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</si>
  <si>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</si>
  <si>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</si>
  <si>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</si>
  <si>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</si>
  <si>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</si>
  <si>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</si>
  <si>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</si>
  <si>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</si>
  <si>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</si>
  <si>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</si>
  <si>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</si>
  <si>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</si>
  <si>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</si>
  <si>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</si>
  <si>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</si>
  <si>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</si>
  <si>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</si>
  <si>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</si>
  <si>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</si>
  <si>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</si>
  <si>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</si>
  <si>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</si>
  <si>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</si>
  <si>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</si>
  <si>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</si>
  <si>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</si>
  <si>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</si>
  <si>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</si>
  <si>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</si>
  <si>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</si>
  <si>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</si>
  <si>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</si>
  <si>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</si>
  <si>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</si>
  <si>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</si>
  <si>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</si>
  <si>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</si>
  <si>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</si>
  <si>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</si>
  <si>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</si>
  <si>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</si>
  <si>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</si>
  <si>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</si>
  <si>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</si>
  <si>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</si>
  <si>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</si>
  <si>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</si>
  <si>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</si>
  <si>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</si>
  <si>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</si>
  <si>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</si>
  <si>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</si>
  <si>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</si>
  <si>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</si>
  <si>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</si>
  <si>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</si>
  <si>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</si>
  <si>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</si>
  <si>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</si>
  <si>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</si>
  <si>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</si>
  <si>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</si>
  <si>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</si>
  <si>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</si>
  <si>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</si>
  <si>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</si>
  <si>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</si>
  <si>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</si>
  <si>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</si>
  <si>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</si>
  <si>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</si>
  <si>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</si>
  <si>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</si>
  <si>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</si>
  <si>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</si>
  <si>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</si>
  <si>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</si>
  <si>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</si>
  <si>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</si>
  <si>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</si>
  <si>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</si>
  <si>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</si>
  <si>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</si>
  <si>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</si>
  <si>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</si>
  <si>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</si>
  <si>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</si>
  <si>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</si>
  <si>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</si>
  <si>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</si>
  <si>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</si>
  <si>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</si>
  <si>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</si>
  <si>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</si>
  <si>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</si>
  <si>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</si>
  <si>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</si>
  <si>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</si>
  <si>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</si>
  <si>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</si>
  <si>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</si>
  <si>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</si>
  <si>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</si>
  <si>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</si>
  <si>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</si>
  <si>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</si>
  <si>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</si>
  <si>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</si>
  <si>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</si>
  <si>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</si>
  <si>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</si>
  <si>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</si>
  <si>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</si>
  <si>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</si>
  <si>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</si>
  <si>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</si>
  <si>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</si>
  <si>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</si>
  <si>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</si>
  <si>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</si>
  <si>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</si>
  <si>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</si>
  <si>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</si>
  <si>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</si>
  <si>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</si>
  <si>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</si>
  <si>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</si>
  <si>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</si>
  <si>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</si>
  <si>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</si>
  <si>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</si>
  <si>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</si>
  <si>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</si>
  <si>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</si>
  <si>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</si>
  <si>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</si>
  <si>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</si>
  <si>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</si>
  <si>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</si>
  <si>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</si>
  <si>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</si>
  <si>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</si>
  <si>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</si>
  <si>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</si>
  <si>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</si>
  <si>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</si>
  <si>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</si>
  <si>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</si>
  <si>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</si>
  <si>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</si>
  <si>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</si>
  <si>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</si>
  <si>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</si>
  <si>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</si>
  <si>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</si>
  <si>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</si>
  <si>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</si>
  <si>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</si>
  <si>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</si>
  <si>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</si>
  <si>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</si>
  <si>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</si>
  <si>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</si>
  <si>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</si>
  <si>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</si>
  <si>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</si>
  <si>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</si>
  <si>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</si>
  <si>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</si>
  <si>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</si>
  <si>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</si>
  <si>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</si>
  <si>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</si>
  <si>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</si>
  <si>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</si>
  <si>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</si>
  <si>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</si>
  <si>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</si>
  <si>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</si>
  <si>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</si>
  <si>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</si>
  <si>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</si>
  <si>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</si>
  <si>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</si>
  <si>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</si>
  <si>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</si>
  <si>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</si>
  <si>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</si>
  <si>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</si>
  <si>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</si>
  <si>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</si>
  <si>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</si>
  <si>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</si>
  <si>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</si>
  <si>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</si>
  <si>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</si>
  <si>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</si>
  <si>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</si>
  <si>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</si>
  <si>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</si>
  <si>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</si>
  <si>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</si>
  <si>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</si>
  <si>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</si>
  <si>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</si>
  <si>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</si>
  <si>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</si>
  <si>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</si>
  <si>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</si>
  <si>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</si>
  <si>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</si>
  <si>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</si>
  <si>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</si>
  <si>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</si>
  <si>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</si>
  <si>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</si>
  <si>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</si>
  <si>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</si>
  <si>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</si>
  <si>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</si>
  <si>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</si>
  <si>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</si>
  <si>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</si>
  <si>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</si>
  <si>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</si>
  <si>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</si>
  <si>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</si>
  <si>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</si>
  <si>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</si>
  <si>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</si>
  <si>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</si>
  <si>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</si>
  <si>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</si>
  <si>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</si>
  <si>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</si>
  <si>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</si>
  <si>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</si>
  <si>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</si>
  <si>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</si>
  <si>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</si>
  <si>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</si>
  <si>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</si>
  <si>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</si>
  <si>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</si>
  <si>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</si>
  <si>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</si>
  <si>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</si>
  <si>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</si>
  <si>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</si>
  <si>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</si>
  <si>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</si>
  <si>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</si>
  <si>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</si>
  <si>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</si>
  <si>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</si>
  <si>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</si>
  <si>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</si>
  <si>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</si>
  <si>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</si>
  <si>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</si>
  <si>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</si>
  <si>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</si>
  <si>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</si>
  <si>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</si>
  <si>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</si>
  <si>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</si>
  <si>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</si>
  <si>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</si>
  <si>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</si>
  <si>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</si>
  <si>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</si>
  <si>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</si>
  <si>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</si>
  <si>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</si>
  <si>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</si>
  <si>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</si>
  <si>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</si>
  <si>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</si>
  <si>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</si>
  <si>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</si>
  <si>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</si>
  <si>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</si>
  <si>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</si>
  <si>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</si>
  <si>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</si>
  <si>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</si>
  <si>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</si>
  <si>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</si>
  <si>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</si>
  <si>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</si>
  <si>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</si>
  <si>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</si>
  <si>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</si>
  <si>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</si>
  <si>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</si>
  <si>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</si>
  <si>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</si>
  <si>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</si>
  <si>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</si>
  <si>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</si>
  <si>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</si>
  <si>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</si>
  <si>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</si>
  <si>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</si>
  <si>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</si>
  <si>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</si>
  <si>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</si>
  <si>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</si>
  <si>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</si>
  <si>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</si>
  <si>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</si>
  <si>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</si>
  <si>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</si>
  <si>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</si>
  <si>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</si>
  <si>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</si>
  <si>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</si>
  <si>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</si>
  <si>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</si>
  <si>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</si>
  <si>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</si>
  <si>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</si>
  <si>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</si>
  <si>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</si>
  <si>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</si>
  <si>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</si>
  <si>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</si>
  <si>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</si>
  <si>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</si>
  <si>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</si>
  <si>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</si>
  <si>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</si>
  <si>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</si>
  <si>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</si>
  <si>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</si>
  <si>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</si>
  <si>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</si>
  <si>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</si>
  <si>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</si>
  <si>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</si>
  <si>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</si>
  <si>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</si>
  <si>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</si>
  <si>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</si>
  <si>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</si>
  <si>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</si>
  <si>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</si>
  <si>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</si>
  <si>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</si>
  <si>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</si>
  <si>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</si>
  <si>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</si>
  <si>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</si>
  <si>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</si>
  <si>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</si>
  <si>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</si>
  <si>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</si>
  <si>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</si>
  <si>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</si>
  <si>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</si>
  <si>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</si>
  <si>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</si>
  <si>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</si>
  <si>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</si>
  <si>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</si>
  <si>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</si>
  <si>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</si>
  <si>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</si>
  <si>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</si>
  <si>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</si>
  <si>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</si>
  <si>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</si>
  <si>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</si>
  <si>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</si>
  <si>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</si>
  <si>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</si>
  <si>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</si>
  <si>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</si>
  <si>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</si>
  <si>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</si>
  <si>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</si>
  <si>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</si>
  <si>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</si>
  <si>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</si>
  <si>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</si>
  <si>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</si>
  <si>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</si>
  <si>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</si>
  <si>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</si>
  <si>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</si>
  <si>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</si>
  <si>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</si>
  <si>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</si>
  <si>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</si>
  <si>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</si>
  <si>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</si>
  <si>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</si>
  <si>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</si>
  <si>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</si>
  <si>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</si>
  <si>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</si>
  <si>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</si>
  <si>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</si>
  <si>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</si>
  <si>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</si>
  <si>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</si>
  <si>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</si>
  <si>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</si>
  <si>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</si>
  <si>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</si>
  <si>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</si>
  <si>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</si>
  <si>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</si>
  <si>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</si>
  <si>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</si>
  <si>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</si>
  <si>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</si>
  <si>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</si>
  <si>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</si>
  <si>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</si>
  <si>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</si>
  <si>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</si>
  <si>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</si>
  <si>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</si>
  <si>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</si>
  <si>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</si>
  <si>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</si>
  <si>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</si>
  <si>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</si>
  <si>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</si>
  <si>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</si>
  <si>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</si>
  <si>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</si>
  <si>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</si>
  <si>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</si>
  <si>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</si>
  <si>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</si>
  <si>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</si>
  <si>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</si>
  <si>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</si>
  <si>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</si>
  <si>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</si>
  <si>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</si>
  <si>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</si>
  <si>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</si>
  <si>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</si>
  <si>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</si>
  <si>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</si>
  <si>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</si>
  <si>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</si>
  <si>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</si>
  <si>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</si>
  <si>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</si>
  <si>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</si>
  <si>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</si>
  <si>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</si>
  <si>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</si>
  <si>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</si>
  <si>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</si>
  <si>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</si>
  <si>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</si>
  <si>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</si>
  <si>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</si>
  <si>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</si>
  <si>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</si>
  <si>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</si>
  <si>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</si>
  <si>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</si>
  <si>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</si>
  <si>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</si>
  <si>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</si>
  <si>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</si>
  <si>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</si>
  <si>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</si>
  <si>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</si>
  <si>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</si>
  <si>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</si>
  <si>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</si>
  <si>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</si>
  <si>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</si>
  <si>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</si>
  <si>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</si>
  <si>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</si>
  <si>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</si>
  <si>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</si>
  <si>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</si>
  <si>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</si>
  <si>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</si>
  <si>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</si>
  <si>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</si>
  <si>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</si>
  <si>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</si>
  <si>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</si>
  <si>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</si>
  <si>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</si>
  <si>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</si>
  <si>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</si>
  <si>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</si>
  <si>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</si>
  <si>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</si>
  <si>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</si>
  <si>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</si>
  <si>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</si>
  <si>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</si>
  <si>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</si>
  <si>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</si>
  <si>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</si>
  <si>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</si>
  <si>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</si>
  <si>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</si>
  <si>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</si>
  <si>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</si>
  <si>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</si>
  <si>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</si>
  <si>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</si>
  <si>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</si>
  <si>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</si>
  <si>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</si>
  <si>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</si>
  <si>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</si>
  <si>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</si>
  <si>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</si>
  <si>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</si>
  <si>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</si>
  <si>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</si>
  <si>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</si>
  <si>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</si>
  <si>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</si>
  <si>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</si>
  <si>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</si>
  <si>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</si>
  <si>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</si>
  <si>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</si>
  <si>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</si>
  <si>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</si>
  <si>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</si>
  <si>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</si>
  <si>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</si>
  <si>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</si>
  <si>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</si>
  <si>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</si>
  <si>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</si>
  <si>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</si>
  <si>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</si>
  <si>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</si>
  <si>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</si>
  <si>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</si>
  <si>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</si>
  <si>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</si>
  <si>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</si>
  <si>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</si>
  <si>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</si>
  <si>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</si>
  <si>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</si>
  <si>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</si>
  <si>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</si>
  <si>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</si>
  <si>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</si>
  <si>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</si>
  <si>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</si>
  <si>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</si>
  <si>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</si>
  <si>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</si>
  <si>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</si>
  <si>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</si>
  <si>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</si>
  <si>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</si>
  <si>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</si>
  <si>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</si>
  <si>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</si>
  <si>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</si>
  <si>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</si>
  <si>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</si>
  <si>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</si>
  <si>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</si>
  <si>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</si>
  <si>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</si>
  <si>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</si>
  <si>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</si>
  <si>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</si>
  <si>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</si>
  <si>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</si>
  <si>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</si>
  <si>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</si>
  <si>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</si>
  <si>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</si>
  <si>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</si>
  <si>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</si>
  <si>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</si>
  <si>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</si>
  <si>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</si>
  <si>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</si>
  <si>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</si>
  <si>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</si>
  <si>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</si>
  <si>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</si>
  <si>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</si>
  <si>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</si>
  <si>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</si>
  <si>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</si>
  <si>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</si>
  <si>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</si>
  <si>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</si>
  <si>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</si>
  <si>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</si>
  <si>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</si>
  <si>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</si>
  <si>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</si>
  <si>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</si>
  <si>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</si>
  <si>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</si>
  <si>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</si>
  <si>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</si>
  <si>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</si>
  <si>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</si>
  <si>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</si>
  <si>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</si>
  <si>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</si>
  <si>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</si>
  <si>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</si>
  <si>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</si>
  <si>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</si>
  <si>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</si>
  <si>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</si>
  <si>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</si>
  <si>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</si>
  <si>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</si>
  <si>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</si>
  <si>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</si>
  <si>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</si>
  <si>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</si>
  <si>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</si>
  <si>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</si>
  <si>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</si>
  <si>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</si>
  <si>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</si>
  <si>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</si>
  <si>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</si>
  <si>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</si>
  <si>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</si>
  <si>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</si>
  <si>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</si>
  <si>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</si>
  <si>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</si>
  <si>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</si>
  <si>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</si>
  <si>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</si>
  <si>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</si>
  <si>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</si>
  <si>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</si>
  <si>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</si>
  <si>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</si>
  <si>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</si>
  <si>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</si>
  <si>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</si>
  <si>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</si>
  <si>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</si>
  <si>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</si>
  <si>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</si>
  <si>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</si>
  <si>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</si>
  <si>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</si>
  <si>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</si>
  <si>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</si>
  <si>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</si>
  <si>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</si>
  <si>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</si>
  <si>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</si>
  <si>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</si>
  <si>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</si>
  <si>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</si>
  <si>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</si>
  <si>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</si>
  <si>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</si>
  <si>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</si>
  <si>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</si>
  <si>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</si>
  <si>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</si>
  <si>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</si>
  <si>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</si>
  <si>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</si>
  <si>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</si>
  <si>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</si>
  <si>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</si>
  <si>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</si>
  <si>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</si>
  <si>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</si>
  <si>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</si>
  <si>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</si>
  <si>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</si>
  <si>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</si>
  <si>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</si>
  <si>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</si>
  <si>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</si>
  <si>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</si>
  <si>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</si>
  <si>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</si>
  <si>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</si>
  <si>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</si>
  <si>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</si>
  <si>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</si>
  <si>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</si>
  <si>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</si>
  <si>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</si>
  <si>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</si>
  <si>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</si>
  <si>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</si>
  <si>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</si>
  <si>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</si>
  <si>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</si>
  <si>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</si>
  <si>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</si>
  <si>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</si>
  <si>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</si>
  <si>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</si>
  <si>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</si>
  <si>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</si>
  <si>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</si>
  <si>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</si>
  <si>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</si>
  <si>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</si>
  <si>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</si>
  <si>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</si>
  <si>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</si>
  <si>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</si>
  <si>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</si>
  <si>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</si>
  <si>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</si>
  <si>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</si>
  <si>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</si>
  <si>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</si>
  <si>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</si>
  <si>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</si>
  <si>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</si>
  <si>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</si>
  <si>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</si>
  <si>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</si>
  <si>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</si>
  <si>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</si>
  <si>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</si>
  <si>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</si>
  <si>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</si>
  <si>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</si>
  <si>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</si>
  <si>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</si>
  <si>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</si>
  <si>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</si>
  <si>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</si>
  <si>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</si>
  <si>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</si>
  <si>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</si>
  <si>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</si>
  <si>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</si>
  <si>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</si>
  <si>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</si>
  <si>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</si>
  <si>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</si>
  <si>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</si>
  <si>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</si>
  <si>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</si>
  <si>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</si>
  <si>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</si>
  <si>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</si>
  <si>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</si>
  <si>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</si>
  <si>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</si>
  <si>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</si>
  <si>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</si>
  <si>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</si>
  <si>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</si>
  <si>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</si>
  <si>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</si>
  <si>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</si>
  <si>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</si>
  <si>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</si>
  <si>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</si>
  <si>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</si>
  <si>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</si>
  <si>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</si>
  <si>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</si>
  <si>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</si>
  <si>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</si>
  <si>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</si>
  <si>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</si>
  <si>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</si>
  <si>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</si>
  <si>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</si>
  <si>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</si>
  <si>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</si>
  <si>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</si>
  <si>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</si>
  <si>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</si>
  <si>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</si>
  <si>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</si>
  <si>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</si>
  <si>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</si>
  <si>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</si>
  <si>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</si>
  <si>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</si>
  <si>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</si>
  <si>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</si>
  <si>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</si>
  <si>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</si>
  <si>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</si>
  <si>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</si>
  <si>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</si>
  <si>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</si>
  <si>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</si>
  <si>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</si>
  <si>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</si>
  <si>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</si>
  <si>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</si>
  <si>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</si>
  <si>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</si>
  <si>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</si>
  <si>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</si>
  <si>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</si>
  <si>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</si>
  <si>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</si>
  <si>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</si>
  <si>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</si>
  <si>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</si>
  <si>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</si>
  <si>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</si>
  <si>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</si>
  <si>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</si>
  <si>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</si>
  <si>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</si>
  <si>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</si>
  <si>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</si>
  <si>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</si>
  <si>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</si>
  <si>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</si>
  <si>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</si>
  <si>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</si>
  <si>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</si>
  <si>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</si>
  <si>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</si>
  <si>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</si>
  <si>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</si>
  <si>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</si>
  <si>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</si>
  <si>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</si>
  <si>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</si>
  <si>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</si>
  <si>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</si>
  <si>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</si>
  <si>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</si>
  <si>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</si>
  <si>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</si>
  <si>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</si>
  <si>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</si>
  <si>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</si>
  <si>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</si>
  <si>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</si>
  <si>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</si>
  <si>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</si>
  <si>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</si>
  <si>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</si>
  <si>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</si>
  <si>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</si>
  <si>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</si>
  <si>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</si>
  <si>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</si>
  <si>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</si>
  <si>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</si>
  <si>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</si>
  <si>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</si>
  <si>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</si>
  <si>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</si>
  <si>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</si>
  <si>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</si>
  <si>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</si>
  <si>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</si>
  <si>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</si>
  <si>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</si>
  <si>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</si>
  <si>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</si>
  <si>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</si>
  <si>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</si>
  <si>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</si>
  <si>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</si>
  <si>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</si>
  <si>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</si>
  <si>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</si>
  <si>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</si>
  <si>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</si>
  <si>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</si>
  <si>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</si>
  <si>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</si>
  <si>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</si>
  <si>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</si>
  <si>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</si>
  <si>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</si>
  <si>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</si>
  <si>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</si>
  <si>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</si>
  <si>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</si>
  <si>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</si>
  <si>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</si>
  <si>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</si>
  <si>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</si>
  <si>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</si>
  <si>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</si>
  <si>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</si>
  <si>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</si>
  <si>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</si>
  <si>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</si>
  <si>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</si>
  <si>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</si>
  <si>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</si>
  <si>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</si>
  <si>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</si>
  <si>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</si>
  <si>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</si>
  <si>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</si>
  <si>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</si>
  <si>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</si>
  <si>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</si>
  <si>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</si>
  <si>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</si>
  <si>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</si>
  <si>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</si>
  <si>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</si>
  <si>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</si>
  <si>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</si>
  <si>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</si>
  <si>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</si>
  <si>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</si>
  <si>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</si>
  <si>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</si>
  <si>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</si>
  <si>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</si>
  <si>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</si>
  <si>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</si>
  <si>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</si>
  <si>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</si>
  <si>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</si>
  <si>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</si>
  <si>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</si>
  <si>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</si>
  <si>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</si>
  <si>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</si>
  <si>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</si>
  <si>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</si>
  <si>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</si>
  <si>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</si>
  <si>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</si>
  <si>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</si>
  <si>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</si>
  <si>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</si>
  <si>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</si>
  <si>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</si>
  <si>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</si>
  <si>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</si>
  <si>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</si>
  <si>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</si>
  <si>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</si>
  <si>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</si>
  <si>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</si>
  <si>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</si>
  <si>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</si>
  <si>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</si>
  <si>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</si>
  <si>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</si>
  <si>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</si>
  <si>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</si>
  <si>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</si>
  <si>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</si>
  <si>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</si>
  <si>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</si>
  <si>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</si>
  <si>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</si>
  <si>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</si>
  <si>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 b</t>
  </si>
  <si>
    <t>Name</t>
  </si>
  <si>
    <t>Blurb</t>
  </si>
  <si>
    <t xml:space="preserve">Goal </t>
  </si>
  <si>
    <t>Pledged</t>
  </si>
  <si>
    <t>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</si>
  <si>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</si>
  <si>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</si>
  <si>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</si>
  <si>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</si>
  <si>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</si>
  <si>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</si>
  <si>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</si>
  <si>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Dev. Goal</t>
  </si>
  <si>
    <t>UQ of Goal</t>
  </si>
  <si>
    <t>LQ of Goal</t>
  </si>
  <si>
    <t>UQ of Pledged</t>
  </si>
  <si>
    <t>Standard Dev. Pledged</t>
  </si>
  <si>
    <t>LQ of Pledged</t>
  </si>
  <si>
    <t>IQR of Pledged</t>
  </si>
  <si>
    <t xml:space="preserve">IQR of Pledged </t>
  </si>
  <si>
    <t xml:space="preserve">      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</si>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</sst>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65" fontId="0" fillId="0" borderId="0" xfId="1" applyNumberFormat="1" applyFont="1"/>
    <xf numFmtId="165" fontId="0" fillId="0" borderId="0" xfId="0" applyNumberFormat="1"/>
    <xf numFmtId="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6"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Parent</a:t>
            </a:r>
            <a:r>
              <a:rPr lang="en-US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317562675355234"/>
          <c:y val="0.10791600927831015"/>
        </c:manualLayout>
      </c:layout>
      <c:overlay val="1"/>
      <c:spPr>
        <a:solidFill>
          <a:schemeClr val="accent2"/>
        </a:solidFill>
        <a:ln w="12700" cap="flat" cmpd="sng" algn="ctr">
          <a:solidFill>
            <a:schemeClr val="accent2">
              <a:shade val="50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4-4B02-B1D1-3FC28A08FD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4-4B02-B1D1-3FC28A08FD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4-4B02-B1D1-3FC28A08FD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4-4B02-B1D1-3FC28A08F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940728"/>
        <c:axId val="584941688"/>
      </c:barChart>
      <c:catAx>
        <c:axId val="58494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41688"/>
        <c:crosses val="autoZero"/>
        <c:auto val="1"/>
        <c:lblAlgn val="ctr"/>
        <c:lblOffset val="100"/>
        <c:noMultiLvlLbl val="0"/>
      </c:catAx>
      <c:valAx>
        <c:axId val="58494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4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[Kickstarter_Challenge12.xlsx]Outcomes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Outcomes Based on Start date 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E-418D-B9FB-22F7B9AC5C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E-418D-B9FB-22F7B9AC5C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0E-418D-B9FB-22F7B9AC5C7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0E-418D-B9FB-22F7B9AC5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533960"/>
        <c:axId val="578534920"/>
      </c:lineChart>
      <c:catAx>
        <c:axId val="57853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34920"/>
        <c:crosses val="autoZero"/>
        <c:auto val="1"/>
        <c:lblAlgn val="ctr"/>
        <c:lblOffset val="100"/>
        <c:noMultiLvlLbl val="0"/>
      </c:catAx>
      <c:valAx>
        <c:axId val="57853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3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[Kickstarter_Challenge12.xlsx]Theater Outcomes by Launch!PivotTable2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1845911949685536"/>
          <c:y val="0.195210428095166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Launch'!$A$6:$A$18</c:f>
              <c:strCache>
                <c:ptCount val="12"/>
                <c:pt idx="0">
                  <c:v>       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E-4580-AE57-4587BEF93936}"/>
            </c:ext>
          </c:extLst>
        </c:ser>
        <c:ser>
          <c:idx val="1"/>
          <c:order val="1"/>
          <c:tx>
            <c:strRef>
              <c:f>'Theater Outcomes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Launch'!$A$6:$A$18</c:f>
              <c:strCache>
                <c:ptCount val="12"/>
                <c:pt idx="0">
                  <c:v>       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E-4580-AE57-4587BEF93936}"/>
            </c:ext>
          </c:extLst>
        </c:ser>
        <c:ser>
          <c:idx val="2"/>
          <c:order val="2"/>
          <c:tx>
            <c:strRef>
              <c:f>'Theater Outcomes by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Launch'!$A$6:$A$18</c:f>
              <c:strCache>
                <c:ptCount val="12"/>
                <c:pt idx="0">
                  <c:v>       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7E-4580-AE57-4587BEF93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881720"/>
        <c:axId val="516884600"/>
      </c:lineChart>
      <c:catAx>
        <c:axId val="51688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84600"/>
        <c:crosses val="autoZero"/>
        <c:auto val="1"/>
        <c:lblAlgn val="ctr"/>
        <c:lblOffset val="100"/>
        <c:noMultiLvlLbl val="0"/>
      </c:catAx>
      <c:valAx>
        <c:axId val="51688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8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76</c:v>
              </c:pt>
              <c:pt idx="1">
                <c:v>73</c:v>
              </c:pt>
              <c:pt idx="2">
                <c:v>55</c:v>
              </c:pt>
              <c:pt idx="3">
                <c:v>54</c:v>
              </c:pt>
              <c:pt idx="4">
                <c:v>50</c:v>
              </c:pt>
              <c:pt idx="5">
                <c:v>45</c:v>
              </c:pt>
              <c:pt idx="6">
                <c:v>20</c:v>
              </c:pt>
              <c:pt idx="7">
                <c:v>27</c:v>
              </c:pt>
              <c:pt idx="8">
                <c:v>67</c:v>
              </c:pt>
              <c:pt idx="9">
                <c:v>67</c:v>
              </c:pt>
              <c:pt idx="10">
                <c:v>0</c:v>
              </c:pt>
              <c:pt idx="11">
                <c:v>17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394-4052-A3FD-E51AC259FFDA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24</c:v>
              </c:pt>
              <c:pt idx="1">
                <c:v>27</c:v>
              </c:pt>
              <c:pt idx="2">
                <c:v>45</c:v>
              </c:pt>
              <c:pt idx="3">
                <c:v>46</c:v>
              </c:pt>
              <c:pt idx="4">
                <c:v>50</c:v>
              </c:pt>
              <c:pt idx="5">
                <c:v>55</c:v>
              </c:pt>
              <c:pt idx="6">
                <c:v>80</c:v>
              </c:pt>
              <c:pt idx="7">
                <c:v>73</c:v>
              </c:pt>
              <c:pt idx="8">
                <c:v>33</c:v>
              </c:pt>
              <c:pt idx="9">
                <c:v>33</c:v>
              </c:pt>
              <c:pt idx="10">
                <c:v>100</c:v>
              </c:pt>
              <c:pt idx="11">
                <c:v>83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394-4052-A3FD-E51AC259FFDA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7394-4052-A3FD-E51AC259F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94840"/>
        <c:axId val="771693240"/>
      </c:lineChart>
      <c:catAx>
        <c:axId val="77169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93240"/>
        <c:crosses val="autoZero"/>
        <c:auto val="1"/>
        <c:lblAlgn val="ctr"/>
        <c:lblOffset val="100"/>
        <c:noMultiLvlLbl val="0"/>
      </c:catAx>
      <c:valAx>
        <c:axId val="77169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9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[Kickstarter_Challenge12.xlsx]Subcategory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B-421C-B49A-8343B153E76E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B-421C-B49A-8343B153E76E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B-421C-B49A-8343B153E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5607992"/>
        <c:axId val="575603832"/>
      </c:barChart>
      <c:catAx>
        <c:axId val="57560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03832"/>
        <c:crosses val="autoZero"/>
        <c:auto val="1"/>
        <c:lblAlgn val="ctr"/>
        <c:lblOffset val="100"/>
        <c:noMultiLvlLbl val="0"/>
      </c:catAx>
      <c:valAx>
        <c:axId val="57560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0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4761</xdr:rowOff>
    </xdr:from>
    <xdr:to>
      <xdr:col>6</xdr:col>
      <xdr:colOff>19050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5064D-DCDA-4CB2-8269-B8288A7E8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9525</xdr:rowOff>
    </xdr:from>
    <xdr:to>
      <xdr:col>6</xdr:col>
      <xdr:colOff>47625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C4FD0-D828-4416-8DB6-040D6C330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14286</xdr:rowOff>
    </xdr:from>
    <xdr:to>
      <xdr:col>5</xdr:col>
      <xdr:colOff>38100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A74AE-418B-4DCB-91A5-C7511007C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190499</xdr:rowOff>
    </xdr:from>
    <xdr:to>
      <xdr:col>7</xdr:col>
      <xdr:colOff>1219200</xdr:colOff>
      <xdr:row>30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B8731-A14F-4374-97AF-107100FBC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3</xdr:row>
      <xdr:rowOff>4762</xdr:rowOff>
    </xdr:from>
    <xdr:to>
      <xdr:col>15</xdr:col>
      <xdr:colOff>9524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9CF3B-7672-4270-B511-A47B9F304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Greer" refreshedDate="44446.213267129628" createdVersion="7" refreshedVersion="7" minRefreshableVersion="3" recordCount="4114" xr:uid="{ADDFE137-70E1-49B2-825C-B73E519A01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Greer" refreshedDate="44446.460702199074" createdVersion="7" refreshedVersion="7" minRefreshableVersion="3" recordCount="4114" xr:uid="{3300F368-4E9B-4F76-83F5-26573753B1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Greer" refreshedDate="44449.843939583334" createdVersion="7" refreshedVersion="7" minRefreshableVersion="3" recordCount="4114" xr:uid="{CC59560F-34C7-4FB2-9A7B-702727E23F8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Date="1" containsMixedTypes="1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s v="n b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4914F-0215-4785-8BAF-32511A1B4285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5">
    <format dxfId="15">
      <pivotArea dataOnly="0" labelOnly="1" fieldPosition="0">
        <references count="1">
          <reference field="5" count="1">
            <x v="1"/>
          </reference>
        </references>
      </pivotArea>
    </format>
    <format dxfId="14">
      <pivotArea dataOnly="0" labelOnly="1" fieldPosition="0">
        <references count="1">
          <reference field="5" count="1">
            <x v="1"/>
          </reference>
        </references>
      </pivotArea>
    </format>
    <format dxfId="13">
      <pivotArea dataOnly="0" labelOnly="1" fieldPosition="0">
        <references count="1">
          <reference field="5" count="1">
            <x v="2"/>
          </reference>
        </references>
      </pivotArea>
    </format>
    <format dxfId="12">
      <pivotArea dataOnly="0" labelOnly="1" fieldPosition="0">
        <references count="1">
          <reference field="5" count="1">
            <x v="0"/>
          </reference>
        </references>
      </pivotArea>
    </format>
    <format dxfId="11">
      <pivotArea dataOnly="0" labelOnly="1" fieldPosition="0">
        <references count="1">
          <reference field="5" count="1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82397-D12D-4C09-86CF-4411FA8D1022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2E0ED-03E9-451F-B8D7-1CCD7E535E9B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n="       "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D7992-3484-40EB-AEF4-837035452023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4">
    <format dxfId="3">
      <pivotArea dataOnly="0" labelOnly="1" fieldPosition="0">
        <references count="1">
          <reference field="5" count="1">
            <x v="0"/>
          </reference>
        </references>
      </pivotArea>
    </format>
    <format dxfId="2">
      <pivotArea dataOnly="0" labelOnly="1" fieldPosition="0">
        <references count="1">
          <reference field="5" count="1">
            <x v="1"/>
          </reference>
        </references>
      </pivotArea>
    </format>
    <format dxfId="1">
      <pivotArea dataOnly="0" labelOnly="1" fieldPosition="0">
        <references count="1">
          <reference field="5" count="1">
            <x v="2"/>
          </reference>
        </references>
      </pivotArea>
    </format>
    <format dxfId="0">
      <pivotArea dataOnly="0" labelOnly="1" fieldPosition="0">
        <references count="1">
          <reference field="5" count="1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CEA9-2114-4871-A1D6-DBA373EA3E58}">
  <dimension ref="A1:F6"/>
  <sheetViews>
    <sheetView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s="14" t="s">
        <v>8219</v>
      </c>
      <c r="C4" s="14" t="s">
        <v>8220</v>
      </c>
      <c r="D4" s="14" t="s">
        <v>8221</v>
      </c>
      <c r="E4" s="1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13BE-2BC2-4D1D-9709-CA9C2F961ED8}">
  <dimension ref="A1:F18"/>
  <sheetViews>
    <sheetView topLeftCell="A13"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8376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8378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8368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8369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8371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D6305-35E2-4C52-9A83-9859AED2C02C}">
  <dimension ref="A1:E18"/>
  <sheetViews>
    <sheetView topLeftCell="A10"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18" bestFit="1" customWidth="1"/>
    <col min="9" max="9" width="23" bestFit="1" customWidth="1"/>
    <col min="10" max="10" width="17.57031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8401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8376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8378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FF61-134A-4A16-BF10-8EC16550F680}">
  <dimension ref="A1:H13"/>
  <sheetViews>
    <sheetView topLeftCell="A2" workbookViewId="0">
      <selection activeCell="F21" sqref="F21"/>
    </sheetView>
  </sheetViews>
  <sheetFormatPr defaultRowHeight="15" x14ac:dyDescent="0.25"/>
  <cols>
    <col min="1" max="1" width="19.28515625" customWidth="1"/>
    <col min="2" max="2" width="17.5703125" customWidth="1"/>
    <col min="3" max="3" width="18.5703125" customWidth="1"/>
    <col min="4" max="4" width="21.42578125" customWidth="1"/>
    <col min="5" max="5" width="14.5703125" customWidth="1"/>
    <col min="6" max="6" width="20.140625" style="20" customWidth="1"/>
    <col min="7" max="7" width="17" customWidth="1"/>
    <col min="8" max="8" width="18.42578125" customWidth="1"/>
  </cols>
  <sheetData>
    <row r="1" spans="1:8" x14ac:dyDescent="0.25">
      <c r="A1" t="s">
        <v>8402</v>
      </c>
      <c r="B1" t="s">
        <v>8403</v>
      </c>
      <c r="C1" t="s">
        <v>8404</v>
      </c>
      <c r="D1" t="s">
        <v>8405</v>
      </c>
      <c r="E1" t="s">
        <v>8406</v>
      </c>
      <c r="F1" s="20" t="s">
        <v>8407</v>
      </c>
      <c r="G1" t="s">
        <v>8408</v>
      </c>
      <c r="H1" t="s">
        <v>8409</v>
      </c>
    </row>
    <row r="2" spans="1:8" x14ac:dyDescent="0.25">
      <c r="A2" t="s">
        <v>8410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8411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0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8412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0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8413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0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8414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0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8415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0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8416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0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8417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0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8418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8419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0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8420</v>
      </c>
      <c r="B12">
        <f>COUNTIFS(Kickstarter!D:D,"&gt;=45000",Kickstarter!D:D,"&lt;=14999",Kickstarter!F:F,"Successful",Kickstarter!R:R,"Plays")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0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8421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0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3" topLeftCell="Q127" activePane="bottomRight" state="frozen"/>
      <selection pane="topRight" activeCell="D1" sqref="D1"/>
      <selection pane="bottomLeft" activeCell="A4" sqref="A4"/>
      <selection pane="bottomRight"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" customWidth="1"/>
    <col min="16" max="16" width="16.85546875" customWidth="1"/>
    <col min="17" max="17" width="29.5703125" customWidth="1"/>
    <col min="18" max="18" width="23.85546875" customWidth="1"/>
    <col min="19" max="19" width="37" customWidth="1"/>
    <col min="20" max="20" width="24.5703125" customWidth="1"/>
    <col min="21" max="21" width="19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 t="s">
        <v>8380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ref="T4:T66" si="4">(((I4/60)/60)/24)+DATE(1970,1,1)</f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4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4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4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4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4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4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4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4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4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4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4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4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4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4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4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4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4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4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4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4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4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4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4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4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4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4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4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4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4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4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4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4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4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4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4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4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4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4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4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4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4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4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4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4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4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4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4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4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4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4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4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4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4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4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4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4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4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4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4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4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4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4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.7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24.75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S4115" xr:uid="{00000000-0001-0000-0000-000000000000}"/>
  <conditionalFormatting sqref="F1:F1048576"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"canceled"</formula>
    </cfRule>
    <cfRule type="cellIs" dxfId="7" priority="6" operator="equal">
      <formula>"successful"</formula>
    </cfRule>
    <cfRule type="cellIs" dxfId="6" priority="7" operator="equal">
      <formula>"Sucessful"</formula>
    </cfRule>
    <cfRule type="cellIs" dxfId="5" priority="8" operator="equal">
      <formula>"Live"</formula>
    </cfRule>
    <cfRule type="cellIs" dxfId="4" priority="9" operator="equal">
      <formula>"Live"</formula>
    </cfRule>
  </conditionalFormatting>
  <conditionalFormatting sqref="O2:O4115">
    <cfRule type="colorScale" priority="2">
      <colorScale>
        <cfvo type="min"/>
        <cfvo type="max"/>
        <color rgb="FFFF0000"/>
        <color theme="4"/>
      </colorScale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6A8B4-6F80-4630-AB72-A6D3937D43CB}">
  <dimension ref="A1:C14"/>
  <sheetViews>
    <sheetView workbookViewId="0">
      <selection activeCell="C24" sqref="C24"/>
    </sheetView>
  </sheetViews>
  <sheetFormatPr defaultRowHeight="15" x14ac:dyDescent="0.25"/>
  <cols>
    <col min="1" max="1" width="21" customWidth="1"/>
    <col min="2" max="2" width="15.28515625" style="18" customWidth="1"/>
    <col min="3" max="3" width="13.5703125" style="19" customWidth="1"/>
  </cols>
  <sheetData>
    <row r="1" spans="1:3" x14ac:dyDescent="0.25">
      <c r="B1" s="18" t="s">
        <v>8387</v>
      </c>
      <c r="C1" s="19" t="s">
        <v>8388</v>
      </c>
    </row>
    <row r="2" spans="1:3" x14ac:dyDescent="0.25">
      <c r="A2" t="s">
        <v>8389</v>
      </c>
      <c r="B2" s="18" t="e">
        <f>AVERAGE(#REF!)</f>
        <v>#REF!</v>
      </c>
      <c r="C2" s="19" t="e">
        <f>AVERAGE(#REF!)</f>
        <v>#REF!</v>
      </c>
    </row>
    <row r="3" spans="1:3" x14ac:dyDescent="0.25">
      <c r="A3" t="s">
        <v>8390</v>
      </c>
      <c r="B3" s="18" t="e">
        <f>MEDIAN(#REF!)</f>
        <v>#REF!</v>
      </c>
      <c r="C3" s="19" t="e">
        <f>MEDIAN(#REF!)</f>
        <v>#REF!</v>
      </c>
    </row>
    <row r="4" spans="1:3" x14ac:dyDescent="0.25">
      <c r="A4" t="s">
        <v>8393</v>
      </c>
      <c r="B4" s="18" t="e">
        <f>_xlfn.STDEV.P(#REF!)</f>
        <v>#REF!</v>
      </c>
      <c r="C4" s="19" t="e">
        <f>_xlfn.STDEV.P(#REF!)</f>
        <v>#REF!</v>
      </c>
    </row>
    <row r="5" spans="1:3" x14ac:dyDescent="0.25">
      <c r="A5" t="s">
        <v>8394</v>
      </c>
      <c r="B5" s="18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8395</v>
      </c>
      <c r="B6" s="18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8400</v>
      </c>
      <c r="B7" s="18" t="e">
        <f>B5-B6</f>
        <v>#REF!</v>
      </c>
      <c r="C7" s="19" t="e">
        <f>C5-C6</f>
        <v>#REF!</v>
      </c>
    </row>
    <row r="9" spans="1:3" x14ac:dyDescent="0.25">
      <c r="A9" t="s">
        <v>8391</v>
      </c>
      <c r="B9" s="18" t="e">
        <f>ROUND(AVERAGE(#REF!),2)</f>
        <v>#REF!</v>
      </c>
      <c r="C9" s="19" t="e">
        <f>ROUND(AVERAGE(#REF!),2)</f>
        <v>#REF!</v>
      </c>
    </row>
    <row r="10" spans="1:3" x14ac:dyDescent="0.25">
      <c r="A10" t="s">
        <v>8392</v>
      </c>
      <c r="B10" s="18" t="e">
        <f>MEDIAN(#REF!)</f>
        <v>#REF!</v>
      </c>
      <c r="C10" s="19" t="e">
        <f>MEDIAN(#REF!)</f>
        <v>#REF!</v>
      </c>
    </row>
    <row r="11" spans="1:3" x14ac:dyDescent="0.25">
      <c r="A11" t="s">
        <v>8397</v>
      </c>
      <c r="B11" s="18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18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8398</v>
      </c>
      <c r="B13" s="18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8399</v>
      </c>
      <c r="B14" s="18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54FDB-886D-4EFC-A155-E86D6C196B5A}">
  <dimension ref="A1:F6"/>
  <sheetViews>
    <sheetView topLeftCell="A4" workbookViewId="0">
      <selection activeCell="F2" sqref="F2:F6"/>
    </sheetView>
  </sheetViews>
  <sheetFormatPr defaultRowHeight="15" x14ac:dyDescent="0.25"/>
  <cols>
    <col min="1" max="1" width="37.7109375" customWidth="1"/>
    <col min="2" max="2" width="27.140625" customWidth="1"/>
    <col min="3" max="3" width="20.5703125" customWidth="1"/>
    <col min="4" max="4" width="19.28515625" customWidth="1"/>
    <col min="5" max="5" width="17.85546875" customWidth="1"/>
    <col min="6" max="6" width="21.85546875" customWidth="1"/>
  </cols>
  <sheetData>
    <row r="1" spans="1:6" ht="32.25" customHeight="1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ht="115.5" customHeight="1" x14ac:dyDescent="0.25">
      <c r="A2" t="s">
        <v>3473</v>
      </c>
      <c r="B2" s="17" t="str">
        <f>VLOOKUP(A2, Kickstarter!$B:$C,2,FALSE)</f>
        <v>Help us get actor-writer Ian Bonar's debut play - a hilarious, heartbreaking story of grief and loss - to the 2016 Edinburgh Fringe.</v>
      </c>
      <c r="C2" s="6">
        <f>VLOOKUP(A2,Kickstarter!$B:$E,3,FALSE)</f>
        <v>2000</v>
      </c>
      <c r="D2" s="8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101.25" customHeight="1" x14ac:dyDescent="0.25">
      <c r="A3" t="s">
        <v>3616</v>
      </c>
      <c r="B3" s="17" t="str">
        <f>VLOOKUP(A3, Kickstarter!$B:$C,2,FALSE)</f>
        <v>The play yet to be described as "A surefire Edinburgh Fringe Festival Cult Hit". Coming to the Underbelly, Edinburgh, 5th-30th August.</v>
      </c>
      <c r="C3" s="6">
        <f>VLOOKUP(A3,Kickstarter!$B:$E,3,FALSE)</f>
        <v>2000</v>
      </c>
      <c r="D3" s="8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109.5" customHeight="1" x14ac:dyDescent="0.25">
      <c r="A4" t="s">
        <v>3178</v>
      </c>
      <c r="B4" s="17" t="str">
        <f>VLOOKUP(A4, Kickstarter!$B:$C,2,FALSE)</f>
        <v>Cutting Off Kate Bush is a one-woman show written &amp; performed by Lucy Benson-Brown, premiering at the Edinburgh Fringe Festival 2014</v>
      </c>
      <c r="C4" s="6">
        <f>VLOOKUP(A4,Kickstarter!$B:$E,3,FALSE)</f>
        <v>1500</v>
      </c>
      <c r="D4" s="8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66" customHeight="1" x14ac:dyDescent="0.25">
      <c r="A5" t="s">
        <v>3329</v>
      </c>
      <c r="B5" s="17" t="str">
        <f>VLOOKUP(A5, Kickstarter!$B:$C,2,FALSE)</f>
        <v>Jestia and Raedon is a brand new romantic comedy play going to the Edinburgh Fringe Festival this summer.</v>
      </c>
      <c r="C5" s="6">
        <f>VLOOKUP(A5,Kickstarter!$B:$E,3,FALSE)</f>
        <v>1000</v>
      </c>
      <c r="D5" s="8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99" customHeight="1" x14ac:dyDescent="0.25">
      <c r="A6" s="3" t="s">
        <v>3221</v>
      </c>
      <c r="B6" s="17" t="str">
        <f>VLOOKUP(A6, Kickstarter!$B:$C,2,FALSE)</f>
        <v>A one-man show about love, loss, and motorways, written &amp; performed by Ben Norris. Help us get to the 2015 Edinburgh Fringe and beyond!</v>
      </c>
      <c r="C6" s="6">
        <f>VLOOKUP(A6,Kickstarter!$B:$E,3,FALSE)</f>
        <v>4000</v>
      </c>
      <c r="D6" s="8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83B90-ACD9-4069-8216-532D5F4AB17D}">
  <dimension ref="A1:E7"/>
  <sheetViews>
    <sheetView tabSelected="1"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s="14" t="s">
        <v>8220</v>
      </c>
      <c r="C5" s="14" t="s">
        <v>8221</v>
      </c>
      <c r="D5" s="14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</vt:lpstr>
      <vt:lpstr>Outcomes Based on Goals</vt:lpstr>
      <vt:lpstr>Kickstarter</vt:lpstr>
      <vt:lpstr>Descriptive Statistics</vt:lpstr>
      <vt:lpstr>Edinberg Research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Jimmy Greer</cp:lastModifiedBy>
  <dcterms:created xsi:type="dcterms:W3CDTF">2017-04-20T15:17:24Z</dcterms:created>
  <dcterms:modified xsi:type="dcterms:W3CDTF">2021-09-12T03:03:14Z</dcterms:modified>
</cp:coreProperties>
</file>