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BAF5FF8E-9D97-43FF-9AD8-CF2D3F1114AC}" xr6:coauthVersionLast="47" xr6:coauthVersionMax="47" xr10:uidLastSave="{00000000-0000-0000-0000-000000000000}"/>
  <bookViews>
    <workbookView xWindow="-120" yWindow="-120" windowWidth="29040" windowHeight="15720" firstSheet="2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68" i="9" l="1"/>
  <c r="W968" i="9"/>
  <c r="V968" i="9"/>
  <c r="U968" i="9"/>
  <c r="T968" i="9"/>
  <c r="P968" i="9"/>
  <c r="O968" i="9"/>
  <c r="N968" i="9"/>
  <c r="M968" i="9"/>
  <c r="H968" i="9"/>
  <c r="G968" i="9"/>
  <c r="F968" i="9"/>
  <c r="E968" i="9"/>
  <c r="S968" i="9"/>
  <c r="X967" i="9"/>
  <c r="W967" i="9"/>
  <c r="V967" i="9"/>
  <c r="U967" i="9"/>
  <c r="T967" i="9"/>
  <c r="S967" i="9"/>
  <c r="P967" i="9"/>
  <c r="O967" i="9"/>
  <c r="N967" i="9"/>
  <c r="M967" i="9"/>
  <c r="H967" i="9"/>
  <c r="G967" i="9"/>
  <c r="F967" i="9"/>
  <c r="E967" i="9"/>
  <c r="X966" i="9"/>
  <c r="W966" i="9"/>
  <c r="V966" i="9"/>
  <c r="U966" i="9"/>
  <c r="T966" i="9"/>
  <c r="X965" i="9"/>
  <c r="W965" i="9"/>
  <c r="U965" i="9"/>
  <c r="T965" i="9"/>
  <c r="V965" i="9" s="1"/>
  <c r="X964" i="9"/>
  <c r="W964" i="9"/>
  <c r="U964" i="9"/>
  <c r="T964" i="9"/>
  <c r="V964" i="9" s="1"/>
  <c r="X963" i="9"/>
  <c r="W963" i="9"/>
  <c r="U963" i="9"/>
  <c r="T963" i="9"/>
  <c r="V963" i="9" s="1"/>
  <c r="X962" i="9"/>
  <c r="W962" i="9"/>
  <c r="U962" i="9"/>
  <c r="T962" i="9"/>
  <c r="V962" i="9" s="1"/>
  <c r="S966" i="9"/>
  <c r="S965" i="9"/>
  <c r="S964" i="9"/>
  <c r="S963" i="9"/>
  <c r="P966" i="9"/>
  <c r="O966" i="9"/>
  <c r="N966" i="9"/>
  <c r="M966" i="9"/>
  <c r="P965" i="9"/>
  <c r="O965" i="9"/>
  <c r="N965" i="9"/>
  <c r="M965" i="9"/>
  <c r="P964" i="9"/>
  <c r="O964" i="9"/>
  <c r="N964" i="9"/>
  <c r="M964" i="9"/>
  <c r="P963" i="9"/>
  <c r="O963" i="9"/>
  <c r="N963" i="9"/>
  <c r="M963" i="9"/>
  <c r="P962" i="9"/>
  <c r="O962" i="9"/>
  <c r="N962" i="9"/>
  <c r="M962" i="9"/>
  <c r="H966" i="9"/>
  <c r="G966" i="9"/>
  <c r="F966" i="9"/>
  <c r="E966" i="9"/>
  <c r="H965" i="9"/>
  <c r="G965" i="9"/>
  <c r="F965" i="9"/>
  <c r="E965" i="9"/>
  <c r="H964" i="9"/>
  <c r="G964" i="9"/>
  <c r="F964" i="9"/>
  <c r="E964" i="9"/>
  <c r="H963" i="9"/>
  <c r="G963" i="9"/>
  <c r="F963" i="9"/>
  <c r="E963" i="9"/>
  <c r="H962" i="9"/>
  <c r="G962" i="9"/>
  <c r="D962" i="9"/>
  <c r="F962" i="9" s="1"/>
  <c r="C962" i="9"/>
  <c r="S962" i="9"/>
  <c r="T961" i="9"/>
  <c r="T960" i="9"/>
  <c r="S961" i="9"/>
  <c r="W961" i="9" s="1"/>
  <c r="S960" i="9"/>
  <c r="X960" i="9" s="1"/>
  <c r="P961" i="9"/>
  <c r="O961" i="9"/>
  <c r="N961" i="9"/>
  <c r="M961" i="9"/>
  <c r="P960" i="9"/>
  <c r="O960" i="9"/>
  <c r="N960" i="9"/>
  <c r="M960" i="9"/>
  <c r="H961" i="9"/>
  <c r="G961" i="9"/>
  <c r="F961" i="9"/>
  <c r="E961" i="9"/>
  <c r="U961" i="9" s="1"/>
  <c r="H960" i="9"/>
  <c r="G960" i="9"/>
  <c r="F960" i="9"/>
  <c r="E960" i="9"/>
  <c r="U960" i="9" s="1"/>
  <c r="V959" i="9"/>
  <c r="T959" i="9"/>
  <c r="P959" i="9"/>
  <c r="O959" i="9"/>
  <c r="N959" i="9"/>
  <c r="M959" i="9"/>
  <c r="H959" i="9"/>
  <c r="G959" i="9"/>
  <c r="F959" i="9"/>
  <c r="E959" i="9"/>
  <c r="U959" i="9" s="1"/>
  <c r="S959" i="9"/>
  <c r="T958" i="9"/>
  <c r="P958" i="9"/>
  <c r="O958" i="9"/>
  <c r="N958" i="9"/>
  <c r="M958" i="9"/>
  <c r="H958" i="9"/>
  <c r="G958" i="9"/>
  <c r="F958" i="9"/>
  <c r="E958" i="9"/>
  <c r="S958" i="9"/>
  <c r="X958" i="9" s="1"/>
  <c r="D58" i="11"/>
  <c r="E58" i="11" s="1"/>
  <c r="C58" i="11"/>
  <c r="T957" i="9"/>
  <c r="P957" i="9"/>
  <c r="O957" i="9"/>
  <c r="N957" i="9"/>
  <c r="M957" i="9"/>
  <c r="U957" i="9" s="1"/>
  <c r="H957" i="9"/>
  <c r="G957" i="9"/>
  <c r="F957" i="9"/>
  <c r="E957" i="9"/>
  <c r="S957" i="9"/>
  <c r="T956" i="9"/>
  <c r="P956" i="9"/>
  <c r="O956" i="9"/>
  <c r="N956" i="9"/>
  <c r="M956" i="9"/>
  <c r="H956" i="9"/>
  <c r="G956" i="9"/>
  <c r="F956" i="9"/>
  <c r="E956" i="9"/>
  <c r="S956" i="9"/>
  <c r="T955" i="9"/>
  <c r="V955" i="9" s="1"/>
  <c r="T954" i="9"/>
  <c r="T953" i="9"/>
  <c r="S955" i="9"/>
  <c r="S954" i="9"/>
  <c r="P955" i="9"/>
  <c r="O955" i="9"/>
  <c r="N955" i="9"/>
  <c r="M955" i="9"/>
  <c r="P954" i="9"/>
  <c r="O954" i="9"/>
  <c r="N954" i="9"/>
  <c r="M954" i="9"/>
  <c r="P953" i="9"/>
  <c r="O953" i="9"/>
  <c r="N953" i="9"/>
  <c r="M953" i="9"/>
  <c r="U953" i="9" s="1"/>
  <c r="S953" i="9"/>
  <c r="H955" i="9"/>
  <c r="G955" i="9"/>
  <c r="F955" i="9"/>
  <c r="E955" i="9"/>
  <c r="H954" i="9"/>
  <c r="G954" i="9"/>
  <c r="F954" i="9"/>
  <c r="E954" i="9"/>
  <c r="H953" i="9"/>
  <c r="G953" i="9"/>
  <c r="F953" i="9"/>
  <c r="E953" i="9"/>
  <c r="S952" i="9"/>
  <c r="P952" i="9"/>
  <c r="O952" i="9"/>
  <c r="N952" i="9"/>
  <c r="M952" i="9"/>
  <c r="H952" i="9"/>
  <c r="G952" i="9"/>
  <c r="D952" i="9"/>
  <c r="F952" i="9" s="1"/>
  <c r="C952" i="9"/>
  <c r="T951" i="9"/>
  <c r="S951" i="9"/>
  <c r="P951" i="9"/>
  <c r="O951" i="9"/>
  <c r="N951" i="9"/>
  <c r="M951" i="9"/>
  <c r="H951" i="9"/>
  <c r="G951" i="9"/>
  <c r="F951" i="9"/>
  <c r="E951" i="9"/>
  <c r="T950" i="9"/>
  <c r="T949" i="9"/>
  <c r="T948" i="9"/>
  <c r="S950" i="9"/>
  <c r="S949" i="9"/>
  <c r="P950" i="9"/>
  <c r="O950" i="9"/>
  <c r="N950" i="9"/>
  <c r="M950" i="9"/>
  <c r="P949" i="9"/>
  <c r="O949" i="9"/>
  <c r="N949" i="9"/>
  <c r="M949" i="9"/>
  <c r="P948" i="9"/>
  <c r="O948" i="9"/>
  <c r="N948" i="9"/>
  <c r="M948" i="9"/>
  <c r="S948" i="9"/>
  <c r="H950" i="9"/>
  <c r="G950" i="9"/>
  <c r="F950" i="9"/>
  <c r="E950" i="9"/>
  <c r="H949" i="9"/>
  <c r="G949" i="9"/>
  <c r="F949" i="9"/>
  <c r="E949" i="9"/>
  <c r="H948" i="9"/>
  <c r="G948" i="9"/>
  <c r="F948" i="9"/>
  <c r="E948" i="9"/>
  <c r="T947" i="9"/>
  <c r="P947" i="9"/>
  <c r="O947" i="9"/>
  <c r="N947" i="9"/>
  <c r="M947" i="9"/>
  <c r="U947" i="9" s="1"/>
  <c r="H947" i="9"/>
  <c r="G947" i="9"/>
  <c r="F947" i="9"/>
  <c r="E947" i="9"/>
  <c r="S947" i="9"/>
  <c r="T946" i="9"/>
  <c r="T945" i="9"/>
  <c r="S946" i="9"/>
  <c r="P946" i="9"/>
  <c r="O946" i="9"/>
  <c r="N946" i="9"/>
  <c r="M946" i="9"/>
  <c r="P945" i="9"/>
  <c r="O945" i="9"/>
  <c r="N945" i="9"/>
  <c r="M945" i="9"/>
  <c r="S945" i="9"/>
  <c r="H946" i="9"/>
  <c r="G946" i="9"/>
  <c r="F946" i="9"/>
  <c r="E946" i="9"/>
  <c r="H945" i="9"/>
  <c r="G945" i="9"/>
  <c r="F945" i="9"/>
  <c r="E945" i="9"/>
  <c r="T944" i="9"/>
  <c r="P944" i="9"/>
  <c r="O944" i="9"/>
  <c r="N944" i="9"/>
  <c r="M944" i="9"/>
  <c r="H944" i="9"/>
  <c r="G944" i="9"/>
  <c r="F944" i="9"/>
  <c r="E944" i="9"/>
  <c r="H943" i="9"/>
  <c r="G943" i="9"/>
  <c r="D943" i="9"/>
  <c r="F943" i="9" s="1"/>
  <c r="C943" i="9"/>
  <c r="S944" i="9"/>
  <c r="S943" i="9"/>
  <c r="P943" i="9"/>
  <c r="O943" i="9"/>
  <c r="N943" i="9"/>
  <c r="M943" i="9"/>
  <c r="D57" i="11"/>
  <c r="E57" i="11" s="1"/>
  <c r="C57" i="11"/>
  <c r="E938" i="9"/>
  <c r="F938" i="9"/>
  <c r="G938" i="9"/>
  <c r="H938" i="9"/>
  <c r="T942" i="9"/>
  <c r="T941" i="9"/>
  <c r="T940" i="9"/>
  <c r="T939" i="9"/>
  <c r="T938" i="9"/>
  <c r="S942" i="9"/>
  <c r="S941" i="9"/>
  <c r="S940" i="9"/>
  <c r="S939" i="9"/>
  <c r="P942" i="9"/>
  <c r="O942" i="9"/>
  <c r="N942" i="9"/>
  <c r="M942" i="9"/>
  <c r="P941" i="9"/>
  <c r="O941" i="9"/>
  <c r="N941" i="9"/>
  <c r="M941" i="9"/>
  <c r="P940" i="9"/>
  <c r="O940" i="9"/>
  <c r="N940" i="9"/>
  <c r="M940" i="9"/>
  <c r="P939" i="9"/>
  <c r="O939" i="9"/>
  <c r="N939" i="9"/>
  <c r="M939" i="9"/>
  <c r="H942" i="9"/>
  <c r="G942" i="9"/>
  <c r="F942" i="9"/>
  <c r="E942" i="9"/>
  <c r="U942" i="9" s="1"/>
  <c r="H941" i="9"/>
  <c r="G941" i="9"/>
  <c r="F941" i="9"/>
  <c r="E941" i="9"/>
  <c r="U941" i="9" s="1"/>
  <c r="H940" i="9"/>
  <c r="G940" i="9"/>
  <c r="F940" i="9"/>
  <c r="E940" i="9"/>
  <c r="U940" i="9" s="1"/>
  <c r="H939" i="9"/>
  <c r="G939" i="9"/>
  <c r="F939" i="9"/>
  <c r="E939" i="9"/>
  <c r="U939" i="9" s="1"/>
  <c r="P938" i="9"/>
  <c r="O938" i="9"/>
  <c r="N938" i="9"/>
  <c r="M938" i="9"/>
  <c r="U938" i="9" s="1"/>
  <c r="S938" i="9"/>
  <c r="T937" i="9"/>
  <c r="S937" i="9"/>
  <c r="P937" i="9"/>
  <c r="O937" i="9"/>
  <c r="N937" i="9"/>
  <c r="M937" i="9"/>
  <c r="H937" i="9"/>
  <c r="G937" i="9"/>
  <c r="F937" i="9"/>
  <c r="E937" i="9"/>
  <c r="T936" i="9"/>
  <c r="P936" i="9"/>
  <c r="O936" i="9"/>
  <c r="N936" i="9"/>
  <c r="M936" i="9"/>
  <c r="H936" i="9"/>
  <c r="G936" i="9"/>
  <c r="F936" i="9"/>
  <c r="E936" i="9"/>
  <c r="S936" i="9"/>
  <c r="T935" i="9"/>
  <c r="P935" i="9"/>
  <c r="O935" i="9"/>
  <c r="N935" i="9"/>
  <c r="M935" i="9"/>
  <c r="H935" i="9"/>
  <c r="G935" i="9"/>
  <c r="F935" i="9"/>
  <c r="E935" i="9"/>
  <c r="S935" i="9"/>
  <c r="T934" i="9"/>
  <c r="P934" i="9"/>
  <c r="O934" i="9"/>
  <c r="N934" i="9"/>
  <c r="M934" i="9"/>
  <c r="H934" i="9"/>
  <c r="G934" i="9"/>
  <c r="F934" i="9"/>
  <c r="E934" i="9"/>
  <c r="S934" i="9"/>
  <c r="T933" i="9"/>
  <c r="P933" i="9"/>
  <c r="O933" i="9"/>
  <c r="N933" i="9"/>
  <c r="M933" i="9"/>
  <c r="H933" i="9"/>
  <c r="G933" i="9"/>
  <c r="F933" i="9"/>
  <c r="E933" i="9"/>
  <c r="S933" i="9"/>
  <c r="T932" i="9"/>
  <c r="P932" i="9"/>
  <c r="O932" i="9"/>
  <c r="N932" i="9"/>
  <c r="M932" i="9"/>
  <c r="H932" i="9"/>
  <c r="G932" i="9"/>
  <c r="F932" i="9"/>
  <c r="E932" i="9"/>
  <c r="S932" i="9"/>
  <c r="AB49" i="9"/>
  <c r="E930" i="9"/>
  <c r="F930" i="9"/>
  <c r="G930" i="9"/>
  <c r="H930" i="9"/>
  <c r="C929" i="9"/>
  <c r="D929" i="9"/>
  <c r="E929" i="9" s="1"/>
  <c r="G929" i="9"/>
  <c r="H929" i="9"/>
  <c r="T931" i="9"/>
  <c r="P931" i="9"/>
  <c r="O931" i="9"/>
  <c r="N931" i="9"/>
  <c r="M931" i="9"/>
  <c r="H931" i="9"/>
  <c r="G931" i="9"/>
  <c r="F931" i="9"/>
  <c r="E931" i="9"/>
  <c r="S931" i="9"/>
  <c r="P930" i="9"/>
  <c r="O930" i="9"/>
  <c r="N930" i="9"/>
  <c r="M930" i="9"/>
  <c r="S930" i="9"/>
  <c r="P929" i="9"/>
  <c r="O929" i="9"/>
  <c r="N929" i="9"/>
  <c r="M929" i="9"/>
  <c r="S929" i="9"/>
  <c r="T928" i="9"/>
  <c r="P928" i="9"/>
  <c r="O928" i="9"/>
  <c r="N928" i="9"/>
  <c r="M928" i="9"/>
  <c r="H928" i="9"/>
  <c r="G928" i="9"/>
  <c r="F928" i="9"/>
  <c r="E928" i="9"/>
  <c r="S928" i="9"/>
  <c r="T927" i="9"/>
  <c r="T926" i="9"/>
  <c r="P927" i="9"/>
  <c r="O927" i="9"/>
  <c r="N927" i="9"/>
  <c r="M927" i="9"/>
  <c r="P926" i="9"/>
  <c r="O926" i="9"/>
  <c r="N926" i="9"/>
  <c r="M926" i="9"/>
  <c r="H927" i="9"/>
  <c r="G927" i="9"/>
  <c r="F927" i="9"/>
  <c r="E927" i="9"/>
  <c r="U927" i="9" s="1"/>
  <c r="H926" i="9"/>
  <c r="G926" i="9"/>
  <c r="F926" i="9"/>
  <c r="E926" i="9"/>
  <c r="S927" i="9"/>
  <c r="S926" i="9"/>
  <c r="D152" i="7"/>
  <c r="C152" i="7"/>
  <c r="C151" i="7"/>
  <c r="D151" i="7" s="1"/>
  <c r="C150" i="7"/>
  <c r="D150" i="7" s="1"/>
  <c r="T925" i="9"/>
  <c r="P925" i="9"/>
  <c r="O925" i="9"/>
  <c r="N925" i="9"/>
  <c r="M925" i="9"/>
  <c r="H925" i="9"/>
  <c r="G925" i="9"/>
  <c r="F925" i="9"/>
  <c r="E925" i="9"/>
  <c r="S925" i="9"/>
  <c r="T924" i="9"/>
  <c r="T923" i="9"/>
  <c r="P924" i="9"/>
  <c r="O924" i="9"/>
  <c r="N924" i="9"/>
  <c r="M924" i="9"/>
  <c r="P923" i="9"/>
  <c r="O923" i="9"/>
  <c r="N923" i="9"/>
  <c r="M923" i="9"/>
  <c r="H924" i="9"/>
  <c r="G924" i="9"/>
  <c r="F924" i="9"/>
  <c r="E924" i="9"/>
  <c r="U924" i="9" s="1"/>
  <c r="H923" i="9"/>
  <c r="G923" i="9"/>
  <c r="F923" i="9"/>
  <c r="E923" i="9"/>
  <c r="U923" i="9" s="1"/>
  <c r="S924" i="9"/>
  <c r="S923" i="9"/>
  <c r="T922" i="9"/>
  <c r="S922" i="9"/>
  <c r="P922" i="9"/>
  <c r="O922" i="9"/>
  <c r="N922" i="9"/>
  <c r="M922" i="9"/>
  <c r="M921" i="9"/>
  <c r="N921" i="9"/>
  <c r="O921" i="9"/>
  <c r="P921" i="9"/>
  <c r="H922" i="9"/>
  <c r="G922" i="9"/>
  <c r="F922" i="9"/>
  <c r="E922" i="9"/>
  <c r="U922" i="9" s="1"/>
  <c r="H921" i="9"/>
  <c r="G921" i="9"/>
  <c r="D921" i="9"/>
  <c r="F921" i="9" s="1"/>
  <c r="C921" i="9"/>
  <c r="S921" i="9"/>
  <c r="T920" i="9"/>
  <c r="T919" i="9"/>
  <c r="T918" i="9"/>
  <c r="S920" i="9"/>
  <c r="S919" i="9"/>
  <c r="P920" i="9"/>
  <c r="O920" i="9"/>
  <c r="N920" i="9"/>
  <c r="M920" i="9"/>
  <c r="P919" i="9"/>
  <c r="O919" i="9"/>
  <c r="N919" i="9"/>
  <c r="M919" i="9"/>
  <c r="H920" i="9"/>
  <c r="G920" i="9"/>
  <c r="F920" i="9"/>
  <c r="E920" i="9"/>
  <c r="U920" i="9" s="1"/>
  <c r="H919" i="9"/>
  <c r="G919" i="9"/>
  <c r="F919" i="9"/>
  <c r="E919" i="9"/>
  <c r="P918" i="9"/>
  <c r="O918" i="9"/>
  <c r="N918" i="9"/>
  <c r="M918" i="9"/>
  <c r="H918" i="9"/>
  <c r="G918" i="9"/>
  <c r="F918" i="9"/>
  <c r="E918" i="9"/>
  <c r="S918" i="9"/>
  <c r="D56" i="11"/>
  <c r="E56" i="11" s="1"/>
  <c r="C56" i="11"/>
  <c r="T917" i="9"/>
  <c r="P917" i="9"/>
  <c r="O917" i="9"/>
  <c r="N917" i="9"/>
  <c r="M917" i="9"/>
  <c r="H917" i="9"/>
  <c r="G917" i="9"/>
  <c r="F917" i="9"/>
  <c r="E917" i="9"/>
  <c r="S917" i="9"/>
  <c r="T916" i="9"/>
  <c r="P916" i="9"/>
  <c r="O916" i="9"/>
  <c r="N916" i="9"/>
  <c r="M916" i="9"/>
  <c r="H916" i="9"/>
  <c r="G916" i="9"/>
  <c r="F916" i="9"/>
  <c r="E916" i="9"/>
  <c r="S916" i="9"/>
  <c r="T915" i="9"/>
  <c r="P915" i="9"/>
  <c r="O915" i="9"/>
  <c r="N915" i="9"/>
  <c r="M915" i="9"/>
  <c r="H915" i="9"/>
  <c r="G915" i="9"/>
  <c r="F915" i="9"/>
  <c r="E915" i="9"/>
  <c r="S915" i="9"/>
  <c r="T914" i="9"/>
  <c r="P914" i="9"/>
  <c r="O914" i="9"/>
  <c r="N914" i="9"/>
  <c r="M914" i="9"/>
  <c r="H914" i="9"/>
  <c r="G914" i="9"/>
  <c r="F914" i="9"/>
  <c r="E914" i="9"/>
  <c r="S914" i="9"/>
  <c r="T913" i="9"/>
  <c r="P913" i="9"/>
  <c r="O913" i="9"/>
  <c r="N913" i="9"/>
  <c r="M913" i="9"/>
  <c r="H913" i="9"/>
  <c r="G913" i="9"/>
  <c r="F913" i="9"/>
  <c r="E913" i="9"/>
  <c r="S913" i="9"/>
  <c r="T912" i="9"/>
  <c r="P912" i="9"/>
  <c r="O912" i="9"/>
  <c r="N912" i="9"/>
  <c r="M912" i="9"/>
  <c r="H912" i="9"/>
  <c r="G912" i="9"/>
  <c r="F912" i="9"/>
  <c r="E912" i="9"/>
  <c r="S912" i="9"/>
  <c r="T911" i="9"/>
  <c r="S911" i="9"/>
  <c r="P911" i="9"/>
  <c r="O911" i="9"/>
  <c r="N911" i="9"/>
  <c r="M911" i="9"/>
  <c r="P910" i="9"/>
  <c r="O910" i="9"/>
  <c r="N910" i="9"/>
  <c r="M910" i="9"/>
  <c r="H911" i="9"/>
  <c r="G911" i="9"/>
  <c r="F911" i="9"/>
  <c r="E911" i="9"/>
  <c r="T910" i="9"/>
  <c r="H909" i="9"/>
  <c r="G909" i="9"/>
  <c r="D909" i="9"/>
  <c r="E909" i="9" s="1"/>
  <c r="C909" i="9"/>
  <c r="S910" i="9"/>
  <c r="H910" i="9"/>
  <c r="G910" i="9"/>
  <c r="F910" i="9"/>
  <c r="E910" i="9"/>
  <c r="P909" i="9"/>
  <c r="O909" i="9"/>
  <c r="N909" i="9"/>
  <c r="M909" i="9"/>
  <c r="S909" i="9"/>
  <c r="T908" i="9"/>
  <c r="P908" i="9"/>
  <c r="O908" i="9"/>
  <c r="N908" i="9"/>
  <c r="M908" i="9"/>
  <c r="E908" i="9"/>
  <c r="F908" i="9"/>
  <c r="G908" i="9"/>
  <c r="H908" i="9"/>
  <c r="S899" i="9"/>
  <c r="D899" i="9"/>
  <c r="T899" i="9" s="1"/>
  <c r="C899" i="9"/>
  <c r="S908" i="9"/>
  <c r="T907" i="9"/>
  <c r="P907" i="9"/>
  <c r="O907" i="9"/>
  <c r="N907" i="9"/>
  <c r="M907" i="9"/>
  <c r="H907" i="9"/>
  <c r="G907" i="9"/>
  <c r="F907" i="9"/>
  <c r="E907" i="9"/>
  <c r="S907" i="9"/>
  <c r="T906" i="9"/>
  <c r="P906" i="9"/>
  <c r="O906" i="9"/>
  <c r="N906" i="9"/>
  <c r="M906" i="9"/>
  <c r="H906" i="9"/>
  <c r="G906" i="9"/>
  <c r="F906" i="9"/>
  <c r="E906" i="9"/>
  <c r="S906" i="9"/>
  <c r="T905" i="9"/>
  <c r="S905" i="9"/>
  <c r="P905" i="9"/>
  <c r="O905" i="9"/>
  <c r="N905" i="9"/>
  <c r="M905" i="9"/>
  <c r="H905" i="9"/>
  <c r="G905" i="9"/>
  <c r="F905" i="9"/>
  <c r="E905" i="9"/>
  <c r="T904" i="9"/>
  <c r="T903" i="9"/>
  <c r="P904" i="9"/>
  <c r="O904" i="9"/>
  <c r="N904" i="9"/>
  <c r="M904" i="9"/>
  <c r="P903" i="9"/>
  <c r="O903" i="9"/>
  <c r="N903" i="9"/>
  <c r="M903" i="9"/>
  <c r="H904" i="9"/>
  <c r="G904" i="9"/>
  <c r="F904" i="9"/>
  <c r="E904" i="9"/>
  <c r="H903" i="9"/>
  <c r="G903" i="9"/>
  <c r="F903" i="9"/>
  <c r="E903" i="9"/>
  <c r="U903" i="9" s="1"/>
  <c r="S904" i="9"/>
  <c r="S903" i="9"/>
  <c r="T902" i="9"/>
  <c r="P902" i="9"/>
  <c r="O902" i="9"/>
  <c r="N902" i="9"/>
  <c r="M902" i="9"/>
  <c r="H902" i="9"/>
  <c r="G902" i="9"/>
  <c r="F902" i="9"/>
  <c r="E902" i="9"/>
  <c r="S902" i="9"/>
  <c r="T901" i="9"/>
  <c r="T900" i="9"/>
  <c r="S901" i="9"/>
  <c r="S900" i="9"/>
  <c r="H901" i="9"/>
  <c r="G901" i="9"/>
  <c r="F901" i="9"/>
  <c r="E901" i="9"/>
  <c r="H900" i="9"/>
  <c r="G900" i="9"/>
  <c r="F900" i="9"/>
  <c r="E900" i="9"/>
  <c r="H899" i="9"/>
  <c r="G899" i="9"/>
  <c r="P901" i="9"/>
  <c r="O901" i="9"/>
  <c r="N901" i="9"/>
  <c r="M901" i="9"/>
  <c r="P900" i="9"/>
  <c r="O900" i="9"/>
  <c r="N900" i="9"/>
  <c r="M900" i="9"/>
  <c r="P899" i="9"/>
  <c r="O899" i="9"/>
  <c r="N899" i="9"/>
  <c r="M899" i="9"/>
  <c r="T898" i="9"/>
  <c r="S898" i="9"/>
  <c r="P898" i="9"/>
  <c r="O898" i="9"/>
  <c r="N898" i="9"/>
  <c r="M898" i="9"/>
  <c r="H898" i="9"/>
  <c r="G898" i="9"/>
  <c r="F898" i="9"/>
  <c r="E898" i="9"/>
  <c r="T897" i="9"/>
  <c r="P897" i="9"/>
  <c r="O897" i="9"/>
  <c r="N897" i="9"/>
  <c r="M897" i="9"/>
  <c r="H897" i="9"/>
  <c r="G897" i="9"/>
  <c r="F897" i="9"/>
  <c r="E897" i="9"/>
  <c r="S897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T896" i="9"/>
  <c r="P896" i="9"/>
  <c r="O896" i="9"/>
  <c r="N896" i="9"/>
  <c r="M896" i="9"/>
  <c r="H896" i="9"/>
  <c r="G896" i="9"/>
  <c r="F896" i="9"/>
  <c r="E896" i="9"/>
  <c r="S896" i="9"/>
  <c r="T895" i="9"/>
  <c r="P895" i="9"/>
  <c r="O895" i="9"/>
  <c r="N895" i="9"/>
  <c r="M895" i="9"/>
  <c r="H895" i="9"/>
  <c r="G895" i="9"/>
  <c r="F895" i="9"/>
  <c r="E895" i="9"/>
  <c r="S895" i="9"/>
  <c r="T894" i="9"/>
  <c r="P894" i="9"/>
  <c r="O894" i="9"/>
  <c r="N894" i="9"/>
  <c r="M894" i="9"/>
  <c r="H894" i="9"/>
  <c r="G894" i="9"/>
  <c r="F894" i="9"/>
  <c r="E894" i="9"/>
  <c r="S894" i="9"/>
  <c r="T893" i="9"/>
  <c r="P893" i="9"/>
  <c r="O893" i="9"/>
  <c r="N893" i="9"/>
  <c r="M893" i="9"/>
  <c r="H893" i="9"/>
  <c r="G893" i="9"/>
  <c r="F893" i="9"/>
  <c r="E893" i="9"/>
  <c r="S893" i="9"/>
  <c r="D149" i="7"/>
  <c r="C149" i="7"/>
  <c r="T892" i="9"/>
  <c r="P892" i="9"/>
  <c r="O892" i="9"/>
  <c r="N892" i="9"/>
  <c r="M892" i="9"/>
  <c r="H892" i="9"/>
  <c r="G892" i="9"/>
  <c r="F892" i="9"/>
  <c r="E892" i="9"/>
  <c r="S892" i="9"/>
  <c r="M891" i="9"/>
  <c r="N891" i="9"/>
  <c r="O891" i="9"/>
  <c r="P891" i="9"/>
  <c r="T891" i="9"/>
  <c r="H891" i="9"/>
  <c r="G891" i="9"/>
  <c r="F891" i="9"/>
  <c r="E891" i="9"/>
  <c r="S891" i="9"/>
  <c r="T890" i="9"/>
  <c r="P890" i="9"/>
  <c r="O890" i="9"/>
  <c r="N890" i="9"/>
  <c r="M890" i="9"/>
  <c r="H890" i="9"/>
  <c r="G890" i="9"/>
  <c r="F890" i="9"/>
  <c r="E890" i="9"/>
  <c r="S890" i="9"/>
  <c r="T889" i="9"/>
  <c r="P889" i="9"/>
  <c r="O889" i="9"/>
  <c r="N889" i="9"/>
  <c r="M889" i="9"/>
  <c r="H889" i="9"/>
  <c r="G889" i="9"/>
  <c r="F889" i="9"/>
  <c r="E889" i="9"/>
  <c r="S889" i="9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H887" i="9"/>
  <c r="G887" i="9"/>
  <c r="D887" i="9"/>
  <c r="F887" i="9" s="1"/>
  <c r="C887" i="9"/>
  <c r="P887" i="9"/>
  <c r="O887" i="9"/>
  <c r="N887" i="9"/>
  <c r="M887" i="9"/>
  <c r="S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P886" i="9"/>
  <c r="O886" i="9"/>
  <c r="L886" i="9"/>
  <c r="N886" i="9" s="1"/>
  <c r="H886" i="9"/>
  <c r="G886" i="9"/>
  <c r="F886" i="9"/>
  <c r="E886" i="9"/>
  <c r="S886" i="9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S874" i="9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U958" i="9" l="1"/>
  <c r="X961" i="9"/>
  <c r="W939" i="9"/>
  <c r="U948" i="9"/>
  <c r="W952" i="9"/>
  <c r="U956" i="9"/>
  <c r="V960" i="9"/>
  <c r="W957" i="9"/>
  <c r="X950" i="9"/>
  <c r="W960" i="9"/>
  <c r="E962" i="9"/>
  <c r="U949" i="9"/>
  <c r="V949" i="9"/>
  <c r="W959" i="9"/>
  <c r="V961" i="9"/>
  <c r="X959" i="9"/>
  <c r="X957" i="9"/>
  <c r="X949" i="9"/>
  <c r="U955" i="9"/>
  <c r="X956" i="9"/>
  <c r="W942" i="9"/>
  <c r="X955" i="9"/>
  <c r="X948" i="9"/>
  <c r="V958" i="9"/>
  <c r="X946" i="9"/>
  <c r="U954" i="9"/>
  <c r="X954" i="9"/>
  <c r="V957" i="9"/>
  <c r="W958" i="9"/>
  <c r="U951" i="9"/>
  <c r="X951" i="9"/>
  <c r="X953" i="9"/>
  <c r="U946" i="9"/>
  <c r="W947" i="9"/>
  <c r="V953" i="9"/>
  <c r="W953" i="9"/>
  <c r="W955" i="9"/>
  <c r="U950" i="9"/>
  <c r="X952" i="9"/>
  <c r="U937" i="9"/>
  <c r="X940" i="9"/>
  <c r="U944" i="9"/>
  <c r="W949" i="9"/>
  <c r="V954" i="9"/>
  <c r="V956" i="9"/>
  <c r="W954" i="9"/>
  <c r="U904" i="9"/>
  <c r="U932" i="9"/>
  <c r="U934" i="9"/>
  <c r="U936" i="9"/>
  <c r="X944" i="9"/>
  <c r="T952" i="9"/>
  <c r="V952" i="9" s="1"/>
  <c r="W956" i="9"/>
  <c r="E952" i="9"/>
  <c r="U952" i="9" s="1"/>
  <c r="V951" i="9"/>
  <c r="W951" i="9"/>
  <c r="X932" i="9"/>
  <c r="X947" i="9"/>
  <c r="W936" i="9"/>
  <c r="V948" i="9"/>
  <c r="V950" i="9"/>
  <c r="U933" i="9"/>
  <c r="W944" i="9"/>
  <c r="V947" i="9"/>
  <c r="W948" i="9"/>
  <c r="W950" i="9"/>
  <c r="V944" i="9"/>
  <c r="W943" i="9"/>
  <c r="U945" i="9"/>
  <c r="X945" i="9"/>
  <c r="X921" i="9"/>
  <c r="W923" i="9"/>
  <c r="W928" i="9"/>
  <c r="F929" i="9"/>
  <c r="V932" i="9"/>
  <c r="X936" i="9"/>
  <c r="X943" i="9"/>
  <c r="V945" i="9"/>
  <c r="X939" i="9"/>
  <c r="V941" i="9"/>
  <c r="E943" i="9"/>
  <c r="U943" i="9" s="1"/>
  <c r="W945" i="9"/>
  <c r="X938" i="9"/>
  <c r="X941" i="9"/>
  <c r="V946" i="9"/>
  <c r="AB48" i="9"/>
  <c r="T943" i="9"/>
  <c r="V943" i="9" s="1"/>
  <c r="V938" i="9"/>
  <c r="W946" i="9"/>
  <c r="V939" i="9"/>
  <c r="X942" i="9"/>
  <c r="X926" i="9"/>
  <c r="W941" i="9"/>
  <c r="V940" i="9"/>
  <c r="W938" i="9"/>
  <c r="W940" i="9"/>
  <c r="V942" i="9"/>
  <c r="X933" i="9"/>
  <c r="V936" i="9"/>
  <c r="V933" i="9"/>
  <c r="X934" i="9"/>
  <c r="W925" i="9"/>
  <c r="X937" i="9"/>
  <c r="X935" i="9"/>
  <c r="U935" i="9"/>
  <c r="V937" i="9"/>
  <c r="W937" i="9"/>
  <c r="V934" i="9"/>
  <c r="W934" i="9"/>
  <c r="X917" i="9"/>
  <c r="W933" i="9"/>
  <c r="V935" i="9"/>
  <c r="W935" i="9"/>
  <c r="X927" i="9"/>
  <c r="X923" i="9"/>
  <c r="X929" i="9"/>
  <c r="W932" i="9"/>
  <c r="V928" i="9"/>
  <c r="X928" i="9"/>
  <c r="T921" i="9"/>
  <c r="V921" i="9" s="1"/>
  <c r="U926" i="9"/>
  <c r="V922" i="9"/>
  <c r="X924" i="9"/>
  <c r="V927" i="9"/>
  <c r="U931" i="9"/>
  <c r="V931" i="9"/>
  <c r="V925" i="9"/>
  <c r="W926" i="9"/>
  <c r="U902" i="9"/>
  <c r="V923" i="9"/>
  <c r="W927" i="9"/>
  <c r="W931" i="9"/>
  <c r="X930" i="9"/>
  <c r="X931" i="9"/>
  <c r="W930" i="9"/>
  <c r="V924" i="9"/>
  <c r="W921" i="9"/>
  <c r="U929" i="9"/>
  <c r="X925" i="9"/>
  <c r="X918" i="9"/>
  <c r="U925" i="9"/>
  <c r="U928" i="9"/>
  <c r="W929" i="9"/>
  <c r="U911" i="9"/>
  <c r="W916" i="9"/>
  <c r="V926" i="9"/>
  <c r="T929" i="9"/>
  <c r="V929" i="9" s="1"/>
  <c r="T930" i="9"/>
  <c r="V930" i="9" s="1"/>
  <c r="U930" i="9"/>
  <c r="X922" i="9"/>
  <c r="X919" i="9"/>
  <c r="X916" i="9"/>
  <c r="W924" i="9"/>
  <c r="T909" i="9"/>
  <c r="V909" i="9" s="1"/>
  <c r="F899" i="9"/>
  <c r="W922" i="9"/>
  <c r="U918" i="9"/>
  <c r="U914" i="9"/>
  <c r="U917" i="9"/>
  <c r="V918" i="9"/>
  <c r="X920" i="9"/>
  <c r="U908" i="9"/>
  <c r="X911" i="9"/>
  <c r="X914" i="9"/>
  <c r="W917" i="9"/>
  <c r="U919" i="9"/>
  <c r="X909" i="9"/>
  <c r="W902" i="9"/>
  <c r="U915" i="9"/>
  <c r="V915" i="9"/>
  <c r="W919" i="9"/>
  <c r="AB47" i="9" s="1"/>
  <c r="X899" i="9"/>
  <c r="X912" i="9"/>
  <c r="V916" i="9"/>
  <c r="U912" i="9"/>
  <c r="E921" i="9"/>
  <c r="U921" i="9" s="1"/>
  <c r="U905" i="9"/>
  <c r="V899" i="9"/>
  <c r="X913" i="9"/>
  <c r="W912" i="9"/>
  <c r="W918" i="9"/>
  <c r="V920" i="9"/>
  <c r="W913" i="9"/>
  <c r="U916" i="9"/>
  <c r="W920" i="9"/>
  <c r="U913" i="9"/>
  <c r="V919" i="9"/>
  <c r="V902" i="9"/>
  <c r="W915" i="9"/>
  <c r="U907" i="9"/>
  <c r="W911" i="9"/>
  <c r="V914" i="9"/>
  <c r="X915" i="9"/>
  <c r="V908" i="9"/>
  <c r="W909" i="9"/>
  <c r="V911" i="9"/>
  <c r="W914" i="9"/>
  <c r="U910" i="9"/>
  <c r="V913" i="9"/>
  <c r="V917" i="9"/>
  <c r="V907" i="9"/>
  <c r="V912" i="9"/>
  <c r="U909" i="9"/>
  <c r="U900" i="9"/>
  <c r="W907" i="9"/>
  <c r="X908" i="9"/>
  <c r="V905" i="9"/>
  <c r="W908" i="9"/>
  <c r="U901" i="9"/>
  <c r="X902" i="9"/>
  <c r="X903" i="9"/>
  <c r="U906" i="9"/>
  <c r="V906" i="9"/>
  <c r="U897" i="9"/>
  <c r="V910" i="9"/>
  <c r="W899" i="9"/>
  <c r="AB46" i="9" s="1"/>
  <c r="W910" i="9"/>
  <c r="X910" i="9"/>
  <c r="F909" i="9"/>
  <c r="X904" i="9"/>
  <c r="V903" i="9"/>
  <c r="W903" i="9"/>
  <c r="U896" i="9"/>
  <c r="X900" i="9"/>
  <c r="V904" i="9"/>
  <c r="U893" i="9"/>
  <c r="X905" i="9"/>
  <c r="X907" i="9"/>
  <c r="W906" i="9"/>
  <c r="X901" i="9"/>
  <c r="X906" i="9"/>
  <c r="W905" i="9"/>
  <c r="W904" i="9"/>
  <c r="U892" i="9"/>
  <c r="U895" i="9"/>
  <c r="X875" i="9"/>
  <c r="V894" i="9"/>
  <c r="W900" i="9"/>
  <c r="V875" i="9"/>
  <c r="X895" i="9"/>
  <c r="X886" i="9"/>
  <c r="V895" i="9"/>
  <c r="V897" i="9"/>
  <c r="U894" i="9"/>
  <c r="X896" i="9"/>
  <c r="U898" i="9"/>
  <c r="V901" i="9"/>
  <c r="W893" i="9"/>
  <c r="E899" i="9"/>
  <c r="U899" i="9" s="1"/>
  <c r="W901" i="9"/>
  <c r="V900" i="9"/>
  <c r="X888" i="9"/>
  <c r="V896" i="9"/>
  <c r="W897" i="9"/>
  <c r="N855" i="9"/>
  <c r="X891" i="9"/>
  <c r="X898" i="9"/>
  <c r="X897" i="9"/>
  <c r="W894" i="9"/>
  <c r="X894" i="9"/>
  <c r="X893" i="9"/>
  <c r="V893" i="9"/>
  <c r="X887" i="9"/>
  <c r="X890" i="9"/>
  <c r="W891" i="9"/>
  <c r="U890" i="9"/>
  <c r="W896" i="9"/>
  <c r="X892" i="9"/>
  <c r="X889" i="9"/>
  <c r="U889" i="9"/>
  <c r="W895" i="9"/>
  <c r="V898" i="9"/>
  <c r="W898" i="9"/>
  <c r="W886" i="9"/>
  <c r="V890" i="9"/>
  <c r="V891" i="9"/>
  <c r="V892" i="9"/>
  <c r="W890" i="9"/>
  <c r="X876" i="9"/>
  <c r="W887" i="9"/>
  <c r="AB45" i="9" s="1"/>
  <c r="V889" i="9"/>
  <c r="W892" i="9"/>
  <c r="W889" i="9"/>
  <c r="U891" i="9"/>
  <c r="U885" i="9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E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AB43" i="9" l="1"/>
  <c r="F11" i="12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AB39" i="9" l="1"/>
  <c r="AB40" i="9"/>
  <c r="AB41" i="9"/>
  <c r="AB42" i="9"/>
  <c r="U791" i="9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P724" i="9"/>
  <c r="O724" i="9"/>
  <c r="N724" i="9"/>
  <c r="M724" i="9"/>
  <c r="H724" i="9"/>
  <c r="G724" i="9"/>
  <c r="F724" i="9"/>
  <c r="E724" i="9"/>
  <c r="S724" i="9"/>
  <c r="V724" i="9" s="1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W725" i="9" l="1"/>
  <c r="X720" i="9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7" i="9" l="1"/>
  <c r="U712" i="9"/>
  <c r="X716" i="9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S689" i="9"/>
  <c r="T688" i="9"/>
  <c r="P688" i="9"/>
  <c r="O688" i="9"/>
  <c r="N688" i="9"/>
  <c r="M688" i="9"/>
  <c r="H688" i="9"/>
  <c r="G688" i="9"/>
  <c r="F688" i="9"/>
  <c r="E688" i="9"/>
  <c r="S688" i="9"/>
  <c r="T687" i="9"/>
  <c r="S687" i="9"/>
  <c r="P687" i="9"/>
  <c r="O687" i="9"/>
  <c r="N687" i="9"/>
  <c r="M687" i="9"/>
  <c r="H687" i="9"/>
  <c r="G687" i="9"/>
  <c r="F687" i="9"/>
  <c r="E687" i="9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7" i="9" l="1"/>
  <c r="X688" i="9"/>
  <c r="X689" i="9"/>
  <c r="U689" i="9"/>
  <c r="U688" i="9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S658" i="9"/>
  <c r="P657" i="9"/>
  <c r="O657" i="9"/>
  <c r="N657" i="9"/>
  <c r="M657" i="9"/>
  <c r="S657" i="9"/>
  <c r="U658" i="9" l="1"/>
  <c r="U684" i="9"/>
  <c r="W681" i="9"/>
  <c r="U664" i="9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T648" i="9"/>
  <c r="P648" i="9"/>
  <c r="O648" i="9"/>
  <c r="N648" i="9"/>
  <c r="M648" i="9"/>
  <c r="H648" i="9"/>
  <c r="G648" i="9"/>
  <c r="F648" i="9"/>
  <c r="E648" i="9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S635" i="9"/>
  <c r="T634" i="9"/>
  <c r="P634" i="9"/>
  <c r="O634" i="9"/>
  <c r="N634" i="9"/>
  <c r="M634" i="9"/>
  <c r="H634" i="9"/>
  <c r="G634" i="9"/>
  <c r="F634" i="9"/>
  <c r="E634" i="9"/>
  <c r="S634" i="9"/>
  <c r="T633" i="9"/>
  <c r="P633" i="9"/>
  <c r="O633" i="9"/>
  <c r="N633" i="9"/>
  <c r="M633" i="9"/>
  <c r="H633" i="9"/>
  <c r="G633" i="9"/>
  <c r="F633" i="9"/>
  <c r="E633" i="9"/>
  <c r="S633" i="9"/>
  <c r="U654" i="9" l="1"/>
  <c r="U635" i="9"/>
  <c r="U648" i="9"/>
  <c r="U634" i="9"/>
  <c r="W637" i="9"/>
  <c r="U644" i="9"/>
  <c r="U649" i="9"/>
  <c r="U643" i="9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S614" i="9"/>
  <c r="U614" i="9" l="1"/>
  <c r="V622" i="9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S599" i="9"/>
  <c r="S598" i="9"/>
  <c r="T598" i="9"/>
  <c r="P598" i="9"/>
  <c r="O598" i="9"/>
  <c r="N598" i="9"/>
  <c r="M598" i="9"/>
  <c r="H598" i="9"/>
  <c r="G598" i="9"/>
  <c r="F598" i="9"/>
  <c r="E598" i="9"/>
  <c r="U599" i="9" l="1"/>
  <c r="U598" i="9"/>
  <c r="V600" i="9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7" i="9" l="1"/>
  <c r="U595" i="9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S581" i="9"/>
  <c r="U588" i="9" l="1"/>
  <c r="U581" i="9"/>
  <c r="U585" i="9"/>
  <c r="V588" i="9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S580" i="9"/>
  <c r="T579" i="9"/>
  <c r="P579" i="9"/>
  <c r="O579" i="9"/>
  <c r="N579" i="9"/>
  <c r="M579" i="9"/>
  <c r="H579" i="9"/>
  <c r="G579" i="9"/>
  <c r="F579" i="9"/>
  <c r="E579" i="9"/>
  <c r="S579" i="9"/>
  <c r="V579" i="9" l="1"/>
  <c r="U580" i="9"/>
  <c r="U579" i="9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5" i="9" l="1"/>
  <c r="U574" i="9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S570" i="9"/>
  <c r="U570" i="9" l="1"/>
  <c r="V570" i="9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S568" i="9"/>
  <c r="U568" i="9" l="1"/>
  <c r="V569" i="9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S567" i="9"/>
  <c r="P566" i="9"/>
  <c r="O566" i="9"/>
  <c r="L566" i="9"/>
  <c r="N566" i="9" s="1"/>
  <c r="H566" i="9"/>
  <c r="G566" i="9"/>
  <c r="F566" i="9"/>
  <c r="E566" i="9"/>
  <c r="S566" i="9"/>
  <c r="T565" i="9"/>
  <c r="T566" i="9" s="1"/>
  <c r="S565" i="9"/>
  <c r="T564" i="9"/>
  <c r="S564" i="9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S563" i="9"/>
  <c r="U563" i="9" l="1"/>
  <c r="X564" i="9"/>
  <c r="W567" i="9"/>
  <c r="U567" i="9"/>
  <c r="V563" i="9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T555" i="9"/>
  <c r="P555" i="9"/>
  <c r="O555" i="9"/>
  <c r="N555" i="9"/>
  <c r="M555" i="9"/>
  <c r="H555" i="9"/>
  <c r="G555" i="9"/>
  <c r="F555" i="9"/>
  <c r="E555" i="9"/>
  <c r="S555" i="9"/>
  <c r="V555" i="9" l="1"/>
  <c r="W556" i="9"/>
  <c r="U558" i="9"/>
  <c r="U557" i="9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S554" i="9"/>
  <c r="C43" i="11"/>
  <c r="T553" i="9"/>
  <c r="P553" i="9"/>
  <c r="O553" i="9"/>
  <c r="N553" i="9"/>
  <c r="M553" i="9"/>
  <c r="H553" i="9"/>
  <c r="G553" i="9"/>
  <c r="F553" i="9"/>
  <c r="E553" i="9"/>
  <c r="S553" i="9"/>
  <c r="U554" i="9" l="1"/>
  <c r="U553" i="9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8" i="9" l="1"/>
  <c r="U545" i="9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T538" i="9"/>
  <c r="P538" i="9"/>
  <c r="O538" i="9"/>
  <c r="N538" i="9"/>
  <c r="M538" i="9"/>
  <c r="H538" i="9"/>
  <c r="G538" i="9"/>
  <c r="F538" i="9"/>
  <c r="E538" i="9"/>
  <c r="S538" i="9"/>
  <c r="U539" i="9" l="1"/>
  <c r="U538" i="9"/>
  <c r="X540" i="9"/>
  <c r="W540" i="9"/>
  <c r="V538" i="9"/>
  <c r="W539" i="9"/>
  <c r="X539" i="9"/>
  <c r="V539" i="9"/>
  <c r="V541" i="9"/>
  <c r="T537" i="9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V537" i="9" l="1"/>
  <c r="X537" i="9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l="1"/>
  <c r="U533" i="9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V531" i="9" s="1"/>
  <c r="F530" i="9"/>
  <c r="E530" i="9"/>
  <c r="U530" i="9" s="1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S518" i="9"/>
  <c r="U520" i="9" l="1"/>
  <c r="U518" i="9"/>
  <c r="U525" i="9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H516" i="9"/>
  <c r="G516" i="9"/>
  <c r="F516" i="9"/>
  <c r="E516" i="9"/>
  <c r="U517" i="9" l="1"/>
  <c r="W518" i="9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S515" i="9"/>
  <c r="X516" i="9" s="1"/>
  <c r="U515" i="9" l="1"/>
  <c r="V515" i="9"/>
  <c r="T516" i="9"/>
  <c r="W516" i="9"/>
  <c r="T514" i="9"/>
  <c r="P514" i="9"/>
  <c r="O514" i="9"/>
  <c r="N514" i="9"/>
  <c r="M514" i="9"/>
  <c r="H514" i="9"/>
  <c r="G514" i="9"/>
  <c r="F514" i="9"/>
  <c r="E514" i="9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T503" i="9"/>
  <c r="T502" i="9"/>
  <c r="P503" i="9"/>
  <c r="O503" i="9"/>
  <c r="N503" i="9"/>
  <c r="M503" i="9"/>
  <c r="H503" i="9"/>
  <c r="G503" i="9"/>
  <c r="F503" i="9"/>
  <c r="E503" i="9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S499" i="9"/>
  <c r="U509" i="9" l="1"/>
  <c r="U504" i="9"/>
  <c r="U514" i="9"/>
  <c r="U503" i="9"/>
  <c r="U499" i="9"/>
  <c r="V513" i="9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U498" i="9" l="1"/>
  <c r="X497" i="9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S495" i="9"/>
  <c r="T494" i="9"/>
  <c r="P494" i="9"/>
  <c r="O494" i="9"/>
  <c r="N494" i="9"/>
  <c r="M494" i="9"/>
  <c r="H494" i="9"/>
  <c r="G494" i="9"/>
  <c r="F494" i="9"/>
  <c r="E494" i="9"/>
  <c r="S494" i="9"/>
  <c r="V494" i="9" l="1"/>
  <c r="U495" i="9"/>
  <c r="U494" i="9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H490" i="9"/>
  <c r="G490" i="9"/>
  <c r="F490" i="9"/>
  <c r="E490" i="9"/>
  <c r="S490" i="9"/>
  <c r="V491" i="9" l="1"/>
  <c r="U490" i="9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S487" i="9"/>
  <c r="E141" i="9"/>
  <c r="F141" i="9"/>
  <c r="G141" i="9"/>
  <c r="H141" i="9"/>
  <c r="U487" i="9" l="1"/>
  <c r="V487" i="9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S485" i="9"/>
  <c r="U485" i="9" l="1"/>
  <c r="V485" i="9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S482" i="9"/>
  <c r="U482" i="9" l="1"/>
  <c r="V482" i="9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S480" i="9"/>
  <c r="U480" i="9" l="1"/>
  <c r="V480" i="9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S477" i="9"/>
  <c r="W478" i="9" s="1"/>
  <c r="U477" i="9" l="1"/>
  <c r="V477" i="9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S475" i="9"/>
  <c r="U475" i="9" l="1"/>
  <c r="W476" i="9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S468" i="9"/>
  <c r="T467" i="9"/>
  <c r="P467" i="9"/>
  <c r="O467" i="9"/>
  <c r="N467" i="9"/>
  <c r="M467" i="9"/>
  <c r="H467" i="9"/>
  <c r="G467" i="9"/>
  <c r="F467" i="9"/>
  <c r="E467" i="9"/>
  <c r="S467" i="9"/>
  <c r="U471" i="9" l="1"/>
  <c r="U468" i="9"/>
  <c r="U469" i="9"/>
  <c r="U467" i="9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S458" i="9"/>
  <c r="U458" i="9" l="1"/>
  <c r="U463" i="9"/>
  <c r="U462" i="9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48" i="9" l="1"/>
  <c r="U445" i="9"/>
  <c r="U453" i="9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40" i="9" l="1"/>
  <c r="U435" i="9"/>
  <c r="U434" i="9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AB20" i="9" l="1"/>
  <c r="V388" i="9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X325" i="9" l="1"/>
  <c r="W326" i="9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S278" i="9"/>
  <c r="U278" i="9" l="1"/>
  <c r="AB19" i="9"/>
  <c r="U294" i="9"/>
  <c r="U309" i="9"/>
  <c r="U279" i="9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P273" i="9"/>
  <c r="O273" i="9"/>
  <c r="N273" i="9"/>
  <c r="M273" i="9"/>
  <c r="H273" i="9"/>
  <c r="G273" i="9"/>
  <c r="F273" i="9"/>
  <c r="E273" i="9"/>
  <c r="S273" i="9"/>
  <c r="V273" i="9" l="1"/>
  <c r="U274" i="9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S272" i="9"/>
  <c r="W273" i="9" s="1"/>
  <c r="T271" i="9"/>
  <c r="P271" i="9"/>
  <c r="O271" i="9"/>
  <c r="N271" i="9"/>
  <c r="M271" i="9"/>
  <c r="H271" i="9"/>
  <c r="G271" i="9"/>
  <c r="F271" i="9"/>
  <c r="E271" i="9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S265" i="9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72" i="9" l="1"/>
  <c r="U268" i="9"/>
  <c r="U265" i="9"/>
  <c r="X265" i="9"/>
  <c r="U262" i="9"/>
  <c r="U271" i="9"/>
  <c r="U266" i="9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T255" i="9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V257" i="9" l="1"/>
  <c r="V255" i="9"/>
  <c r="X256" i="9"/>
  <c r="W256" i="9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S252" i="9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H247" i="9"/>
  <c r="G247" i="9"/>
  <c r="F247" i="9"/>
  <c r="E247" i="9"/>
  <c r="H249" i="9"/>
  <c r="G249" i="9"/>
  <c r="F249" i="9"/>
  <c r="E249" i="9"/>
  <c r="U248" i="9" l="1"/>
  <c r="W252" i="9"/>
  <c r="U252" i="9"/>
  <c r="U249" i="9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S241" i="9"/>
  <c r="X242" i="9" s="1"/>
  <c r="P240" i="9"/>
  <c r="O240" i="9"/>
  <c r="N240" i="9"/>
  <c r="M240" i="9"/>
  <c r="H240" i="9"/>
  <c r="G240" i="9"/>
  <c r="D240" i="9"/>
  <c r="E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U240" i="9" l="1"/>
  <c r="U241" i="9"/>
  <c r="X240" i="9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S234" i="9"/>
  <c r="W235" i="9" s="1"/>
  <c r="U234" i="9" l="1"/>
  <c r="V234" i="9"/>
  <c r="X235" i="9"/>
  <c r="T233" i="9"/>
  <c r="P233" i="9"/>
  <c r="O233" i="9"/>
  <c r="N233" i="9"/>
  <c r="M233" i="9"/>
  <c r="H233" i="9"/>
  <c r="G233" i="9"/>
  <c r="F233" i="9"/>
  <c r="E233" i="9"/>
  <c r="S233" i="9"/>
  <c r="W234" i="9" s="1"/>
  <c r="U233" i="9" l="1"/>
  <c r="V233" i="9"/>
  <c r="X234" i="9"/>
  <c r="T232" i="9"/>
  <c r="P232" i="9"/>
  <c r="O232" i="9"/>
  <c r="N232" i="9"/>
  <c r="M232" i="9"/>
  <c r="H232" i="9"/>
  <c r="G232" i="9"/>
  <c r="F232" i="9"/>
  <c r="E232" i="9"/>
  <c r="S232" i="9"/>
  <c r="T231" i="9"/>
  <c r="P231" i="9"/>
  <c r="O231" i="9"/>
  <c r="N231" i="9"/>
  <c r="M231" i="9"/>
  <c r="H231" i="9"/>
  <c r="G231" i="9"/>
  <c r="F231" i="9"/>
  <c r="E231" i="9"/>
  <c r="S231" i="9"/>
  <c r="U232" i="9" l="1"/>
  <c r="U231" i="9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S227" i="9"/>
  <c r="W228" i="9" s="1"/>
  <c r="U227" i="9" l="1"/>
  <c r="V227" i="9"/>
  <c r="X228" i="9"/>
  <c r="T226" i="9"/>
  <c r="P226" i="9"/>
  <c r="O226" i="9"/>
  <c r="N226" i="9"/>
  <c r="M226" i="9"/>
  <c r="H226" i="9"/>
  <c r="G226" i="9"/>
  <c r="F226" i="9"/>
  <c r="E226" i="9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U226" i="9" l="1"/>
  <c r="W226" i="9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S223" i="9"/>
  <c r="W224" i="9" s="1"/>
  <c r="U223" i="9" l="1"/>
  <c r="V223" i="9"/>
  <c r="X224" i="9"/>
  <c r="T222" i="9"/>
  <c r="P222" i="9"/>
  <c r="O222" i="9"/>
  <c r="N222" i="9"/>
  <c r="M222" i="9"/>
  <c r="H222" i="9"/>
  <c r="G222" i="9"/>
  <c r="F222" i="9"/>
  <c r="E222" i="9"/>
  <c r="S222" i="9"/>
  <c r="W223" i="9" s="1"/>
  <c r="U222" i="9" l="1"/>
  <c r="V222" i="9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C23" i="11"/>
  <c r="U221" i="9" l="1"/>
  <c r="V221" i="9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S216" i="9"/>
  <c r="X217" i="9" s="1"/>
  <c r="P215" i="9"/>
  <c r="O215" i="9"/>
  <c r="N215" i="9"/>
  <c r="M215" i="9"/>
  <c r="H215" i="9"/>
  <c r="G215" i="9"/>
  <c r="D215" i="9"/>
  <c r="E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5" i="9" l="1"/>
  <c r="U216" i="9"/>
  <c r="U214" i="9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S212" i="9"/>
  <c r="W213" i="9" s="1"/>
  <c r="U212" i="9" l="1"/>
  <c r="V212" i="9"/>
  <c r="X213" i="9"/>
  <c r="T211" i="9"/>
  <c r="P211" i="9"/>
  <c r="O211" i="9"/>
  <c r="N211" i="9"/>
  <c r="M211" i="9"/>
  <c r="H211" i="9"/>
  <c r="G211" i="9"/>
  <c r="F211" i="9"/>
  <c r="E211" i="9"/>
  <c r="S211" i="9"/>
  <c r="X212" i="9" s="1"/>
  <c r="U211" i="9" l="1"/>
  <c r="V211" i="9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9" i="9" l="1"/>
  <c r="U180" i="9"/>
  <c r="U169" i="9"/>
  <c r="U194" i="9"/>
  <c r="U204" i="9"/>
  <c r="U88" i="9"/>
  <c r="U201" i="9"/>
  <c r="U190" i="9"/>
  <c r="U185" i="9"/>
  <c r="U207" i="9"/>
  <c r="U210" i="9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48" i="9" l="1"/>
  <c r="AC49" i="9"/>
  <c r="AC47" i="9"/>
  <c r="AC46" i="9"/>
  <c r="AC32" i="9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<sst xmlns="http://schemas.openxmlformats.org/spreadsheetml/2006/main" count="145" uniqueCount="92">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</sst>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3301.8000000000029</c:v>
                </c:pt>
                <c:pt idx="42">
                  <c:v>1903.4100000000035</c:v>
                </c:pt>
                <c:pt idx="43">
                  <c:v>1702.429999999993</c:v>
                </c:pt>
                <c:pt idx="44">
                  <c:v>-5185.2800000000134</c:v>
                </c:pt>
                <c:pt idx="45">
                  <c:v>1362.8400000000256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14432.309999999998</c:v>
                </c:pt>
                <c:pt idx="42">
                  <c:v>16335.720000000001</c:v>
                </c:pt>
                <c:pt idx="43">
                  <c:v>18038.149999999994</c:v>
                </c:pt>
                <c:pt idx="44">
                  <c:v>12852.869999999981</c:v>
                </c:pt>
                <c:pt idx="45">
                  <c:v>14215.710000000006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C29" sqref="C29"/>
    </sheetView>
  </sheetViews>
  <sheetFormatPr defaultColWidth="9" defaultRowHeight="15" x14ac:dyDescent="0.25"/>
  <cols>
    <col min="1" max="1" width="35" style="2" bestFit="1" customWidth="1"/>
    <col min="2" max="2" width="16.85546875" style="3" bestFit="1" customWidth="1"/>
    <col min="3" max="3" width="22" style="3" bestFit="1" customWidth="1"/>
    <col min="4" max="4" width="32.85546875" style="3" bestFit="1" customWidth="1"/>
    <col min="5" max="5" width="15.28515625" style="3" bestFit="1" customWidth="1"/>
    <col min="6" max="16384" width="9" style="3"/>
  </cols>
  <sheetData>
    <row r="1" spans="1:3" x14ac:dyDescent="0.25">
      <c r="A1" s="12" t="s">
        <v>20</v>
      </c>
      <c r="B1" s="16">
        <v>31</v>
      </c>
    </row>
    <row r="2" spans="1:3" x14ac:dyDescent="0.25">
      <c r="A2" s="17" t="s">
        <v>11</v>
      </c>
      <c r="B2" s="18">
        <v>65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34</v>
      </c>
      <c r="C5" s="10"/>
    </row>
    <row r="6" spans="1:3" x14ac:dyDescent="0.25">
      <c r="A6" s="17" t="s">
        <v>0</v>
      </c>
      <c r="B6" s="29">
        <v>2.5000000000000001E-2</v>
      </c>
      <c r="C6" s="10"/>
    </row>
    <row r="7" spans="1:3" x14ac:dyDescent="0.25">
      <c r="A7" s="17" t="s">
        <v>2</v>
      </c>
      <c r="B7" s="20">
        <v>70500</v>
      </c>
      <c r="C7" s="10"/>
    </row>
    <row r="8" spans="1:3" x14ac:dyDescent="0.25">
      <c r="A8" s="17" t="s">
        <v>21</v>
      </c>
      <c r="B8" s="20">
        <f>B7*(1+B6)^B5</f>
        <v>163230.2103587024</v>
      </c>
      <c r="C8" s="34"/>
    </row>
    <row r="9" spans="1:3" x14ac:dyDescent="0.25">
      <c r="A9" s="17" t="s">
        <v>5</v>
      </c>
      <c r="B9" s="20">
        <v>64900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1.2999999999999999E-2</v>
      </c>
      <c r="C11" s="10"/>
    </row>
    <row r="12" spans="1:3" x14ac:dyDescent="0.25">
      <c r="A12" s="17" t="s">
        <v>4</v>
      </c>
      <c r="B12" s="21">
        <v>0.02</v>
      </c>
      <c r="C12" s="10"/>
    </row>
    <row r="13" spans="1:3" x14ac:dyDescent="0.25">
      <c r="A13" s="17" t="s">
        <v>10</v>
      </c>
      <c r="B13" s="21">
        <v>7.0000000000000001E-3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15446.2</v>
      </c>
      <c r="C15" s="10" t="s">
        <v>17</v>
      </c>
    </row>
    <row r="16" spans="1:3" x14ac:dyDescent="0.25">
      <c r="A16" s="17" t="s">
        <v>14</v>
      </c>
      <c r="B16" s="22">
        <f>B15/12</f>
        <v>1287.1833333333334</v>
      </c>
      <c r="C16" s="10"/>
    </row>
    <row r="17" spans="1:5" x14ac:dyDescent="0.25">
      <c r="A17" s="17" t="s">
        <v>7</v>
      </c>
      <c r="B17" s="23">
        <f>((B9*B11)+(B8-B9)*B12)*B5</f>
        <v>95550.34304391763</v>
      </c>
      <c r="C17" s="11">
        <f>B17/B8</f>
        <v>0.58537168355014313</v>
      </c>
      <c r="D17" s="12" t="s">
        <v>8</v>
      </c>
      <c r="E17" s="13">
        <f>B17*880</f>
        <v>84084301.878647521</v>
      </c>
    </row>
    <row r="18" spans="1:5" x14ac:dyDescent="0.25">
      <c r="A18" s="17" t="s">
        <v>6</v>
      </c>
      <c r="B18" s="23">
        <f>B17/12</f>
        <v>7962.5285869931358</v>
      </c>
      <c r="D18" s="14" t="s">
        <v>9</v>
      </c>
      <c r="E18" s="15">
        <f>B18*880</f>
        <v>7007025.1565539595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MAX(B13*B9*B5*(65-B2), 0)</f>
        <v>0</v>
      </c>
    </row>
    <row r="21" spans="1:5" x14ac:dyDescent="0.25">
      <c r="A21" s="17" t="s">
        <v>15</v>
      </c>
      <c r="B21" s="20">
        <f>B17*(B3-B2)</f>
        <v>2388758.5760979406</v>
      </c>
    </row>
    <row r="22" spans="1:5" x14ac:dyDescent="0.25">
      <c r="A22" s="17" t="s">
        <v>16</v>
      </c>
      <c r="B22" s="26">
        <f>B21+B20</f>
        <v>2388758.5760979406</v>
      </c>
    </row>
    <row r="23" spans="1:5" x14ac:dyDescent="0.25">
      <c r="A23" s="14" t="s">
        <v>18</v>
      </c>
      <c r="B23" s="27">
        <f>B22/(B3-B2)</f>
        <v>95550.343043917615</v>
      </c>
    </row>
    <row r="27" spans="1:5" x14ac:dyDescent="0.2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5" sqref="C5"/>
    </sheetView>
  </sheetViews>
  <sheetFormatPr defaultColWidth="9" defaultRowHeight="15" x14ac:dyDescent="0.25"/>
  <cols>
    <col min="1" max="1" width="35" style="2" bestFit="1" customWidth="1"/>
    <col min="2" max="2" width="16.85546875" style="3" customWidth="1"/>
    <col min="3" max="3" width="22" style="3" bestFit="1" customWidth="1"/>
    <col min="4" max="4" width="32.85546875" style="3" bestFit="1" customWidth="1"/>
    <col min="5" max="5" width="16.5703125" style="3" bestFit="1" customWidth="1"/>
    <col min="6" max="16384" width="9" style="3"/>
  </cols>
  <sheetData>
    <row r="1" spans="1:3" x14ac:dyDescent="0.25">
      <c r="A1" s="12" t="s">
        <v>20</v>
      </c>
      <c r="B1" s="16">
        <v>31</v>
      </c>
    </row>
    <row r="2" spans="1:3" x14ac:dyDescent="0.25">
      <c r="A2" s="17" t="s">
        <v>11</v>
      </c>
      <c r="B2" s="18">
        <v>35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4</v>
      </c>
      <c r="C5" s="10"/>
    </row>
    <row r="6" spans="1:3" x14ac:dyDescent="0.25">
      <c r="A6" s="17" t="s">
        <v>0</v>
      </c>
      <c r="B6" s="29">
        <v>0.05</v>
      </c>
      <c r="C6" s="10"/>
    </row>
    <row r="7" spans="1:3" x14ac:dyDescent="0.25">
      <c r="A7" s="17" t="s">
        <v>2</v>
      </c>
      <c r="B7" s="20">
        <v>66400</v>
      </c>
      <c r="C7" s="10"/>
    </row>
    <row r="8" spans="1:3" x14ac:dyDescent="0.25">
      <c r="A8" s="17" t="s">
        <v>21</v>
      </c>
      <c r="B8" s="20">
        <f>B7*(1+B6)^B5</f>
        <v>80709.615000000005</v>
      </c>
      <c r="C8" s="34"/>
    </row>
    <row r="9" spans="1:3" x14ac:dyDescent="0.25">
      <c r="A9" s="17" t="s">
        <v>5</v>
      </c>
      <c r="B9" s="20">
        <v>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0</v>
      </c>
      <c r="C11" s="10"/>
    </row>
    <row r="12" spans="1:3" x14ac:dyDescent="0.25">
      <c r="A12" s="17" t="s">
        <v>4</v>
      </c>
      <c r="B12" s="21">
        <v>1.9E-2</v>
      </c>
      <c r="C12" s="10"/>
    </row>
    <row r="13" spans="1:3" x14ac:dyDescent="0.25">
      <c r="A13" s="17" t="s">
        <v>10</v>
      </c>
      <c r="B13" s="21">
        <v>0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0</v>
      </c>
      <c r="C15" s="10"/>
    </row>
    <row r="16" spans="1:3" x14ac:dyDescent="0.25">
      <c r="A16" s="17" t="s">
        <v>14</v>
      </c>
      <c r="B16" s="22">
        <f>B15/12</f>
        <v>0</v>
      </c>
      <c r="C16" s="10"/>
    </row>
    <row r="17" spans="1:5" x14ac:dyDescent="0.25">
      <c r="A17" s="17" t="s">
        <v>7</v>
      </c>
      <c r="B17" s="23">
        <f>((B9*B11)+(B8-B9)*B12)*B5</f>
        <v>6133.9307400000007</v>
      </c>
      <c r="C17" s="11">
        <f>B17/B8</f>
        <v>7.5999999999999998E-2</v>
      </c>
      <c r="D17" s="12" t="s">
        <v>8</v>
      </c>
      <c r="E17" s="13">
        <f>B17*980</f>
        <v>6011252.1252000006</v>
      </c>
    </row>
    <row r="18" spans="1:5" x14ac:dyDescent="0.25">
      <c r="A18" s="17" t="s">
        <v>6</v>
      </c>
      <c r="B18" s="23">
        <f>B17/12</f>
        <v>511.16089500000004</v>
      </c>
      <c r="D18" s="14" t="s">
        <v>9</v>
      </c>
      <c r="E18" s="15">
        <f>B18*980</f>
        <v>500937.67710000003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B13*B9*B5*(65-B2)</f>
        <v>0</v>
      </c>
    </row>
    <row r="21" spans="1:5" x14ac:dyDescent="0.25">
      <c r="A21" s="17" t="s">
        <v>15</v>
      </c>
      <c r="B21" s="20">
        <f>B17*(B3-B2)</f>
        <v>337366.19070000004</v>
      </c>
    </row>
    <row r="22" spans="1:5" x14ac:dyDescent="0.25">
      <c r="A22" s="17" t="s">
        <v>16</v>
      </c>
      <c r="B22" s="26">
        <f>B21+B20</f>
        <v>337366.19070000004</v>
      </c>
    </row>
    <row r="23" spans="1:5" x14ac:dyDescent="0.25">
      <c r="A23" s="14" t="s">
        <v>18</v>
      </c>
      <c r="B23" s="27">
        <f>B22/(B3-B2)</f>
        <v>6133.9307400000007</v>
      </c>
    </row>
    <row r="27" spans="1:5" x14ac:dyDescent="0.2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42" workbookViewId="0">
      <selection activeCell="C59" sqref="C59"/>
    </sheetView>
  </sheetViews>
  <sheetFormatPr defaultColWidth="9" defaultRowHeight="15" x14ac:dyDescent="0.25"/>
  <cols>
    <col min="1" max="1" width="11" style="1" bestFit="1" customWidth="1"/>
    <col min="2" max="2" width="12.85546875" style="54" bestFit="1" customWidth="1"/>
    <col min="3" max="3" width="12.7109375" style="1" customWidth="1"/>
    <col min="4" max="4" width="10.85546875" style="1" bestFit="1" customWidth="1"/>
    <col min="5" max="5" width="11.85546875" style="1" bestFit="1" customWidth="1"/>
    <col min="6" max="16384" width="9" style="1"/>
  </cols>
  <sheetData>
    <row r="1" spans="1:5" ht="15.75" thickBot="1" x14ac:dyDescent="0.3">
      <c r="A1" s="35" t="s">
        <v>37</v>
      </c>
      <c r="B1" s="55" t="s">
        <v>53</v>
      </c>
    </row>
    <row r="2" spans="1:5" x14ac:dyDescent="0.25">
      <c r="A2" s="37">
        <v>43903</v>
      </c>
      <c r="B2" s="53">
        <v>47799.49</v>
      </c>
    </row>
    <row r="3" spans="1:5" x14ac:dyDescent="0.2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5" x14ac:dyDescent="0.2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5" x14ac:dyDescent="0.2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5" x14ac:dyDescent="0.2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5" x14ac:dyDescent="0.2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5" x14ac:dyDescent="0.2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5" x14ac:dyDescent="0.2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5" ht="13.9" customHeight="1" x14ac:dyDescent="0.2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5" x14ac:dyDescent="0.2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5" x14ac:dyDescent="0.2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5" x14ac:dyDescent="0.2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5" x14ac:dyDescent="0.2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5" x14ac:dyDescent="0.2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5" x14ac:dyDescent="0.2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2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2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2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2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2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2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2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2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2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2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2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2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2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2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2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2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2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2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2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2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2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2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2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2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2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2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2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2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2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2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2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2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2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2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2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2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2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2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25">
      <c r="A55" s="30">
        <v>45107</v>
      </c>
      <c r="B55" s="54">
        <v>171000.06</v>
      </c>
      <c r="C55" s="56">
        <f t="shared" si="5"/>
        <v>4569.9599999999919</v>
      </c>
      <c r="D55" s="1">
        <f>A55-$A$2</f>
        <v>1204</v>
      </c>
      <c r="E55" s="56">
        <f t="shared" si="2"/>
        <v>102.32605481727575</v>
      </c>
    </row>
    <row r="56" spans="1:6" x14ac:dyDescent="0.25">
      <c r="A56" s="30">
        <v>45138</v>
      </c>
      <c r="B56" s="54">
        <v>175478.78</v>
      </c>
      <c r="C56" s="56">
        <f t="shared" ref="C56" si="6">B56-B55</f>
        <v>4478.7200000000012</v>
      </c>
      <c r="D56" s="1">
        <f>A56-$A$2</f>
        <v>1235</v>
      </c>
      <c r="E56" s="56">
        <f t="shared" ref="E56" si="7">(B56-$B$2)/D56</f>
        <v>103.38404048582997</v>
      </c>
    </row>
    <row r="57" spans="1:6" x14ac:dyDescent="0.25">
      <c r="A57" s="30">
        <v>45170</v>
      </c>
      <c r="B57" s="54">
        <v>177595.37</v>
      </c>
      <c r="C57" s="56">
        <f t="shared" ref="C57" si="8">B57-B56</f>
        <v>2116.5899999999965</v>
      </c>
      <c r="D57" s="1">
        <f>A57-$A$2</f>
        <v>1267</v>
      </c>
      <c r="E57" s="56">
        <f t="shared" ref="E57" si="9">(B57-$B$2)/D57</f>
        <v>102.44347277032361</v>
      </c>
    </row>
    <row r="58" spans="1:6" x14ac:dyDescent="0.25">
      <c r="A58" s="30">
        <v>45195</v>
      </c>
      <c r="B58" s="54">
        <v>175433.65</v>
      </c>
      <c r="C58" s="56">
        <f t="shared" ref="C58" si="10">B58-B57</f>
        <v>-2161.7200000000012</v>
      </c>
      <c r="D58" s="1">
        <f>A58-$A$2</f>
        <v>1292</v>
      </c>
      <c r="E58" s="56">
        <f t="shared" ref="E58" si="11">(B58-$B$2)/D58</f>
        <v>98.788049535603719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33" activePane="bottomLeft" state="frozen"/>
      <selection pane="bottomLeft" activeCell="B4" sqref="B4"/>
    </sheetView>
  </sheetViews>
  <sheetFormatPr defaultColWidth="9" defaultRowHeight="15" x14ac:dyDescent="0.25"/>
  <cols>
    <col min="1" max="1" width="13" style="1" customWidth="1"/>
    <col min="2" max="2" width="9" style="1" bestFit="1" customWidth="1"/>
    <col min="3" max="3" width="12.140625" style="1" bestFit="1" customWidth="1"/>
    <col min="4" max="4" width="10.5703125" style="1" bestFit="1" customWidth="1"/>
    <col min="5" max="5" width="6" style="1" bestFit="1" customWidth="1"/>
    <col min="6" max="6" width="10.28515625" style="1" customWidth="1"/>
    <col min="7" max="7" width="10.7109375" style="1" bestFit="1" customWidth="1"/>
    <col min="8" max="8" width="16" style="1" bestFit="1" customWidth="1"/>
    <col min="9" max="9" width="14.140625" style="1" bestFit="1" customWidth="1"/>
    <col min="10" max="10" width="11.5703125" style="1" bestFit="1" customWidth="1"/>
    <col min="11" max="11" width="23.5703125" style="1" bestFit="1" customWidth="1"/>
    <col min="12" max="12" width="9.2851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703125" style="1" bestFit="1" customWidth="1"/>
    <col min="18" max="18" width="9" style="1"/>
    <col min="19" max="19" width="5.42578125" style="1" bestFit="1" customWidth="1"/>
    <col min="20" max="20" width="6" style="1" bestFit="1" customWidth="1"/>
    <col min="21" max="21" width="16" style="1" bestFit="1" customWidth="1"/>
    <col min="22" max="22" width="14.140625" style="1" bestFit="1" customWidth="1"/>
    <col min="23" max="23" width="11.5703125" style="1" bestFit="1" customWidth="1"/>
    <col min="24" max="24" width="23.5703125" style="1" bestFit="1" customWidth="1"/>
    <col min="25" max="25" width="9.28515625" style="1" bestFit="1" customWidth="1"/>
    <col min="26" max="16384" width="9" style="1"/>
  </cols>
  <sheetData>
    <row r="1" spans="1:25" ht="23.25" x14ac:dyDescent="0.35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2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2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2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2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2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2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2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3900</v>
      </c>
      <c r="K8" s="31">
        <f>SUM($J$4:J8)</f>
        <v>53866.96</v>
      </c>
      <c r="L8" s="31">
        <f>H8-K8</f>
        <v>3133.0400000000009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2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2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2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2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2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2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2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2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2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2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2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2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2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2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2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2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2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2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2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2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2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2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2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2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2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2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2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2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2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2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2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2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2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2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2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2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2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2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2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2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2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2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2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2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2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2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2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2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2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2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2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2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2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2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2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2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2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2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2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2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2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2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2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2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2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2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2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2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2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2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2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2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2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2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2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2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2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2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2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2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2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2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2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2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2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2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2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2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2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2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2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2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2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2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2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2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2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2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2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2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2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2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2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2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2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2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2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2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2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2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2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2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2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2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2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2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2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2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2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2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2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2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2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2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2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2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2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2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2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2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2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2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2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2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2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2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2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2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2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2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25">
      <c r="A149" s="33">
        <v>45092</v>
      </c>
      <c r="B149" s="31">
        <v>250</v>
      </c>
      <c r="C149" s="31">
        <f>SUM($B$4:B149)</f>
        <v>52966.96</v>
      </c>
      <c r="D149" s="31">
        <f t="shared" si="11"/>
        <v>52950.74</v>
      </c>
    </row>
    <row r="150" spans="1:17" x14ac:dyDescent="0.25">
      <c r="A150" s="33">
        <v>45108</v>
      </c>
      <c r="B150" s="31">
        <v>300</v>
      </c>
      <c r="C150" s="31">
        <f>SUM($B$4:B150)</f>
        <v>53266.96</v>
      </c>
      <c r="D150" s="31">
        <f t="shared" ref="D150:D152" si="12">C150+0.74-100+83.04</f>
        <v>53250.74</v>
      </c>
    </row>
    <row r="151" spans="1:17" x14ac:dyDescent="0.25">
      <c r="A151" s="33">
        <v>45122</v>
      </c>
      <c r="B151" s="31">
        <v>300</v>
      </c>
      <c r="C151" s="31">
        <f>SUM($B$4:B151)</f>
        <v>53566.96</v>
      </c>
      <c r="D151" s="31">
        <f t="shared" si="12"/>
        <v>53550.74</v>
      </c>
    </row>
    <row r="152" spans="1:17" x14ac:dyDescent="0.25">
      <c r="A152" s="33">
        <v>45139</v>
      </c>
      <c r="B152" s="31">
        <v>300</v>
      </c>
      <c r="C152" s="31">
        <f>SUM($B$4:B152)</f>
        <v>53866.96</v>
      </c>
      <c r="D152" s="31">
        <f t="shared" si="12"/>
        <v>53850.74</v>
      </c>
    </row>
    <row r="153" spans="1:17" x14ac:dyDescent="0.25">
      <c r="A153" s="33">
        <v>45153</v>
      </c>
      <c r="B153" s="31"/>
      <c r="C153" s="31"/>
      <c r="D153" s="31"/>
    </row>
    <row r="154" spans="1:17" x14ac:dyDescent="0.25">
      <c r="A154" s="33">
        <v>45170</v>
      </c>
      <c r="B154" s="31"/>
      <c r="C154" s="31"/>
      <c r="D154" s="31"/>
    </row>
    <row r="155" spans="1:17" x14ac:dyDescent="0.25">
      <c r="A155" s="33">
        <v>45184</v>
      </c>
      <c r="B155" s="31"/>
      <c r="C155" s="31"/>
      <c r="D155" s="31"/>
    </row>
    <row r="156" spans="1:17" x14ac:dyDescent="0.25">
      <c r="A156" s="33">
        <v>45200</v>
      </c>
      <c r="B156" s="31"/>
      <c r="C156" s="31"/>
      <c r="D156" s="31"/>
    </row>
    <row r="157" spans="1:17" x14ac:dyDescent="0.25">
      <c r="A157" s="33">
        <v>45214</v>
      </c>
      <c r="B157" s="31"/>
      <c r="C157" s="31"/>
      <c r="D157" s="31"/>
    </row>
    <row r="158" spans="1:17" x14ac:dyDescent="0.25">
      <c r="A158" s="33">
        <v>45231</v>
      </c>
      <c r="B158" s="31"/>
      <c r="C158" s="31"/>
      <c r="D158" s="31"/>
    </row>
    <row r="159" spans="1:17" x14ac:dyDescent="0.25">
      <c r="A159" s="33">
        <v>45245</v>
      </c>
      <c r="B159" s="31"/>
      <c r="C159" s="31"/>
      <c r="D159" s="31"/>
    </row>
    <row r="160" spans="1:17" x14ac:dyDescent="0.25">
      <c r="A160" s="33">
        <v>45261</v>
      </c>
      <c r="B160" s="31"/>
      <c r="C160" s="31"/>
      <c r="D160" s="31"/>
    </row>
    <row r="161" spans="1:4" x14ac:dyDescent="0.2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50"/>
  <sheetViews>
    <sheetView tabSelected="1" topLeftCell="E1" zoomScaleNormal="85" workbookViewId="0">
      <pane ySplit="3" topLeftCell="A943" activePane="bottomLeft" state="frozen"/>
      <selection pane="bottomLeft" activeCell="P969" sqref="P969"/>
    </sheetView>
  </sheetViews>
  <sheetFormatPr defaultColWidth="9" defaultRowHeight="15" x14ac:dyDescent="0.25"/>
  <cols>
    <col min="1" max="1" width="11.5703125" style="3" bestFit="1" customWidth="1"/>
    <col min="2" max="2" width="16.85546875" style="3" bestFit="1" customWidth="1"/>
    <col min="3" max="3" width="24" style="3" bestFit="1" customWidth="1"/>
    <col min="4" max="4" width="22.28515625" style="3" bestFit="1" customWidth="1"/>
    <col min="5" max="5" width="7.85546875" style="3" bestFit="1" customWidth="1"/>
    <col min="6" max="6" width="10.85546875" style="38" bestFit="1" customWidth="1"/>
    <col min="7" max="7" width="11" style="3" bestFit="1" customWidth="1"/>
    <col min="8" max="8" width="15.28515625" style="38" bestFit="1" customWidth="1"/>
    <col min="9" max="9" width="9" style="3"/>
    <col min="10" max="10" width="11.5703125" style="3" bestFit="1" customWidth="1"/>
    <col min="11" max="11" width="16.85546875" style="3" bestFit="1" customWidth="1"/>
    <col min="12" max="12" width="16.28515625" style="3" bestFit="1" customWidth="1"/>
    <col min="13" max="13" width="9.28515625" style="3" bestFit="1" customWidth="1"/>
    <col min="14" max="14" width="12.28515625" style="38" customWidth="1"/>
    <col min="15" max="15" width="11" style="3" bestFit="1" customWidth="1"/>
    <col min="16" max="16" width="15.28515625" style="38" bestFit="1" customWidth="1"/>
    <col min="17" max="17" width="9" style="3"/>
    <col min="18" max="18" width="11.5703125" style="3" bestFit="1" customWidth="1"/>
    <col min="19" max="19" width="16.85546875" style="3" bestFit="1" customWidth="1"/>
    <col min="20" max="20" width="22.28515625" style="3" bestFit="1" customWidth="1"/>
    <col min="21" max="21" width="12" style="3" bestFit="1" customWidth="1"/>
    <col min="22" max="22" width="11.5703125" style="38" bestFit="1" customWidth="1"/>
    <col min="23" max="23" width="11.85546875" style="3" bestFit="1" customWidth="1"/>
    <col min="24" max="24" width="16.5703125" style="38" bestFit="1" customWidth="1"/>
    <col min="25" max="25" width="11.28515625" style="3" customWidth="1"/>
    <col min="26" max="26" width="19.5703125" style="3" customWidth="1"/>
    <col min="27" max="27" width="9.5703125" style="3" bestFit="1" customWidth="1"/>
    <col min="28" max="28" width="13.85546875" style="3" bestFit="1" customWidth="1"/>
    <col min="29" max="29" width="16" style="3" bestFit="1" customWidth="1"/>
    <col min="30" max="16384" width="9" style="3"/>
  </cols>
  <sheetData>
    <row r="1" spans="1:29" ht="18.75" x14ac:dyDescent="0.2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.5" thickBot="1" x14ac:dyDescent="0.3">
      <c r="B2" s="102" t="s">
        <v>88</v>
      </c>
      <c r="C2" s="102"/>
      <c r="D2" s="102"/>
      <c r="E2" s="102"/>
      <c r="F2" s="102"/>
      <c r="G2" s="102"/>
      <c r="H2" s="45"/>
      <c r="K2" s="102" t="s">
        <v>89</v>
      </c>
      <c r="L2" s="102"/>
      <c r="M2" s="102"/>
      <c r="N2" s="102"/>
      <c r="O2" s="102"/>
      <c r="P2" s="102"/>
      <c r="S2" s="102" t="s">
        <v>90</v>
      </c>
      <c r="T2" s="102"/>
      <c r="U2" s="102"/>
      <c r="V2" s="102"/>
      <c r="W2" s="102"/>
      <c r="X2" s="102"/>
    </row>
    <row r="3" spans="1:29" s="2" customFormat="1" ht="15.75" thickBot="1" x14ac:dyDescent="0.3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2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SUMIFS($W$4:$W$10235,$R$4:$R$10235,"&gt;="&amp;AA4,$R$4:$R$10235,"&lt;="&amp;EOMONTH(AA4,0))+$U$4</f>
        <v>1318.7999999999993</v>
      </c>
      <c r="AC4" s="52">
        <f>SUM($AB$4:AB4)</f>
        <v>1318.7999999999993</v>
      </c>
    </row>
    <row r="5" spans="1:29" x14ac:dyDescent="0.2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9" si="7">SUMIFS($W$4:$W$10485,$R$4:$R$10485,"&gt;="&amp;AA5,$R$4:$R$10485,"&lt;="&amp;EOMONTH(AA5,0))</f>
        <v>-1815.3799999999974</v>
      </c>
      <c r="AC5" s="52">
        <f>SUM($AB$4:AB5)</f>
        <v>-496.57999999999811</v>
      </c>
    </row>
    <row r="6" spans="1:29" x14ac:dyDescent="0.2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2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2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2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2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2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2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2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2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2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2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2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2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2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2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2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2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2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2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2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2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2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2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2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2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2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2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2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2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2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2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2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2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2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2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2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2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2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2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2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3301.8000000000029</v>
      </c>
      <c r="AC45" s="52">
        <f>SUM($AB$4:AB45)</f>
        <v>14432.309999999998</v>
      </c>
    </row>
    <row r="46" spans="1:29" x14ac:dyDescent="0.2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  <c r="AA46" s="37">
        <v>45108</v>
      </c>
      <c r="AB46" s="53">
        <f t="shared" si="7"/>
        <v>1903.4100000000035</v>
      </c>
      <c r="AC46" s="52">
        <f>SUM($AB$4:AB46)</f>
        <v>16335.720000000001</v>
      </c>
    </row>
    <row r="47" spans="1:29" x14ac:dyDescent="0.2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  <c r="AA47" s="37">
        <v>45139</v>
      </c>
      <c r="AB47" s="53">
        <f t="shared" si="7"/>
        <v>1702.429999999993</v>
      </c>
      <c r="AC47" s="52">
        <f>SUM($AB$4:AB47)</f>
        <v>18038.149999999994</v>
      </c>
    </row>
    <row r="48" spans="1:29" x14ac:dyDescent="0.2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  <c r="AA48" s="37">
        <v>45170</v>
      </c>
      <c r="AB48" s="53">
        <f t="shared" si="7"/>
        <v>-5185.2800000000134</v>
      </c>
      <c r="AC48" s="52">
        <f>SUM($AB$4:AB48)</f>
        <v>12852.869999999981</v>
      </c>
    </row>
    <row r="49" spans="1:29" x14ac:dyDescent="0.2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A49" s="37">
        <v>45200</v>
      </c>
      <c r="AB49" s="53">
        <f t="shared" si="7"/>
        <v>1362.8400000000256</v>
      </c>
      <c r="AC49" s="52">
        <f>SUM($AB$4:AB49)</f>
        <v>14215.710000000006</v>
      </c>
    </row>
    <row r="50" spans="1:29" x14ac:dyDescent="0.2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2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2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2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2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2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2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2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2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2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2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2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2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2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2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2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2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2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2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2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2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2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2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2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2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2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2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2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2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2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2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2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2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2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2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2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2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2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2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2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2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2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2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2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2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2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2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2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2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2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2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2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2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2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2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2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2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2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2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2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2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2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2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2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2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2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2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2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2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2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2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2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2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2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2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2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2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2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2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2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2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2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2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2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2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2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2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2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2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2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2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2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2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2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2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2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2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2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2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2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2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2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2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2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2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2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2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2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2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2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2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2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2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2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2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2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2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2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2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2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2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2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2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2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2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2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2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2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2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2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2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2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2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2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2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2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2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2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2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2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2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2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2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2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2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2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2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2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2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2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2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2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2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2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2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2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2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2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2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2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2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2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2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2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2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2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2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2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2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2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2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2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2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2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2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2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2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2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2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2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2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2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2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2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2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2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2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2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2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2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2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2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2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2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2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2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2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2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2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2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2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2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2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2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2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2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2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2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2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2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2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2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2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2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2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2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2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2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2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2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2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2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2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2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2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2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2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2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2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2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2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2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2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2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2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2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2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2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2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2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2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2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2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2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2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2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2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2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2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2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2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2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2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2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2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2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2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2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2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2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2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2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2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2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2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2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2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2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2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2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2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2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2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2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2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2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2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2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2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2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2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2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2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2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2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2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2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2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2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2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2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2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2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2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2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2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2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2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2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2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2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2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2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2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2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2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2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2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2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2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2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2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2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2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2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2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2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2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2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2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2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2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2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2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2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2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2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2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2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2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2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2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2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2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2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2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2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2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2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2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2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2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2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2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2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2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2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2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2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2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2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2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2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2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2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2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2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2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2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2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2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2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2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2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2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2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2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2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2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2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2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2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2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2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2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2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2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2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2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2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2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2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2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2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2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2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2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2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2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2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2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2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2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2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2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2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2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2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2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0.44492082871162064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2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0.44492082871162064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2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2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2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2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2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2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2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2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2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2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2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2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2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2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2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2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2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2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2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2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2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2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2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2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2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2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2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2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2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2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2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2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2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2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2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2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2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2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2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2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2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2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2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2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2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2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2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2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2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2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2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2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2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2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2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2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2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2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2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2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2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2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2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2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2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2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2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2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2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2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2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2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2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2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2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2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2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2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2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2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2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2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2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2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2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2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2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2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2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2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2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2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2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2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2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2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2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2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2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2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2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2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2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2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2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2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2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2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2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2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2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2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2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2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2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2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2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2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2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2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2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2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2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2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2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2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2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2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2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2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2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2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2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2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2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2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2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2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2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2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2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2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2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2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2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2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2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2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2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2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2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2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2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2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2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2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2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2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2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2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2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2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2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2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2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2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2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2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2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2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2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2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2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2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2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2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2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2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2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2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2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2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2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2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2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2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2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2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2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2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2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2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2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2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2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2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2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2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2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2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2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2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2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2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2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2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2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2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2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2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2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2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2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2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2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2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2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2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2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2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2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2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2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2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2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2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2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2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2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2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2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2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2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2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2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2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2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2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2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2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2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2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2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2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2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2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2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2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2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2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2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2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2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2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2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2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2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2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2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2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2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2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2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2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2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2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2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2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2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2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2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2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2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2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2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2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2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2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2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2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2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2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2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2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2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2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2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2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2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2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2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2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2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2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2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2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2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2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2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2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2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2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2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2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2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2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2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2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2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2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2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2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2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2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2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2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2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2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2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2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2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2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2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2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2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2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2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2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2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2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2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2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2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2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2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2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2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2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2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2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2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2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2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2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2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2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2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2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2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2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2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2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2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2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2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2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2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2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2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2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2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2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2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2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2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2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2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2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2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2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2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2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2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2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2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2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2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2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2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2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2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2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2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2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2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2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2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2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2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2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2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2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2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2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2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2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2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2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2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2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2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2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2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2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2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2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2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2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2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2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2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8">K860-L860</f>
        <v>1652.5</v>
      </c>
      <c r="N860" s="38">
        <f t="shared" ref="N860" si="2199">K860/L860-1</f>
        <v>5.3739837398373957E-2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83200.739999999991</v>
      </c>
      <c r="U860" s="3">
        <f t="shared" si="2190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2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7">K861-L861</f>
        <v>1652.5</v>
      </c>
      <c r="N861" s="38">
        <f t="shared" ref="N861" si="2208">K861/L861-1</f>
        <v>5.3739837398373957E-2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83200.739999999991</v>
      </c>
      <c r="U861" s="3">
        <f t="shared" ref="U861:U864" si="2211">E861+M861</f>
        <v>13342.279999999999</v>
      </c>
      <c r="V861" s="38">
        <f t="shared" ref="V861:V864" si="2212">S861/T861-1</f>
        <v>0.16036251600646811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2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30750</v>
      </c>
      <c r="M862" s="43">
        <f t="shared" ref="M862:M864" si="2215">K862-L862</f>
        <v>1652.5</v>
      </c>
      <c r="N862" s="38">
        <f t="shared" ref="N862:N864" si="2216">K862/L862-1</f>
        <v>5.3739837398373957E-2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83200.739999999991</v>
      </c>
      <c r="U862" s="3">
        <f t="shared" si="2211"/>
        <v>13342.279999999999</v>
      </c>
      <c r="V862" s="38">
        <f t="shared" si="2212"/>
        <v>0.16036251600646811</v>
      </c>
      <c r="W862" s="3">
        <f t="shared" si="2213"/>
        <v>0</v>
      </c>
      <c r="X862" s="38">
        <f t="shared" si="2214"/>
        <v>0</v>
      </c>
    </row>
    <row r="863" spans="1:24" x14ac:dyDescent="0.2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30750</v>
      </c>
      <c r="M863" s="43">
        <f t="shared" si="2215"/>
        <v>1652.5</v>
      </c>
      <c r="N863" s="38">
        <f t="shared" si="2216"/>
        <v>5.3739837398373957E-2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83200.739999999991</v>
      </c>
      <c r="U863" s="3">
        <f t="shared" si="2211"/>
        <v>13342.279999999999</v>
      </c>
      <c r="V863" s="38">
        <f t="shared" si="2212"/>
        <v>0.16036251600646811</v>
      </c>
      <c r="W863" s="3">
        <f t="shared" si="2213"/>
        <v>0</v>
      </c>
      <c r="X863" s="38">
        <f t="shared" si="2214"/>
        <v>0</v>
      </c>
    </row>
    <row r="864" spans="1:24" x14ac:dyDescent="0.2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30750</v>
      </c>
      <c r="M864" s="43">
        <f t="shared" si="2215"/>
        <v>1652.5</v>
      </c>
      <c r="N864" s="38">
        <f t="shared" si="2216"/>
        <v>5.3739837398373957E-2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83200.739999999991</v>
      </c>
      <c r="U864" s="3">
        <f t="shared" si="2211"/>
        <v>13342.279999999999</v>
      </c>
      <c r="V864" s="38">
        <f t="shared" si="2212"/>
        <v>0.16036251600646811</v>
      </c>
      <c r="W864" s="3">
        <f t="shared" si="2213"/>
        <v>0</v>
      </c>
      <c r="X864" s="38">
        <f t="shared" si="2214"/>
        <v>0</v>
      </c>
    </row>
    <row r="865" spans="1:24" x14ac:dyDescent="0.2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3">K865-L865</f>
        <v>1373.8899999999994</v>
      </c>
      <c r="N865" s="38">
        <f t="shared" ref="N865" si="2224">K865/L865-1</f>
        <v>4.4679349593495843E-2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83200.739999999991</v>
      </c>
      <c r="U865" s="3">
        <f t="shared" ref="U865:U866" si="2228">E865+M865</f>
        <v>12512.150000000001</v>
      </c>
      <c r="V865" s="38">
        <f t="shared" ref="V865" si="2229">S865/T865-1</f>
        <v>0.15038508070961876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2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3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83350.739999999991</v>
      </c>
      <c r="U866" s="3">
        <f t="shared" si="2228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2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40">K867-L867</f>
        <v>1451.2200000000012</v>
      </c>
      <c r="N867" s="38">
        <f t="shared" ref="N867" si="2241">K867/L867-1</f>
        <v>4.6965048543689436E-2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83350.739999999991</v>
      </c>
      <c r="U867" s="3">
        <f t="shared" ref="U867" si="2245">E867+M867</f>
        <v>12742.090000000004</v>
      </c>
      <c r="V867" s="38">
        <f t="shared" ref="V867" si="2246">S867/T867-1</f>
        <v>0.15287314785687589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2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3">K868-L868</f>
        <v>1451.2200000000012</v>
      </c>
      <c r="N868" s="38">
        <f t="shared" ref="N868" si="2254">K868/L868-1</f>
        <v>4.6965048543689436E-2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83350.739999999991</v>
      </c>
      <c r="U868" s="3">
        <f t="shared" ref="U868:U869" si="2259">E868+M868</f>
        <v>12742.090000000004</v>
      </c>
      <c r="V868" s="38">
        <f t="shared" ref="V868" si="2260">S868/T868-1</f>
        <v>0.15287314785687589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2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3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83500.739999999991</v>
      </c>
      <c r="U869" s="3">
        <f t="shared" si="2259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2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1">K870-L870</f>
        <v>946.40999999999985</v>
      </c>
      <c r="N870" s="38">
        <f t="shared" ref="N870" si="2272">K870/L870-1</f>
        <v>3.0480193236714914E-2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83500.739999999991</v>
      </c>
      <c r="U870" s="3">
        <f t="shared" ref="U870" si="2276">E870+M870</f>
        <v>11242.66</v>
      </c>
      <c r="V870" s="38">
        <f t="shared" ref="V870" si="2277">S870/T870-1</f>
        <v>0.13464144150099755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2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4">K871-L871</f>
        <v>867.68999999999869</v>
      </c>
      <c r="N871" s="38">
        <f t="shared" ref="N871" si="2285">K871/L871-1</f>
        <v>2.7944927536231789E-2</v>
      </c>
      <c r="O871" s="43">
        <f t="shared" ref="O871" si="2286">K871-K870</f>
        <v>-78.720000000001164</v>
      </c>
      <c r="P871" s="38">
        <f t="shared" ref="P871" si="2287">K871/K870-1</f>
        <v>-2.4602760122151013E-3</v>
      </c>
      <c r="R871" s="37">
        <v>45070</v>
      </c>
      <c r="S871" s="3">
        <f t="shared" si="2257"/>
        <v>94510.31</v>
      </c>
      <c r="T871" s="43">
        <f t="shared" ref="T871" si="2288">D871+L871</f>
        <v>83500.739999999991</v>
      </c>
      <c r="U871" s="3">
        <f t="shared" ref="U871" si="2289">E871+M871</f>
        <v>11009.570000000003</v>
      </c>
      <c r="V871" s="38">
        <f t="shared" ref="V871" si="2290">S871/T871-1</f>
        <v>0.13184996923380576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2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7">K872-L872</f>
        <v>1024.369999999999</v>
      </c>
      <c r="N872" s="38">
        <f t="shared" ref="N872" si="2298">K872/L872-1</f>
        <v>3.2990982286634329E-2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83500.739999999991</v>
      </c>
      <c r="U872" s="3">
        <f t="shared" ref="U872" si="2302">E872+M872</f>
        <v>11311.579999999998</v>
      </c>
      <c r="V872" s="38">
        <f t="shared" ref="V872" si="2303">S872/T872-1</f>
        <v>0.13546682340779248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2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10">K873-L873</f>
        <v>1024.369999999999</v>
      </c>
      <c r="N873" s="88">
        <f t="shared" ref="N873" si="2311">K873/L873-1</f>
        <v>3.2990982286634329E-2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97" si="2314">B873+K873</f>
        <v>94812.319999999992</v>
      </c>
      <c r="T873" s="91">
        <f t="shared" ref="T873:T874" si="2315">D873+L873</f>
        <v>83500.739999999991</v>
      </c>
      <c r="U873" s="87">
        <f t="shared" ref="U873:U875" si="2316">E873+M873</f>
        <v>11311.579999999998</v>
      </c>
      <c r="V873" s="88">
        <f t="shared" ref="V873:V874" si="2317">S873/T873-1</f>
        <v>0.13546682340779248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2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4">K874-L874</f>
        <v>1024.369999999999</v>
      </c>
      <c r="N874" s="38">
        <f t="shared" ref="N874" si="2325">K874/L874-1</f>
        <v>3.2990982286634329E-2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83500.739999999991</v>
      </c>
      <c r="U874" s="3">
        <f t="shared" si="2316"/>
        <v>11311.579999999998</v>
      </c>
      <c r="V874" s="38">
        <f t="shared" si="2317"/>
        <v>0.13546682340779248</v>
      </c>
      <c r="W874" s="3">
        <f t="shared" si="2318"/>
        <v>0</v>
      </c>
      <c r="X874" s="38">
        <f t="shared" si="2319"/>
        <v>0</v>
      </c>
    </row>
    <row r="875" spans="1:24" x14ac:dyDescent="0.2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4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83650.739999999991</v>
      </c>
      <c r="U875" s="3">
        <f t="shared" si="2316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2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2">K876-L876</f>
        <v>950.41999999999825</v>
      </c>
      <c r="N876" s="38">
        <f t="shared" ref="N876" si="2333">K876/L876-1</f>
        <v>3.0462179487179331E-2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83900.739999999991</v>
      </c>
      <c r="U876" s="3">
        <f t="shared" ref="U876" si="2337">E876+M876</f>
        <v>10880.510000000002</v>
      </c>
      <c r="V876" s="38">
        <f t="shared" ref="V876" si="2338">S876/T876-1</f>
        <v>0.12968312317626762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2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1">B877-D877</f>
        <v>10853.130000000005</v>
      </c>
      <c r="F877" s="38">
        <f t="shared" ref="F877" si="2342">B877/D877-1</f>
        <v>0.2059388539895266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5">K877-L877</f>
        <v>1186.3499999999985</v>
      </c>
      <c r="N877" s="38">
        <f t="shared" ref="N877" si="2346">K877/L877-1</f>
        <v>3.8024038461538456E-2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83900.739999999991</v>
      </c>
      <c r="U877" s="3">
        <f t="shared" ref="U877" si="2350">E877+M877</f>
        <v>12039.480000000003</v>
      </c>
      <c r="V877" s="38">
        <f t="shared" ref="V877" si="2351">S877/T877-1</f>
        <v>0.14349670813392135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2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4">B878-D878</f>
        <v>10760.020000000004</v>
      </c>
      <c r="F878" s="38">
        <f t="shared" ref="F878" si="2355">B878/D878-1</f>
        <v>0.20417208562915823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8">K878-L878</f>
        <v>1088.0900000000001</v>
      </c>
      <c r="N878" s="38">
        <f t="shared" ref="N878" si="2359">K878/L878-1</f>
        <v>3.4874679487179483E-2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83900.739999999991</v>
      </c>
      <c r="U878" s="3">
        <f t="shared" ref="U878:U879" si="2363">E878+M878</f>
        <v>11848.110000000004</v>
      </c>
      <c r="V878" s="38">
        <f t="shared" ref="V878:V879" si="2364">S878/T878-1</f>
        <v>0.14121579857340971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2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7">B879-D879</f>
        <v>10760.020000000004</v>
      </c>
      <c r="F879" s="38">
        <f t="shared" ref="F879" si="2368">B879/D879-1</f>
        <v>0.20417208562915823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1">K879-L879</f>
        <v>1088.0900000000001</v>
      </c>
      <c r="N879" s="38">
        <f t="shared" ref="N879" si="2372">K879/L879-1</f>
        <v>3.4874679487179483E-2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83900.739999999991</v>
      </c>
      <c r="U879" s="3">
        <f t="shared" si="2363"/>
        <v>11848.110000000004</v>
      </c>
      <c r="V879" s="38">
        <f t="shared" si="2364"/>
        <v>0.14121579857340971</v>
      </c>
      <c r="W879" s="3">
        <f t="shared" si="2365"/>
        <v>0</v>
      </c>
      <c r="X879" s="38">
        <f t="shared" si="2366"/>
        <v>0</v>
      </c>
    </row>
    <row r="880" spans="1:24" x14ac:dyDescent="0.2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5">B880-D880</f>
        <v>10888.270000000004</v>
      </c>
      <c r="F880" s="38">
        <f t="shared" ref="F880" si="2376">B880/D880-1</f>
        <v>0.20660563779559848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9">K880-L880</f>
        <v>1166.7299999999996</v>
      </c>
      <c r="N880" s="38">
        <f t="shared" ref="N880" si="2380">K880/L880-1</f>
        <v>3.7395192307692282E-2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83900.739999999991</v>
      </c>
      <c r="U880" s="3">
        <f t="shared" ref="U880:U881" si="2384">E880+M880</f>
        <v>12055.000000000004</v>
      </c>
      <c r="V880" s="38">
        <f t="shared" ref="V880" si="2385">S880/T880-1</f>
        <v>0.14368168862396224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2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8">B881-D881</f>
        <v>10605.560000000005</v>
      </c>
      <c r="F881" s="38">
        <f t="shared" ref="F881" si="2389">B881/D881-1</f>
        <v>0.20124119699267995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9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84050.739999999991</v>
      </c>
      <c r="U881" s="3">
        <f t="shared" si="2384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2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2">B882-D882</f>
        <v>10836.630000000005</v>
      </c>
      <c r="F882" s="38">
        <f t="shared" ref="F882" si="2393">B882/D882-1</f>
        <v>0.20562576540670974</v>
      </c>
      <c r="G882" s="41">
        <f t="shared" ref="G882" si="2394">B882-B881</f>
        <v>231.06999999999971</v>
      </c>
      <c r="H882" s="38">
        <f t="shared" ref="H882" si="2395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6">K882-L882</f>
        <v>997.36999999999898</v>
      </c>
      <c r="N882" s="38">
        <f t="shared" ref="N882" si="2397">K882/L882-1</f>
        <v>3.1814035087719184E-2</v>
      </c>
      <c r="O882" s="43">
        <f t="shared" ref="O882" si="2398">K882-K881</f>
        <v>43.459999999999127</v>
      </c>
      <c r="P882" s="38">
        <f t="shared" ref="P882" si="2399">K882/K881-1</f>
        <v>1.3453479780001221E-3</v>
      </c>
      <c r="R882" s="37">
        <v>45085</v>
      </c>
      <c r="S882" s="3">
        <f t="shared" si="2314"/>
        <v>95884.74</v>
      </c>
      <c r="T882" s="43">
        <f t="shared" ref="T882" si="2400">D882+L882</f>
        <v>84050.739999999991</v>
      </c>
      <c r="U882" s="3">
        <f t="shared" ref="U882" si="2401">E882+M882</f>
        <v>11834.000000000004</v>
      </c>
      <c r="V882" s="38">
        <f t="shared" ref="V882" si="2402">S882/T882-1</f>
        <v>0.14079590494979599</v>
      </c>
      <c r="W882" s="3">
        <f t="shared" ref="W882" si="2403">S882-S881</f>
        <v>274.52999999999884</v>
      </c>
      <c r="X882" s="38">
        <f t="shared" ref="X882" si="2404">(S882)/S881-1</f>
        <v>2.8713460623086551E-3</v>
      </c>
    </row>
    <row r="883" spans="1:24" x14ac:dyDescent="0.2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5">B883-D883</f>
        <v>10823.840000000004</v>
      </c>
      <c r="F883" s="38">
        <f t="shared" ref="F883" si="2406">B883/D883-1</f>
        <v>0.20538307431736258</v>
      </c>
      <c r="G883" s="41">
        <f t="shared" ref="G883" si="2407">B883-B882</f>
        <v>-12.790000000000873</v>
      </c>
      <c r="H883" s="38">
        <f t="shared" ref="H883" si="2408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9">K883-L883</f>
        <v>994.97000000000116</v>
      </c>
      <c r="N883" s="38">
        <f t="shared" ref="N883" si="2410">K883/L883-1</f>
        <v>3.1737480063795953E-2</v>
      </c>
      <c r="O883" s="43">
        <f t="shared" ref="O883" si="2411">K883-K882</f>
        <v>-2.3999999999978172</v>
      </c>
      <c r="P883" s="38">
        <f t="shared" ref="P883" si="2412">K883/K882-1</f>
        <v>-7.4194594490872845E-5</v>
      </c>
      <c r="R883" s="37">
        <v>45086</v>
      </c>
      <c r="S883" s="3">
        <f t="shared" si="2314"/>
        <v>95869.55</v>
      </c>
      <c r="T883" s="43">
        <f t="shared" ref="T883" si="2413">D883+L883</f>
        <v>84050.739999999991</v>
      </c>
      <c r="U883" s="3">
        <f t="shared" ref="U883" si="2414">E883+M883</f>
        <v>11818.810000000005</v>
      </c>
      <c r="V883" s="38">
        <f t="shared" ref="V883" si="2415">S883/T883-1</f>
        <v>0.1406151807824656</v>
      </c>
      <c r="W883" s="3">
        <f t="shared" ref="W883" si="2416">S883-S882</f>
        <v>-15.190000000002328</v>
      </c>
      <c r="X883" s="38">
        <f t="shared" ref="X883" si="2417">(S883)/S882-1</f>
        <v>-1.5841936892146968E-4</v>
      </c>
    </row>
    <row r="884" spans="1:24" x14ac:dyDescent="0.2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8">B884-D884</f>
        <v>11492.07</v>
      </c>
      <c r="F884" s="38">
        <f t="shared" ref="F884" si="2419">B884/D884-1</f>
        <v>0.21806278242013311</v>
      </c>
      <c r="G884" s="41">
        <f t="shared" ref="G884" si="2420">B884-B883</f>
        <v>668.22999999999593</v>
      </c>
      <c r="H884" s="38">
        <f t="shared" ref="H884" si="2421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2">K884-L884</f>
        <v>1097.7400000000016</v>
      </c>
      <c r="N884" s="38">
        <f t="shared" ref="N884" si="2423">K884/L884-1</f>
        <v>3.5015629984051166E-2</v>
      </c>
      <c r="O884" s="43">
        <f t="shared" ref="O884" si="2424">K884-K883</f>
        <v>102.77000000000044</v>
      </c>
      <c r="P884" s="38">
        <f t="shared" ref="P884" si="2425">K884/K883-1</f>
        <v>3.1773101041676632E-3</v>
      </c>
      <c r="R884" s="37">
        <v>45089</v>
      </c>
      <c r="S884" s="3">
        <f t="shared" si="2314"/>
        <v>96640.55</v>
      </c>
      <c r="T884" s="43">
        <f t="shared" ref="T884" si="2426">D884+L884</f>
        <v>84050.739999999991</v>
      </c>
      <c r="U884" s="3">
        <f t="shared" ref="U884" si="2427">E884+M884</f>
        <v>12589.810000000001</v>
      </c>
      <c r="V884" s="38">
        <f t="shared" ref="V884" si="2428">S884/T884-1</f>
        <v>0.14978821126381536</v>
      </c>
      <c r="W884" s="3">
        <f t="shared" ref="W884" si="2429">S884-S883</f>
        <v>771</v>
      </c>
      <c r="X884" s="38">
        <f t="shared" ref="X884" si="2430">(S884)/S883-1</f>
        <v>8.0421781472845844E-3</v>
      </c>
    </row>
    <row r="885" spans="1:24" x14ac:dyDescent="0.2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1">B885-D885</f>
        <v>11715.89</v>
      </c>
      <c r="F885" s="38">
        <f t="shared" ref="F885" si="2432">B885/D885-1</f>
        <v>0.22230978160837966</v>
      </c>
      <c r="G885" s="41">
        <f t="shared" ref="G885" si="2433">B885-B884</f>
        <v>223.81999999999971</v>
      </c>
      <c r="H885" s="38">
        <f t="shared" ref="H885" si="2434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5">K885-L885</f>
        <v>1075.2700000000004</v>
      </c>
      <c r="N885" s="38">
        <f t="shared" ref="N885" si="2436">K885/L885-1</f>
        <v>3.4298883572567718E-2</v>
      </c>
      <c r="O885" s="43">
        <f t="shared" ref="O885" si="2437">K885-K884</f>
        <v>-22.470000000001164</v>
      </c>
      <c r="P885" s="38">
        <f t="shared" ref="P885" si="2438">K885/K884-1</f>
        <v>-6.9249815241367862E-4</v>
      </c>
      <c r="R885" s="37">
        <v>45090</v>
      </c>
      <c r="S885" s="3">
        <f t="shared" si="2314"/>
        <v>96841.9</v>
      </c>
      <c r="T885" s="43">
        <f t="shared" ref="T885" si="2439">D885+L885</f>
        <v>84050.739999999991</v>
      </c>
      <c r="U885" s="3">
        <f t="shared" ref="U885:U886" si="2440">E885+M885</f>
        <v>12791.16</v>
      </c>
      <c r="V885" s="38">
        <f t="shared" ref="V885" si="2441">S885/T885-1</f>
        <v>0.15218378803089672</v>
      </c>
      <c r="W885" s="3">
        <f t="shared" ref="W885" si="2442">S885-S884</f>
        <v>201.34999999999127</v>
      </c>
      <c r="X885" s="38">
        <f t="shared" ref="X885" si="2443">(S885)/S884-1</f>
        <v>2.0834939370688588E-3</v>
      </c>
    </row>
    <row r="886" spans="1:24" x14ac:dyDescent="0.2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4">B886-D886</f>
        <v>11815.160000000003</v>
      </c>
      <c r="F886" s="38">
        <f t="shared" ref="F886" si="2445">B886/D886-1</f>
        <v>0.22419343637299982</v>
      </c>
      <c r="G886" s="41">
        <f t="shared" ref="G886" si="2446">B886-B885</f>
        <v>99.270000000004075</v>
      </c>
      <c r="H886" s="38">
        <f t="shared" ref="H886" si="2447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5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4"/>
        <v>97176.99</v>
      </c>
      <c r="T886" s="50">
        <f>T885+150</f>
        <v>84200.739999999991</v>
      </c>
      <c r="U886" s="3">
        <f t="shared" si="2440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2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4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8">K887-L887</f>
        <v>1253.7900000000009</v>
      </c>
      <c r="N887" s="38">
        <f t="shared" ref="N887" si="2449">K887/L887-1</f>
        <v>3.9802857142857251E-2</v>
      </c>
      <c r="O887" s="43">
        <f t="shared" ref="O887" si="2450">K887-K886</f>
        <v>92.700000000000728</v>
      </c>
      <c r="P887" s="38">
        <f t="shared" ref="P887" si="2451">K887/K886-1</f>
        <v>2.8382396300918877E-3</v>
      </c>
      <c r="R887" s="37">
        <v>45092</v>
      </c>
      <c r="S887" s="3">
        <f t="shared" si="2314"/>
        <v>97735.19</v>
      </c>
      <c r="T887" s="43">
        <f t="shared" ref="T887" si="2452">D887+L887</f>
        <v>84450.739999999991</v>
      </c>
      <c r="U887" s="3">
        <f t="shared" ref="U887:U888" si="2453">E887+M887</f>
        <v>13284.450000000004</v>
      </c>
      <c r="V887" s="38">
        <f t="shared" ref="V887" si="2454">S887/T887-1</f>
        <v>0.15730412782647041</v>
      </c>
      <c r="W887" s="3">
        <f t="shared" ref="W887" si="2455">S887-S886</f>
        <v>558.19999999999709</v>
      </c>
      <c r="X887" s="38">
        <f t="shared" ref="X887" si="2456">(S887)/S886-1</f>
        <v>5.7441581592514446E-3</v>
      </c>
    </row>
    <row r="888" spans="1:24" x14ac:dyDescent="0.2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7">B888-D888</f>
        <v>11686.36</v>
      </c>
      <c r="F888" s="38">
        <f t="shared" ref="F888" si="2458">B888/D888-1</f>
        <v>0.22070248687742611</v>
      </c>
      <c r="G888" s="41">
        <f t="shared" ref="G888" si="2459">B888-B887</f>
        <v>-344.30000000000291</v>
      </c>
      <c r="H888" s="38">
        <f t="shared" ref="H888" si="2460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8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4"/>
        <v>96864.8</v>
      </c>
      <c r="T888" s="71">
        <f>T887-463</f>
        <v>83987.739999999991</v>
      </c>
      <c r="U888" s="3">
        <f t="shared" si="2453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2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1">B889-D889</f>
        <v>11731.240000000005</v>
      </c>
      <c r="F889" s="38">
        <f t="shared" ref="F889" si="2462">B889/D889-1</f>
        <v>0.22155006710010117</v>
      </c>
      <c r="G889" s="41">
        <f t="shared" ref="G889" si="2463">B889-B888</f>
        <v>44.880000000004657</v>
      </c>
      <c r="H889" s="38">
        <f t="shared" ref="H889" si="2464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5">K889-L889</f>
        <v>1124.6699999999983</v>
      </c>
      <c r="N889" s="38">
        <f t="shared" ref="N889" si="2466">K889/L889-1</f>
        <v>3.6236427489770184E-2</v>
      </c>
      <c r="O889" s="43">
        <f t="shared" ref="O889" si="2467">K889-K888</f>
        <v>-66.030000000002474</v>
      </c>
      <c r="P889" s="38">
        <f t="shared" ref="P889" si="2468">K889/K888-1</f>
        <v>-2.0488585905914514E-3</v>
      </c>
      <c r="R889" s="37">
        <v>45096</v>
      </c>
      <c r="S889" s="3">
        <f t="shared" si="2314"/>
        <v>96843.65</v>
      </c>
      <c r="T889" s="43">
        <f t="shared" ref="T889" si="2469">D889+L889</f>
        <v>83987.739999999991</v>
      </c>
      <c r="U889" s="3">
        <f t="shared" ref="U889" si="2470">E889+M889</f>
        <v>12855.910000000003</v>
      </c>
      <c r="V889" s="38">
        <f t="shared" ref="V889" si="2471">S889/T889-1</f>
        <v>0.15306888838775756</v>
      </c>
      <c r="W889" s="3">
        <f t="shared" ref="W889" si="2472">S889-S888</f>
        <v>-21.150000000008731</v>
      </c>
      <c r="X889" s="38">
        <f t="shared" ref="X889" si="2473">(S889)/S888-1</f>
        <v>-2.1834557032074375E-4</v>
      </c>
    </row>
    <row r="890" spans="1:24" x14ac:dyDescent="0.2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4">B890-D890</f>
        <v>11502.220000000001</v>
      </c>
      <c r="F890" s="38">
        <f t="shared" ref="F890" si="2475">B890/D890-1</f>
        <v>0.21722491508145114</v>
      </c>
      <c r="G890" s="41">
        <f t="shared" ref="G890" si="2476">B890-B889</f>
        <v>-229.02000000000407</v>
      </c>
      <c r="H890" s="38">
        <f t="shared" ref="H890" si="2477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8">K890-L890</f>
        <v>1031.2799999999988</v>
      </c>
      <c r="N890" s="38">
        <f t="shared" ref="N890" si="2479">K890/L890-1</f>
        <v>3.3227438218899952E-2</v>
      </c>
      <c r="O890" s="43">
        <f t="shared" ref="O890" si="2480">K890-K889</f>
        <v>-93.389999999999418</v>
      </c>
      <c r="P890" s="38">
        <f t="shared" ref="P890" si="2481">K890/K889-1</f>
        <v>-2.9037671240330631E-3</v>
      </c>
      <c r="R890" s="37">
        <v>45097</v>
      </c>
      <c r="S890" s="3">
        <f t="shared" si="2314"/>
        <v>96521.239999999991</v>
      </c>
      <c r="T890" s="43">
        <f t="shared" ref="T890" si="2482">D890+L890</f>
        <v>83987.739999999991</v>
      </c>
      <c r="U890" s="3">
        <f t="shared" ref="U890" si="2483">E890+M890</f>
        <v>12533.5</v>
      </c>
      <c r="V890" s="38">
        <f t="shared" ref="V890" si="2484">S890/T890-1</f>
        <v>0.14923011382375573</v>
      </c>
      <c r="W890" s="3">
        <f t="shared" ref="W890" si="2485">S890-S889</f>
        <v>-322.41000000000349</v>
      </c>
      <c r="X890" s="38">
        <f t="shared" ref="X890" si="2486">(S890)/S889-1</f>
        <v>-3.3291805916031425E-3</v>
      </c>
    </row>
    <row r="891" spans="1:24" x14ac:dyDescent="0.2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ref="E891" si="2487">B891-D891</f>
        <v>10858.79</v>
      </c>
      <c r="F891" s="38">
        <f t="shared" ref="F891" si="2488">B891/D891-1</f>
        <v>0.20507343240151132</v>
      </c>
      <c r="G891" s="41">
        <f t="shared" ref="G891" si="2489">B891-B890</f>
        <v>-643.43000000000029</v>
      </c>
      <c r="H891" s="38">
        <f t="shared" ref="H891" si="2490">(B891)/B890-1</f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2491">K891-L891</f>
        <v>915.63999999999942</v>
      </c>
      <c r="N891" s="38">
        <f t="shared" ref="N891" si="2492">K891/L891-1</f>
        <v>2.9501562651029323E-2</v>
      </c>
      <c r="O891" s="43">
        <f t="shared" ref="O891" si="2493">K891-K890</f>
        <v>-115.63999999999942</v>
      </c>
      <c r="P891" s="38">
        <f t="shared" ref="P891" si="2494">K891/K890-1</f>
        <v>-3.6060555789084736E-3</v>
      </c>
      <c r="R891" s="37">
        <v>45098</v>
      </c>
      <c r="S891" s="3">
        <f t="shared" si="2314"/>
        <v>95762.17</v>
      </c>
      <c r="T891" s="43">
        <f t="shared" ref="T891" si="2495">D891+L891</f>
        <v>83987.739999999991</v>
      </c>
      <c r="U891" s="3">
        <f t="shared" ref="U891" si="2496">E891+M891</f>
        <v>11774.43</v>
      </c>
      <c r="V891" s="38">
        <f t="shared" ref="V891" si="2497">S891/T891-1</f>
        <v>0.14019224710654199</v>
      </c>
      <c r="W891" s="3">
        <f t="shared" ref="W891" si="2498">S891-S890</f>
        <v>-759.06999999999243</v>
      </c>
      <c r="X891" s="38">
        <f t="shared" ref="X891" si="2499">(S891)/S890-1</f>
        <v>-7.8642794062736554E-3</v>
      </c>
    </row>
    <row r="892" spans="1:24" x14ac:dyDescent="0.2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ref="E892" si="2500">B892-D892</f>
        <v>10941.120000000003</v>
      </c>
      <c r="F892" s="38">
        <f t="shared" ref="F892" si="2501">B892/D892-1</f>
        <v>0.20662827375028203</v>
      </c>
      <c r="G892" s="41">
        <f t="shared" ref="G892" si="2502">B892-B891</f>
        <v>82.330000000001746</v>
      </c>
      <c r="H892" s="38">
        <f t="shared" ref="H892" si="2503">(B892)/B891-1</f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2504">K892-L892</f>
        <v>774.47000000000116</v>
      </c>
      <c r="N892" s="38">
        <f t="shared" ref="N892" si="2505">K892/L892-1</f>
        <v>2.4953120469117573E-2</v>
      </c>
      <c r="O892" s="43">
        <f t="shared" ref="O892" si="2506">K892-K891</f>
        <v>-141.16999999999825</v>
      </c>
      <c r="P892" s="38">
        <f t="shared" ref="P892" si="2507">K892/K891-1</f>
        <v>-4.4181012899090488E-3</v>
      </c>
      <c r="R892" s="37">
        <v>45099</v>
      </c>
      <c r="S892" s="3">
        <f t="shared" si="2314"/>
        <v>95703.33</v>
      </c>
      <c r="T892" s="43">
        <f t="shared" ref="T892" si="2508">D892+L892</f>
        <v>83987.739999999991</v>
      </c>
      <c r="U892" s="3">
        <f t="shared" ref="U892" si="2509">E892+M892</f>
        <v>11715.590000000004</v>
      </c>
      <c r="V892" s="38">
        <f t="shared" ref="V892" si="2510">S892/T892-1</f>
        <v>0.13949166866497431</v>
      </c>
      <c r="W892" s="3">
        <f t="shared" ref="W892" si="2511">S892-S891</f>
        <v>-58.839999999996508</v>
      </c>
      <c r="X892" s="38">
        <f t="shared" ref="X892" si="2512">(S892)/S891-1</f>
        <v>-6.1443887497536487E-4</v>
      </c>
    </row>
    <row r="893" spans="1:24" x14ac:dyDescent="0.2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ref="E893" si="2513">B893-D893</f>
        <v>10602.230000000003</v>
      </c>
      <c r="F893" s="38">
        <f t="shared" ref="F893" si="2514">B893/D893-1</f>
        <v>0.20022817433712925</v>
      </c>
      <c r="G893" s="41">
        <f t="shared" ref="G893" si="2515">B893-B892</f>
        <v>-338.88999999999942</v>
      </c>
      <c r="H893" s="38">
        <f t="shared" ref="H893" si="2516">(B893)/B892-1</f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2517">K893-L893</f>
        <v>708.79999999999927</v>
      </c>
      <c r="N893" s="38">
        <f t="shared" ref="N893" si="2518">K893/L893-1</f>
        <v>2.2837258755678658E-2</v>
      </c>
      <c r="O893" s="43">
        <f t="shared" ref="O893" si="2519">K893-K892</f>
        <v>-65.670000000001892</v>
      </c>
      <c r="P893" s="38">
        <f t="shared" ref="P893" si="2520">K893/K892-1</f>
        <v>-2.064349745547811E-3</v>
      </c>
      <c r="R893" s="37">
        <v>45100</v>
      </c>
      <c r="S893" s="3">
        <f t="shared" si="2314"/>
        <v>95298.77</v>
      </c>
      <c r="T893" s="43">
        <f t="shared" ref="T893" si="2521">D893+L893</f>
        <v>83987.739999999991</v>
      </c>
      <c r="U893" s="3">
        <f t="shared" ref="U893" si="2522">E893+M893</f>
        <v>11311.030000000002</v>
      </c>
      <c r="V893" s="38">
        <f t="shared" ref="V893" si="2523">S893/T893-1</f>
        <v>0.13467477515170678</v>
      </c>
      <c r="W893" s="3">
        <f t="shared" ref="W893" si="2524">S893-S892</f>
        <v>-404.55999999999767</v>
      </c>
      <c r="X893" s="38">
        <f t="shared" ref="X893" si="2525">(S893)/S892-1</f>
        <v>-4.2272301287740177E-3</v>
      </c>
    </row>
    <row r="894" spans="1:24" x14ac:dyDescent="0.2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ref="E894" si="2526">B894-D894</f>
        <v>10206.240000000005</v>
      </c>
      <c r="F894" s="38">
        <f t="shared" ref="F894" si="2527">B894/D894-1</f>
        <v>0.19274971416830078</v>
      </c>
      <c r="G894" s="41">
        <f t="shared" ref="G894" si="2528">B894-B893</f>
        <v>-395.98999999999796</v>
      </c>
      <c r="H894" s="38">
        <f t="shared" ref="H894" si="2529">(B894)/B893-1</f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2530">K894-L894</f>
        <v>804.0099999999984</v>
      </c>
      <c r="N894" s="38">
        <f t="shared" ref="N894" si="2531">K894/L894-1</f>
        <v>2.5904887714663039E-2</v>
      </c>
      <c r="O894" s="43">
        <f t="shared" ref="O894" si="2532">K894-K893</f>
        <v>95.209999999999127</v>
      </c>
      <c r="P894" s="38">
        <f t="shared" ref="P894" si="2533">K894/K893-1</f>
        <v>2.9991368936992391E-3</v>
      </c>
      <c r="R894" s="37">
        <v>45103</v>
      </c>
      <c r="S894" s="3">
        <f t="shared" si="2314"/>
        <v>94997.99</v>
      </c>
      <c r="T894" s="43">
        <f t="shared" ref="T894" si="2534">D894+L894</f>
        <v>83987.739999999991</v>
      </c>
      <c r="U894" s="3">
        <f t="shared" ref="U894" si="2535">E894+M894</f>
        <v>11010.250000000004</v>
      </c>
      <c r="V894" s="38">
        <f t="shared" ref="V894" si="2536">S894/T894-1</f>
        <v>0.13109353817592928</v>
      </c>
      <c r="W894" s="3">
        <f t="shared" ref="W894" si="2537">S894-S893</f>
        <v>-300.77999999999884</v>
      </c>
      <c r="X894" s="38">
        <f t="shared" ref="X894" si="2538">(S894)/S893-1</f>
        <v>-3.156179245545343E-3</v>
      </c>
    </row>
    <row r="895" spans="1:24" x14ac:dyDescent="0.2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ref="E895" si="2539">B895-D895</f>
        <v>11098.64</v>
      </c>
      <c r="F895" s="38">
        <f t="shared" ref="F895" si="2540">B895/D895-1</f>
        <v>0.20960311413967014</v>
      </c>
      <c r="G895" s="41">
        <f t="shared" ref="G895" si="2541">B895-B894</f>
        <v>892.39999999999418</v>
      </c>
      <c r="H895" s="38">
        <f t="shared" ref="H895" si="2542">(B895)/B894-1</f>
        <v>1.4129871314302767E-2</v>
      </c>
      <c r="J895" s="37">
        <v>45104</v>
      </c>
      <c r="K895" s="41">
        <v>32007.18</v>
      </c>
      <c r="L895" s="58">
        <v>31037</v>
      </c>
      <c r="M895" s="43">
        <f t="shared" ref="M895" si="2543">K895-L895</f>
        <v>970.18000000000029</v>
      </c>
      <c r="N895" s="38">
        <f t="shared" ref="N895" si="2544">K895/L895-1</f>
        <v>3.1258820117923802E-2</v>
      </c>
      <c r="O895" s="43">
        <f t="shared" ref="O895" si="2545">K895-K894</f>
        <v>166.17000000000189</v>
      </c>
      <c r="P895" s="38">
        <f t="shared" ref="P895" si="2546">K895/K894-1</f>
        <v>5.2187414909263818E-3</v>
      </c>
      <c r="R895" s="37">
        <v>45104</v>
      </c>
      <c r="S895" s="3">
        <f t="shared" si="2314"/>
        <v>96056.56</v>
      </c>
      <c r="T895" s="43">
        <f t="shared" ref="T895" si="2547">D895+L895</f>
        <v>83987.739999999991</v>
      </c>
      <c r="U895" s="3">
        <f t="shared" ref="U895" si="2548">E895+M895</f>
        <v>12068.82</v>
      </c>
      <c r="V895" s="38">
        <f t="shared" ref="V895" si="2549">S895/T895-1</f>
        <v>0.14369740154932154</v>
      </c>
      <c r="W895" s="3">
        <f t="shared" ref="W895" si="2550">S895-S894</f>
        <v>1058.5699999999924</v>
      </c>
      <c r="X895" s="38">
        <f t="shared" ref="X895" si="2551">(S895)/S894-1</f>
        <v>1.1143077869331774E-2</v>
      </c>
    </row>
    <row r="896" spans="1:24" x14ac:dyDescent="0.2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ref="E896" si="2552">B896-D896</f>
        <v>11483.340000000004</v>
      </c>
      <c r="F896" s="38">
        <f t="shared" ref="F896" si="2553">B896/D896-1</f>
        <v>0.216868357269417</v>
      </c>
      <c r="G896" s="41">
        <f t="shared" ref="G896" si="2554">B896-B895</f>
        <v>384.70000000000437</v>
      </c>
      <c r="H896" s="38">
        <f t="shared" ref="H896" si="2555">(B896)/B895-1</f>
        <v>6.006303261639756E-3</v>
      </c>
      <c r="J896" s="37">
        <v>45105</v>
      </c>
      <c r="K896" s="41">
        <v>32162.58</v>
      </c>
      <c r="L896" s="58">
        <v>31037</v>
      </c>
      <c r="M896" s="43">
        <f t="shared" ref="M896" si="2556">K896-L896</f>
        <v>1125.5800000000017</v>
      </c>
      <c r="N896" s="38">
        <f t="shared" ref="N896" si="2557">K896/L896-1</f>
        <v>3.6265747333827481E-2</v>
      </c>
      <c r="O896" s="43">
        <f t="shared" ref="O896" si="2558">K896-K895</f>
        <v>155.40000000000146</v>
      </c>
      <c r="P896" s="38">
        <f t="shared" ref="P896" si="2559">K896/K895-1</f>
        <v>4.8551606233351308E-3</v>
      </c>
      <c r="R896" s="37">
        <v>45105</v>
      </c>
      <c r="S896" s="3">
        <f t="shared" si="2314"/>
        <v>96596.66</v>
      </c>
      <c r="T896" s="43">
        <f t="shared" ref="T896" si="2560">D896+L896</f>
        <v>83987.739999999991</v>
      </c>
      <c r="U896" s="3">
        <f t="shared" ref="U896" si="2561">E896+M896</f>
        <v>12608.920000000006</v>
      </c>
      <c r="V896" s="38">
        <f t="shared" ref="V896" si="2562">S896/T896-1</f>
        <v>0.15012810203012972</v>
      </c>
      <c r="W896" s="3">
        <f t="shared" ref="W896" si="2563">S896-S895</f>
        <v>540.10000000000582</v>
      </c>
      <c r="X896" s="38">
        <f t="shared" ref="X896" si="2564">(S896)/S895-1</f>
        <v>5.6227289421981741E-3</v>
      </c>
    </row>
    <row r="897" spans="1:24" x14ac:dyDescent="0.25">
      <c r="A897" s="37">
        <v>45106</v>
      </c>
      <c r="B897" s="41">
        <v>65459.25</v>
      </c>
      <c r="C897" s="3">
        <v>54075.15</v>
      </c>
      <c r="D897" s="3">
        <v>52950.74</v>
      </c>
      <c r="E897" s="3">
        <f t="shared" ref="E897" si="2565">B897-D897</f>
        <v>12508.510000000002</v>
      </c>
      <c r="F897" s="38">
        <f t="shared" ref="F897" si="2566">B897/D897-1</f>
        <v>0.23622918206619969</v>
      </c>
      <c r="G897" s="41">
        <f t="shared" ref="G897" si="2567">B897-B896</f>
        <v>1025.1699999999983</v>
      </c>
      <c r="H897" s="38">
        <f t="shared" ref="H897" si="2568">(B897)/B896-1</f>
        <v>1.5910369171097116E-2</v>
      </c>
      <c r="J897" s="37">
        <v>45106</v>
      </c>
      <c r="K897" s="41">
        <v>32460.799999999999</v>
      </c>
      <c r="L897" s="58">
        <v>31037</v>
      </c>
      <c r="M897" s="43">
        <f t="shared" ref="M897" si="2569">K897-L897</f>
        <v>1423.7999999999993</v>
      </c>
      <c r="N897" s="38">
        <f t="shared" ref="N897" si="2570">K897/L897-1</f>
        <v>4.5874279086251857E-2</v>
      </c>
      <c r="O897" s="43">
        <f t="shared" ref="O897" si="2571">K897-K896</f>
        <v>298.21999999999753</v>
      </c>
      <c r="P897" s="38">
        <f t="shared" ref="P897" si="2572">K897/K896-1</f>
        <v>9.2722660930808498E-3</v>
      </c>
      <c r="R897" s="37">
        <v>45106</v>
      </c>
      <c r="S897" s="3">
        <f t="shared" si="2314"/>
        <v>97920.05</v>
      </c>
      <c r="T897" s="43">
        <f t="shared" ref="T897" si="2573">D897+L897</f>
        <v>83987.739999999991</v>
      </c>
      <c r="U897" s="3">
        <f t="shared" ref="U897" si="2574">E897+M897</f>
        <v>13932.310000000001</v>
      </c>
      <c r="V897" s="38">
        <f t="shared" ref="V897" si="2575">S897/T897-1</f>
        <v>0.16588504465056464</v>
      </c>
      <c r="W897" s="3">
        <f t="shared" ref="W897" si="2576">S897-S896</f>
        <v>1323.3899999999994</v>
      </c>
      <c r="X897" s="38">
        <f t="shared" ref="X897" si="2577">(S897)/S896-1</f>
        <v>1.3700163131934451E-2</v>
      </c>
    </row>
    <row r="898" spans="1:24" x14ac:dyDescent="0.25">
      <c r="A898" s="37">
        <v>45107</v>
      </c>
      <c r="B898" s="41">
        <v>65459.25</v>
      </c>
      <c r="C898" s="3">
        <v>54075.15</v>
      </c>
      <c r="D898" s="3">
        <v>52950.74</v>
      </c>
      <c r="E898" s="3">
        <f t="shared" ref="E898:E899" si="2578">B898-D898</f>
        <v>12508.510000000002</v>
      </c>
      <c r="F898" s="38">
        <f t="shared" ref="F898" si="2579">B898/D898-1</f>
        <v>0.23622918206619969</v>
      </c>
      <c r="G898" s="41">
        <f t="shared" ref="G898" si="2580">B898-B897</f>
        <v>0</v>
      </c>
      <c r="H898" s="38">
        <f t="shared" ref="H898" si="2581">(B898)/B897-1</f>
        <v>0</v>
      </c>
      <c r="J898" s="37">
        <v>45107</v>
      </c>
      <c r="K898" s="41">
        <v>32460.799999999999</v>
      </c>
      <c r="L898" s="58">
        <v>31037</v>
      </c>
      <c r="M898" s="43">
        <f t="shared" ref="M898" si="2582">K898-L898</f>
        <v>1423.7999999999993</v>
      </c>
      <c r="N898" s="38">
        <f t="shared" ref="N898" si="2583">K898/L898-1</f>
        <v>4.5874279086251857E-2</v>
      </c>
      <c r="O898" s="43">
        <f t="shared" ref="O898" si="2584">K898-K897</f>
        <v>0</v>
      </c>
      <c r="P898" s="38">
        <f t="shared" ref="P898" si="2585">K898/K897-1</f>
        <v>0</v>
      </c>
      <c r="R898" s="37">
        <v>45107</v>
      </c>
      <c r="S898" s="3">
        <f t="shared" ref="S898:S904" si="2586">B898+K898</f>
        <v>97920.05</v>
      </c>
      <c r="T898" s="43">
        <f t="shared" ref="T898:T899" si="2587">D898+L898</f>
        <v>83987.739999999991</v>
      </c>
      <c r="U898" s="3">
        <f t="shared" ref="U898:U899" si="2588">E898+M898</f>
        <v>13932.310000000001</v>
      </c>
      <c r="V898" s="38">
        <f t="shared" ref="V898" si="2589">S898/T898-1</f>
        <v>0.16588504465056464</v>
      </c>
      <c r="W898" s="3">
        <f t="shared" ref="W898" si="2590">S898-S897</f>
        <v>0</v>
      </c>
      <c r="X898" s="38">
        <f t="shared" ref="X898" si="2591">(S898)/S897-1</f>
        <v>0</v>
      </c>
    </row>
    <row r="899" spans="1:24" x14ac:dyDescent="0.25">
      <c r="A899" s="37">
        <v>45111</v>
      </c>
      <c r="B899" s="41">
        <v>65689.009999999995</v>
      </c>
      <c r="C899" s="47">
        <f>C898+300</f>
        <v>54375.15</v>
      </c>
      <c r="D899" s="47">
        <f>D898+300</f>
        <v>53250.74</v>
      </c>
      <c r="E899" s="47">
        <f t="shared" si="2578"/>
        <v>12438.269999999997</v>
      </c>
      <c r="F899" s="48">
        <f>(B899-250)/D899-1</f>
        <v>0.22888451878790783</v>
      </c>
      <c r="G899" s="49">
        <f>B899-B898-250</f>
        <v>-20.240000000005239</v>
      </c>
      <c r="H899" s="48">
        <f>(B899-250)/B898-1</f>
        <v>-3.0919999847245361E-4</v>
      </c>
      <c r="J899" s="37">
        <v>45111</v>
      </c>
      <c r="K899" s="41">
        <v>32076.12</v>
      </c>
      <c r="L899" s="58">
        <v>31037</v>
      </c>
      <c r="M899" s="43">
        <f t="shared" ref="M899" si="2592">K899-L899</f>
        <v>1039.119999999999</v>
      </c>
      <c r="N899" s="38">
        <f t="shared" ref="N899" si="2593">K899/L899-1</f>
        <v>3.3480039952314966E-2</v>
      </c>
      <c r="O899" s="43">
        <f t="shared" ref="O899" si="2594">K899-K898</f>
        <v>-384.68000000000029</v>
      </c>
      <c r="P899" s="38">
        <f t="shared" ref="P899" si="2595">K899/K898-1</f>
        <v>-1.1850601340694045E-2</v>
      </c>
      <c r="R899" s="37">
        <v>45111</v>
      </c>
      <c r="S899" s="3">
        <f t="shared" si="2586"/>
        <v>97765.12999999999</v>
      </c>
      <c r="T899" s="93">
        <f t="shared" si="2587"/>
        <v>84287.739999999991</v>
      </c>
      <c r="U899" s="3">
        <f t="shared" si="2588"/>
        <v>13477.389999999996</v>
      </c>
      <c r="V899" s="48">
        <f>(S899-300)/(T899-300)-1</f>
        <v>0.16046853981307274</v>
      </c>
      <c r="W899" s="47">
        <f>S899-S898-300</f>
        <v>-454.92000000001281</v>
      </c>
      <c r="X899" s="48">
        <f>(S899-300)/S898-1</f>
        <v>-4.6458309610749593E-3</v>
      </c>
    </row>
    <row r="900" spans="1:24" x14ac:dyDescent="0.25">
      <c r="A900" s="37">
        <v>45112</v>
      </c>
      <c r="B900" s="41">
        <v>65689.009999999995</v>
      </c>
      <c r="C900" s="3">
        <v>54375.15</v>
      </c>
      <c r="D900" s="3">
        <v>53250.74</v>
      </c>
      <c r="E900" s="3">
        <f t="shared" ref="E900" si="2596">B900-D900</f>
        <v>12438.269999999997</v>
      </c>
      <c r="F900" s="38">
        <f t="shared" ref="F900" si="2597">B900/D900-1</f>
        <v>0.23357928922677873</v>
      </c>
      <c r="G900" s="41">
        <f t="shared" ref="G900" si="2598">B900-B899</f>
        <v>0</v>
      </c>
      <c r="H900" s="38">
        <f t="shared" ref="H900" si="2599">(B900)/B899-1</f>
        <v>0</v>
      </c>
      <c r="J900" s="37">
        <v>45112</v>
      </c>
      <c r="K900" s="41">
        <v>32076.12</v>
      </c>
      <c r="L900" s="58">
        <v>31037</v>
      </c>
      <c r="M900" s="43">
        <f t="shared" ref="M900:M901" si="2600">K900-L900</f>
        <v>1039.119999999999</v>
      </c>
      <c r="N900" s="38">
        <f t="shared" ref="N900:N901" si="2601">K900/L900-1</f>
        <v>3.3480039952314966E-2</v>
      </c>
      <c r="O900" s="43">
        <f t="shared" ref="O900:O901" si="2602">K900-K899</f>
        <v>0</v>
      </c>
      <c r="P900" s="38">
        <f t="shared" ref="P900:P901" si="2603">K900/K899-1</f>
        <v>0</v>
      </c>
      <c r="R900" s="37">
        <v>45112</v>
      </c>
      <c r="S900" s="3">
        <f t="shared" si="2586"/>
        <v>97765.12999999999</v>
      </c>
      <c r="T900" s="43">
        <f t="shared" ref="T900:T901" si="2604">D900+L900</f>
        <v>84287.739999999991</v>
      </c>
      <c r="U900" s="3">
        <f t="shared" ref="U900:U901" si="2605">E900+M900</f>
        <v>13477.389999999996</v>
      </c>
      <c r="V900" s="38">
        <f t="shared" ref="V900:V901" si="2606">S900/T900-1</f>
        <v>0.15989739433042094</v>
      </c>
      <c r="W900" s="3">
        <f t="shared" ref="W900:W901" si="2607">S900-S899</f>
        <v>0</v>
      </c>
      <c r="X900" s="38">
        <f t="shared" ref="X900:X901" si="2608">(S900)/S899-1</f>
        <v>0</v>
      </c>
    </row>
    <row r="901" spans="1:24" x14ac:dyDescent="0.25">
      <c r="A901" s="37">
        <v>45113</v>
      </c>
      <c r="B901" s="41">
        <v>65689.009999999995</v>
      </c>
      <c r="C901" s="3">
        <v>54375.15</v>
      </c>
      <c r="D901" s="3">
        <v>53250.74</v>
      </c>
      <c r="E901" s="3">
        <f t="shared" ref="E901" si="2609">B901-D901</f>
        <v>12438.269999999997</v>
      </c>
      <c r="F901" s="38">
        <f t="shared" ref="F901" si="2610">B901/D901-1</f>
        <v>0.23357928922677873</v>
      </c>
      <c r="G901" s="41">
        <f t="shared" ref="G901" si="2611">B901-B900</f>
        <v>0</v>
      </c>
      <c r="H901" s="38">
        <f t="shared" ref="H901" si="2612">(B901)/B900-1</f>
        <v>0</v>
      </c>
      <c r="J901" s="37">
        <v>45113</v>
      </c>
      <c r="K901" s="41">
        <v>32076.12</v>
      </c>
      <c r="L901" s="58">
        <v>31037</v>
      </c>
      <c r="M901" s="43">
        <f t="shared" si="2600"/>
        <v>1039.119999999999</v>
      </c>
      <c r="N901" s="38">
        <f t="shared" si="2601"/>
        <v>3.3480039952314966E-2</v>
      </c>
      <c r="O901" s="43">
        <f t="shared" si="2602"/>
        <v>0</v>
      </c>
      <c r="P901" s="38">
        <f t="shared" si="2603"/>
        <v>0</v>
      </c>
      <c r="R901" s="37">
        <v>45113</v>
      </c>
      <c r="S901" s="3">
        <f t="shared" si="2586"/>
        <v>97765.12999999999</v>
      </c>
      <c r="T901" s="43">
        <f t="shared" si="2604"/>
        <v>84287.739999999991</v>
      </c>
      <c r="U901" s="3">
        <f t="shared" si="2605"/>
        <v>13477.389999999996</v>
      </c>
      <c r="V901" s="38">
        <f t="shared" si="2606"/>
        <v>0.15989739433042094</v>
      </c>
      <c r="W901" s="3">
        <f t="shared" si="2607"/>
        <v>0</v>
      </c>
      <c r="X901" s="38">
        <f t="shared" si="2608"/>
        <v>0</v>
      </c>
    </row>
    <row r="902" spans="1:24" x14ac:dyDescent="0.25">
      <c r="A902" s="37">
        <v>45114</v>
      </c>
      <c r="B902" s="41">
        <v>65448.99</v>
      </c>
      <c r="C902" s="3">
        <v>54375.15</v>
      </c>
      <c r="D902" s="3">
        <v>53250.74</v>
      </c>
      <c r="E902" s="3">
        <f t="shared" ref="E902" si="2613">B902-D902</f>
        <v>12198.25</v>
      </c>
      <c r="F902" s="38">
        <f t="shared" ref="F902" si="2614">B902/D902-1</f>
        <v>0.22907193402382764</v>
      </c>
      <c r="G902" s="41">
        <f t="shared" ref="G902" si="2615">B902-B901</f>
        <v>-240.0199999999968</v>
      </c>
      <c r="H902" s="38">
        <f t="shared" ref="H902" si="2616">(B902)/B901-1</f>
        <v>-3.653883655728718E-3</v>
      </c>
      <c r="J902" s="37">
        <v>45114</v>
      </c>
      <c r="K902" s="41">
        <v>32037.64</v>
      </c>
      <c r="L902" s="58">
        <v>31037</v>
      </c>
      <c r="M902" s="43">
        <f t="shared" ref="M902" si="2617">K902-L902</f>
        <v>1000.6399999999994</v>
      </c>
      <c r="N902" s="38">
        <f t="shared" ref="N902" si="2618">K902/L902-1</f>
        <v>3.2240229403615039E-2</v>
      </c>
      <c r="O902" s="43">
        <f t="shared" ref="O902" si="2619">K902-K901</f>
        <v>-38.479999999999563</v>
      </c>
      <c r="P902" s="38">
        <f t="shared" ref="P902" si="2620">K902/K901-1</f>
        <v>-1.199646341265681E-3</v>
      </c>
      <c r="R902" s="37">
        <v>45114</v>
      </c>
      <c r="S902" s="3">
        <f t="shared" si="2586"/>
        <v>97486.63</v>
      </c>
      <c r="T902" s="43">
        <f t="shared" ref="T902" si="2621">D902+L902</f>
        <v>84287.739999999991</v>
      </c>
      <c r="U902" s="3">
        <f t="shared" ref="U902" si="2622">E902+M902</f>
        <v>13198.89</v>
      </c>
      <c r="V902" s="38">
        <f t="shared" ref="V902" si="2623">S902/T902-1</f>
        <v>0.15659323645408008</v>
      </c>
      <c r="W902" s="3">
        <f t="shared" ref="W902" si="2624">S902-S901</f>
        <v>-278.49999999998545</v>
      </c>
      <c r="X902" s="38">
        <f t="shared" ref="X902" si="2625">(S902)/S901-1</f>
        <v>-2.8486639356996024E-3</v>
      </c>
    </row>
    <row r="903" spans="1:24" x14ac:dyDescent="0.25">
      <c r="A903" s="37">
        <v>45117</v>
      </c>
      <c r="B903" s="41">
        <v>65980.639999999999</v>
      </c>
      <c r="C903" s="3">
        <v>54375.15</v>
      </c>
      <c r="D903" s="3">
        <v>53250.74</v>
      </c>
      <c r="E903" s="3">
        <f t="shared" ref="E903:E904" si="2626">B903-D903</f>
        <v>12729.900000000001</v>
      </c>
      <c r="F903" s="38">
        <f t="shared" ref="F903:F904" si="2627">B903/D903-1</f>
        <v>0.23905583283913057</v>
      </c>
      <c r="G903" s="41">
        <f t="shared" ref="G903:G904" si="2628">B903-B902</f>
        <v>531.65000000000146</v>
      </c>
      <c r="H903" s="38">
        <f t="shared" ref="H903:H904" si="2629">(B903)/B902-1</f>
        <v>8.1231200053659691E-3</v>
      </c>
      <c r="J903" s="37">
        <v>45117</v>
      </c>
      <c r="K903" s="41">
        <v>32317.98</v>
      </c>
      <c r="L903" s="58">
        <v>31037</v>
      </c>
      <c r="M903" s="43">
        <f t="shared" ref="M903:M904" si="2630">K903-L903</f>
        <v>1280.9799999999996</v>
      </c>
      <c r="N903" s="38">
        <f t="shared" ref="N903:N904" si="2631">K903/L903-1</f>
        <v>4.1272674549730937E-2</v>
      </c>
      <c r="O903" s="43">
        <f t="shared" ref="O903:O904" si="2632">K903-K902</f>
        <v>280.34000000000015</v>
      </c>
      <c r="P903" s="38">
        <f t="shared" ref="P903:P904" si="2633">K903/K902-1</f>
        <v>8.7503324214892597E-3</v>
      </c>
      <c r="R903" s="37">
        <v>45117</v>
      </c>
      <c r="S903" s="3">
        <f t="shared" si="2586"/>
        <v>98298.62</v>
      </c>
      <c r="T903" s="43">
        <f t="shared" ref="T903:T904" si="2634">D903+L903</f>
        <v>84287.739999999991</v>
      </c>
      <c r="U903" s="3">
        <f t="shared" ref="U903:U904" si="2635">E903+M903</f>
        <v>14010.880000000001</v>
      </c>
      <c r="V903" s="38">
        <f t="shared" ref="V903:V904" si="2636">S903/T903-1</f>
        <v>0.16622678458338069</v>
      </c>
      <c r="W903" s="3">
        <f t="shared" ref="W903:W904" si="2637">S903-S902</f>
        <v>811.98999999999069</v>
      </c>
      <c r="X903" s="38">
        <f t="shared" ref="X903:X904" si="2638">(S903)/S902-1</f>
        <v>8.32924473848351E-3</v>
      </c>
    </row>
    <row r="904" spans="1:24" x14ac:dyDescent="0.25">
      <c r="A904" s="37">
        <v>45118</v>
      </c>
      <c r="B904" s="41">
        <v>65980.639999999999</v>
      </c>
      <c r="C904" s="3">
        <v>54375.15</v>
      </c>
      <c r="D904" s="3">
        <v>53250.74</v>
      </c>
      <c r="E904" s="3">
        <f t="shared" si="2626"/>
        <v>12729.900000000001</v>
      </c>
      <c r="F904" s="38">
        <f t="shared" si="2627"/>
        <v>0.23905583283913057</v>
      </c>
      <c r="G904" s="41">
        <f t="shared" si="2628"/>
        <v>0</v>
      </c>
      <c r="H904" s="38">
        <f t="shared" si="2629"/>
        <v>0</v>
      </c>
      <c r="J904" s="37">
        <v>45118</v>
      </c>
      <c r="K904" s="41">
        <v>32317.98</v>
      </c>
      <c r="L904" s="58">
        <v>31037</v>
      </c>
      <c r="M904" s="43">
        <f t="shared" si="2630"/>
        <v>1280.9799999999996</v>
      </c>
      <c r="N904" s="38">
        <f t="shared" si="2631"/>
        <v>4.1272674549730937E-2</v>
      </c>
      <c r="O904" s="43">
        <f t="shared" si="2632"/>
        <v>0</v>
      </c>
      <c r="P904" s="38">
        <f t="shared" si="2633"/>
        <v>0</v>
      </c>
      <c r="R904" s="37">
        <v>45118</v>
      </c>
      <c r="S904" s="3">
        <f t="shared" si="2586"/>
        <v>98298.62</v>
      </c>
      <c r="T904" s="43">
        <f t="shared" si="2634"/>
        <v>84287.739999999991</v>
      </c>
      <c r="U904" s="3">
        <f t="shared" si="2635"/>
        <v>14010.880000000001</v>
      </c>
      <c r="V904" s="38">
        <f t="shared" si="2636"/>
        <v>0.16622678458338069</v>
      </c>
      <c r="W904" s="3">
        <f t="shared" si="2637"/>
        <v>0</v>
      </c>
      <c r="X904" s="38">
        <f t="shared" si="2638"/>
        <v>0</v>
      </c>
    </row>
    <row r="905" spans="1:24" x14ac:dyDescent="0.25">
      <c r="A905" s="37">
        <v>45119</v>
      </c>
      <c r="B905" s="41">
        <v>65980.639999999999</v>
      </c>
      <c r="C905" s="3">
        <v>54375.15</v>
      </c>
      <c r="D905" s="3">
        <v>53250.74</v>
      </c>
      <c r="E905" s="3">
        <f t="shared" ref="E905" si="2639">B905-D905</f>
        <v>12729.900000000001</v>
      </c>
      <c r="F905" s="38">
        <f t="shared" ref="F905" si="2640">B905/D905-1</f>
        <v>0.23905583283913057</v>
      </c>
      <c r="G905" s="41">
        <f t="shared" ref="G905" si="2641">B905-B904</f>
        <v>0</v>
      </c>
      <c r="H905" s="38">
        <f t="shared" ref="H905" si="2642">(B905)/B904-1</f>
        <v>0</v>
      </c>
      <c r="J905" s="37">
        <v>45119</v>
      </c>
      <c r="K905" s="41">
        <v>32317.98</v>
      </c>
      <c r="L905" s="58">
        <v>31037</v>
      </c>
      <c r="M905" s="43">
        <f t="shared" ref="M905" si="2643">K905-L905</f>
        <v>1280.9799999999996</v>
      </c>
      <c r="N905" s="38">
        <f t="shared" ref="N905" si="2644">K905/L905-1</f>
        <v>4.1272674549730937E-2</v>
      </c>
      <c r="O905" s="43">
        <f t="shared" ref="O905" si="2645">K905-K904</f>
        <v>0</v>
      </c>
      <c r="P905" s="38">
        <f t="shared" ref="P905" si="2646">K905/K904-1</f>
        <v>0</v>
      </c>
      <c r="R905" s="37">
        <v>45119</v>
      </c>
      <c r="S905" s="3">
        <f t="shared" ref="S905:S936" si="2647">B905+K905</f>
        <v>98298.62</v>
      </c>
      <c r="T905" s="43">
        <f t="shared" ref="T905" si="2648">D905+L905</f>
        <v>84287.739999999991</v>
      </c>
      <c r="U905" s="3">
        <f t="shared" ref="U905" si="2649">E905+M905</f>
        <v>14010.880000000001</v>
      </c>
      <c r="V905" s="38">
        <f t="shared" ref="V905" si="2650">S905/T905-1</f>
        <v>0.16622678458338069</v>
      </c>
      <c r="W905" s="3">
        <f t="shared" ref="W905" si="2651">S905-S904</f>
        <v>0</v>
      </c>
      <c r="X905" s="38">
        <f t="shared" ref="X905" si="2652">(S905)/S904-1</f>
        <v>0</v>
      </c>
    </row>
    <row r="906" spans="1:24" x14ac:dyDescent="0.25">
      <c r="A906" s="37">
        <v>45120</v>
      </c>
      <c r="B906" s="41">
        <v>66193.460000000006</v>
      </c>
      <c r="C906" s="3">
        <v>54375.15</v>
      </c>
      <c r="D906" s="3">
        <v>53250.74</v>
      </c>
      <c r="E906" s="3">
        <f t="shared" ref="E906" si="2653">B906-D906</f>
        <v>12942.720000000008</v>
      </c>
      <c r="F906" s="38">
        <f t="shared" ref="F906" si="2654">B906/D906-1</f>
        <v>0.2430523970183327</v>
      </c>
      <c r="G906" s="41">
        <f t="shared" ref="G906" si="2655">B906-B905</f>
        <v>212.82000000000698</v>
      </c>
      <c r="H906" s="38">
        <f t="shared" ref="H906" si="2656">(B906)/B905-1</f>
        <v>3.2254915987479649E-3</v>
      </c>
      <c r="J906" s="37">
        <v>45120</v>
      </c>
      <c r="K906" s="41">
        <v>32524.82</v>
      </c>
      <c r="L906" s="58">
        <v>31037</v>
      </c>
      <c r="M906" s="43">
        <f t="shared" ref="M906" si="2657">K906-L906</f>
        <v>1487.8199999999997</v>
      </c>
      <c r="N906" s="38">
        <f t="shared" ref="N906" si="2658">K906/L906-1</f>
        <v>4.7936978445081602E-2</v>
      </c>
      <c r="O906" s="43">
        <f t="shared" ref="O906" si="2659">K906-K905</f>
        <v>206.84000000000015</v>
      </c>
      <c r="P906" s="38">
        <f t="shared" ref="P906" si="2660">K906/K905-1</f>
        <v>6.4001524847778768E-3</v>
      </c>
      <c r="R906" s="37">
        <v>45120</v>
      </c>
      <c r="S906" s="3">
        <f t="shared" si="2647"/>
        <v>98718.28</v>
      </c>
      <c r="T906" s="43">
        <f t="shared" ref="T906" si="2661">D906+L906</f>
        <v>84287.739999999991</v>
      </c>
      <c r="U906" s="3">
        <f t="shared" ref="U906" si="2662">E906+M906</f>
        <v>14430.540000000008</v>
      </c>
      <c r="V906" s="38">
        <f t="shared" ref="V906" si="2663">S906/T906-1</f>
        <v>0.17120568187022234</v>
      </c>
      <c r="W906" s="3">
        <f t="shared" ref="W906" si="2664">S906-S905</f>
        <v>419.66000000000349</v>
      </c>
      <c r="X906" s="38">
        <f t="shared" ref="X906" si="2665">(S906)/S905-1</f>
        <v>4.2692359262013202E-3</v>
      </c>
    </row>
    <row r="907" spans="1:24" x14ac:dyDescent="0.25">
      <c r="A907" s="37">
        <v>45121</v>
      </c>
      <c r="B907" s="41">
        <v>66615.509999999995</v>
      </c>
      <c r="C907" s="3">
        <v>54375.15</v>
      </c>
      <c r="D907" s="3">
        <v>53250.74</v>
      </c>
      <c r="E907" s="3">
        <f t="shared" ref="E907" si="2666">B907-D907</f>
        <v>13364.769999999997</v>
      </c>
      <c r="F907" s="38">
        <f t="shared" ref="F907" si="2667">B907/D907-1</f>
        <v>0.25097810847323432</v>
      </c>
      <c r="G907" s="41">
        <f t="shared" ref="G907" si="2668">B907-B906</f>
        <v>422.04999999998836</v>
      </c>
      <c r="H907" s="38">
        <f t="shared" ref="H907" si="2669">(B907)/B906-1</f>
        <v>6.3760075391132709E-3</v>
      </c>
      <c r="J907" s="37">
        <v>45121</v>
      </c>
      <c r="K907" s="41">
        <v>32543.42</v>
      </c>
      <c r="L907" s="58">
        <v>31037</v>
      </c>
      <c r="M907" s="43">
        <f t="shared" ref="M907" si="2670">K907-L907</f>
        <v>1506.4199999999983</v>
      </c>
      <c r="N907" s="38">
        <f t="shared" ref="N907" si="2671">K907/L907-1</f>
        <v>4.8536263169765004E-2</v>
      </c>
      <c r="O907" s="43">
        <f t="shared" ref="O907" si="2672">K907-K906</f>
        <v>18.599999999998545</v>
      </c>
      <c r="P907" s="38">
        <f t="shared" ref="P907" si="2673">K907/K906-1</f>
        <v>5.7187095885535832E-4</v>
      </c>
      <c r="R907" s="37">
        <v>45121</v>
      </c>
      <c r="S907" s="3">
        <f t="shared" si="2647"/>
        <v>99158.93</v>
      </c>
      <c r="T907" s="43">
        <f t="shared" ref="T907" si="2674">D907+L907</f>
        <v>84287.739999999991</v>
      </c>
      <c r="U907" s="3">
        <f t="shared" ref="U907" si="2675">E907+M907</f>
        <v>14871.189999999995</v>
      </c>
      <c r="V907" s="38">
        <f t="shared" ref="V907" si="2676">S907/T907-1</f>
        <v>0.17643360707025724</v>
      </c>
      <c r="W907" s="3">
        <f t="shared" ref="W907" si="2677">S907-S906</f>
        <v>440.64999999999418</v>
      </c>
      <c r="X907" s="38">
        <f t="shared" ref="X907" si="2678">(S907)/S906-1</f>
        <v>4.4637122932043027E-3</v>
      </c>
    </row>
    <row r="908" spans="1:24" x14ac:dyDescent="0.25">
      <c r="A908" s="37">
        <v>45124</v>
      </c>
      <c r="B908" s="41">
        <v>67053.399999999994</v>
      </c>
      <c r="C908" s="3">
        <v>54375.15</v>
      </c>
      <c r="D908" s="3">
        <v>53250.74</v>
      </c>
      <c r="E908" s="3">
        <f t="shared" ref="E908:E909" si="2679">B908-D908</f>
        <v>13802.659999999996</v>
      </c>
      <c r="F908" s="38">
        <f t="shared" ref="F908" si="2680">B908/D908-1</f>
        <v>0.25920128058314296</v>
      </c>
      <c r="G908" s="41">
        <f t="shared" ref="G908" si="2681">B908-B907</f>
        <v>437.88999999999942</v>
      </c>
      <c r="H908" s="38">
        <f t="shared" ref="H908" si="2682">(B908)/B907-1</f>
        <v>6.5733940939580737E-3</v>
      </c>
      <c r="J908" s="37">
        <v>45124</v>
      </c>
      <c r="K908" s="41">
        <v>32498.19</v>
      </c>
      <c r="L908" s="58">
        <v>31037</v>
      </c>
      <c r="M908" s="43">
        <f t="shared" ref="M908" si="2683">K908-L908</f>
        <v>1461.1899999999987</v>
      </c>
      <c r="N908" s="38">
        <f t="shared" ref="N908" si="2684">K908/L908-1</f>
        <v>4.7078970261301034E-2</v>
      </c>
      <c r="O908" s="43">
        <f t="shared" ref="O908" si="2685">K908-K907</f>
        <v>-45.229999999999563</v>
      </c>
      <c r="P908" s="38">
        <f t="shared" ref="P908" si="2686">K908/K907-1</f>
        <v>-1.3898354874810614E-3</v>
      </c>
      <c r="R908" s="37">
        <v>45124</v>
      </c>
      <c r="S908" s="3">
        <f t="shared" si="2647"/>
        <v>99551.59</v>
      </c>
      <c r="T908" s="43">
        <f t="shared" ref="T908" si="2687">D908+L908</f>
        <v>84287.739999999991</v>
      </c>
      <c r="U908" s="3">
        <f t="shared" ref="U908" si="2688">E908+M908</f>
        <v>15263.849999999995</v>
      </c>
      <c r="V908" s="38">
        <f t="shared" ref="V908" si="2689">S908/T908-1</f>
        <v>0.18109217307285741</v>
      </c>
      <c r="W908" s="3">
        <f t="shared" ref="W908" si="2690">S908-S907</f>
        <v>392.66000000000349</v>
      </c>
      <c r="X908" s="38">
        <f t="shared" ref="X908" si="2691">(S908)/S907-1</f>
        <v>3.9599055778436476E-3</v>
      </c>
    </row>
    <row r="909" spans="1:24" x14ac:dyDescent="0.25">
      <c r="A909" s="37">
        <v>45125</v>
      </c>
      <c r="B909" s="41">
        <v>67454.39</v>
      </c>
      <c r="C909" s="47">
        <f>C908+300</f>
        <v>54675.15</v>
      </c>
      <c r="D909" s="47">
        <f>D908+300</f>
        <v>53550.74</v>
      </c>
      <c r="E909" s="47">
        <f t="shared" si="2679"/>
        <v>13903.650000000001</v>
      </c>
      <c r="F909" s="48">
        <f>(B909-250)/D909-1</f>
        <v>0.25496659803393951</v>
      </c>
      <c r="G909" s="49">
        <f>B909-B908-250</f>
        <v>150.99000000000524</v>
      </c>
      <c r="H909" s="48">
        <f>(B909-250)/B908-1</f>
        <v>2.2517873814005274E-3</v>
      </c>
      <c r="J909" s="37">
        <v>45125</v>
      </c>
      <c r="K909" s="41">
        <v>32635.9</v>
      </c>
      <c r="L909" s="58">
        <v>31037</v>
      </c>
      <c r="M909" s="43">
        <f t="shared" ref="M909" si="2692">K909-L909</f>
        <v>1598.9000000000015</v>
      </c>
      <c r="N909" s="38">
        <f t="shared" ref="N909" si="2693">K909/L909-1</f>
        <v>5.1515932596578384E-2</v>
      </c>
      <c r="O909" s="43">
        <f t="shared" ref="O909" si="2694">K909-K908</f>
        <v>137.71000000000276</v>
      </c>
      <c r="P909" s="38">
        <f t="shared" ref="P909" si="2695">K909/K908-1</f>
        <v>4.2374667635336483E-3</v>
      </c>
      <c r="R909" s="37">
        <v>45125</v>
      </c>
      <c r="S909" s="3">
        <f t="shared" si="2647"/>
        <v>100090.29000000001</v>
      </c>
      <c r="T909" s="43">
        <f t="shared" ref="T909:T910" si="2696">D909+L909</f>
        <v>84587.739999999991</v>
      </c>
      <c r="U909" s="3">
        <f t="shared" ref="U909:U910" si="2697">E909+M909</f>
        <v>15502.550000000003</v>
      </c>
      <c r="V909" s="38">
        <f t="shared" ref="V909" si="2698">S909/T909-1</f>
        <v>0.18327183111878886</v>
      </c>
      <c r="W909" s="3">
        <f t="shared" ref="W909" si="2699">S909-S908</f>
        <v>538.70000000001164</v>
      </c>
      <c r="X909" s="38">
        <f t="shared" ref="X909" si="2700">(S909)/S908-1</f>
        <v>5.4112646518253982E-3</v>
      </c>
    </row>
    <row r="910" spans="1:24" x14ac:dyDescent="0.25">
      <c r="A910" s="37">
        <v>45126</v>
      </c>
      <c r="B910" s="41">
        <v>67160.05</v>
      </c>
      <c r="C910" s="3">
        <v>54675.15</v>
      </c>
      <c r="D910" s="3">
        <v>53550.74</v>
      </c>
      <c r="E910" s="3">
        <f t="shared" ref="E910" si="2701">B910-D910</f>
        <v>13609.310000000005</v>
      </c>
      <c r="F910" s="38">
        <f t="shared" ref="F910" si="2702">B910/D910-1</f>
        <v>0.25413859827147123</v>
      </c>
      <c r="G910" s="41">
        <f t="shared" ref="G910" si="2703">B910-B909</f>
        <v>-294.33999999999651</v>
      </c>
      <c r="H910" s="38">
        <f t="shared" ref="H910" si="2704">(B910)/B909-1</f>
        <v>-4.3635410534436092E-3</v>
      </c>
      <c r="J910" s="37">
        <v>45126</v>
      </c>
      <c r="K910" s="41">
        <v>32575.89</v>
      </c>
      <c r="L910" s="58">
        <v>31037</v>
      </c>
      <c r="M910" s="43">
        <f t="shared" ref="M910:M911" si="2705">K910-L910</f>
        <v>1538.8899999999994</v>
      </c>
      <c r="N910" s="38">
        <f t="shared" ref="N910:N911" si="2706">K910/L910-1</f>
        <v>4.9582433869252762E-2</v>
      </c>
      <c r="O910" s="43">
        <f t="shared" ref="O910:O911" si="2707">K910-K909</f>
        <v>-60.010000000002037</v>
      </c>
      <c r="P910" s="38">
        <f t="shared" ref="P910:P911" si="2708">K910/K909-1</f>
        <v>-1.8387726399456961E-3</v>
      </c>
      <c r="R910" s="37">
        <v>45126</v>
      </c>
      <c r="S910" s="3">
        <f t="shared" si="2647"/>
        <v>99735.94</v>
      </c>
      <c r="T910" s="93">
        <f t="shared" si="2696"/>
        <v>84587.739999999991</v>
      </c>
      <c r="U910" s="3">
        <f t="shared" si="2697"/>
        <v>15148.200000000004</v>
      </c>
      <c r="V910" s="48">
        <f>(S910-300)/(T910-300)-1</f>
        <v>0.17972008740535705</v>
      </c>
      <c r="W910" s="47">
        <f>S910-S909-300</f>
        <v>-654.35000000000582</v>
      </c>
      <c r="X910" s="48">
        <f>(S910-300)/S909-1</f>
        <v>-6.5375972034850127E-3</v>
      </c>
    </row>
    <row r="911" spans="1:24" x14ac:dyDescent="0.25">
      <c r="A911" s="37">
        <v>45127</v>
      </c>
      <c r="B911" s="41">
        <v>67160.05</v>
      </c>
      <c r="C911" s="3">
        <v>54675.15</v>
      </c>
      <c r="D911" s="3">
        <v>53550.74</v>
      </c>
      <c r="E911" s="3">
        <f t="shared" ref="E911" si="2709">B911-D911</f>
        <v>13609.310000000005</v>
      </c>
      <c r="F911" s="38">
        <f t="shared" ref="F911" si="2710">B911/D911-1</f>
        <v>0.25413859827147123</v>
      </c>
      <c r="G911" s="41">
        <f t="shared" ref="G911" si="2711">B911-B910</f>
        <v>0</v>
      </c>
      <c r="H911" s="38">
        <f t="shared" ref="H911" si="2712">(B911)/B910-1</f>
        <v>0</v>
      </c>
      <c r="J911" s="37">
        <v>45127</v>
      </c>
      <c r="K911" s="41">
        <v>32575.89</v>
      </c>
      <c r="L911" s="58">
        <v>31037</v>
      </c>
      <c r="M911" s="43">
        <f t="shared" si="2705"/>
        <v>1538.8899999999994</v>
      </c>
      <c r="N911" s="38">
        <f t="shared" si="2706"/>
        <v>4.9582433869252762E-2</v>
      </c>
      <c r="O911" s="43">
        <f t="shared" si="2707"/>
        <v>0</v>
      </c>
      <c r="P911" s="38">
        <f t="shared" si="2708"/>
        <v>0</v>
      </c>
      <c r="R911" s="37">
        <v>45127</v>
      </c>
      <c r="S911" s="3">
        <f t="shared" si="2647"/>
        <v>99735.94</v>
      </c>
      <c r="T911" s="43">
        <f t="shared" ref="T911" si="2713">D911+L911</f>
        <v>84587.739999999991</v>
      </c>
      <c r="U911" s="3">
        <f t="shared" ref="U911" si="2714">E911+M911</f>
        <v>15148.200000000004</v>
      </c>
      <c r="V911" s="38">
        <f t="shared" ref="V911" si="2715">S911/T911-1</f>
        <v>0.17908268976095143</v>
      </c>
      <c r="W911" s="3">
        <f t="shared" ref="W911" si="2716">S911-S910</f>
        <v>0</v>
      </c>
      <c r="X911" s="38">
        <f t="shared" ref="X911" si="2717">(S911)/S910-1</f>
        <v>0</v>
      </c>
    </row>
    <row r="912" spans="1:24" x14ac:dyDescent="0.25">
      <c r="A912" s="37">
        <v>45128</v>
      </c>
      <c r="B912" s="41">
        <v>67373.66</v>
      </c>
      <c r="C912" s="3">
        <v>54675.15</v>
      </c>
      <c r="D912" s="3">
        <v>53550.74</v>
      </c>
      <c r="E912" s="3">
        <f t="shared" ref="E912" si="2718">B912-D912</f>
        <v>13822.920000000006</v>
      </c>
      <c r="F912" s="38">
        <f t="shared" ref="F912" si="2719">B912/D912-1</f>
        <v>0.25812752540861261</v>
      </c>
      <c r="G912" s="41">
        <f t="shared" ref="G912" si="2720">B912-B911</f>
        <v>213.61000000000058</v>
      </c>
      <c r="H912" s="38">
        <f t="shared" ref="H912" si="2721">(B912)/B911-1</f>
        <v>3.180611092457486E-3</v>
      </c>
      <c r="J912" s="37">
        <v>45128</v>
      </c>
      <c r="K912" s="41">
        <v>32714.51</v>
      </c>
      <c r="L912" s="58">
        <v>31037</v>
      </c>
      <c r="M912" s="43">
        <f t="shared" ref="M912" si="2722">K912-L912</f>
        <v>1677.5099999999984</v>
      </c>
      <c r="N912" s="38">
        <f t="shared" ref="N912" si="2723">K912/L912-1</f>
        <v>5.4048716048587186E-2</v>
      </c>
      <c r="O912" s="43">
        <f t="shared" ref="O912" si="2724">K912-K911</f>
        <v>138.61999999999898</v>
      </c>
      <c r="P912" s="38">
        <f t="shared" ref="P912" si="2725">K912/K911-1</f>
        <v>4.2552943296407797E-3</v>
      </c>
      <c r="R912" s="37">
        <v>45128</v>
      </c>
      <c r="S912" s="3">
        <f t="shared" si="2647"/>
        <v>100088.17</v>
      </c>
      <c r="T912" s="43">
        <f t="shared" ref="T912" si="2726">D912+L912</f>
        <v>84587.739999999991</v>
      </c>
      <c r="U912" s="3">
        <f t="shared" ref="U912" si="2727">E912+M912</f>
        <v>15500.430000000004</v>
      </c>
      <c r="V912" s="38">
        <f t="shared" ref="V912" si="2728">S912/T912-1</f>
        <v>0.18324676838511134</v>
      </c>
      <c r="W912" s="3">
        <f t="shared" ref="W912" si="2729">S912-S911</f>
        <v>352.22999999999593</v>
      </c>
      <c r="X912" s="38">
        <f t="shared" ref="X912" si="2730">(S912)/S911-1</f>
        <v>3.5316256105872856E-3</v>
      </c>
    </row>
    <row r="913" spans="1:24" x14ac:dyDescent="0.25">
      <c r="A913" s="37">
        <v>45131</v>
      </c>
      <c r="B913" s="41">
        <v>67376.63</v>
      </c>
      <c r="C913" s="3">
        <v>54675.15</v>
      </c>
      <c r="D913" s="3">
        <v>53550.74</v>
      </c>
      <c r="E913" s="3">
        <f t="shared" ref="E913" si="2731">B913-D913</f>
        <v>13825.890000000007</v>
      </c>
      <c r="F913" s="38">
        <f t="shared" ref="F913" si="2732">B913/D913-1</f>
        <v>0.25818298682707286</v>
      </c>
      <c r="G913" s="41">
        <f t="shared" ref="G913" si="2733">B913-B912</f>
        <v>2.9700000000011642</v>
      </c>
      <c r="H913" s="38">
        <f t="shared" ref="H913" si="2734">(B913)/B912-1</f>
        <v>4.4082509396137226E-5</v>
      </c>
      <c r="J913" s="37">
        <v>45131</v>
      </c>
      <c r="K913" s="41">
        <v>32661.62</v>
      </c>
      <c r="L913" s="58">
        <v>31037</v>
      </c>
      <c r="M913" s="43">
        <f t="shared" ref="M913" si="2735">K913-L913</f>
        <v>1624.619999999999</v>
      </c>
      <c r="N913" s="38">
        <f t="shared" ref="N913" si="2736">K913/L913-1</f>
        <v>5.2344620936301878E-2</v>
      </c>
      <c r="O913" s="43">
        <f t="shared" ref="O913" si="2737">K913-K912</f>
        <v>-52.889999999999418</v>
      </c>
      <c r="P913" s="38">
        <f t="shared" ref="P913" si="2738">K913/K912-1</f>
        <v>-1.6167138068092779E-3</v>
      </c>
      <c r="R913" s="37">
        <v>45131</v>
      </c>
      <c r="S913" s="3">
        <f t="shared" si="2647"/>
        <v>100038.25</v>
      </c>
      <c r="T913" s="43">
        <f t="shared" ref="T913" si="2739">D913+L913</f>
        <v>84587.739999999991</v>
      </c>
      <c r="U913" s="3">
        <f t="shared" ref="U913" si="2740">E913+M913</f>
        <v>15450.510000000006</v>
      </c>
      <c r="V913" s="38">
        <f t="shared" ref="V913" si="2741">S913/T913-1</f>
        <v>0.18265661193927163</v>
      </c>
      <c r="W913" s="3">
        <f t="shared" ref="W913" si="2742">S913-S912</f>
        <v>-49.919999999998254</v>
      </c>
      <c r="X913" s="38">
        <f t="shared" ref="X913" si="2743">(S913)/S912-1</f>
        <v>-4.9876024309369882E-4</v>
      </c>
    </row>
    <row r="914" spans="1:24" x14ac:dyDescent="0.25">
      <c r="A914" s="37">
        <v>45132</v>
      </c>
      <c r="B914" s="41">
        <v>67558.39</v>
      </c>
      <c r="C914" s="3">
        <v>54675.15</v>
      </c>
      <c r="D914" s="3">
        <v>53550.74</v>
      </c>
      <c r="E914" s="3">
        <f t="shared" ref="E914" si="2744">B914-D914</f>
        <v>14007.650000000001</v>
      </c>
      <c r="F914" s="38">
        <f t="shared" ref="F914" si="2745">B914/D914-1</f>
        <v>0.2615771509413316</v>
      </c>
      <c r="G914" s="41">
        <f t="shared" ref="G914" si="2746">B914-B913</f>
        <v>181.75999999999476</v>
      </c>
      <c r="H914" s="38">
        <f t="shared" ref="H914" si="2747">(B914)/B913-1</f>
        <v>2.697671284538794E-3</v>
      </c>
      <c r="J914" s="37">
        <v>45132</v>
      </c>
      <c r="K914" s="41">
        <v>32657.79</v>
      </c>
      <c r="L914" s="58">
        <v>31037</v>
      </c>
      <c r="M914" s="43">
        <f t="shared" ref="M914" si="2748">K914-L914</f>
        <v>1620.7900000000009</v>
      </c>
      <c r="N914" s="38">
        <f t="shared" ref="N914" si="2749">K914/L914-1</f>
        <v>5.2221219834391208E-2</v>
      </c>
      <c r="O914" s="43">
        <f t="shared" ref="O914" si="2750">K914-K913</f>
        <v>-3.8299999999981083</v>
      </c>
      <c r="P914" s="38">
        <f t="shared" ref="P914" si="2751">K914/K913-1</f>
        <v>-1.1726301389825E-4</v>
      </c>
      <c r="R914" s="37">
        <v>45132</v>
      </c>
      <c r="S914" s="3">
        <f t="shared" si="2647"/>
        <v>100216.18</v>
      </c>
      <c r="T914" s="43">
        <f t="shared" ref="T914" si="2752">D914+L914</f>
        <v>84587.739999999991</v>
      </c>
      <c r="U914" s="3">
        <f t="shared" ref="U914" si="2753">E914+M914</f>
        <v>15628.440000000002</v>
      </c>
      <c r="V914" s="38">
        <f t="shared" ref="V914" si="2754">S914/T914-1</f>
        <v>0.18476010826155198</v>
      </c>
      <c r="W914" s="3">
        <f t="shared" ref="W914" si="2755">S914-S913</f>
        <v>177.92999999999302</v>
      </c>
      <c r="X914" s="38">
        <f t="shared" ref="X914" si="2756">(S914)/S913-1</f>
        <v>1.7786196779732144E-3</v>
      </c>
    </row>
    <row r="915" spans="1:24" x14ac:dyDescent="0.25">
      <c r="A915" s="37">
        <v>45133</v>
      </c>
      <c r="B915" s="41">
        <v>67753.740000000005</v>
      </c>
      <c r="C915" s="3">
        <v>54675.15</v>
      </c>
      <c r="D915" s="3">
        <v>53550.74</v>
      </c>
      <c r="E915" s="3">
        <f t="shared" ref="E915" si="2757">B915-D915</f>
        <v>14203.000000000007</v>
      </c>
      <c r="F915" s="38">
        <f t="shared" ref="F915" si="2758">B915/D915-1</f>
        <v>0.26522509306127251</v>
      </c>
      <c r="G915" s="41">
        <f t="shared" ref="G915" si="2759">B915-B914</f>
        <v>195.35000000000582</v>
      </c>
      <c r="H915" s="38">
        <f t="shared" ref="H915" si="2760">(B915)/B914-1</f>
        <v>2.8915727565443916E-3</v>
      </c>
      <c r="J915" s="37">
        <v>45133</v>
      </c>
      <c r="K915" s="41">
        <v>32738.59</v>
      </c>
      <c r="L915" s="58">
        <v>31037</v>
      </c>
      <c r="M915" s="43">
        <f t="shared" ref="M915" si="2761">K915-L915</f>
        <v>1701.5900000000001</v>
      </c>
      <c r="N915" s="38">
        <f t="shared" ref="N915" si="2762">K915/L915-1</f>
        <v>5.4824564229790207E-2</v>
      </c>
      <c r="O915" s="43">
        <f t="shared" ref="O915" si="2763">K915-K914</f>
        <v>80.799999999999272</v>
      </c>
      <c r="P915" s="38">
        <f t="shared" ref="P915" si="2764">K915/K914-1</f>
        <v>2.4741416978919517E-3</v>
      </c>
      <c r="R915" s="37">
        <v>45133</v>
      </c>
      <c r="S915" s="3">
        <f t="shared" si="2647"/>
        <v>100492.33</v>
      </c>
      <c r="T915" s="43">
        <f t="shared" ref="T915" si="2765">D915+L915</f>
        <v>84587.739999999991</v>
      </c>
      <c r="U915" s="3">
        <f t="shared" ref="U915" si="2766">E915+M915</f>
        <v>15904.590000000007</v>
      </c>
      <c r="V915" s="38">
        <f t="shared" ref="V915" si="2767">S915/T915-1</f>
        <v>0.18802476576392757</v>
      </c>
      <c r="W915" s="3">
        <f t="shared" ref="W915" si="2768">S915-S914</f>
        <v>276.15000000000873</v>
      </c>
      <c r="X915" s="38">
        <f t="shared" ref="X915" si="2769">(S915)/S914-1</f>
        <v>2.7555430669978787E-3</v>
      </c>
    </row>
    <row r="916" spans="1:24" x14ac:dyDescent="0.25">
      <c r="A916" s="37">
        <v>45134</v>
      </c>
      <c r="B916" s="41">
        <v>67420.820000000007</v>
      </c>
      <c r="C916" s="3">
        <v>54675.15</v>
      </c>
      <c r="D916" s="3">
        <v>53550.74</v>
      </c>
      <c r="E916" s="3">
        <f t="shared" ref="E916" si="2770">B916-D916</f>
        <v>13870.080000000009</v>
      </c>
      <c r="F916" s="38">
        <f t="shared" ref="F916" si="2771">B916/D916-1</f>
        <v>0.2590081855078008</v>
      </c>
      <c r="G916" s="41">
        <f t="shared" ref="G916" si="2772">B916-B915</f>
        <v>-332.91999999999825</v>
      </c>
      <c r="H916" s="38">
        <f t="shared" ref="H916" si="2773">(B916)/B915-1</f>
        <v>-4.9136770900026772E-3</v>
      </c>
      <c r="J916" s="37">
        <v>45134</v>
      </c>
      <c r="K916" s="41">
        <v>32515.7</v>
      </c>
      <c r="L916" s="58">
        <v>31037</v>
      </c>
      <c r="M916" s="43">
        <f t="shared" ref="M916" si="2774">K916-L916</f>
        <v>1478.7000000000007</v>
      </c>
      <c r="N916" s="38">
        <f t="shared" ref="N916" si="2775">K916/L916-1</f>
        <v>4.7643135612333687E-2</v>
      </c>
      <c r="O916" s="43">
        <f t="shared" ref="O916" si="2776">K916-K915</f>
        <v>-222.88999999999942</v>
      </c>
      <c r="P916" s="38">
        <f t="shared" ref="P916" si="2777">K916/K915-1</f>
        <v>-6.808173473567436E-3</v>
      </c>
      <c r="R916" s="37">
        <v>45134</v>
      </c>
      <c r="S916" s="3">
        <f t="shared" si="2647"/>
        <v>99936.52</v>
      </c>
      <c r="T916" s="43">
        <f t="shared" ref="T916" si="2778">D916+L916</f>
        <v>84587.739999999991</v>
      </c>
      <c r="U916" s="3">
        <f t="shared" ref="U916" si="2779">E916+M916</f>
        <v>15348.78000000001</v>
      </c>
      <c r="V916" s="38">
        <f t="shared" ref="V916" si="2780">S916/T916-1</f>
        <v>0.18145395538407838</v>
      </c>
      <c r="W916" s="3">
        <f t="shared" ref="W916" si="2781">S916-S915</f>
        <v>-555.80999999999767</v>
      </c>
      <c r="X916" s="38">
        <f t="shared" ref="X916" si="2782">(S916)/S915-1</f>
        <v>-5.5308698683770308E-3</v>
      </c>
    </row>
    <row r="917" spans="1:24" x14ac:dyDescent="0.25">
      <c r="A917" s="37">
        <v>45135</v>
      </c>
      <c r="B917" s="41">
        <v>68140.84</v>
      </c>
      <c r="C917" s="3">
        <v>54675.15</v>
      </c>
      <c r="D917" s="3">
        <v>53550.74</v>
      </c>
      <c r="E917" s="3">
        <f t="shared" ref="E917" si="2783">B917-D917</f>
        <v>14590.099999999999</v>
      </c>
      <c r="F917" s="38">
        <f t="shared" ref="F917" si="2784">B917/D917-1</f>
        <v>0.27245375133938388</v>
      </c>
      <c r="G917" s="41">
        <f t="shared" ref="G917" si="2785">B917-B916</f>
        <v>720.01999999998952</v>
      </c>
      <c r="H917" s="38">
        <f t="shared" ref="H917" si="2786">(B917)/B916-1</f>
        <v>1.0679490400739455E-2</v>
      </c>
      <c r="J917" s="37">
        <v>45135</v>
      </c>
      <c r="K917" s="41">
        <v>32730.75</v>
      </c>
      <c r="L917" s="58">
        <v>31037</v>
      </c>
      <c r="M917" s="43">
        <f t="shared" ref="M917" si="2787">K917-L917</f>
        <v>1693.75</v>
      </c>
      <c r="N917" s="38">
        <f t="shared" ref="N917" si="2788">K917/L917-1</f>
        <v>5.4571962496375193E-2</v>
      </c>
      <c r="O917" s="43">
        <f t="shared" ref="O917" si="2789">K917-K916</f>
        <v>215.04999999999927</v>
      </c>
      <c r="P917" s="38">
        <f t="shared" ref="P917" si="2790">K917/K916-1</f>
        <v>6.6137281374842871E-3</v>
      </c>
      <c r="R917" s="37">
        <v>45135</v>
      </c>
      <c r="S917" s="3">
        <f t="shared" si="2647"/>
        <v>100871.59</v>
      </c>
      <c r="T917" s="43">
        <f t="shared" ref="T917" si="2791">D917+L917</f>
        <v>84587.739999999991</v>
      </c>
      <c r="U917" s="3">
        <f t="shared" ref="U917" si="2792">E917+M917</f>
        <v>16283.849999999999</v>
      </c>
      <c r="V917" s="38">
        <f t="shared" ref="V917" si="2793">S917/T917-1</f>
        <v>0.19250839424247546</v>
      </c>
      <c r="W917" s="3">
        <f t="shared" ref="W917" si="2794">S917-S916</f>
        <v>935.06999999999243</v>
      </c>
      <c r="X917" s="38">
        <f t="shared" ref="X917" si="2795">(S917)/S916-1</f>
        <v>9.3566395948148084E-3</v>
      </c>
    </row>
    <row r="918" spans="1:24" x14ac:dyDescent="0.25">
      <c r="A918" s="37">
        <v>45138</v>
      </c>
      <c r="B918" s="41">
        <v>68013.55</v>
      </c>
      <c r="C918" s="3">
        <v>54675.15</v>
      </c>
      <c r="D918" s="3">
        <v>53550.74</v>
      </c>
      <c r="E918" s="3">
        <f t="shared" ref="E918" si="2796">B918-D918</f>
        <v>14462.810000000005</v>
      </c>
      <c r="F918" s="38">
        <f t="shared" ref="F918" si="2797">B918/D918-1</f>
        <v>0.27007675337446324</v>
      </c>
      <c r="G918" s="41">
        <f t="shared" ref="G918" si="2798">B918-B917</f>
        <v>-127.2899999999936</v>
      </c>
      <c r="H918" s="38">
        <f t="shared" ref="H918" si="2799">(B918)/B917-1</f>
        <v>-1.8680427185809867E-3</v>
      </c>
      <c r="J918" s="37">
        <v>45138</v>
      </c>
      <c r="K918" s="41">
        <v>32409.91</v>
      </c>
      <c r="L918" s="58">
        <v>31037</v>
      </c>
      <c r="M918" s="43">
        <f t="shared" ref="M918" si="2800">K918-L918</f>
        <v>1372.9099999999999</v>
      </c>
      <c r="N918" s="38">
        <f t="shared" ref="N918" si="2801">K918/L918-1</f>
        <v>4.4234623191674372E-2</v>
      </c>
      <c r="O918" s="43">
        <f t="shared" ref="O918" si="2802">K918-K917</f>
        <v>-320.84000000000015</v>
      </c>
      <c r="P918" s="38">
        <f t="shared" ref="P918" si="2803">K918/K917-1</f>
        <v>-9.8024029391321488E-3</v>
      </c>
      <c r="R918" s="37">
        <v>45138</v>
      </c>
      <c r="S918" s="3">
        <f t="shared" si="2647"/>
        <v>100423.46</v>
      </c>
      <c r="T918" s="43">
        <f t="shared" ref="T918:T921" si="2804">D918+L918</f>
        <v>84587.739999999991</v>
      </c>
      <c r="U918" s="3">
        <f t="shared" ref="U918:U921" si="2805">E918+M918</f>
        <v>15835.720000000005</v>
      </c>
      <c r="V918" s="38">
        <f t="shared" ref="V918:V920" si="2806">S918/T918-1</f>
        <v>0.18721058158073522</v>
      </c>
      <c r="W918" s="3">
        <f t="shared" ref="W918:W920" si="2807">S918-S917</f>
        <v>-448.1299999999901</v>
      </c>
      <c r="X918" s="38">
        <f t="shared" ref="X918:X920" si="2808">(S918)/S917-1</f>
        <v>-4.4425789263358162E-3</v>
      </c>
    </row>
    <row r="919" spans="1:24" x14ac:dyDescent="0.25">
      <c r="A919" s="37">
        <v>45139</v>
      </c>
      <c r="B919" s="41">
        <v>68013.55</v>
      </c>
      <c r="C919" s="3">
        <v>54675.15</v>
      </c>
      <c r="D919" s="3">
        <v>53550.74</v>
      </c>
      <c r="E919" s="3">
        <f t="shared" ref="E919:E921" si="2809">B919-D919</f>
        <v>14462.810000000005</v>
      </c>
      <c r="F919" s="38">
        <f t="shared" ref="F919:F920" si="2810">B919/D919-1</f>
        <v>0.27007675337446324</v>
      </c>
      <c r="G919" s="41">
        <f t="shared" ref="G919:G920" si="2811">B919-B918</f>
        <v>0</v>
      </c>
      <c r="H919" s="38">
        <f t="shared" ref="H919:H920" si="2812">(B919)/B918-1</f>
        <v>0</v>
      </c>
      <c r="J919" s="37">
        <v>45139</v>
      </c>
      <c r="K919" s="41">
        <v>32409.91</v>
      </c>
      <c r="L919" s="58">
        <v>31037</v>
      </c>
      <c r="M919" s="43">
        <f t="shared" ref="M919:M920" si="2813">K919-L919</f>
        <v>1372.9099999999999</v>
      </c>
      <c r="N919" s="38">
        <f t="shared" ref="N919:N920" si="2814">K919/L919-1</f>
        <v>4.4234623191674372E-2</v>
      </c>
      <c r="O919" s="43">
        <f t="shared" ref="O919:O920" si="2815">K919-K918</f>
        <v>0</v>
      </c>
      <c r="P919" s="38">
        <f t="shared" ref="P919:P920" si="2816">K919/K918-1</f>
        <v>0</v>
      </c>
      <c r="R919" s="37">
        <v>45139</v>
      </c>
      <c r="S919" s="3">
        <f t="shared" si="2647"/>
        <v>100423.46</v>
      </c>
      <c r="T919" s="43">
        <f t="shared" si="2804"/>
        <v>84587.739999999991</v>
      </c>
      <c r="U919" s="3">
        <f t="shared" si="2805"/>
        <v>15835.720000000005</v>
      </c>
      <c r="V919" s="38">
        <f t="shared" si="2806"/>
        <v>0.18721058158073522</v>
      </c>
      <c r="W919" s="3">
        <f t="shared" si="2807"/>
        <v>0</v>
      </c>
      <c r="X919" s="38">
        <f t="shared" si="2808"/>
        <v>0</v>
      </c>
    </row>
    <row r="920" spans="1:24" x14ac:dyDescent="0.25">
      <c r="A920" s="37">
        <v>45140</v>
      </c>
      <c r="B920" s="41">
        <v>68013.55</v>
      </c>
      <c r="C920" s="3">
        <v>54675.15</v>
      </c>
      <c r="D920" s="3">
        <v>53550.74</v>
      </c>
      <c r="E920" s="3">
        <f t="shared" si="2809"/>
        <v>14462.810000000005</v>
      </c>
      <c r="F920" s="38">
        <f t="shared" si="2810"/>
        <v>0.27007675337446324</v>
      </c>
      <c r="G920" s="41">
        <f t="shared" si="2811"/>
        <v>0</v>
      </c>
      <c r="H920" s="38">
        <f t="shared" si="2812"/>
        <v>0</v>
      </c>
      <c r="J920" s="37">
        <v>45140</v>
      </c>
      <c r="K920" s="41">
        <v>32409.91</v>
      </c>
      <c r="L920" s="58">
        <v>31037</v>
      </c>
      <c r="M920" s="43">
        <f t="shared" si="2813"/>
        <v>1372.9099999999999</v>
      </c>
      <c r="N920" s="38">
        <f t="shared" si="2814"/>
        <v>4.4234623191674372E-2</v>
      </c>
      <c r="O920" s="43">
        <f t="shared" si="2815"/>
        <v>0</v>
      </c>
      <c r="P920" s="38">
        <f t="shared" si="2816"/>
        <v>0</v>
      </c>
      <c r="R920" s="37">
        <v>45140</v>
      </c>
      <c r="S920" s="3">
        <f t="shared" si="2647"/>
        <v>100423.46</v>
      </c>
      <c r="T920" s="43">
        <f t="shared" si="2804"/>
        <v>84587.739999999991</v>
      </c>
      <c r="U920" s="3">
        <f t="shared" si="2805"/>
        <v>15835.720000000005</v>
      </c>
      <c r="V920" s="38">
        <f t="shared" si="2806"/>
        <v>0.18721058158073522</v>
      </c>
      <c r="W920" s="3">
        <f t="shared" si="2807"/>
        <v>0</v>
      </c>
      <c r="X920" s="38">
        <f t="shared" si="2808"/>
        <v>0</v>
      </c>
    </row>
    <row r="921" spans="1:24" x14ac:dyDescent="0.25">
      <c r="A921" s="37">
        <v>45141</v>
      </c>
      <c r="B921" s="41">
        <v>67713.83</v>
      </c>
      <c r="C921" s="47">
        <f>C920+300</f>
        <v>54975.15</v>
      </c>
      <c r="D921" s="47">
        <f>D920+300</f>
        <v>53850.74</v>
      </c>
      <c r="E921" s="47">
        <f t="shared" si="2809"/>
        <v>13863.090000000004</v>
      </c>
      <c r="F921" s="48">
        <f>(B921-250)/D921-1</f>
        <v>0.25279299783067066</v>
      </c>
      <c r="G921" s="49">
        <f>B921-B920-250</f>
        <v>-549.72000000000116</v>
      </c>
      <c r="H921" s="48">
        <f>(B921-250)/B920-1</f>
        <v>-8.082507088660984E-3</v>
      </c>
      <c r="J921" s="37">
        <v>45141</v>
      </c>
      <c r="K921" s="41">
        <v>32435.26</v>
      </c>
      <c r="L921" s="58">
        <v>31037</v>
      </c>
      <c r="M921" s="43">
        <f t="shared" ref="M921:M922" si="2817">K921-L921</f>
        <v>1398.2599999999984</v>
      </c>
      <c r="N921" s="38">
        <f t="shared" ref="N921:N922" si="2818">K921/L921-1</f>
        <v>4.5051390276122039E-2</v>
      </c>
      <c r="O921" s="43">
        <f t="shared" ref="O921:O922" si="2819">K921-K920</f>
        <v>25.349999999998545</v>
      </c>
      <c r="P921" s="38">
        <f t="shared" ref="P921:P922" si="2820">K921/K920-1</f>
        <v>7.8216817016762974E-4</v>
      </c>
      <c r="R921" s="37">
        <v>45141</v>
      </c>
      <c r="S921" s="3">
        <f t="shared" si="2647"/>
        <v>100149.09</v>
      </c>
      <c r="T921" s="93">
        <f t="shared" si="2804"/>
        <v>84887.739999999991</v>
      </c>
      <c r="U921" s="3">
        <f t="shared" si="2805"/>
        <v>15261.350000000002</v>
      </c>
      <c r="V921" s="48">
        <f>(S921-300)/(T921-300)-1</f>
        <v>0.18042035406076584</v>
      </c>
      <c r="W921" s="47">
        <f>S921-S920-300</f>
        <v>-574.3700000000099</v>
      </c>
      <c r="X921" s="48">
        <f>(S921-300)/S920-1</f>
        <v>-5.7194802887692298E-3</v>
      </c>
    </row>
    <row r="922" spans="1:24" x14ac:dyDescent="0.25">
      <c r="A922" s="37">
        <v>45142</v>
      </c>
      <c r="B922" s="41">
        <v>67713.83</v>
      </c>
      <c r="C922" s="3">
        <v>54975.15</v>
      </c>
      <c r="D922" s="3">
        <v>53850.74</v>
      </c>
      <c r="E922" s="3">
        <f t="shared" ref="E922" si="2821">B922-D922</f>
        <v>13863.090000000004</v>
      </c>
      <c r="F922" s="38">
        <f t="shared" ref="F922" si="2822">B922/D922-1</f>
        <v>0.25743545956842939</v>
      </c>
      <c r="G922" s="41">
        <f t="shared" ref="G922" si="2823">B922-B921</f>
        <v>0</v>
      </c>
      <c r="H922" s="38">
        <f t="shared" ref="H922" si="2824">(B922)/B921-1</f>
        <v>0</v>
      </c>
      <c r="J922" s="37">
        <v>45142</v>
      </c>
      <c r="K922" s="41">
        <v>32435.26</v>
      </c>
      <c r="L922" s="58">
        <v>31037</v>
      </c>
      <c r="M922" s="43">
        <f t="shared" si="2817"/>
        <v>1398.2599999999984</v>
      </c>
      <c r="N922" s="38">
        <f t="shared" si="2818"/>
        <v>4.5051390276122039E-2</v>
      </c>
      <c r="O922" s="43">
        <f t="shared" si="2819"/>
        <v>0</v>
      </c>
      <c r="P922" s="38">
        <f t="shared" si="2820"/>
        <v>0</v>
      </c>
      <c r="R922" s="37">
        <v>45142</v>
      </c>
      <c r="S922" s="3">
        <f t="shared" si="2647"/>
        <v>100149.09</v>
      </c>
      <c r="T922" s="43">
        <f t="shared" ref="T922" si="2825">D922+L922</f>
        <v>84887.739999999991</v>
      </c>
      <c r="U922" s="3">
        <f t="shared" ref="U922" si="2826">E922+M922</f>
        <v>15261.350000000002</v>
      </c>
      <c r="V922" s="38">
        <f t="shared" ref="V922" si="2827">S922/T922-1</f>
        <v>0.1797827342322933</v>
      </c>
      <c r="W922" s="3">
        <f t="shared" ref="W922" si="2828">S922-S921</f>
        <v>0</v>
      </c>
      <c r="X922" s="38">
        <f t="shared" ref="X922" si="2829">(S922)/S921-1</f>
        <v>0</v>
      </c>
    </row>
    <row r="923" spans="1:24" x14ac:dyDescent="0.25">
      <c r="A923" s="37">
        <v>45145</v>
      </c>
      <c r="B923" s="41">
        <v>68083.649999999994</v>
      </c>
      <c r="C923" s="3">
        <v>54975.15</v>
      </c>
      <c r="D923" s="3">
        <v>53850.74</v>
      </c>
      <c r="E923" s="3">
        <f t="shared" ref="E923:E924" si="2830">B923-D923</f>
        <v>14232.909999999996</v>
      </c>
      <c r="F923" s="38">
        <f t="shared" ref="F923:F924" si="2831">B923/D923-1</f>
        <v>0.26430296036786127</v>
      </c>
      <c r="G923" s="41">
        <f t="shared" ref="G923:G924" si="2832">B923-B922</f>
        <v>369.81999999999243</v>
      </c>
      <c r="H923" s="38">
        <f t="shared" ref="H923:H924" si="2833">(B923)/B922-1</f>
        <v>5.461513549004593E-3</v>
      </c>
      <c r="J923" s="37">
        <v>45145</v>
      </c>
      <c r="K923" s="41">
        <v>32495.45</v>
      </c>
      <c r="L923" s="58">
        <v>31037</v>
      </c>
      <c r="M923" s="43">
        <f t="shared" ref="M923:M924" si="2834">K923-L923</f>
        <v>1458.4500000000007</v>
      </c>
      <c r="N923" s="38">
        <f t="shared" ref="N923:N924" si="2835">K923/L923-1</f>
        <v>4.6990688533041336E-2</v>
      </c>
      <c r="O923" s="43">
        <f t="shared" ref="O923:O924" si="2836">K923-K922</f>
        <v>60.190000000002328</v>
      </c>
      <c r="P923" s="38">
        <f t="shared" ref="P923:P924" si="2837">K923/K922-1</f>
        <v>1.8556965475227116E-3</v>
      </c>
      <c r="R923" s="37">
        <v>45145</v>
      </c>
      <c r="S923" s="3">
        <f t="shared" si="2647"/>
        <v>100579.09999999999</v>
      </c>
      <c r="T923" s="43">
        <f t="shared" ref="T923:T924" si="2838">D923+L923</f>
        <v>84887.739999999991</v>
      </c>
      <c r="U923" s="3">
        <f t="shared" ref="U923:U924" si="2839">E923+M923</f>
        <v>15691.359999999997</v>
      </c>
      <c r="V923" s="38">
        <f t="shared" ref="V923:V924" si="2840">S923/T923-1</f>
        <v>0.1848483656179325</v>
      </c>
      <c r="W923" s="3">
        <f t="shared" ref="W923:W924" si="2841">S923-S922</f>
        <v>430.00999999999476</v>
      </c>
      <c r="X923" s="38">
        <f t="shared" ref="X923:X924" si="2842">(S923)/S922-1</f>
        <v>4.2936985248691606E-3</v>
      </c>
    </row>
    <row r="924" spans="1:24" x14ac:dyDescent="0.25">
      <c r="A924" s="37">
        <v>45146</v>
      </c>
      <c r="B924" s="41">
        <v>68083.649999999994</v>
      </c>
      <c r="C924" s="3">
        <v>54975.15</v>
      </c>
      <c r="D924" s="3">
        <v>53850.74</v>
      </c>
      <c r="E924" s="3">
        <f t="shared" si="2830"/>
        <v>14232.909999999996</v>
      </c>
      <c r="F924" s="38">
        <f t="shared" si="2831"/>
        <v>0.26430296036786127</v>
      </c>
      <c r="G924" s="41">
        <f t="shared" si="2832"/>
        <v>0</v>
      </c>
      <c r="H924" s="38">
        <f t="shared" si="2833"/>
        <v>0</v>
      </c>
      <c r="J924" s="37">
        <v>45146</v>
      </c>
      <c r="K924" s="41">
        <v>32495.45</v>
      </c>
      <c r="L924" s="58">
        <v>31037</v>
      </c>
      <c r="M924" s="43">
        <f t="shared" si="2834"/>
        <v>1458.4500000000007</v>
      </c>
      <c r="N924" s="38">
        <f t="shared" si="2835"/>
        <v>4.6990688533041336E-2</v>
      </c>
      <c r="O924" s="43">
        <f t="shared" si="2836"/>
        <v>0</v>
      </c>
      <c r="P924" s="38">
        <f t="shared" si="2837"/>
        <v>0</v>
      </c>
      <c r="R924" s="37">
        <v>45146</v>
      </c>
      <c r="S924" s="3">
        <f t="shared" si="2647"/>
        <v>100579.09999999999</v>
      </c>
      <c r="T924" s="43">
        <f t="shared" si="2838"/>
        <v>84887.739999999991</v>
      </c>
      <c r="U924" s="3">
        <f t="shared" si="2839"/>
        <v>15691.359999999997</v>
      </c>
      <c r="V924" s="38">
        <f t="shared" si="2840"/>
        <v>0.1848483656179325</v>
      </c>
      <c r="W924" s="3">
        <f t="shared" si="2841"/>
        <v>0</v>
      </c>
      <c r="X924" s="38">
        <f t="shared" si="2842"/>
        <v>0</v>
      </c>
    </row>
    <row r="925" spans="1:24" x14ac:dyDescent="0.25">
      <c r="A925" s="37">
        <v>45147</v>
      </c>
      <c r="B925" s="41">
        <v>67637.61</v>
      </c>
      <c r="C925" s="3">
        <v>54975.15</v>
      </c>
      <c r="D925" s="3">
        <v>53850.74</v>
      </c>
      <c r="E925" s="3">
        <f t="shared" ref="E925" si="2843">B925-D925</f>
        <v>13786.870000000003</v>
      </c>
      <c r="F925" s="38">
        <f t="shared" ref="F925" si="2844">B925/D925-1</f>
        <v>0.25602006583382142</v>
      </c>
      <c r="G925" s="41">
        <f t="shared" ref="G925" si="2845">B925-B924</f>
        <v>-446.0399999999936</v>
      </c>
      <c r="H925" s="38">
        <f t="shared" ref="H925" si="2846">(B925)/B924-1</f>
        <v>-6.5513526375273745E-3</v>
      </c>
      <c r="J925" s="37">
        <v>45147</v>
      </c>
      <c r="K925" s="41">
        <v>32499.83</v>
      </c>
      <c r="L925" s="58">
        <v>31037</v>
      </c>
      <c r="M925" s="43">
        <f t="shared" ref="M925" si="2847">K925-L925</f>
        <v>1462.8300000000017</v>
      </c>
      <c r="N925" s="38">
        <f t="shared" ref="N925" si="2848">K925/L925-1</f>
        <v>4.7131810419821507E-2</v>
      </c>
      <c r="O925" s="43">
        <f t="shared" ref="O925" si="2849">K925-K924</f>
        <v>4.3800000000010186</v>
      </c>
      <c r="P925" s="38">
        <f t="shared" ref="P925" si="2850">K925/K924-1</f>
        <v>1.3478810110334472E-4</v>
      </c>
      <c r="R925" s="37">
        <v>45147</v>
      </c>
      <c r="S925" s="3">
        <f t="shared" si="2647"/>
        <v>100137.44</v>
      </c>
      <c r="T925" s="43">
        <f t="shared" ref="T925" si="2851">D925+L925</f>
        <v>84887.739999999991</v>
      </c>
      <c r="U925" s="3">
        <f t="shared" ref="U925" si="2852">E925+M925</f>
        <v>15249.700000000004</v>
      </c>
      <c r="V925" s="38">
        <f t="shared" ref="V925" si="2853">S925/T925-1</f>
        <v>0.17964549415498654</v>
      </c>
      <c r="W925" s="3">
        <f t="shared" ref="W925" si="2854">S925-S924</f>
        <v>-441.65999999998894</v>
      </c>
      <c r="X925" s="38">
        <f t="shared" ref="X925" si="2855">(S925)/S924-1</f>
        <v>-4.3911707303007086E-3</v>
      </c>
    </row>
    <row r="926" spans="1:24" x14ac:dyDescent="0.25">
      <c r="A926" s="37">
        <v>45148</v>
      </c>
      <c r="B926" s="41">
        <v>67704.11</v>
      </c>
      <c r="C926" s="3">
        <v>54975.15</v>
      </c>
      <c r="D926" s="3">
        <v>53850.74</v>
      </c>
      <c r="E926" s="3">
        <f t="shared" ref="E926:E927" si="2856">B926-D926</f>
        <v>13853.370000000003</v>
      </c>
      <c r="F926" s="38">
        <f t="shared" ref="F926:F927" si="2857">B926/D926-1</f>
        <v>0.25725496065606523</v>
      </c>
      <c r="G926" s="41">
        <f t="shared" ref="G926:G927" si="2858">B926-B925</f>
        <v>66.5</v>
      </c>
      <c r="H926" s="38">
        <f t="shared" ref="H926:H927" si="2859">(B926)/B925-1</f>
        <v>9.8318080724624224E-4</v>
      </c>
      <c r="J926" s="37">
        <v>45148</v>
      </c>
      <c r="K926" s="41">
        <v>32492.9</v>
      </c>
      <c r="L926" s="58">
        <v>31037</v>
      </c>
      <c r="M926" s="43">
        <f t="shared" ref="M926:M927" si="2860">K926-L926</f>
        <v>1455.9000000000015</v>
      </c>
      <c r="N926" s="38">
        <f t="shared" ref="N926:N927" si="2861">K926/L926-1</f>
        <v>4.6908528530463789E-2</v>
      </c>
      <c r="O926" s="43">
        <f t="shared" ref="O926:O927" si="2862">K926-K925</f>
        <v>-6.930000000000291</v>
      </c>
      <c r="P926" s="38">
        <f t="shared" ref="P926:P927" si="2863">K926/K925-1</f>
        <v>-2.1323188459754228E-4</v>
      </c>
      <c r="R926" s="37">
        <v>45148</v>
      </c>
      <c r="S926" s="3">
        <f t="shared" si="2647"/>
        <v>100197.01000000001</v>
      </c>
      <c r="T926" s="43">
        <f t="shared" ref="T926:T927" si="2864">D926+L926</f>
        <v>84887.739999999991</v>
      </c>
      <c r="U926" s="3">
        <f t="shared" ref="U926:U927" si="2865">E926+M926</f>
        <v>15309.270000000004</v>
      </c>
      <c r="V926" s="38">
        <f t="shared" ref="V926:V927" si="2866">S926/T926-1</f>
        <v>0.1803472444901939</v>
      </c>
      <c r="W926" s="3">
        <f t="shared" ref="W926:W927" si="2867">S926-S925</f>
        <v>59.570000000006985</v>
      </c>
      <c r="X926" s="38">
        <f t="shared" ref="X926:X927" si="2868">(S926)/S925-1</f>
        <v>5.9488239363836293E-4</v>
      </c>
    </row>
    <row r="927" spans="1:24" x14ac:dyDescent="0.25">
      <c r="A927" s="37">
        <v>45149</v>
      </c>
      <c r="B927" s="41">
        <v>67704.11</v>
      </c>
      <c r="C927" s="3">
        <v>54975.15</v>
      </c>
      <c r="D927" s="3">
        <v>53850.74</v>
      </c>
      <c r="E927" s="3">
        <f t="shared" si="2856"/>
        <v>13853.370000000003</v>
      </c>
      <c r="F927" s="38">
        <f t="shared" si="2857"/>
        <v>0.25725496065606523</v>
      </c>
      <c r="G927" s="41">
        <f t="shared" si="2858"/>
        <v>0</v>
      </c>
      <c r="H927" s="38">
        <f t="shared" si="2859"/>
        <v>0</v>
      </c>
      <c r="J927" s="37">
        <v>45149</v>
      </c>
      <c r="K927" s="41">
        <v>32492.9</v>
      </c>
      <c r="L927" s="58">
        <v>31037</v>
      </c>
      <c r="M927" s="43">
        <f t="shared" si="2860"/>
        <v>1455.9000000000015</v>
      </c>
      <c r="N927" s="38">
        <f t="shared" si="2861"/>
        <v>4.6908528530463789E-2</v>
      </c>
      <c r="O927" s="43">
        <f t="shared" si="2862"/>
        <v>0</v>
      </c>
      <c r="P927" s="38">
        <f t="shared" si="2863"/>
        <v>0</v>
      </c>
      <c r="R927" s="37">
        <v>45149</v>
      </c>
      <c r="S927" s="3">
        <f t="shared" si="2647"/>
        <v>100197.01000000001</v>
      </c>
      <c r="T927" s="43">
        <f t="shared" si="2864"/>
        <v>84887.739999999991</v>
      </c>
      <c r="U927" s="3">
        <f t="shared" si="2865"/>
        <v>15309.270000000004</v>
      </c>
      <c r="V927" s="38">
        <f t="shared" si="2866"/>
        <v>0.1803472444901939</v>
      </c>
      <c r="W927" s="3">
        <f t="shared" si="2867"/>
        <v>0</v>
      </c>
      <c r="X927" s="38">
        <f t="shared" si="2868"/>
        <v>0</v>
      </c>
    </row>
    <row r="928" spans="1:24" x14ac:dyDescent="0.25">
      <c r="A928" s="37">
        <v>45152</v>
      </c>
      <c r="B928" s="41">
        <v>68128.820000000007</v>
      </c>
      <c r="C928" s="3">
        <v>54975.15</v>
      </c>
      <c r="D928" s="3">
        <v>53850.74</v>
      </c>
      <c r="E928" s="3">
        <f t="shared" ref="E928:E929" si="2869">B928-D928</f>
        <v>14278.080000000009</v>
      </c>
      <c r="F928" s="38">
        <f t="shared" ref="F928" si="2870">B928/D928-1</f>
        <v>0.26514176035463977</v>
      </c>
      <c r="G928" s="41">
        <f t="shared" ref="G928" si="2871">B928-B927</f>
        <v>424.7100000000064</v>
      </c>
      <c r="H928" s="38">
        <f t="shared" ref="H928" si="2872">(B928)/B927-1</f>
        <v>6.2730312827390389E-3</v>
      </c>
      <c r="J928" s="37">
        <v>45152</v>
      </c>
      <c r="K928" s="41">
        <v>32435.45</v>
      </c>
      <c r="L928" s="58">
        <v>31037</v>
      </c>
      <c r="M928" s="43">
        <f t="shared" ref="M928" si="2873">K928-L928</f>
        <v>1398.4500000000007</v>
      </c>
      <c r="N928" s="38">
        <f t="shared" ref="N928" si="2874">K928/L928-1</f>
        <v>4.5057512001804412E-2</v>
      </c>
      <c r="O928" s="43">
        <f t="shared" ref="O928" si="2875">K928-K927</f>
        <v>-57.450000000000728</v>
      </c>
      <c r="P928" s="38">
        <f t="shared" ref="P928" si="2876">K928/K927-1</f>
        <v>-1.768078564855724E-3</v>
      </c>
      <c r="R928" s="37">
        <v>45152</v>
      </c>
      <c r="S928" s="3">
        <f t="shared" si="2647"/>
        <v>100564.27</v>
      </c>
      <c r="T928" s="43">
        <f t="shared" ref="T928:T929" si="2877">D928+L928</f>
        <v>84887.739999999991</v>
      </c>
      <c r="U928" s="3">
        <f t="shared" ref="U928:U929" si="2878">E928+M928</f>
        <v>15676.53000000001</v>
      </c>
      <c r="V928" s="38">
        <f t="shared" ref="V928" si="2879">S928/T928-1</f>
        <v>0.18467366430064014</v>
      </c>
      <c r="W928" s="3">
        <f t="shared" ref="W928" si="2880">S928-S927</f>
        <v>367.25999999999476</v>
      </c>
      <c r="X928" s="38">
        <f t="shared" ref="X928" si="2881">(S928)/S927-1</f>
        <v>3.6653788371527884E-3</v>
      </c>
    </row>
    <row r="929" spans="1:24" x14ac:dyDescent="0.25">
      <c r="A929" s="37">
        <v>45153</v>
      </c>
      <c r="B929" s="41">
        <v>67803.67</v>
      </c>
      <c r="C929" s="47">
        <f>C928+300</f>
        <v>55275.15</v>
      </c>
      <c r="D929" s="47">
        <f>D928+300</f>
        <v>54150.74</v>
      </c>
      <c r="E929" s="47">
        <f t="shared" si="2869"/>
        <v>13652.93</v>
      </c>
      <c r="F929" s="48">
        <f>(B929-250)/D929-1</f>
        <v>0.24751148368424891</v>
      </c>
      <c r="G929" s="49">
        <f>B929-B928-250</f>
        <v>-575.15000000000873</v>
      </c>
      <c r="H929" s="48">
        <f>(B929-250)/B928-1</f>
        <v>-8.4420954303920936E-3</v>
      </c>
      <c r="J929" s="37">
        <v>45153</v>
      </c>
      <c r="K929" s="41">
        <v>32103.85</v>
      </c>
      <c r="L929" s="58">
        <v>31037</v>
      </c>
      <c r="M929" s="43">
        <f t="shared" ref="M929" si="2882">K929-L929</f>
        <v>1066.8499999999985</v>
      </c>
      <c r="N929" s="38">
        <f t="shared" ref="N929" si="2883">K929/L929-1</f>
        <v>3.4373489705834981E-2</v>
      </c>
      <c r="O929" s="43">
        <f t="shared" ref="O929" si="2884">K929-K928</f>
        <v>-331.60000000000218</v>
      </c>
      <c r="P929" s="38">
        <f t="shared" ref="P929" si="2885">K929/K928-1</f>
        <v>-1.0223382132820813E-2</v>
      </c>
      <c r="R929" s="37">
        <v>45153</v>
      </c>
      <c r="S929" s="3">
        <f t="shared" si="2647"/>
        <v>99907.51999999999</v>
      </c>
      <c r="T929" s="93">
        <f t="shared" si="2877"/>
        <v>85187.739999999991</v>
      </c>
      <c r="U929" s="3">
        <f t="shared" si="2878"/>
        <v>14719.779999999999</v>
      </c>
      <c r="V929" s="48">
        <f>(S929-300)/(T929-300)-1</f>
        <v>0.1734028965784693</v>
      </c>
      <c r="W929" s="47">
        <f>S929-S928-300</f>
        <v>-956.75000000001455</v>
      </c>
      <c r="X929" s="48">
        <f>(S929-300)/S928-1</f>
        <v>-9.5138163882660942E-3</v>
      </c>
    </row>
    <row r="930" spans="1:24" x14ac:dyDescent="0.25">
      <c r="A930" s="37">
        <v>45154</v>
      </c>
      <c r="B930" s="41">
        <v>67441.350000000006</v>
      </c>
      <c r="C930" s="3">
        <v>55275.15</v>
      </c>
      <c r="D930" s="3">
        <v>54150.74</v>
      </c>
      <c r="E930" s="3">
        <f t="shared" ref="E930" si="2886">B930-D930</f>
        <v>13290.610000000008</v>
      </c>
      <c r="F930" s="38">
        <f t="shared" ref="F930" si="2887">B930/D930-1</f>
        <v>0.24543727380272196</v>
      </c>
      <c r="G930" s="41">
        <f t="shared" ref="G930" si="2888">B930-B929</f>
        <v>-362.31999999999243</v>
      </c>
      <c r="H930" s="38">
        <f t="shared" ref="H930" si="2889">(B930)/B929-1</f>
        <v>-5.3436635509551689E-3</v>
      </c>
      <c r="J930" s="37">
        <v>45154</v>
      </c>
      <c r="K930" s="41">
        <v>32064.63</v>
      </c>
      <c r="L930" s="58">
        <v>31037</v>
      </c>
      <c r="M930" s="43">
        <f t="shared" ref="M930" si="2890">K930-L930</f>
        <v>1027.630000000001</v>
      </c>
      <c r="N930" s="38">
        <f t="shared" ref="N930" si="2891">K930/L930-1</f>
        <v>3.3109836646583179E-2</v>
      </c>
      <c r="O930" s="43">
        <f t="shared" ref="O930" si="2892">K930-K929</f>
        <v>-39.219999999997526</v>
      </c>
      <c r="P930" s="38">
        <f t="shared" ref="P930" si="2893">K930/K929-1</f>
        <v>-1.2216603304587847E-3</v>
      </c>
      <c r="R930" s="37">
        <v>45154</v>
      </c>
      <c r="S930" s="3">
        <f t="shared" si="2647"/>
        <v>99505.98000000001</v>
      </c>
      <c r="T930" s="43">
        <f t="shared" ref="T930" si="2894">D930+L930</f>
        <v>85187.739999999991</v>
      </c>
      <c r="U930" s="3">
        <f t="shared" ref="U930" si="2895">E930+M930</f>
        <v>14318.240000000009</v>
      </c>
      <c r="V930" s="38">
        <f t="shared" ref="V930" si="2896">S930/T930-1</f>
        <v>0.1680786460586936</v>
      </c>
      <c r="W930" s="3">
        <f t="shared" ref="W930" si="2897">S930-S929</f>
        <v>-401.53999999997905</v>
      </c>
      <c r="X930" s="38">
        <f t="shared" ref="X930" si="2898">(S930)/S929-1</f>
        <v>-4.0191168792897969E-3</v>
      </c>
    </row>
    <row r="931" spans="1:24" x14ac:dyDescent="0.25">
      <c r="A931" s="37">
        <v>45155</v>
      </c>
      <c r="B931" s="41">
        <v>66944.33</v>
      </c>
      <c r="C931" s="3">
        <v>55275.15</v>
      </c>
      <c r="D931" s="3">
        <v>54150.74</v>
      </c>
      <c r="E931" s="3">
        <f t="shared" ref="E931" si="2899">B931-D931</f>
        <v>12793.590000000004</v>
      </c>
      <c r="F931" s="38">
        <f t="shared" ref="F931" si="2900">B931/D931-1</f>
        <v>0.2362588212090917</v>
      </c>
      <c r="G931" s="41">
        <f t="shared" ref="G931" si="2901">B931-B930</f>
        <v>-497.02000000000407</v>
      </c>
      <c r="H931" s="38">
        <f t="shared" ref="H931" si="2902">(B931)/B930-1</f>
        <v>-7.3696626772744578E-3</v>
      </c>
      <c r="J931" s="37">
        <v>45155</v>
      </c>
      <c r="K931" s="41">
        <v>31955.74</v>
      </c>
      <c r="L931" s="58">
        <v>31037</v>
      </c>
      <c r="M931" s="43">
        <f t="shared" ref="M931" si="2903">K931-L931</f>
        <v>918.7400000000016</v>
      </c>
      <c r="N931" s="38">
        <f t="shared" ref="N931" si="2904">K931/L931-1</f>
        <v>2.9601443438476815E-2</v>
      </c>
      <c r="O931" s="43">
        <f t="shared" ref="O931" si="2905">K931-K930</f>
        <v>-108.88999999999942</v>
      </c>
      <c r="P931" s="38">
        <f t="shared" ref="P931" si="2906">K931/K930-1</f>
        <v>-3.3959537346914814E-3</v>
      </c>
      <c r="R931" s="37">
        <v>45155</v>
      </c>
      <c r="S931" s="3">
        <f t="shared" si="2647"/>
        <v>98900.07</v>
      </c>
      <c r="T931" s="43">
        <f t="shared" ref="T931" si="2907">D931+L931</f>
        <v>85187.739999999991</v>
      </c>
      <c r="U931" s="3">
        <f t="shared" ref="U931" si="2908">E931+M931</f>
        <v>13712.330000000005</v>
      </c>
      <c r="V931" s="38">
        <f t="shared" ref="V931" si="2909">S931/T931-1</f>
        <v>0.16096600285440155</v>
      </c>
      <c r="W931" s="3">
        <f t="shared" ref="W931" si="2910">S931-S930</f>
        <v>-605.91000000000349</v>
      </c>
      <c r="X931" s="38">
        <f t="shared" ref="X931" si="2911">(S931)/S930-1</f>
        <v>-6.0891817758088607E-3</v>
      </c>
    </row>
    <row r="932" spans="1:24" x14ac:dyDescent="0.25">
      <c r="A932" s="37">
        <v>45156</v>
      </c>
      <c r="B932" s="41">
        <v>67005.14</v>
      </c>
      <c r="C932" s="3">
        <v>55275.15</v>
      </c>
      <c r="D932" s="3">
        <v>54150.74</v>
      </c>
      <c r="E932" s="3">
        <f t="shared" ref="E932" si="2912">B932-D932</f>
        <v>12854.400000000001</v>
      </c>
      <c r="F932" s="38">
        <f t="shared" ref="F932" si="2913">B932/D932-1</f>
        <v>0.23738179755253586</v>
      </c>
      <c r="G932" s="41">
        <f t="shared" ref="G932" si="2914">B932-B931</f>
        <v>60.809999999997672</v>
      </c>
      <c r="H932" s="38">
        <f t="shared" ref="H932" si="2915">(B932)/B931-1</f>
        <v>9.0836669812066617E-4</v>
      </c>
      <c r="J932" s="37">
        <v>45156</v>
      </c>
      <c r="K932" s="41">
        <v>32004.26</v>
      </c>
      <c r="L932" s="58">
        <v>31037</v>
      </c>
      <c r="M932" s="43">
        <f t="shared" ref="M932" si="2916">K932-L932</f>
        <v>967.2599999999984</v>
      </c>
      <c r="N932" s="38">
        <f t="shared" ref="N932" si="2917">K932/L932-1</f>
        <v>3.1164738860070207E-2</v>
      </c>
      <c r="O932" s="43">
        <f t="shared" ref="O932" si="2918">K932-K931</f>
        <v>48.519999999996799</v>
      </c>
      <c r="P932" s="38">
        <f t="shared" ref="P932" si="2919">K932/K931-1</f>
        <v>1.5183500679376571E-3</v>
      </c>
      <c r="R932" s="37">
        <v>45156</v>
      </c>
      <c r="S932" s="3">
        <f t="shared" si="2647"/>
        <v>99009.4</v>
      </c>
      <c r="T932" s="43">
        <f t="shared" ref="T932" si="2920">D932+L932</f>
        <v>85187.739999999991</v>
      </c>
      <c r="U932" s="3">
        <f t="shared" ref="U932" si="2921">E932+M932</f>
        <v>13821.66</v>
      </c>
      <c r="V932" s="38">
        <f t="shared" ref="V932" si="2922">S932/T932-1</f>
        <v>0.16224940349397698</v>
      </c>
      <c r="W932" s="3">
        <f t="shared" ref="W932" si="2923">S932-S931</f>
        <v>109.32999999998719</v>
      </c>
      <c r="X932" s="38">
        <f t="shared" ref="X932" si="2924">(S932)/S931-1</f>
        <v>1.1054592782389072E-3</v>
      </c>
    </row>
    <row r="933" spans="1:24" x14ac:dyDescent="0.25">
      <c r="A933" s="37">
        <v>45159</v>
      </c>
      <c r="B933" s="41">
        <v>67394.720000000001</v>
      </c>
      <c r="C933" s="3">
        <v>55275.15</v>
      </c>
      <c r="D933" s="3">
        <v>54150.74</v>
      </c>
      <c r="E933" s="3">
        <f t="shared" ref="E933" si="2925">B933-D933</f>
        <v>13243.980000000003</v>
      </c>
      <c r="F933" s="38">
        <f t="shared" ref="F933" si="2926">B933/D933-1</f>
        <v>0.24457615907003305</v>
      </c>
      <c r="G933" s="41">
        <f t="shared" ref="G933" si="2927">B933-B932</f>
        <v>389.58000000000175</v>
      </c>
      <c r="H933" s="38">
        <f t="shared" ref="H933" si="2928">(B933)/B932-1</f>
        <v>5.8141808225458114E-3</v>
      </c>
      <c r="J933" s="37">
        <v>45159</v>
      </c>
      <c r="K933" s="41">
        <v>31982.55</v>
      </c>
      <c r="L933" s="58">
        <v>31037</v>
      </c>
      <c r="M933" s="43">
        <f t="shared" ref="M933" si="2929">K933-L933</f>
        <v>945.54999999999927</v>
      </c>
      <c r="N933" s="38">
        <f t="shared" ref="N933" si="2930">K933/L933-1</f>
        <v>3.0465251151851058E-2</v>
      </c>
      <c r="O933" s="43">
        <f t="shared" ref="O933" si="2931">K933-K932</f>
        <v>-21.709999999999127</v>
      </c>
      <c r="P933" s="38">
        <f t="shared" ref="P933" si="2932">K933/K932-1</f>
        <v>-6.7834719502968266E-4</v>
      </c>
      <c r="R933" s="37">
        <v>45159</v>
      </c>
      <c r="S933" s="3">
        <f t="shared" si="2647"/>
        <v>99377.27</v>
      </c>
      <c r="T933" s="43">
        <f t="shared" ref="T933" si="2933">D933+L933</f>
        <v>85187.739999999991</v>
      </c>
      <c r="U933" s="3">
        <f t="shared" ref="U933" si="2934">E933+M933</f>
        <v>14189.530000000002</v>
      </c>
      <c r="V933" s="38">
        <f t="shared" ref="V933" si="2935">S933/T933-1</f>
        <v>0.16656774789423934</v>
      </c>
      <c r="W933" s="3">
        <f t="shared" ref="W933" si="2936">S933-S932</f>
        <v>367.8700000000099</v>
      </c>
      <c r="X933" s="38">
        <f t="shared" ref="X933" si="2937">(S933)/S932-1</f>
        <v>3.7155058004594288E-3</v>
      </c>
    </row>
    <row r="934" spans="1:24" x14ac:dyDescent="0.25">
      <c r="A934" s="37">
        <v>45160</v>
      </c>
      <c r="B934" s="41">
        <v>67262.070000000007</v>
      </c>
      <c r="C934" s="3">
        <v>55275.15</v>
      </c>
      <c r="D934" s="3">
        <v>54150.74</v>
      </c>
      <c r="E934" s="3">
        <f t="shared" ref="E934" si="2938">B934-D934</f>
        <v>13111.330000000009</v>
      </c>
      <c r="F934" s="38">
        <f t="shared" ref="F934" si="2939">B934/D934-1</f>
        <v>0.24212651572259225</v>
      </c>
      <c r="G934" s="41">
        <f t="shared" ref="G934" si="2940">B934-B933</f>
        <v>-132.64999999999418</v>
      </c>
      <c r="H934" s="38">
        <f t="shared" ref="H934" si="2941">(B934)/B933-1</f>
        <v>-1.9682550799230425E-3</v>
      </c>
      <c r="J934" s="37">
        <v>45160</v>
      </c>
      <c r="K934" s="41">
        <v>31896.83</v>
      </c>
      <c r="L934" s="58">
        <v>31037</v>
      </c>
      <c r="M934" s="43">
        <f t="shared" ref="M934" si="2942">K934-L934</f>
        <v>859.83000000000175</v>
      </c>
      <c r="N934" s="38">
        <f t="shared" ref="N934" si="2943">K934/L934-1</f>
        <v>2.7703386280890641E-2</v>
      </c>
      <c r="O934" s="43">
        <f t="shared" ref="O934" si="2944">K934-K933</f>
        <v>-85.719999999997526</v>
      </c>
      <c r="P934" s="38">
        <f t="shared" ref="P934" si="2945">K934/K933-1</f>
        <v>-2.6802115528623549E-3</v>
      </c>
      <c r="R934" s="37">
        <v>45160</v>
      </c>
      <c r="S934" s="3">
        <f t="shared" si="2647"/>
        <v>99158.900000000009</v>
      </c>
      <c r="T934" s="43">
        <f t="shared" ref="T934" si="2946">D934+L934</f>
        <v>85187.739999999991</v>
      </c>
      <c r="U934" s="3">
        <f t="shared" ref="U934" si="2947">E934+M934</f>
        <v>13971.160000000011</v>
      </c>
      <c r="V934" s="38">
        <f t="shared" ref="V934" si="2948">S934/T934-1</f>
        <v>0.16400435086081666</v>
      </c>
      <c r="W934" s="3">
        <f t="shared" ref="W934" si="2949">S934-S933</f>
        <v>-218.36999999999534</v>
      </c>
      <c r="X934" s="38">
        <f t="shared" ref="X934" si="2950">(S934)/S933-1</f>
        <v>-2.1973837679379882E-3</v>
      </c>
    </row>
    <row r="935" spans="1:24" x14ac:dyDescent="0.25">
      <c r="A935" s="37">
        <v>45161</v>
      </c>
      <c r="B935" s="41">
        <v>67890.789999999994</v>
      </c>
      <c r="C935" s="3">
        <v>55275.15</v>
      </c>
      <c r="D935" s="3">
        <v>54150.74</v>
      </c>
      <c r="E935" s="3">
        <f t="shared" ref="E935" si="2951">B935-D935</f>
        <v>13740.049999999996</v>
      </c>
      <c r="F935" s="38">
        <f t="shared" ref="F935" si="2952">B935/D935-1</f>
        <v>0.25373706804376073</v>
      </c>
      <c r="G935" s="41">
        <f t="shared" ref="G935" si="2953">B935-B934</f>
        <v>628.71999999998661</v>
      </c>
      <c r="H935" s="38">
        <f t="shared" ref="H935" si="2954">(B935)/B934-1</f>
        <v>9.3473186299497524E-3</v>
      </c>
      <c r="J935" s="37">
        <v>45161</v>
      </c>
      <c r="K935" s="41">
        <v>32195.59</v>
      </c>
      <c r="L935" s="58">
        <v>31037</v>
      </c>
      <c r="M935" s="43">
        <f t="shared" ref="M935" si="2955">K935-L935</f>
        <v>1158.5900000000001</v>
      </c>
      <c r="N935" s="38">
        <f t="shared" ref="N935" si="2956">K935/L935-1</f>
        <v>3.7329316622096265E-2</v>
      </c>
      <c r="O935" s="43">
        <f t="shared" ref="O935" si="2957">K935-K934</f>
        <v>298.7599999999984</v>
      </c>
      <c r="P935" s="38">
        <f t="shared" ref="P935" si="2958">K935/K934-1</f>
        <v>9.3664480137993777E-3</v>
      </c>
      <c r="R935" s="37">
        <v>45161</v>
      </c>
      <c r="S935" s="3">
        <f t="shared" si="2647"/>
        <v>100086.37999999999</v>
      </c>
      <c r="T935" s="43">
        <f t="shared" ref="T935" si="2959">D935+L935</f>
        <v>85187.739999999991</v>
      </c>
      <c r="U935" s="3">
        <f t="shared" ref="U935" si="2960">E935+M935</f>
        <v>14898.639999999996</v>
      </c>
      <c r="V935" s="38">
        <f t="shared" ref="V935" si="2961">S935/T935-1</f>
        <v>0.17489183302667732</v>
      </c>
      <c r="W935" s="3">
        <f t="shared" ref="W935" si="2962">S935-S934</f>
        <v>927.47999999998137</v>
      </c>
      <c r="X935" s="38">
        <f t="shared" ref="X935" si="2963">(S935)/S934-1</f>
        <v>9.3534720534413918E-3</v>
      </c>
    </row>
    <row r="936" spans="1:24" x14ac:dyDescent="0.25">
      <c r="A936" s="37">
        <v>45162</v>
      </c>
      <c r="B936" s="41">
        <v>67753.259999999995</v>
      </c>
      <c r="C936" s="3">
        <v>55275.15</v>
      </c>
      <c r="D936" s="3">
        <v>54150.74</v>
      </c>
      <c r="E936" s="3">
        <f t="shared" ref="E936" si="2964">B936-D936</f>
        <v>13602.519999999997</v>
      </c>
      <c r="F936" s="38">
        <f t="shared" ref="F936" si="2965">B936/D936-1</f>
        <v>0.25119730589092581</v>
      </c>
      <c r="G936" s="41">
        <f t="shared" ref="G936" si="2966">B936-B935</f>
        <v>-137.52999999999884</v>
      </c>
      <c r="H936" s="38">
        <f t="shared" ref="H936" si="2967">(B936)/B935-1</f>
        <v>-2.0257534195727844E-3</v>
      </c>
      <c r="J936" s="37">
        <v>45162</v>
      </c>
      <c r="K936" s="41">
        <v>32117.35</v>
      </c>
      <c r="L936" s="58">
        <v>31037</v>
      </c>
      <c r="M936" s="43">
        <f t="shared" ref="M936" si="2968">K936-L936</f>
        <v>1080.3499999999985</v>
      </c>
      <c r="N936" s="38">
        <f t="shared" ref="N936" si="2969">K936/L936-1</f>
        <v>3.4808454425363289E-2</v>
      </c>
      <c r="O936" s="43">
        <f t="shared" ref="O936" si="2970">K936-K935</f>
        <v>-78.240000000001601</v>
      </c>
      <c r="P936" s="38">
        <f t="shared" ref="P936" si="2971">K936/K935-1</f>
        <v>-2.4301464890067459E-3</v>
      </c>
      <c r="R936" s="37">
        <v>45162</v>
      </c>
      <c r="S936" s="3">
        <f t="shared" si="2647"/>
        <v>99870.609999999986</v>
      </c>
      <c r="T936" s="43">
        <f t="shared" ref="T936" si="2972">D936+L936</f>
        <v>85187.739999999991</v>
      </c>
      <c r="U936" s="3">
        <f t="shared" ref="U936" si="2973">E936+M936</f>
        <v>14682.869999999995</v>
      </c>
      <c r="V936" s="38">
        <f t="shared" ref="V936" si="2974">S936/T936-1</f>
        <v>0.17235895681702562</v>
      </c>
      <c r="W936" s="3">
        <f t="shared" ref="W936" si="2975">S936-S935</f>
        <v>-215.77000000000407</v>
      </c>
      <c r="X936" s="38">
        <f t="shared" ref="X936" si="2976">(S936)/S935-1</f>
        <v>-2.1558377873193146E-3</v>
      </c>
    </row>
    <row r="937" spans="1:24" x14ac:dyDescent="0.25">
      <c r="A937" s="37">
        <v>45163</v>
      </c>
      <c r="B937" s="41">
        <v>67753.259999999995</v>
      </c>
      <c r="C937" s="3">
        <v>55275.15</v>
      </c>
      <c r="D937" s="3">
        <v>54150.74</v>
      </c>
      <c r="E937" s="3">
        <f t="shared" ref="E937" si="2977">B937-D937</f>
        <v>13602.519999999997</v>
      </c>
      <c r="F937" s="38">
        <f t="shared" ref="F937" si="2978">B937/D937-1</f>
        <v>0.25119730589092581</v>
      </c>
      <c r="G937" s="41">
        <f t="shared" ref="G937" si="2979">B937-B936</f>
        <v>0</v>
      </c>
      <c r="H937" s="38">
        <f t="shared" ref="H937" si="2980">(B937)/B936-1</f>
        <v>0</v>
      </c>
      <c r="J937" s="37">
        <v>45163</v>
      </c>
      <c r="K937" s="41">
        <v>32117.35</v>
      </c>
      <c r="L937" s="58">
        <v>31037</v>
      </c>
      <c r="M937" s="43">
        <f t="shared" ref="M937" si="2981">K937-L937</f>
        <v>1080.3499999999985</v>
      </c>
      <c r="N937" s="38">
        <f t="shared" ref="N937" si="2982">K937/L937-1</f>
        <v>3.4808454425363289E-2</v>
      </c>
      <c r="O937" s="43">
        <f t="shared" ref="O937" si="2983">K937-K936</f>
        <v>0</v>
      </c>
      <c r="P937" s="38">
        <f t="shared" ref="P937" si="2984">K937/K936-1</f>
        <v>0</v>
      </c>
      <c r="R937" s="37">
        <v>45163</v>
      </c>
      <c r="S937" s="3">
        <f t="shared" ref="S937:S942" si="2985">B937+K937</f>
        <v>99870.609999999986</v>
      </c>
      <c r="T937" s="43">
        <f t="shared" ref="T937" si="2986">D937+L937</f>
        <v>85187.739999999991</v>
      </c>
      <c r="U937" s="3">
        <f t="shared" ref="U937" si="2987">E937+M937</f>
        <v>14682.869999999995</v>
      </c>
      <c r="V937" s="38">
        <f t="shared" ref="V937" si="2988">S937/T937-1</f>
        <v>0.17235895681702562</v>
      </c>
      <c r="W937" s="3">
        <f t="shared" ref="W937" si="2989">S937-S936</f>
        <v>0</v>
      </c>
      <c r="X937" s="38">
        <f t="shared" ref="X937" si="2990">(S937)/S936-1</f>
        <v>0</v>
      </c>
    </row>
    <row r="938" spans="1:24" x14ac:dyDescent="0.25">
      <c r="A938" s="37">
        <v>45166</v>
      </c>
      <c r="B938" s="41">
        <v>69913.25</v>
      </c>
      <c r="C938" s="3">
        <v>55275.15</v>
      </c>
      <c r="D938" s="3">
        <v>54150.74</v>
      </c>
      <c r="E938" s="3">
        <f t="shared" ref="E938" si="2991">B938-D938</f>
        <v>15762.510000000002</v>
      </c>
      <c r="F938" s="38">
        <f t="shared" ref="F938" si="2992">B938/D938-1</f>
        <v>0.29108577278906989</v>
      </c>
      <c r="G938" s="41">
        <f t="shared" ref="G938" si="2993">B938-B937</f>
        <v>2159.9900000000052</v>
      </c>
      <c r="H938" s="38">
        <f t="shared" ref="H938" si="2994">(B938)/B937-1</f>
        <v>3.1880237201870498E-2</v>
      </c>
      <c r="J938" s="37">
        <v>45166</v>
      </c>
      <c r="K938" s="41">
        <v>32812.639999999999</v>
      </c>
      <c r="L938" s="58">
        <v>31037</v>
      </c>
      <c r="M938" s="43">
        <f t="shared" ref="M938" si="2995">K938-L938</f>
        <v>1775.6399999999994</v>
      </c>
      <c r="N938" s="38">
        <f t="shared" ref="N938" si="2996">K938/L938-1</f>
        <v>5.7210426265425163E-2</v>
      </c>
      <c r="O938" s="43">
        <f t="shared" ref="O938" si="2997">K938-K937</f>
        <v>695.29000000000087</v>
      </c>
      <c r="P938" s="38">
        <f t="shared" ref="P938" si="2998">K938/K937-1</f>
        <v>2.1648423671317918E-2</v>
      </c>
      <c r="R938" s="37">
        <v>45166</v>
      </c>
      <c r="S938" s="3">
        <f t="shared" si="2985"/>
        <v>102725.89</v>
      </c>
      <c r="T938" s="43">
        <f t="shared" ref="T938:T943" si="2999">D938+L938</f>
        <v>85187.739999999991</v>
      </c>
      <c r="U938" s="3">
        <f t="shared" ref="U938:U943" si="3000">E938+M938</f>
        <v>17538.150000000001</v>
      </c>
      <c r="V938" s="38">
        <f t="shared" ref="V938:V942" si="3001">S938/T938-1</f>
        <v>0.20587645593133486</v>
      </c>
      <c r="W938" s="3">
        <f t="shared" ref="W938:W942" si="3002">S938-S937</f>
        <v>2855.2800000000134</v>
      </c>
      <c r="X938" s="38">
        <f t="shared" ref="X938:X942" si="3003">(S938)/S937-1</f>
        <v>2.8589792332298858E-2</v>
      </c>
    </row>
    <row r="939" spans="1:24" x14ac:dyDescent="0.25">
      <c r="A939" s="37">
        <v>45167</v>
      </c>
      <c r="B939" s="41">
        <v>69913.25</v>
      </c>
      <c r="C939" s="3">
        <v>55275.15</v>
      </c>
      <c r="D939" s="3">
        <v>54150.74</v>
      </c>
      <c r="E939" s="3">
        <f t="shared" ref="E939:E943" si="3004">B939-D939</f>
        <v>15762.510000000002</v>
      </c>
      <c r="F939" s="38">
        <f t="shared" ref="F939:F942" si="3005">B939/D939-1</f>
        <v>0.29108577278906989</v>
      </c>
      <c r="G939" s="41">
        <f t="shared" ref="G939:G942" si="3006">B939-B938</f>
        <v>0</v>
      </c>
      <c r="H939" s="38">
        <f t="shared" ref="H939:H942" si="3007">(B939)/B938-1</f>
        <v>0</v>
      </c>
      <c r="J939" s="37">
        <v>45167</v>
      </c>
      <c r="K939" s="41">
        <v>32812.639999999999</v>
      </c>
      <c r="L939" s="58">
        <v>31037</v>
      </c>
      <c r="M939" s="43">
        <f t="shared" ref="M939:M942" si="3008">K939-L939</f>
        <v>1775.6399999999994</v>
      </c>
      <c r="N939" s="38">
        <f t="shared" ref="N939:N942" si="3009">K939/L939-1</f>
        <v>5.7210426265425163E-2</v>
      </c>
      <c r="O939" s="43">
        <f t="shared" ref="O939:O942" si="3010">K939-K938</f>
        <v>0</v>
      </c>
      <c r="P939" s="38">
        <f t="shared" ref="P939:P942" si="3011">K939/K938-1</f>
        <v>0</v>
      </c>
      <c r="R939" s="37">
        <v>45167</v>
      </c>
      <c r="S939" s="3">
        <f t="shared" si="2985"/>
        <v>102725.89</v>
      </c>
      <c r="T939" s="43">
        <f t="shared" si="2999"/>
        <v>85187.739999999991</v>
      </c>
      <c r="U939" s="3">
        <f t="shared" si="3000"/>
        <v>17538.150000000001</v>
      </c>
      <c r="V939" s="38">
        <f t="shared" si="3001"/>
        <v>0.20587645593133486</v>
      </c>
      <c r="W939" s="3">
        <f t="shared" si="3002"/>
        <v>0</v>
      </c>
      <c r="X939" s="38">
        <f t="shared" si="3003"/>
        <v>0</v>
      </c>
    </row>
    <row r="940" spans="1:24" x14ac:dyDescent="0.25">
      <c r="A940" s="37">
        <v>45168</v>
      </c>
      <c r="B940" s="41">
        <v>69913.25</v>
      </c>
      <c r="C940" s="3">
        <v>55275.15</v>
      </c>
      <c r="D940" s="3">
        <v>54150.74</v>
      </c>
      <c r="E940" s="3">
        <f t="shared" si="3004"/>
        <v>15762.510000000002</v>
      </c>
      <c r="F940" s="38">
        <f t="shared" si="3005"/>
        <v>0.29108577278906989</v>
      </c>
      <c r="G940" s="41">
        <f t="shared" si="3006"/>
        <v>0</v>
      </c>
      <c r="H940" s="38">
        <f t="shared" si="3007"/>
        <v>0</v>
      </c>
      <c r="J940" s="37">
        <v>45168</v>
      </c>
      <c r="K940" s="41">
        <v>32812.639999999999</v>
      </c>
      <c r="L940" s="58">
        <v>31037</v>
      </c>
      <c r="M940" s="43">
        <f t="shared" si="3008"/>
        <v>1775.6399999999994</v>
      </c>
      <c r="N940" s="38">
        <f t="shared" si="3009"/>
        <v>5.7210426265425163E-2</v>
      </c>
      <c r="O940" s="43">
        <f t="shared" si="3010"/>
        <v>0</v>
      </c>
      <c r="P940" s="38">
        <f t="shared" si="3011"/>
        <v>0</v>
      </c>
      <c r="R940" s="37">
        <v>45168</v>
      </c>
      <c r="S940" s="3">
        <f t="shared" si="2985"/>
        <v>102725.89</v>
      </c>
      <c r="T940" s="43">
        <f t="shared" si="2999"/>
        <v>85187.739999999991</v>
      </c>
      <c r="U940" s="3">
        <f t="shared" si="3000"/>
        <v>17538.150000000001</v>
      </c>
      <c r="V940" s="38">
        <f t="shared" si="3001"/>
        <v>0.20587645593133486</v>
      </c>
      <c r="W940" s="3">
        <f t="shared" si="3002"/>
        <v>0</v>
      </c>
      <c r="X940" s="38">
        <f t="shared" si="3003"/>
        <v>0</v>
      </c>
    </row>
    <row r="941" spans="1:24" x14ac:dyDescent="0.25">
      <c r="A941" s="37">
        <v>45169</v>
      </c>
      <c r="B941" s="41">
        <v>69913.25</v>
      </c>
      <c r="C941" s="3">
        <v>55275.15</v>
      </c>
      <c r="D941" s="3">
        <v>54150.74</v>
      </c>
      <c r="E941" s="3">
        <f t="shared" si="3004"/>
        <v>15762.510000000002</v>
      </c>
      <c r="F941" s="38">
        <f t="shared" si="3005"/>
        <v>0.29108577278906989</v>
      </c>
      <c r="G941" s="41">
        <f t="shared" si="3006"/>
        <v>0</v>
      </c>
      <c r="H941" s="38">
        <f t="shared" si="3007"/>
        <v>0</v>
      </c>
      <c r="J941" s="37">
        <v>45169</v>
      </c>
      <c r="K941" s="41">
        <v>32812.639999999999</v>
      </c>
      <c r="L941" s="58">
        <v>31037</v>
      </c>
      <c r="M941" s="43">
        <f t="shared" si="3008"/>
        <v>1775.6399999999994</v>
      </c>
      <c r="N941" s="38">
        <f t="shared" si="3009"/>
        <v>5.7210426265425163E-2</v>
      </c>
      <c r="O941" s="43">
        <f t="shared" si="3010"/>
        <v>0</v>
      </c>
      <c r="P941" s="38">
        <f t="shared" si="3011"/>
        <v>0</v>
      </c>
      <c r="R941" s="37">
        <v>45169</v>
      </c>
      <c r="S941" s="3">
        <f t="shared" si="2985"/>
        <v>102725.89</v>
      </c>
      <c r="T941" s="43">
        <f t="shared" si="2999"/>
        <v>85187.739999999991</v>
      </c>
      <c r="U941" s="3">
        <f t="shared" si="3000"/>
        <v>17538.150000000001</v>
      </c>
      <c r="V941" s="38">
        <f t="shared" si="3001"/>
        <v>0.20587645593133486</v>
      </c>
      <c r="W941" s="3">
        <f t="shared" si="3002"/>
        <v>0</v>
      </c>
      <c r="X941" s="38">
        <f t="shared" si="3003"/>
        <v>0</v>
      </c>
    </row>
    <row r="942" spans="1:24" x14ac:dyDescent="0.25">
      <c r="A942" s="37">
        <v>45170</v>
      </c>
      <c r="B942" s="41">
        <v>69913.25</v>
      </c>
      <c r="C942" s="3">
        <v>55275.15</v>
      </c>
      <c r="D942" s="3">
        <v>54150.74</v>
      </c>
      <c r="E942" s="3">
        <f t="shared" si="3004"/>
        <v>15762.510000000002</v>
      </c>
      <c r="F942" s="38">
        <f t="shared" si="3005"/>
        <v>0.29108577278906989</v>
      </c>
      <c r="G942" s="41">
        <f t="shared" si="3006"/>
        <v>0</v>
      </c>
      <c r="H942" s="38">
        <f t="shared" si="3007"/>
        <v>0</v>
      </c>
      <c r="J942" s="37">
        <v>45170</v>
      </c>
      <c r="K942" s="41">
        <v>32812.639999999999</v>
      </c>
      <c r="L942" s="58">
        <v>31037</v>
      </c>
      <c r="M942" s="43">
        <f t="shared" si="3008"/>
        <v>1775.6399999999994</v>
      </c>
      <c r="N942" s="38">
        <f t="shared" si="3009"/>
        <v>5.7210426265425163E-2</v>
      </c>
      <c r="O942" s="43">
        <f t="shared" si="3010"/>
        <v>0</v>
      </c>
      <c r="P942" s="38">
        <f t="shared" si="3011"/>
        <v>0</v>
      </c>
      <c r="R942" s="37">
        <v>45170</v>
      </c>
      <c r="S942" s="3">
        <f t="shared" si="2985"/>
        <v>102725.89</v>
      </c>
      <c r="T942" s="43">
        <f t="shared" si="2999"/>
        <v>85187.739999999991</v>
      </c>
      <c r="U942" s="3">
        <f t="shared" si="3000"/>
        <v>17538.150000000001</v>
      </c>
      <c r="V942" s="38">
        <f t="shared" si="3001"/>
        <v>0.20587645593133486</v>
      </c>
      <c r="W942" s="3">
        <f t="shared" si="3002"/>
        <v>0</v>
      </c>
      <c r="X942" s="38">
        <f t="shared" si="3003"/>
        <v>0</v>
      </c>
    </row>
    <row r="943" spans="1:24" x14ac:dyDescent="0.25">
      <c r="A943" s="37">
        <v>45174</v>
      </c>
      <c r="B943" s="41">
        <v>69717.23</v>
      </c>
      <c r="C943" s="47">
        <f>C942+300</f>
        <v>55575.15</v>
      </c>
      <c r="D943" s="47">
        <f>D942+300</f>
        <v>54450.74</v>
      </c>
      <c r="E943" s="47">
        <f t="shared" si="3004"/>
        <v>15266.489999999998</v>
      </c>
      <c r="F943" s="48">
        <f>(B943-250)/D943-1</f>
        <v>0.27578119232172038</v>
      </c>
      <c r="G943" s="49">
        <f>B943-B942-250</f>
        <v>-446.02000000000407</v>
      </c>
      <c r="H943" s="48">
        <f>(B943-250)/B942-1</f>
        <v>-6.3796204582107219E-3</v>
      </c>
      <c r="J943" s="37">
        <v>45174</v>
      </c>
      <c r="K943" s="41">
        <v>32626.959999999999</v>
      </c>
      <c r="L943" s="58">
        <v>31037</v>
      </c>
      <c r="M943" s="43">
        <f t="shared" ref="M943" si="3012">K943-L943</f>
        <v>1589.9599999999991</v>
      </c>
      <c r="N943" s="38">
        <f t="shared" ref="N943" si="3013">K943/L943-1</f>
        <v>5.1227889293423923E-2</v>
      </c>
      <c r="O943" s="43">
        <f t="shared" ref="O943" si="3014">K943-K942</f>
        <v>-185.68000000000029</v>
      </c>
      <c r="P943" s="38">
        <f t="shared" ref="P943" si="3015">K943/K942-1</f>
        <v>-5.6587949034274665E-3</v>
      </c>
      <c r="R943" s="37">
        <v>45174</v>
      </c>
      <c r="S943" s="3">
        <f t="shared" ref="S943:S950" si="3016">B943+K943</f>
        <v>102344.19</v>
      </c>
      <c r="T943" s="93">
        <f t="shared" si="2999"/>
        <v>85487.739999999991</v>
      </c>
      <c r="U943" s="3">
        <f t="shared" si="3000"/>
        <v>16856.449999999997</v>
      </c>
      <c r="V943" s="48">
        <f>(S943-300)/(T943-300)-1</f>
        <v>0.19787413071411475</v>
      </c>
      <c r="W943" s="47">
        <f>S943-S942-300</f>
        <v>-681.69999999999709</v>
      </c>
      <c r="X943" s="48">
        <f>(S943-300)/S942-1</f>
        <v>-6.6361070222901164E-3</v>
      </c>
    </row>
    <row r="944" spans="1:24" x14ac:dyDescent="0.25">
      <c r="A944" s="37">
        <v>45175</v>
      </c>
      <c r="B944" s="41">
        <v>69229.94</v>
      </c>
      <c r="C944" s="3">
        <v>55575.15</v>
      </c>
      <c r="D944" s="3">
        <v>54450.74</v>
      </c>
      <c r="E944" s="3">
        <f t="shared" ref="E944" si="3017">B944-D944</f>
        <v>14779.200000000004</v>
      </c>
      <c r="F944" s="38">
        <f t="shared" ref="F944" si="3018">B944/D944-1</f>
        <v>0.27142330848028884</v>
      </c>
      <c r="G944" s="41">
        <f t="shared" ref="G944" si="3019">B944-B943</f>
        <v>-487.2899999999936</v>
      </c>
      <c r="H944" s="38">
        <f t="shared" ref="H944" si="3020">(B944)/B943-1</f>
        <v>-6.989520381116554E-3</v>
      </c>
      <c r="J944" s="37">
        <v>45175</v>
      </c>
      <c r="K944" s="41">
        <v>32463.53</v>
      </c>
      <c r="L944" s="58">
        <v>31037</v>
      </c>
      <c r="M944" s="43">
        <f t="shared" ref="M944" si="3021">K944-L944</f>
        <v>1426.5299999999988</v>
      </c>
      <c r="N944" s="38">
        <f t="shared" ref="N944" si="3022">K944/L944-1</f>
        <v>4.5962238618423079E-2</v>
      </c>
      <c r="O944" s="43">
        <f t="shared" ref="O944" si="3023">K944-K943</f>
        <v>-163.43000000000029</v>
      </c>
      <c r="P944" s="38">
        <f t="shared" ref="P944" si="3024">K944/K943-1</f>
        <v>-5.0090477323048166E-3</v>
      </c>
      <c r="R944" s="37">
        <v>45175</v>
      </c>
      <c r="S944" s="3">
        <f t="shared" si="3016"/>
        <v>101693.47</v>
      </c>
      <c r="T944" s="43">
        <f t="shared" ref="T944" si="3025">D944+L944</f>
        <v>85487.739999999991</v>
      </c>
      <c r="U944" s="3">
        <f t="shared" ref="U944" si="3026">E944+M944</f>
        <v>16205.730000000003</v>
      </c>
      <c r="V944" s="38">
        <f t="shared" ref="V944" si="3027">S944/T944-1</f>
        <v>0.18956788423696791</v>
      </c>
      <c r="W944" s="3">
        <f t="shared" ref="W944" si="3028">S944-S943</f>
        <v>-650.72000000000116</v>
      </c>
      <c r="X944" s="38">
        <f t="shared" ref="X944" si="3029">(S944)/S943-1</f>
        <v>-6.35815281746821E-3</v>
      </c>
    </row>
    <row r="945" spans="1:24" x14ac:dyDescent="0.25">
      <c r="A945" s="37">
        <v>45176</v>
      </c>
      <c r="B945" s="41">
        <v>69100.36</v>
      </c>
      <c r="C945" s="3">
        <v>55575.15</v>
      </c>
      <c r="D945" s="3">
        <v>54450.74</v>
      </c>
      <c r="E945" s="3">
        <f t="shared" ref="E945" si="3030">B945-D945</f>
        <v>14649.620000000003</v>
      </c>
      <c r="F945" s="38">
        <f t="shared" ref="F945" si="3031">B945/D945-1</f>
        <v>0.26904354284257659</v>
      </c>
      <c r="G945" s="41">
        <f t="shared" ref="G945" si="3032">B945-B944</f>
        <v>-129.58000000000175</v>
      </c>
      <c r="H945" s="38">
        <f t="shared" ref="H945" si="3033">(B945)/B944-1</f>
        <v>-1.8717335303194416E-3</v>
      </c>
      <c r="J945" s="37">
        <v>45176</v>
      </c>
      <c r="K945" s="41">
        <v>32402.43</v>
      </c>
      <c r="L945" s="58">
        <v>31037</v>
      </c>
      <c r="M945" s="43">
        <f t="shared" ref="M945:M946" si="3034">K945-L945</f>
        <v>1365.4300000000003</v>
      </c>
      <c r="N945" s="38">
        <f t="shared" ref="N945:N946" si="3035">K945/L945-1</f>
        <v>4.399362051744693E-2</v>
      </c>
      <c r="O945" s="43">
        <f t="shared" ref="O945:O946" si="3036">K945-K944</f>
        <v>-61.099999999998545</v>
      </c>
      <c r="P945" s="38">
        <f t="shared" ref="P945:P946" si="3037">K945/K944-1</f>
        <v>-1.8821120192412666E-3</v>
      </c>
      <c r="R945" s="37">
        <v>45176</v>
      </c>
      <c r="S945" s="3">
        <f t="shared" si="3016"/>
        <v>101502.79000000001</v>
      </c>
      <c r="T945" s="43">
        <f t="shared" ref="T945:T946" si="3038">D945+L945</f>
        <v>85487.739999999991</v>
      </c>
      <c r="U945" s="3">
        <f t="shared" ref="U945:U946" si="3039">E945+M945</f>
        <v>16015.050000000003</v>
      </c>
      <c r="V945" s="38">
        <f t="shared" ref="V945:V946" si="3040">S945/T945-1</f>
        <v>0.18733738896361074</v>
      </c>
      <c r="W945" s="3">
        <f t="shared" ref="W945:W946" si="3041">S945-S944</f>
        <v>-190.67999999999302</v>
      </c>
      <c r="X945" s="38">
        <f t="shared" ref="X945:X946" si="3042">(S945)/S944-1</f>
        <v>-1.8750466475379035E-3</v>
      </c>
    </row>
    <row r="946" spans="1:24" x14ac:dyDescent="0.25">
      <c r="A946" s="37">
        <v>45177</v>
      </c>
      <c r="B946" s="41">
        <v>69100.36</v>
      </c>
      <c r="C946" s="3">
        <v>55575.15</v>
      </c>
      <c r="D946" s="3">
        <v>54450.74</v>
      </c>
      <c r="E946" s="3">
        <f t="shared" ref="E946" si="3043">B946-D946</f>
        <v>14649.620000000003</v>
      </c>
      <c r="F946" s="38">
        <f t="shared" ref="F946" si="3044">B946/D946-1</f>
        <v>0.26904354284257659</v>
      </c>
      <c r="G946" s="41">
        <f t="shared" ref="G946" si="3045">B946-B945</f>
        <v>0</v>
      </c>
      <c r="H946" s="38">
        <f t="shared" ref="H946" si="3046">(B946)/B945-1</f>
        <v>0</v>
      </c>
      <c r="J946" s="37">
        <v>45177</v>
      </c>
      <c r="K946" s="41">
        <v>32402.43</v>
      </c>
      <c r="L946" s="58">
        <v>31037</v>
      </c>
      <c r="M946" s="43">
        <f t="shared" si="3034"/>
        <v>1365.4300000000003</v>
      </c>
      <c r="N946" s="38">
        <f t="shared" si="3035"/>
        <v>4.399362051744693E-2</v>
      </c>
      <c r="O946" s="43">
        <f t="shared" si="3036"/>
        <v>0</v>
      </c>
      <c r="P946" s="38">
        <f t="shared" si="3037"/>
        <v>0</v>
      </c>
      <c r="R946" s="37">
        <v>45177</v>
      </c>
      <c r="S946" s="3">
        <f t="shared" si="3016"/>
        <v>101502.79000000001</v>
      </c>
      <c r="T946" s="43">
        <f t="shared" si="3038"/>
        <v>85487.739999999991</v>
      </c>
      <c r="U946" s="3">
        <f t="shared" si="3039"/>
        <v>16015.050000000003</v>
      </c>
      <c r="V946" s="38">
        <f t="shared" si="3040"/>
        <v>0.18733738896361074</v>
      </c>
      <c r="W946" s="3">
        <f t="shared" si="3041"/>
        <v>0</v>
      </c>
      <c r="X946" s="38">
        <f t="shared" si="3042"/>
        <v>0</v>
      </c>
    </row>
    <row r="947" spans="1:24" x14ac:dyDescent="0.25">
      <c r="A947" s="37">
        <v>45180</v>
      </c>
      <c r="B947" s="41">
        <v>69209.84</v>
      </c>
      <c r="C947" s="3">
        <v>55575.15</v>
      </c>
      <c r="D947" s="3">
        <v>54450.74</v>
      </c>
      <c r="E947" s="3">
        <f t="shared" ref="E947" si="3047">B947-D947</f>
        <v>14759.099999999999</v>
      </c>
      <c r="F947" s="38">
        <f t="shared" ref="F947" si="3048">B947/D947-1</f>
        <v>0.27105416749157119</v>
      </c>
      <c r="G947" s="41">
        <f t="shared" ref="G947" si="3049">B947-B946</f>
        <v>109.47999999999593</v>
      </c>
      <c r="H947" s="38">
        <f t="shared" ref="H947" si="3050">(B947)/B946-1</f>
        <v>1.5843622232936116E-3</v>
      </c>
      <c r="J947" s="37">
        <v>45180</v>
      </c>
      <c r="K947" s="41">
        <v>32467.18</v>
      </c>
      <c r="L947" s="58">
        <v>31037</v>
      </c>
      <c r="M947" s="43">
        <f t="shared" ref="M947" si="3051">K947-L947</f>
        <v>1430.1800000000003</v>
      </c>
      <c r="N947" s="38">
        <f t="shared" ref="N947" si="3052">K947/L947-1</f>
        <v>4.6079840190740073E-2</v>
      </c>
      <c r="O947" s="43">
        <f t="shared" ref="O947" si="3053">K947-K946</f>
        <v>64.75</v>
      </c>
      <c r="P947" s="38">
        <f t="shared" ref="P947" si="3054">K947/K946-1</f>
        <v>1.9983069171045642E-3</v>
      </c>
      <c r="R947" s="37">
        <v>45180</v>
      </c>
      <c r="S947" s="3">
        <f t="shared" si="3016"/>
        <v>101677.01999999999</v>
      </c>
      <c r="T947" s="43">
        <f t="shared" ref="T947" si="3055">D947+L947</f>
        <v>85487.739999999991</v>
      </c>
      <c r="U947" s="3">
        <f t="shared" ref="U947" si="3056">E947+M947</f>
        <v>16189.279999999999</v>
      </c>
      <c r="V947" s="38">
        <f t="shared" ref="V947" si="3057">S947/T947-1</f>
        <v>0.18937545898394315</v>
      </c>
      <c r="W947" s="3">
        <f t="shared" ref="W947" si="3058">S947-S946</f>
        <v>174.22999999998137</v>
      </c>
      <c r="X947" s="38">
        <f t="shared" ref="X947" si="3059">(S947)/S946-1</f>
        <v>1.7165045414020419E-3</v>
      </c>
    </row>
    <row r="948" spans="1:24" x14ac:dyDescent="0.25">
      <c r="A948" s="37">
        <v>45181</v>
      </c>
      <c r="B948" s="41">
        <v>69141.5</v>
      </c>
      <c r="C948" s="3">
        <v>55575.15</v>
      </c>
      <c r="D948" s="3">
        <v>54450.74</v>
      </c>
      <c r="E948" s="3">
        <f t="shared" ref="E948:E950" si="3060">B948-D948</f>
        <v>14690.760000000002</v>
      </c>
      <c r="F948" s="38">
        <f t="shared" ref="F948:F950" si="3061">B948/D948-1</f>
        <v>0.2697990881299317</v>
      </c>
      <c r="G948" s="41">
        <f t="shared" ref="G948:G950" si="3062">B948-B947</f>
        <v>-68.339999999996508</v>
      </c>
      <c r="H948" s="38">
        <f t="shared" ref="H948:H950" si="3063">(B948)/B947-1</f>
        <v>-9.8743184495142522E-4</v>
      </c>
      <c r="J948" s="37">
        <v>45181</v>
      </c>
      <c r="K948" s="41">
        <v>32699.56</v>
      </c>
      <c r="L948" s="58">
        <v>31037</v>
      </c>
      <c r="M948" s="43">
        <f t="shared" ref="M948:M950" si="3064">K948-L948</f>
        <v>1662.5600000000013</v>
      </c>
      <c r="N948" s="38">
        <f t="shared" ref="N948:N950" si="3065">K948/L948-1</f>
        <v>5.3567032896220779E-2</v>
      </c>
      <c r="O948" s="43">
        <f t="shared" ref="O948:O950" si="3066">K948-K947</f>
        <v>232.38000000000102</v>
      </c>
      <c r="P948" s="38">
        <f t="shared" ref="P948:P950" si="3067">K948/K947-1</f>
        <v>7.1573817005357032E-3</v>
      </c>
      <c r="R948" s="37">
        <v>45181</v>
      </c>
      <c r="S948" s="3">
        <f t="shared" si="3016"/>
        <v>101841.06</v>
      </c>
      <c r="T948" s="43">
        <f t="shared" ref="T948:T950" si="3068">D948+L948</f>
        <v>85487.739999999991</v>
      </c>
      <c r="U948" s="3">
        <f t="shared" ref="U948:U950" si="3069">E948+M948</f>
        <v>16353.320000000003</v>
      </c>
      <c r="V948" s="38">
        <f t="shared" ref="V948:V950" si="3070">S948/T948-1</f>
        <v>0.19129433062565471</v>
      </c>
      <c r="W948" s="3">
        <f t="shared" ref="W948:W950" si="3071">S948-S947</f>
        <v>164.04000000000815</v>
      </c>
      <c r="X948" s="38">
        <f t="shared" ref="X948:X950" si="3072">(S948)/S947-1</f>
        <v>1.6133439001262406E-3</v>
      </c>
    </row>
    <row r="949" spans="1:24" x14ac:dyDescent="0.25">
      <c r="A949" s="37">
        <v>45182</v>
      </c>
      <c r="B949" s="41">
        <v>69141.5</v>
      </c>
      <c r="C949" s="3">
        <v>55575.15</v>
      </c>
      <c r="D949" s="3">
        <v>54450.74</v>
      </c>
      <c r="E949" s="3">
        <f t="shared" si="3060"/>
        <v>14690.760000000002</v>
      </c>
      <c r="F949" s="38">
        <f t="shared" si="3061"/>
        <v>0.2697990881299317</v>
      </c>
      <c r="G949" s="41">
        <f t="shared" si="3062"/>
        <v>0</v>
      </c>
      <c r="H949" s="38">
        <f t="shared" si="3063"/>
        <v>0</v>
      </c>
      <c r="J949" s="37">
        <v>45182</v>
      </c>
      <c r="K949" s="41">
        <v>32699.56</v>
      </c>
      <c r="L949" s="58">
        <v>31037</v>
      </c>
      <c r="M949" s="43">
        <f t="shared" si="3064"/>
        <v>1662.5600000000013</v>
      </c>
      <c r="N949" s="38">
        <f t="shared" si="3065"/>
        <v>5.3567032896220779E-2</v>
      </c>
      <c r="O949" s="43">
        <f t="shared" si="3066"/>
        <v>0</v>
      </c>
      <c r="P949" s="38">
        <f t="shared" si="3067"/>
        <v>0</v>
      </c>
      <c r="R949" s="37">
        <v>45182</v>
      </c>
      <c r="S949" s="3">
        <f t="shared" si="3016"/>
        <v>101841.06</v>
      </c>
      <c r="T949" s="43">
        <f t="shared" si="3068"/>
        <v>85487.739999999991</v>
      </c>
      <c r="U949" s="3">
        <f t="shared" si="3069"/>
        <v>16353.320000000003</v>
      </c>
      <c r="V949" s="38">
        <f t="shared" si="3070"/>
        <v>0.19129433062565471</v>
      </c>
      <c r="W949" s="3">
        <f t="shared" si="3071"/>
        <v>0</v>
      </c>
      <c r="X949" s="38">
        <f t="shared" si="3072"/>
        <v>0</v>
      </c>
    </row>
    <row r="950" spans="1:24" x14ac:dyDescent="0.25">
      <c r="A950" s="37">
        <v>45183</v>
      </c>
      <c r="B950" s="41">
        <v>69141.5</v>
      </c>
      <c r="C950" s="3">
        <v>55575.15</v>
      </c>
      <c r="D950" s="3">
        <v>54450.74</v>
      </c>
      <c r="E950" s="3">
        <f t="shared" si="3060"/>
        <v>14690.760000000002</v>
      </c>
      <c r="F950" s="38">
        <f t="shared" si="3061"/>
        <v>0.2697990881299317</v>
      </c>
      <c r="G950" s="41">
        <f t="shared" si="3062"/>
        <v>0</v>
      </c>
      <c r="H950" s="38">
        <f t="shared" si="3063"/>
        <v>0</v>
      </c>
      <c r="J950" s="37">
        <v>45183</v>
      </c>
      <c r="K950" s="41">
        <v>32699.56</v>
      </c>
      <c r="L950" s="58">
        <v>31037</v>
      </c>
      <c r="M950" s="43">
        <f t="shared" si="3064"/>
        <v>1662.5600000000013</v>
      </c>
      <c r="N950" s="38">
        <f t="shared" si="3065"/>
        <v>5.3567032896220779E-2</v>
      </c>
      <c r="O950" s="43">
        <f t="shared" si="3066"/>
        <v>0</v>
      </c>
      <c r="P950" s="38">
        <f t="shared" si="3067"/>
        <v>0</v>
      </c>
      <c r="R950" s="37">
        <v>45183</v>
      </c>
      <c r="S950" s="3">
        <f t="shared" si="3016"/>
        <v>101841.06</v>
      </c>
      <c r="T950" s="43">
        <f t="shared" si="3068"/>
        <v>85487.739999999991</v>
      </c>
      <c r="U950" s="3">
        <f t="shared" si="3069"/>
        <v>16353.320000000003</v>
      </c>
      <c r="V950" s="38">
        <f t="shared" si="3070"/>
        <v>0.19129433062565471</v>
      </c>
      <c r="W950" s="3">
        <f t="shared" si="3071"/>
        <v>0</v>
      </c>
      <c r="X950" s="38">
        <f t="shared" si="3072"/>
        <v>0</v>
      </c>
    </row>
    <row r="951" spans="1:24" x14ac:dyDescent="0.25">
      <c r="A951" s="37">
        <v>45184</v>
      </c>
      <c r="B951" s="41">
        <v>69141.5</v>
      </c>
      <c r="C951" s="3">
        <v>55575.15</v>
      </c>
      <c r="D951" s="3">
        <v>54450.74</v>
      </c>
      <c r="E951" s="3">
        <f t="shared" ref="E951:E952" si="3073">B951-D951</f>
        <v>14690.760000000002</v>
      </c>
      <c r="F951" s="38">
        <f t="shared" ref="F951" si="3074">B951/D951-1</f>
        <v>0.2697990881299317</v>
      </c>
      <c r="G951" s="41">
        <f t="shared" ref="G951" si="3075">B951-B950</f>
        <v>0</v>
      </c>
      <c r="H951" s="38">
        <f t="shared" ref="H951" si="3076">(B951)/B950-1</f>
        <v>0</v>
      </c>
      <c r="J951" s="37">
        <v>45184</v>
      </c>
      <c r="K951" s="41">
        <v>32699.56</v>
      </c>
      <c r="L951" s="58">
        <v>31037</v>
      </c>
      <c r="M951" s="43">
        <f t="shared" ref="M951" si="3077">K951-L951</f>
        <v>1662.5600000000013</v>
      </c>
      <c r="N951" s="38">
        <f t="shared" ref="N951" si="3078">K951/L951-1</f>
        <v>5.3567032896220779E-2</v>
      </c>
      <c r="O951" s="43">
        <f t="shared" ref="O951" si="3079">K951-K950</f>
        <v>0</v>
      </c>
      <c r="P951" s="38">
        <f t="shared" ref="P951" si="3080">K951/K950-1</f>
        <v>0</v>
      </c>
      <c r="R951" s="37">
        <v>45184</v>
      </c>
      <c r="S951" s="3">
        <f t="shared" ref="S951:S966" si="3081">B951+K951</f>
        <v>101841.06</v>
      </c>
      <c r="T951" s="43">
        <f t="shared" ref="T951:T952" si="3082">D951+L951</f>
        <v>85487.739999999991</v>
      </c>
      <c r="U951" s="3">
        <f t="shared" ref="U951:U952" si="3083">E951+M951</f>
        <v>16353.320000000003</v>
      </c>
      <c r="V951" s="38">
        <f t="shared" ref="V951" si="3084">S951/T951-1</f>
        <v>0.19129433062565471</v>
      </c>
      <c r="W951" s="3">
        <f t="shared" ref="W951" si="3085">S951-S950</f>
        <v>0</v>
      </c>
      <c r="X951" s="38">
        <f t="shared" ref="X951" si="3086">(S951)/S950-1</f>
        <v>0</v>
      </c>
    </row>
    <row r="952" spans="1:24" x14ac:dyDescent="0.25">
      <c r="A952" s="37">
        <v>45187</v>
      </c>
      <c r="B952" s="41">
        <v>68503.149999999994</v>
      </c>
      <c r="C952" s="47">
        <f>C951+300</f>
        <v>55875.15</v>
      </c>
      <c r="D952" s="47">
        <f>D951+300</f>
        <v>54750.74</v>
      </c>
      <c r="E952" s="47">
        <f t="shared" si="3073"/>
        <v>13752.409999999996</v>
      </c>
      <c r="F952" s="48">
        <f>(B952-250)/D952-1</f>
        <v>0.24661602747287059</v>
      </c>
      <c r="G952" s="49">
        <f>B952-B951-250</f>
        <v>-888.35000000000582</v>
      </c>
      <c r="H952" s="48">
        <f>(B952-250)/B951-1</f>
        <v>-1.2848289377580868E-2</v>
      </c>
      <c r="J952" s="37">
        <v>45187</v>
      </c>
      <c r="K952" s="41">
        <v>32532.66</v>
      </c>
      <c r="L952" s="58">
        <v>31037</v>
      </c>
      <c r="M952" s="43">
        <f t="shared" ref="M952" si="3087">K952-L952</f>
        <v>1495.6599999999999</v>
      </c>
      <c r="N952" s="38">
        <f t="shared" ref="N952" si="3088">K952/L952-1</f>
        <v>4.8189580178496616E-2</v>
      </c>
      <c r="O952" s="43">
        <f t="shared" ref="O952" si="3089">K952-K951</f>
        <v>-166.90000000000146</v>
      </c>
      <c r="P952" s="38">
        <f t="shared" ref="P952" si="3090">K952/K951-1</f>
        <v>-5.1040442134390185E-3</v>
      </c>
      <c r="R952" s="37">
        <v>45187</v>
      </c>
      <c r="S952" s="3">
        <f t="shared" si="3081"/>
        <v>101035.81</v>
      </c>
      <c r="T952" s="93">
        <f t="shared" si="3082"/>
        <v>85787.739999999991</v>
      </c>
      <c r="U952" s="3">
        <f t="shared" si="3083"/>
        <v>15248.069999999996</v>
      </c>
      <c r="V952" s="48">
        <f>(S952-300)/(T952-300)-1</f>
        <v>0.17836557616331894</v>
      </c>
      <c r="W952" s="47">
        <f>S952-S951-300</f>
        <v>-1105.25</v>
      </c>
      <c r="X952" s="48">
        <f>(S952-300)/S951-1</f>
        <v>-1.0852695366682208E-2</v>
      </c>
    </row>
    <row r="953" spans="1:24" x14ac:dyDescent="0.25">
      <c r="A953" s="37">
        <v>45188</v>
      </c>
      <c r="B953" s="41">
        <v>66559.25</v>
      </c>
      <c r="C953" s="3">
        <v>55875.15</v>
      </c>
      <c r="D953" s="3">
        <v>54750.74</v>
      </c>
      <c r="E953" s="3">
        <f t="shared" ref="E953" si="3091">B953-D953</f>
        <v>11808.510000000002</v>
      </c>
      <c r="F953" s="38">
        <f t="shared" ref="F953" si="3092">B953/D953-1</f>
        <v>0.2156776328502592</v>
      </c>
      <c r="G953" s="41">
        <f t="shared" ref="G953" si="3093">B953-B952</f>
        <v>-1943.8999999999942</v>
      </c>
      <c r="H953" s="38">
        <f t="shared" ref="H953" si="3094">(B953)/B952-1</f>
        <v>-2.8376797271366216E-2</v>
      </c>
      <c r="J953" s="37">
        <v>45188</v>
      </c>
      <c r="K953" s="41">
        <v>31806.54</v>
      </c>
      <c r="L953" s="58">
        <v>31037</v>
      </c>
      <c r="M953" s="43">
        <f t="shared" ref="M953:M955" si="3095">K953-L953</f>
        <v>769.54000000000087</v>
      </c>
      <c r="N953" s="38">
        <f t="shared" ref="N953:N955" si="3096">K953/L953-1</f>
        <v>2.4794277797467457E-2</v>
      </c>
      <c r="O953" s="43">
        <f t="shared" ref="O953:O955" si="3097">K953-K952</f>
        <v>-726.11999999999898</v>
      </c>
      <c r="P953" s="38">
        <f t="shared" ref="P953:P955" si="3098">K953/K952-1</f>
        <v>-2.2319724240194239E-2</v>
      </c>
      <c r="R953" s="37">
        <v>45188</v>
      </c>
      <c r="S953" s="3">
        <f t="shared" si="3081"/>
        <v>98365.790000000008</v>
      </c>
      <c r="T953" s="43">
        <f t="shared" ref="T953:T955" si="3099">D953+L953</f>
        <v>85787.739999999991</v>
      </c>
      <c r="U953" s="3">
        <f t="shared" ref="U953:U955" si="3100">E953+M953</f>
        <v>12578.050000000003</v>
      </c>
      <c r="V953" s="38">
        <f t="shared" ref="V953:V955" si="3101">S953/T953-1</f>
        <v>0.14661826969681235</v>
      </c>
      <c r="W953" s="3">
        <f t="shared" ref="W953:W955" si="3102">S953-S952</f>
        <v>-2670.0199999999895</v>
      </c>
      <c r="X953" s="38">
        <f t="shared" ref="X953:X955" si="3103">(S953)/S952-1</f>
        <v>-2.642647196078296E-2</v>
      </c>
    </row>
    <row r="954" spans="1:24" x14ac:dyDescent="0.25">
      <c r="A954" s="37">
        <v>45189</v>
      </c>
      <c r="B954" s="41">
        <v>66559.25</v>
      </c>
      <c r="C954" s="3">
        <v>55875.15</v>
      </c>
      <c r="D954" s="3">
        <v>54750.74</v>
      </c>
      <c r="E954" s="3">
        <f t="shared" ref="E954:E955" si="3104">B954-D954</f>
        <v>11808.510000000002</v>
      </c>
      <c r="F954" s="38">
        <f t="shared" ref="F954:F955" si="3105">B954/D954-1</f>
        <v>0.2156776328502592</v>
      </c>
      <c r="G954" s="41">
        <f t="shared" ref="G954:G955" si="3106">B954-B953</f>
        <v>0</v>
      </c>
      <c r="H954" s="38">
        <f t="shared" ref="H954:H955" si="3107">(B954)/B953-1</f>
        <v>0</v>
      </c>
      <c r="J954" s="37">
        <v>45189</v>
      </c>
      <c r="K954" s="41">
        <v>31806.54</v>
      </c>
      <c r="L954" s="58">
        <v>31037</v>
      </c>
      <c r="M954" s="43">
        <f t="shared" si="3095"/>
        <v>769.54000000000087</v>
      </c>
      <c r="N954" s="38">
        <f t="shared" si="3096"/>
        <v>2.4794277797467457E-2</v>
      </c>
      <c r="O954" s="43">
        <f t="shared" si="3097"/>
        <v>0</v>
      </c>
      <c r="P954" s="38">
        <f t="shared" si="3098"/>
        <v>0</v>
      </c>
      <c r="R954" s="37">
        <v>45189</v>
      </c>
      <c r="S954" s="3">
        <f t="shared" si="3081"/>
        <v>98365.790000000008</v>
      </c>
      <c r="T954" s="43">
        <f t="shared" si="3099"/>
        <v>85787.739999999991</v>
      </c>
      <c r="U954" s="3">
        <f t="shared" si="3100"/>
        <v>12578.050000000003</v>
      </c>
      <c r="V954" s="38">
        <f t="shared" si="3101"/>
        <v>0.14661826969681235</v>
      </c>
      <c r="W954" s="3">
        <f t="shared" si="3102"/>
        <v>0</v>
      </c>
      <c r="X954" s="38">
        <f t="shared" si="3103"/>
        <v>0</v>
      </c>
    </row>
    <row r="955" spans="1:24" x14ac:dyDescent="0.25">
      <c r="A955" s="37">
        <v>45190</v>
      </c>
      <c r="B955" s="41">
        <v>66559.25</v>
      </c>
      <c r="C955" s="3">
        <v>55875.15</v>
      </c>
      <c r="D955" s="3">
        <v>54750.74</v>
      </c>
      <c r="E955" s="3">
        <f t="shared" si="3104"/>
        <v>11808.510000000002</v>
      </c>
      <c r="F955" s="38">
        <f t="shared" si="3105"/>
        <v>0.2156776328502592</v>
      </c>
      <c r="G955" s="41">
        <f t="shared" si="3106"/>
        <v>0</v>
      </c>
      <c r="H955" s="38">
        <f t="shared" si="3107"/>
        <v>0</v>
      </c>
      <c r="J955" s="37">
        <v>45190</v>
      </c>
      <c r="K955" s="41">
        <v>31806.54</v>
      </c>
      <c r="L955" s="58">
        <v>31037</v>
      </c>
      <c r="M955" s="43">
        <f t="shared" si="3095"/>
        <v>769.54000000000087</v>
      </c>
      <c r="N955" s="38">
        <f t="shared" si="3096"/>
        <v>2.4794277797467457E-2</v>
      </c>
      <c r="O955" s="43">
        <f t="shared" si="3097"/>
        <v>0</v>
      </c>
      <c r="P955" s="38">
        <f t="shared" si="3098"/>
        <v>0</v>
      </c>
      <c r="R955" s="37">
        <v>45190</v>
      </c>
      <c r="S955" s="3">
        <f t="shared" si="3081"/>
        <v>98365.790000000008</v>
      </c>
      <c r="T955" s="43">
        <f t="shared" si="3099"/>
        <v>85787.739999999991</v>
      </c>
      <c r="U955" s="3">
        <f t="shared" si="3100"/>
        <v>12578.050000000003</v>
      </c>
      <c r="V955" s="38">
        <f t="shared" si="3101"/>
        <v>0.14661826969681235</v>
      </c>
      <c r="W955" s="3">
        <f t="shared" si="3102"/>
        <v>0</v>
      </c>
      <c r="X955" s="38">
        <f t="shared" si="3103"/>
        <v>0</v>
      </c>
    </row>
    <row r="956" spans="1:24" x14ac:dyDescent="0.25">
      <c r="A956" s="37">
        <v>45191</v>
      </c>
      <c r="B956" s="41">
        <v>66405.11</v>
      </c>
      <c r="C956" s="3">
        <v>55875.15</v>
      </c>
      <c r="D956" s="3">
        <v>54750.74</v>
      </c>
      <c r="E956" s="3">
        <f t="shared" ref="E956" si="3108">B956-D956</f>
        <v>11654.370000000003</v>
      </c>
      <c r="F956" s="38">
        <f t="shared" ref="F956" si="3109">B956/D956-1</f>
        <v>0.21286232843610886</v>
      </c>
      <c r="G956" s="41">
        <f t="shared" ref="G956" si="3110">B956-B955</f>
        <v>-154.13999999999942</v>
      </c>
      <c r="H956" s="38">
        <f t="shared" ref="H956" si="3111">(B956)/B955-1</f>
        <v>-2.3158313833163691E-3</v>
      </c>
      <c r="J956" s="37">
        <v>45191</v>
      </c>
      <c r="K956" s="41">
        <v>31818.94</v>
      </c>
      <c r="L956" s="58">
        <v>31037</v>
      </c>
      <c r="M956" s="43">
        <f t="shared" ref="M956" si="3112">K956-L956</f>
        <v>781.93999999999869</v>
      </c>
      <c r="N956" s="38">
        <f t="shared" ref="N956" si="3113">K956/L956-1</f>
        <v>2.5193800947256539E-2</v>
      </c>
      <c r="O956" s="43">
        <f t="shared" ref="O956" si="3114">K956-K955</f>
        <v>12.399999999997817</v>
      </c>
      <c r="P956" s="38">
        <f t="shared" ref="P956" si="3115">K956/K955-1</f>
        <v>3.8985692879500711E-4</v>
      </c>
      <c r="R956" s="37">
        <v>45191</v>
      </c>
      <c r="S956" s="3">
        <f t="shared" si="3081"/>
        <v>98224.05</v>
      </c>
      <c r="T956" s="43">
        <f t="shared" ref="T956" si="3116">D956+L956</f>
        <v>85787.739999999991</v>
      </c>
      <c r="U956" s="3">
        <f t="shared" ref="U956" si="3117">E956+M956</f>
        <v>12436.310000000001</v>
      </c>
      <c r="V956" s="38">
        <f t="shared" ref="V956" si="3118">S956/T956-1</f>
        <v>0.14496605225874948</v>
      </c>
      <c r="W956" s="3">
        <f t="shared" ref="W956" si="3119">S956-S955</f>
        <v>-141.74000000000524</v>
      </c>
      <c r="X956" s="38">
        <f t="shared" ref="X956" si="3120">(S956)/S955-1</f>
        <v>-1.440948118243246E-3</v>
      </c>
    </row>
    <row r="957" spans="1:24" x14ac:dyDescent="0.25">
      <c r="A957" s="37">
        <v>45194</v>
      </c>
      <c r="B957" s="41">
        <v>66542.559999999998</v>
      </c>
      <c r="C957" s="3">
        <v>55875.15</v>
      </c>
      <c r="D957" s="3">
        <v>54750.74</v>
      </c>
      <c r="E957" s="3">
        <f t="shared" ref="E957" si="3121">B957-D957</f>
        <v>11791.82</v>
      </c>
      <c r="F957" s="38">
        <f t="shared" ref="F957" si="3122">B957/D957-1</f>
        <v>0.21537279678776944</v>
      </c>
      <c r="G957" s="41">
        <f t="shared" ref="G957" si="3123">B957-B956</f>
        <v>137.44999999999709</v>
      </c>
      <c r="H957" s="38">
        <f t="shared" ref="H957" si="3124">(B957)/B956-1</f>
        <v>2.0698708277118172E-3</v>
      </c>
      <c r="J957" s="37">
        <v>45194</v>
      </c>
      <c r="K957" s="41">
        <v>31750.55</v>
      </c>
      <c r="L957" s="58">
        <v>31037</v>
      </c>
      <c r="M957" s="43">
        <f t="shared" ref="M957" si="3125">K957-L957</f>
        <v>713.54999999999927</v>
      </c>
      <c r="N957" s="38">
        <f t="shared" ref="N957" si="3126">K957/L957-1</f>
        <v>2.2990301897734877E-2</v>
      </c>
      <c r="O957" s="43">
        <f t="shared" ref="O957" si="3127">K957-K956</f>
        <v>-68.389999999999418</v>
      </c>
      <c r="P957" s="38">
        <f t="shared" ref="P957" si="3128">K957/K956-1</f>
        <v>-2.1493487840889003E-3</v>
      </c>
      <c r="R957" s="37">
        <v>45194</v>
      </c>
      <c r="S957" s="3">
        <f t="shared" si="3081"/>
        <v>98293.11</v>
      </c>
      <c r="T957" s="43">
        <f t="shared" ref="T957" si="3129">D957+L957</f>
        <v>85787.739999999991</v>
      </c>
      <c r="U957" s="3">
        <f t="shared" ref="U957" si="3130">E957+M957</f>
        <v>12505.369999999999</v>
      </c>
      <c r="V957" s="38">
        <f t="shared" ref="V957" si="3131">S957/T957-1</f>
        <v>0.14577106239189908</v>
      </c>
      <c r="W957" s="3">
        <f t="shared" ref="W957" si="3132">S957-S956</f>
        <v>69.059999999997672</v>
      </c>
      <c r="X957" s="38">
        <f t="shared" ref="X957" si="3133">(S957)/S956-1</f>
        <v>7.0308646405847774E-4</v>
      </c>
    </row>
    <row r="958" spans="1:24" x14ac:dyDescent="0.25">
      <c r="A958" s="37">
        <v>45195</v>
      </c>
      <c r="B958" s="41">
        <v>65860.86</v>
      </c>
      <c r="C958" s="3">
        <v>55875.15</v>
      </c>
      <c r="D958" s="3">
        <v>54750.74</v>
      </c>
      <c r="E958" s="3">
        <f t="shared" ref="E958" si="3134">B958-D958</f>
        <v>11110.120000000003</v>
      </c>
      <c r="F958" s="38">
        <f t="shared" ref="F958" si="3135">B958/D958-1</f>
        <v>0.2029218235223853</v>
      </c>
      <c r="G958" s="41">
        <f t="shared" ref="G958" si="3136">B958-B957</f>
        <v>-681.69999999999709</v>
      </c>
      <c r="H958" s="38">
        <f t="shared" ref="H958" si="3137">(B958)/B957-1</f>
        <v>-1.0244571293920757E-2</v>
      </c>
      <c r="J958" s="37">
        <v>45195</v>
      </c>
      <c r="K958" s="41">
        <v>31536.41</v>
      </c>
      <c r="L958" s="58">
        <v>31037</v>
      </c>
      <c r="M958" s="43">
        <f t="shared" ref="M958" si="3138">K958-L958</f>
        <v>499.40999999999985</v>
      </c>
      <c r="N958" s="38">
        <f t="shared" ref="N958" si="3139">K958/L958-1</f>
        <v>1.6090794857750446E-2</v>
      </c>
      <c r="O958" s="43">
        <f t="shared" ref="O958" si="3140">K958-K957</f>
        <v>-214.13999999999942</v>
      </c>
      <c r="P958" s="38">
        <f t="shared" ref="P958" si="3141">K958/K957-1</f>
        <v>-6.7444500961399978E-3</v>
      </c>
      <c r="R958" s="37">
        <v>45195</v>
      </c>
      <c r="S958" s="3">
        <f t="shared" si="3081"/>
        <v>97397.27</v>
      </c>
      <c r="T958" s="43">
        <f t="shared" ref="T958" si="3142">D958+L958</f>
        <v>85787.739999999991</v>
      </c>
      <c r="U958" s="3">
        <f t="shared" ref="U958" si="3143">E958+M958</f>
        <v>11609.530000000002</v>
      </c>
      <c r="V958" s="38">
        <f t="shared" ref="V958" si="3144">S958/T958-1</f>
        <v>0.13532854461488331</v>
      </c>
      <c r="W958" s="3">
        <f t="shared" ref="W958" si="3145">S958-S957</f>
        <v>-895.83999999999651</v>
      </c>
      <c r="X958" s="38">
        <f t="shared" ref="X958" si="3146">(S958)/S957-1</f>
        <v>-9.1139653633911522E-3</v>
      </c>
    </row>
    <row r="959" spans="1:24" x14ac:dyDescent="0.25">
      <c r="A959" s="37">
        <v>45196</v>
      </c>
      <c r="B959" s="41">
        <v>66525.399999999994</v>
      </c>
      <c r="C959" s="3">
        <v>55875.15</v>
      </c>
      <c r="D959" s="3">
        <v>54750.74</v>
      </c>
      <c r="E959" s="3">
        <f t="shared" ref="E959" si="3147">B959-D959</f>
        <v>11774.659999999996</v>
      </c>
      <c r="F959" s="38">
        <f t="shared" ref="F959" si="3148">B959/D959-1</f>
        <v>0.21505937636641992</v>
      </c>
      <c r="G959" s="41">
        <f t="shared" ref="G959" si="3149">B959-B958</f>
        <v>664.5399999999936</v>
      </c>
      <c r="H959" s="38">
        <f t="shared" ref="H959" si="3150">(B959)/B958-1</f>
        <v>1.0090059558894193E-2</v>
      </c>
      <c r="J959" s="37">
        <v>45196</v>
      </c>
      <c r="K959" s="41">
        <v>31615.21</v>
      </c>
      <c r="L959" s="58">
        <v>31037</v>
      </c>
      <c r="M959" s="43">
        <f t="shared" ref="M959" si="3151">K959-L959</f>
        <v>578.20999999999913</v>
      </c>
      <c r="N959" s="38">
        <f t="shared" ref="N959" si="3152">K959/L959-1</f>
        <v>1.8629700035441621E-2</v>
      </c>
      <c r="O959" s="43">
        <f t="shared" ref="O959" si="3153">K959-K958</f>
        <v>78.799999999999272</v>
      </c>
      <c r="P959" s="38">
        <f t="shared" ref="P959" si="3154">K959/K958-1</f>
        <v>2.4986991226965127E-3</v>
      </c>
      <c r="R959" s="37">
        <v>45196</v>
      </c>
      <c r="S959" s="3">
        <f t="shared" si="3081"/>
        <v>98140.609999999986</v>
      </c>
      <c r="T959" s="43">
        <f t="shared" ref="T959" si="3155">D959+L959</f>
        <v>85787.739999999991</v>
      </c>
      <c r="U959" s="3">
        <f t="shared" ref="U959" si="3156">E959+M959</f>
        <v>12352.869999999995</v>
      </c>
      <c r="V959" s="38">
        <f t="shared" ref="V959" si="3157">S959/T959-1</f>
        <v>0.14399341910627328</v>
      </c>
      <c r="W959" s="3">
        <f t="shared" ref="W959" si="3158">S959-S958</f>
        <v>743.33999999998196</v>
      </c>
      <c r="X959" s="38">
        <f t="shared" ref="X959" si="3159">(S959)/S958-1</f>
        <v>7.6320414319619445E-3</v>
      </c>
    </row>
    <row r="960" spans="1:24" x14ac:dyDescent="0.25">
      <c r="A960" s="37">
        <v>45197</v>
      </c>
      <c r="B960" s="41">
        <v>66525.399999999994</v>
      </c>
      <c r="C960" s="3">
        <v>55875.15</v>
      </c>
      <c r="D960" s="3">
        <v>54750.74</v>
      </c>
      <c r="E960" s="3">
        <f t="shared" ref="E960:E962" si="3160">B960-D960</f>
        <v>11774.659999999996</v>
      </c>
      <c r="F960" s="38">
        <f t="shared" ref="F960:F961" si="3161">B960/D960-1</f>
        <v>0.21505937636641992</v>
      </c>
      <c r="G960" s="41">
        <f t="shared" ref="G960:G961" si="3162">B960-B959</f>
        <v>0</v>
      </c>
      <c r="H960" s="38">
        <f t="shared" ref="H960:H961" si="3163">(B960)/B959-1</f>
        <v>0</v>
      </c>
      <c r="J960" s="37">
        <v>45197</v>
      </c>
      <c r="K960" s="41">
        <v>31615.21</v>
      </c>
      <c r="L960" s="58">
        <v>31037</v>
      </c>
      <c r="M960" s="43">
        <f t="shared" ref="M960:M961" si="3164">K960-L960</f>
        <v>578.20999999999913</v>
      </c>
      <c r="N960" s="38">
        <f t="shared" ref="N960:N961" si="3165">K960/L960-1</f>
        <v>1.8629700035441621E-2</v>
      </c>
      <c r="O960" s="43">
        <f t="shared" ref="O960:O961" si="3166">K960-K959</f>
        <v>0</v>
      </c>
      <c r="P960" s="38">
        <f t="shared" ref="P960:P961" si="3167">K960/K959-1</f>
        <v>0</v>
      </c>
      <c r="R960" s="37">
        <v>45197</v>
      </c>
      <c r="S960" s="3">
        <f t="shared" si="3081"/>
        <v>98140.609999999986</v>
      </c>
      <c r="T960" s="43">
        <f t="shared" ref="T960:T961" si="3168">D960+L960</f>
        <v>85787.739999999991</v>
      </c>
      <c r="U960" s="3">
        <f t="shared" ref="U960:U961" si="3169">E960+M960</f>
        <v>12352.869999999995</v>
      </c>
      <c r="V960" s="38">
        <f t="shared" ref="V960:V961" si="3170">S960/T960-1</f>
        <v>0.14399341910627328</v>
      </c>
      <c r="W960" s="3">
        <f t="shared" ref="W960:W961" si="3171">S960-S959</f>
        <v>0</v>
      </c>
      <c r="X960" s="38">
        <f t="shared" ref="X960:X961" si="3172">(S960)/S959-1</f>
        <v>0</v>
      </c>
    </row>
    <row r="961" spans="1:24" x14ac:dyDescent="0.25">
      <c r="A961" s="37">
        <v>45198</v>
      </c>
      <c r="B961" s="41">
        <v>66525.399999999994</v>
      </c>
      <c r="C961" s="3">
        <v>55875.15</v>
      </c>
      <c r="D961" s="3">
        <v>54750.74</v>
      </c>
      <c r="E961" s="3">
        <f t="shared" si="3160"/>
        <v>11774.659999999996</v>
      </c>
      <c r="F961" s="38">
        <f t="shared" si="3161"/>
        <v>0.21505937636641992</v>
      </c>
      <c r="G961" s="41">
        <f t="shared" si="3162"/>
        <v>0</v>
      </c>
      <c r="H961" s="38">
        <f t="shared" si="3163"/>
        <v>0</v>
      </c>
      <c r="J961" s="37">
        <v>45198</v>
      </c>
      <c r="K961" s="41">
        <v>31615.21</v>
      </c>
      <c r="L961" s="58">
        <v>31037</v>
      </c>
      <c r="M961" s="43">
        <f t="shared" si="3164"/>
        <v>578.20999999999913</v>
      </c>
      <c r="N961" s="38">
        <f t="shared" si="3165"/>
        <v>1.8629700035441621E-2</v>
      </c>
      <c r="O961" s="43">
        <f t="shared" si="3166"/>
        <v>0</v>
      </c>
      <c r="P961" s="38">
        <f t="shared" si="3167"/>
        <v>0</v>
      </c>
      <c r="R961" s="37">
        <v>45198</v>
      </c>
      <c r="S961" s="3">
        <f t="shared" si="3081"/>
        <v>98140.609999999986</v>
      </c>
      <c r="T961" s="43">
        <f t="shared" si="3168"/>
        <v>85787.739999999991</v>
      </c>
      <c r="U961" s="3">
        <f t="shared" si="3169"/>
        <v>12352.869999999995</v>
      </c>
      <c r="V961" s="38">
        <f t="shared" si="3170"/>
        <v>0.14399341910627328</v>
      </c>
      <c r="W961" s="3">
        <f t="shared" si="3171"/>
        <v>0</v>
      </c>
      <c r="X961" s="38">
        <f t="shared" si="3172"/>
        <v>0</v>
      </c>
    </row>
    <row r="962" spans="1:24" x14ac:dyDescent="0.25">
      <c r="A962" s="37">
        <v>45201</v>
      </c>
      <c r="B962" s="41">
        <v>67362.720000000001</v>
      </c>
      <c r="C962" s="47">
        <f>C961+300</f>
        <v>56175.15</v>
      </c>
      <c r="D962" s="47">
        <f>D961+300</f>
        <v>55050.74</v>
      </c>
      <c r="E962" s="47">
        <f t="shared" si="3160"/>
        <v>12311.980000000003</v>
      </c>
      <c r="F962" s="48">
        <f>(B962-250)/D962-1</f>
        <v>0.21910659148269396</v>
      </c>
      <c r="G962" s="49">
        <f>B962-B961-250</f>
        <v>587.32000000000698</v>
      </c>
      <c r="H962" s="48">
        <f>(B962-250)/B961-1</f>
        <v>8.8285076076206614E-3</v>
      </c>
      <c r="J962" s="37">
        <v>45201</v>
      </c>
      <c r="K962" s="41">
        <v>31419.13</v>
      </c>
      <c r="L962" s="58">
        <v>31037</v>
      </c>
      <c r="M962" s="43">
        <f t="shared" ref="M962:M966" si="3173">K962-L962</f>
        <v>382.13000000000102</v>
      </c>
      <c r="N962" s="38">
        <f t="shared" ref="N962:N966" si="3174">K962/L962-1</f>
        <v>1.2312079131359344E-2</v>
      </c>
      <c r="O962" s="43">
        <f t="shared" ref="O962:O966" si="3175">K962-K961</f>
        <v>-196.07999999999811</v>
      </c>
      <c r="P962" s="38">
        <f t="shared" ref="P962:P966" si="3176">K962/K961-1</f>
        <v>-6.2020780504067341E-3</v>
      </c>
      <c r="R962" s="37">
        <v>45201</v>
      </c>
      <c r="S962" s="3">
        <f t="shared" si="3081"/>
        <v>98781.85</v>
      </c>
      <c r="T962" s="43">
        <f t="shared" ref="T962:T966" si="3177">D962+L962</f>
        <v>86087.739999999991</v>
      </c>
      <c r="U962" s="3">
        <f t="shared" ref="U962:U966" si="3178">E962+M962</f>
        <v>12694.110000000004</v>
      </c>
      <c r="V962" s="38">
        <f t="shared" ref="V962:V966" si="3179">S962/T962-1</f>
        <v>0.14745549133941749</v>
      </c>
      <c r="W962" s="3">
        <f t="shared" ref="W962:W966" si="3180">S962-S961</f>
        <v>641.24000000001979</v>
      </c>
      <c r="X962" s="38">
        <f t="shared" ref="X962:X966" si="3181">(S962)/S961-1</f>
        <v>6.5338905066925079E-3</v>
      </c>
    </row>
    <row r="963" spans="1:24" x14ac:dyDescent="0.25">
      <c r="A963" s="37">
        <v>45202</v>
      </c>
      <c r="B963" s="41">
        <v>67362.720000000001</v>
      </c>
      <c r="C963" s="3">
        <v>56175.15</v>
      </c>
      <c r="D963" s="3">
        <v>55050.74</v>
      </c>
      <c r="E963" s="3">
        <f t="shared" ref="E963" si="3182">B963-D963</f>
        <v>12311.980000000003</v>
      </c>
      <c r="F963" s="38">
        <f t="shared" ref="F963" si="3183">B963/D963-1</f>
        <v>0.22364785650474461</v>
      </c>
      <c r="G963" s="41">
        <f t="shared" ref="G963" si="3184">B963-B962</f>
        <v>0</v>
      </c>
      <c r="H963" s="38">
        <f t="shared" ref="H963" si="3185">(B963)/B962-1</f>
        <v>0</v>
      </c>
      <c r="J963" s="37">
        <v>45202</v>
      </c>
      <c r="K963" s="41">
        <v>31419.13</v>
      </c>
      <c r="L963" s="58">
        <v>31037</v>
      </c>
      <c r="M963" s="43">
        <f t="shared" si="3173"/>
        <v>382.13000000000102</v>
      </c>
      <c r="N963" s="38">
        <f t="shared" si="3174"/>
        <v>1.2312079131359344E-2</v>
      </c>
      <c r="O963" s="43">
        <f t="shared" si="3175"/>
        <v>0</v>
      </c>
      <c r="P963" s="38">
        <f t="shared" si="3176"/>
        <v>0</v>
      </c>
      <c r="R963" s="37">
        <v>45202</v>
      </c>
      <c r="S963" s="3">
        <f t="shared" si="3081"/>
        <v>98781.85</v>
      </c>
      <c r="T963" s="43">
        <f t="shared" si="3177"/>
        <v>86087.739999999991</v>
      </c>
      <c r="U963" s="3">
        <f t="shared" si="3178"/>
        <v>12694.110000000004</v>
      </c>
      <c r="V963" s="38">
        <f t="shared" si="3179"/>
        <v>0.14745549133941749</v>
      </c>
      <c r="W963" s="3">
        <f t="shared" si="3180"/>
        <v>0</v>
      </c>
      <c r="X963" s="38">
        <f t="shared" si="3181"/>
        <v>0</v>
      </c>
    </row>
    <row r="964" spans="1:24" x14ac:dyDescent="0.25">
      <c r="A964" s="37">
        <v>45203</v>
      </c>
      <c r="B964" s="41">
        <v>67362.720000000001</v>
      </c>
      <c r="C964" s="3">
        <v>56175.15</v>
      </c>
      <c r="D964" s="3">
        <v>55050.74</v>
      </c>
      <c r="E964" s="3">
        <f t="shared" ref="E964:E966" si="3186">B964-D964</f>
        <v>12311.980000000003</v>
      </c>
      <c r="F964" s="38">
        <f t="shared" ref="F964:F966" si="3187">B964/D964-1</f>
        <v>0.22364785650474461</v>
      </c>
      <c r="G964" s="41">
        <f t="shared" ref="G964:G966" si="3188">B964-B963</f>
        <v>0</v>
      </c>
      <c r="H964" s="38">
        <f t="shared" ref="H964:H966" si="3189">(B964)/B963-1</f>
        <v>0</v>
      </c>
      <c r="J964" s="37">
        <v>45203</v>
      </c>
      <c r="K964" s="41">
        <v>31419.13</v>
      </c>
      <c r="L964" s="58">
        <v>31037</v>
      </c>
      <c r="M964" s="43">
        <f t="shared" si="3173"/>
        <v>382.13000000000102</v>
      </c>
      <c r="N964" s="38">
        <f t="shared" si="3174"/>
        <v>1.2312079131359344E-2</v>
      </c>
      <c r="O964" s="43">
        <f t="shared" si="3175"/>
        <v>0</v>
      </c>
      <c r="P964" s="38">
        <f t="shared" si="3176"/>
        <v>0</v>
      </c>
      <c r="R964" s="37">
        <v>45203</v>
      </c>
      <c r="S964" s="3">
        <f t="shared" si="3081"/>
        <v>98781.85</v>
      </c>
      <c r="T964" s="43">
        <f t="shared" si="3177"/>
        <v>86087.739999999991</v>
      </c>
      <c r="U964" s="3">
        <f t="shared" si="3178"/>
        <v>12694.110000000004</v>
      </c>
      <c r="V964" s="38">
        <f t="shared" si="3179"/>
        <v>0.14745549133941749</v>
      </c>
      <c r="W964" s="3">
        <f t="shared" si="3180"/>
        <v>0</v>
      </c>
      <c r="X964" s="38">
        <f t="shared" si="3181"/>
        <v>0</v>
      </c>
    </row>
    <row r="965" spans="1:24" x14ac:dyDescent="0.25">
      <c r="A965" s="37">
        <v>45204</v>
      </c>
      <c r="B965" s="41">
        <v>67362.720000000001</v>
      </c>
      <c r="C965" s="3">
        <v>56175.15</v>
      </c>
      <c r="D965" s="3">
        <v>55050.74</v>
      </c>
      <c r="E965" s="3">
        <f t="shared" si="3186"/>
        <v>12311.980000000003</v>
      </c>
      <c r="F965" s="38">
        <f t="shared" si="3187"/>
        <v>0.22364785650474461</v>
      </c>
      <c r="G965" s="41">
        <f t="shared" si="3188"/>
        <v>0</v>
      </c>
      <c r="H965" s="38">
        <f t="shared" si="3189"/>
        <v>0</v>
      </c>
      <c r="J965" s="37">
        <v>45204</v>
      </c>
      <c r="K965" s="41">
        <v>31419.13</v>
      </c>
      <c r="L965" s="58">
        <v>31037</v>
      </c>
      <c r="M965" s="43">
        <f t="shared" si="3173"/>
        <v>382.13000000000102</v>
      </c>
      <c r="N965" s="38">
        <f t="shared" si="3174"/>
        <v>1.2312079131359344E-2</v>
      </c>
      <c r="O965" s="43">
        <f t="shared" si="3175"/>
        <v>0</v>
      </c>
      <c r="P965" s="38">
        <f t="shared" si="3176"/>
        <v>0</v>
      </c>
      <c r="R965" s="37">
        <v>45204</v>
      </c>
      <c r="S965" s="3">
        <f t="shared" si="3081"/>
        <v>98781.85</v>
      </c>
      <c r="T965" s="43">
        <f t="shared" si="3177"/>
        <v>86087.739999999991</v>
      </c>
      <c r="U965" s="3">
        <f t="shared" si="3178"/>
        <v>12694.110000000004</v>
      </c>
      <c r="V965" s="38">
        <f t="shared" si="3179"/>
        <v>0.14745549133941749</v>
      </c>
      <c r="W965" s="3">
        <f t="shared" si="3180"/>
        <v>0</v>
      </c>
      <c r="X965" s="38">
        <f t="shared" si="3181"/>
        <v>0</v>
      </c>
    </row>
    <row r="966" spans="1:24" x14ac:dyDescent="0.25">
      <c r="A966" s="37">
        <v>45205</v>
      </c>
      <c r="B966" s="41">
        <v>67362.720000000001</v>
      </c>
      <c r="C966" s="3">
        <v>56175.15</v>
      </c>
      <c r="D966" s="3">
        <v>55050.74</v>
      </c>
      <c r="E966" s="3">
        <f t="shared" si="3186"/>
        <v>12311.980000000003</v>
      </c>
      <c r="F966" s="38">
        <f t="shared" si="3187"/>
        <v>0.22364785650474461</v>
      </c>
      <c r="G966" s="41">
        <f t="shared" si="3188"/>
        <v>0</v>
      </c>
      <c r="H966" s="38">
        <f t="shared" si="3189"/>
        <v>0</v>
      </c>
      <c r="J966" s="37">
        <v>45205</v>
      </c>
      <c r="K966" s="41">
        <v>31419.13</v>
      </c>
      <c r="L966" s="58">
        <v>31037</v>
      </c>
      <c r="M966" s="43">
        <f t="shared" si="3173"/>
        <v>382.13000000000102</v>
      </c>
      <c r="N966" s="38">
        <f t="shared" si="3174"/>
        <v>1.2312079131359344E-2</v>
      </c>
      <c r="O966" s="43">
        <f t="shared" si="3175"/>
        <v>0</v>
      </c>
      <c r="P966" s="38">
        <f t="shared" si="3176"/>
        <v>0</v>
      </c>
      <c r="R966" s="37">
        <v>45205</v>
      </c>
      <c r="S966" s="3">
        <f t="shared" si="3081"/>
        <v>98781.85</v>
      </c>
      <c r="T966" s="43">
        <f t="shared" si="3177"/>
        <v>86087.739999999991</v>
      </c>
      <c r="U966" s="3">
        <f t="shared" si="3178"/>
        <v>12694.110000000004</v>
      </c>
      <c r="V966" s="38">
        <f t="shared" si="3179"/>
        <v>0.14745549133941749</v>
      </c>
      <c r="W966" s="3">
        <f t="shared" si="3180"/>
        <v>0</v>
      </c>
      <c r="X966" s="38">
        <f t="shared" si="3181"/>
        <v>0</v>
      </c>
    </row>
    <row r="967" spans="1:24" x14ac:dyDescent="0.25">
      <c r="A967" s="37">
        <v>45208</v>
      </c>
      <c r="B967" s="41">
        <v>67362.720000000001</v>
      </c>
      <c r="C967" s="3">
        <v>56175.15</v>
      </c>
      <c r="D967" s="3">
        <v>55050.74</v>
      </c>
      <c r="E967" s="3">
        <f t="shared" ref="E967" si="3190">B967-D967</f>
        <v>12311.980000000003</v>
      </c>
      <c r="F967" s="38">
        <f t="shared" ref="F967" si="3191">B967/D967-1</f>
        <v>0.22364785650474461</v>
      </c>
      <c r="G967" s="41">
        <f t="shared" ref="G967" si="3192">B967-B966</f>
        <v>0</v>
      </c>
      <c r="H967" s="38">
        <f t="shared" ref="H967" si="3193">(B967)/B966-1</f>
        <v>0</v>
      </c>
      <c r="J967" s="37">
        <v>45208</v>
      </c>
      <c r="K967" s="41">
        <v>31419.13</v>
      </c>
      <c r="L967" s="58">
        <v>31037</v>
      </c>
      <c r="M967" s="43">
        <f t="shared" ref="M967" si="3194">K967-L967</f>
        <v>382.13000000000102</v>
      </c>
      <c r="N967" s="38">
        <f t="shared" ref="N967" si="3195">K967/L967-1</f>
        <v>1.2312079131359344E-2</v>
      </c>
      <c r="O967" s="43">
        <f t="shared" ref="O967" si="3196">K967-K966</f>
        <v>0</v>
      </c>
      <c r="P967" s="38">
        <f t="shared" ref="P967" si="3197">K967/K966-1</f>
        <v>0</v>
      </c>
      <c r="R967" s="37">
        <v>45208</v>
      </c>
      <c r="S967" s="3">
        <f t="shared" ref="S967:S968" si="3198">B967+K967</f>
        <v>98781.85</v>
      </c>
      <c r="T967" s="43">
        <f t="shared" ref="T967" si="3199">D967+L967</f>
        <v>86087.739999999991</v>
      </c>
      <c r="U967" s="3">
        <f t="shared" ref="U967" si="3200">E967+M967</f>
        <v>12694.110000000004</v>
      </c>
      <c r="V967" s="38">
        <f t="shared" ref="V967" si="3201">S967/T967-1</f>
        <v>0.14745549133941749</v>
      </c>
      <c r="W967" s="3">
        <f t="shared" ref="W967" si="3202">S967-S966</f>
        <v>0</v>
      </c>
      <c r="X967" s="38">
        <f t="shared" ref="X967" si="3203">(S967)/S966-1</f>
        <v>0</v>
      </c>
    </row>
    <row r="968" spans="1:24" x14ac:dyDescent="0.25">
      <c r="A968" s="37">
        <v>45209</v>
      </c>
      <c r="B968" s="41">
        <v>67785.55</v>
      </c>
      <c r="C968" s="3">
        <v>56175.15</v>
      </c>
      <c r="D968" s="3">
        <v>55050.74</v>
      </c>
      <c r="E968" s="3">
        <f t="shared" ref="E968" si="3204">B968-D968</f>
        <v>12734.810000000005</v>
      </c>
      <c r="F968" s="38">
        <f t="shared" ref="F968" si="3205">B968/D968-1</f>
        <v>0.23132858886183927</v>
      </c>
      <c r="G968" s="41">
        <f t="shared" ref="G968" si="3206">B968-B967</f>
        <v>422.83000000000175</v>
      </c>
      <c r="H968" s="38">
        <f t="shared" ref="H968" si="3207">(B968)/B967-1</f>
        <v>6.276913996347E-3</v>
      </c>
      <c r="J968" s="37">
        <v>45209</v>
      </c>
      <c r="K968" s="41">
        <v>31717.9</v>
      </c>
      <c r="L968" s="58">
        <v>31037</v>
      </c>
      <c r="M968" s="43">
        <f t="shared" ref="M968" si="3208">K968-L968</f>
        <v>680.90000000000146</v>
      </c>
      <c r="N968" s="38">
        <f t="shared" ref="N968" si="3209">K968/L968-1</f>
        <v>2.1938331668653666E-2</v>
      </c>
      <c r="O968" s="43">
        <f t="shared" ref="O968" si="3210">K968-K967</f>
        <v>298.77000000000044</v>
      </c>
      <c r="P968" s="38">
        <f t="shared" ref="P968" si="3211">K968/K967-1</f>
        <v>9.5091748243825158E-3</v>
      </c>
      <c r="R968" s="37">
        <v>45209</v>
      </c>
      <c r="S968" s="3">
        <f t="shared" si="3198"/>
        <v>99503.450000000012</v>
      </c>
      <c r="T968" s="43">
        <f t="shared" ref="T968" si="3212">D968+L968</f>
        <v>86087.739999999991</v>
      </c>
      <c r="U968" s="3">
        <f t="shared" ref="U968" si="3213">E968+M968</f>
        <v>13415.710000000006</v>
      </c>
      <c r="V968" s="38">
        <f t="shared" ref="V968" si="3214">S968/T968-1</f>
        <v>0.15583763727564492</v>
      </c>
      <c r="W968" s="3">
        <f t="shared" ref="W968" si="3215">S968-S967</f>
        <v>721.60000000000582</v>
      </c>
      <c r="X968" s="38">
        <f t="shared" ref="X968" si="3216">(S968)/S967-1</f>
        <v>7.3049856830986748E-3</v>
      </c>
    </row>
    <row r="969" spans="1:24" x14ac:dyDescent="0.25">
      <c r="A969" s="37">
        <v>45210</v>
      </c>
      <c r="J969" s="37">
        <v>45210</v>
      </c>
      <c r="R969" s="37">
        <v>45210</v>
      </c>
    </row>
    <row r="970" spans="1:24" x14ac:dyDescent="0.25">
      <c r="A970" s="37">
        <v>45211</v>
      </c>
      <c r="J970" s="37">
        <v>45211</v>
      </c>
      <c r="R970" s="37">
        <v>45211</v>
      </c>
    </row>
    <row r="971" spans="1:24" x14ac:dyDescent="0.25">
      <c r="A971" s="37">
        <v>45212</v>
      </c>
      <c r="J971" s="37">
        <v>45212</v>
      </c>
      <c r="R971" s="37">
        <v>45212</v>
      </c>
    </row>
    <row r="972" spans="1:24" x14ac:dyDescent="0.25">
      <c r="A972" s="37">
        <v>45213</v>
      </c>
      <c r="J972" s="37">
        <v>45213</v>
      </c>
      <c r="R972" s="37">
        <v>45213</v>
      </c>
    </row>
    <row r="973" spans="1:24" x14ac:dyDescent="0.25">
      <c r="A973" s="37">
        <v>45214</v>
      </c>
      <c r="J973" s="37">
        <v>45214</v>
      </c>
      <c r="R973" s="37">
        <v>45214</v>
      </c>
    </row>
    <row r="974" spans="1:24" x14ac:dyDescent="0.25">
      <c r="A974" s="37">
        <v>45215</v>
      </c>
      <c r="J974" s="37">
        <v>45215</v>
      </c>
      <c r="R974" s="37">
        <v>45215</v>
      </c>
    </row>
    <row r="975" spans="1:24" x14ac:dyDescent="0.25">
      <c r="A975" s="37">
        <v>45216</v>
      </c>
      <c r="J975" s="37">
        <v>45216</v>
      </c>
      <c r="R975" s="37">
        <v>45216</v>
      </c>
    </row>
    <row r="976" spans="1:24" x14ac:dyDescent="0.25">
      <c r="A976" s="37">
        <v>45217</v>
      </c>
      <c r="J976" s="37">
        <v>45217</v>
      </c>
      <c r="R976" s="37">
        <v>45217</v>
      </c>
    </row>
    <row r="977" spans="1:18" x14ac:dyDescent="0.25">
      <c r="A977" s="37">
        <v>45218</v>
      </c>
      <c r="J977" s="37">
        <v>45218</v>
      </c>
      <c r="R977" s="37">
        <v>45218</v>
      </c>
    </row>
    <row r="978" spans="1:18" x14ac:dyDescent="0.25">
      <c r="A978" s="37">
        <v>45219</v>
      </c>
      <c r="J978" s="37">
        <v>45219</v>
      </c>
      <c r="R978" s="37">
        <v>45219</v>
      </c>
    </row>
    <row r="979" spans="1:18" x14ac:dyDescent="0.25">
      <c r="A979" s="37">
        <v>45220</v>
      </c>
      <c r="J979" s="37">
        <v>45220</v>
      </c>
      <c r="R979" s="37">
        <v>45220</v>
      </c>
    </row>
    <row r="980" spans="1:18" x14ac:dyDescent="0.25">
      <c r="A980" s="37">
        <v>45221</v>
      </c>
      <c r="J980" s="37">
        <v>45221</v>
      </c>
      <c r="R980" s="37">
        <v>45221</v>
      </c>
    </row>
    <row r="981" spans="1:18" x14ac:dyDescent="0.25">
      <c r="A981" s="37">
        <v>45222</v>
      </c>
      <c r="J981" s="37">
        <v>45222</v>
      </c>
      <c r="R981" s="37">
        <v>45222</v>
      </c>
    </row>
    <row r="982" spans="1:18" x14ac:dyDescent="0.25">
      <c r="A982" s="37">
        <v>45223</v>
      </c>
      <c r="J982" s="37">
        <v>45223</v>
      </c>
      <c r="R982" s="37">
        <v>45223</v>
      </c>
    </row>
    <row r="983" spans="1:18" x14ac:dyDescent="0.25">
      <c r="A983" s="37">
        <v>45224</v>
      </c>
      <c r="J983" s="37">
        <v>45224</v>
      </c>
      <c r="R983" s="37">
        <v>45224</v>
      </c>
    </row>
    <row r="984" spans="1:18" x14ac:dyDescent="0.25">
      <c r="A984" s="37">
        <v>45225</v>
      </c>
      <c r="J984" s="37">
        <v>45225</v>
      </c>
      <c r="R984" s="37">
        <v>45225</v>
      </c>
    </row>
    <row r="985" spans="1:18" x14ac:dyDescent="0.25">
      <c r="A985" s="37">
        <v>45226</v>
      </c>
      <c r="J985" s="37">
        <v>45226</v>
      </c>
      <c r="R985" s="37">
        <v>45226</v>
      </c>
    </row>
    <row r="986" spans="1:18" x14ac:dyDescent="0.25">
      <c r="A986" s="37">
        <v>45227</v>
      </c>
      <c r="J986" s="37">
        <v>45227</v>
      </c>
      <c r="R986" s="37">
        <v>45227</v>
      </c>
    </row>
    <row r="987" spans="1:18" x14ac:dyDescent="0.25">
      <c r="A987" s="37">
        <v>45228</v>
      </c>
      <c r="J987" s="37">
        <v>45228</v>
      </c>
      <c r="R987" s="37">
        <v>45228</v>
      </c>
    </row>
    <row r="988" spans="1:18" x14ac:dyDescent="0.25">
      <c r="A988" s="37">
        <v>45229</v>
      </c>
      <c r="J988" s="37">
        <v>45229</v>
      </c>
      <c r="R988" s="37">
        <v>45229</v>
      </c>
    </row>
    <row r="989" spans="1:18" x14ac:dyDescent="0.25">
      <c r="A989" s="37">
        <v>45230</v>
      </c>
      <c r="J989" s="37">
        <v>45230</v>
      </c>
      <c r="R989" s="37">
        <v>45230</v>
      </c>
    </row>
    <row r="990" spans="1:18" x14ac:dyDescent="0.25">
      <c r="A990" s="37">
        <v>45231</v>
      </c>
      <c r="J990" s="37">
        <v>45231</v>
      </c>
      <c r="R990" s="37">
        <v>45231</v>
      </c>
    </row>
    <row r="991" spans="1:18" x14ac:dyDescent="0.25">
      <c r="A991" s="37">
        <v>45232</v>
      </c>
      <c r="J991" s="37">
        <v>45232</v>
      </c>
      <c r="R991" s="37">
        <v>45232</v>
      </c>
    </row>
    <row r="992" spans="1:18" x14ac:dyDescent="0.25">
      <c r="A992" s="37">
        <v>45233</v>
      </c>
      <c r="J992" s="37">
        <v>45233</v>
      </c>
      <c r="R992" s="37">
        <v>45233</v>
      </c>
    </row>
    <row r="993" spans="1:18" x14ac:dyDescent="0.25">
      <c r="A993" s="37">
        <v>45234</v>
      </c>
      <c r="J993" s="37">
        <v>45234</v>
      </c>
      <c r="R993" s="37">
        <v>45234</v>
      </c>
    </row>
    <row r="994" spans="1:18" x14ac:dyDescent="0.25">
      <c r="A994" s="37">
        <v>45235</v>
      </c>
      <c r="J994" s="37">
        <v>45235</v>
      </c>
      <c r="R994" s="37">
        <v>45235</v>
      </c>
    </row>
    <row r="995" spans="1:18" x14ac:dyDescent="0.25">
      <c r="A995" s="37">
        <v>45236</v>
      </c>
      <c r="J995" s="37">
        <v>45236</v>
      </c>
      <c r="R995" s="37">
        <v>45236</v>
      </c>
    </row>
    <row r="996" spans="1:18" x14ac:dyDescent="0.25">
      <c r="A996" s="37">
        <v>45237</v>
      </c>
      <c r="J996" s="37">
        <v>45237</v>
      </c>
      <c r="R996" s="37">
        <v>45237</v>
      </c>
    </row>
    <row r="997" spans="1:18" x14ac:dyDescent="0.25">
      <c r="A997" s="37">
        <v>45238</v>
      </c>
      <c r="J997" s="37">
        <v>45238</v>
      </c>
      <c r="R997" s="37">
        <v>45238</v>
      </c>
    </row>
    <row r="998" spans="1:18" x14ac:dyDescent="0.25">
      <c r="A998" s="37">
        <v>45239</v>
      </c>
      <c r="J998" s="37">
        <v>45239</v>
      </c>
      <c r="R998" s="37">
        <v>45239</v>
      </c>
    </row>
    <row r="999" spans="1:18" x14ac:dyDescent="0.25">
      <c r="A999" s="37">
        <v>45240</v>
      </c>
      <c r="J999" s="37">
        <v>45240</v>
      </c>
      <c r="R999" s="37">
        <v>45240</v>
      </c>
    </row>
    <row r="1000" spans="1:18" x14ac:dyDescent="0.25">
      <c r="A1000" s="37">
        <v>45241</v>
      </c>
      <c r="J1000" s="37">
        <v>45241</v>
      </c>
      <c r="R1000" s="37">
        <v>45241</v>
      </c>
    </row>
    <row r="1001" spans="1:18" x14ac:dyDescent="0.25">
      <c r="A1001" s="37">
        <v>45242</v>
      </c>
      <c r="J1001" s="37">
        <v>45242</v>
      </c>
      <c r="R1001" s="37">
        <v>45242</v>
      </c>
    </row>
    <row r="1002" spans="1:18" x14ac:dyDescent="0.25">
      <c r="A1002" s="37">
        <v>45243</v>
      </c>
      <c r="J1002" s="37">
        <v>45243</v>
      </c>
      <c r="R1002" s="37">
        <v>45243</v>
      </c>
    </row>
    <row r="1003" spans="1:18" x14ac:dyDescent="0.25">
      <c r="A1003" s="37">
        <v>45244</v>
      </c>
      <c r="J1003" s="37">
        <v>45244</v>
      </c>
      <c r="R1003" s="37">
        <v>45244</v>
      </c>
    </row>
    <row r="1004" spans="1:18" x14ac:dyDescent="0.25">
      <c r="A1004" s="37">
        <v>45245</v>
      </c>
      <c r="J1004" s="37">
        <v>45245</v>
      </c>
      <c r="R1004" s="37">
        <v>45245</v>
      </c>
    </row>
    <row r="1005" spans="1:18" x14ac:dyDescent="0.25">
      <c r="A1005" s="37">
        <v>45246</v>
      </c>
      <c r="J1005" s="37">
        <v>45246</v>
      </c>
      <c r="R1005" s="37">
        <v>45246</v>
      </c>
    </row>
    <row r="1006" spans="1:18" x14ac:dyDescent="0.25">
      <c r="A1006" s="37">
        <v>45247</v>
      </c>
      <c r="J1006" s="37">
        <v>45247</v>
      </c>
      <c r="R1006" s="37">
        <v>45247</v>
      </c>
    </row>
    <row r="1007" spans="1:18" x14ac:dyDescent="0.25">
      <c r="A1007" s="37">
        <v>45248</v>
      </c>
      <c r="J1007" s="37">
        <v>45248</v>
      </c>
      <c r="R1007" s="37">
        <v>45248</v>
      </c>
    </row>
    <row r="1008" spans="1:18" x14ac:dyDescent="0.25">
      <c r="A1008" s="37">
        <v>45249</v>
      </c>
      <c r="J1008" s="37">
        <v>45249</v>
      </c>
      <c r="R1008" s="37">
        <v>45249</v>
      </c>
    </row>
    <row r="1009" spans="1:18" x14ac:dyDescent="0.25">
      <c r="A1009" s="37">
        <v>45250</v>
      </c>
      <c r="J1009" s="37">
        <v>45250</v>
      </c>
      <c r="R1009" s="37">
        <v>45250</v>
      </c>
    </row>
    <row r="1010" spans="1:18" x14ac:dyDescent="0.25">
      <c r="A1010" s="37">
        <v>45251</v>
      </c>
      <c r="J1010" s="37">
        <v>45251</v>
      </c>
      <c r="R1010" s="37">
        <v>45251</v>
      </c>
    </row>
    <row r="1011" spans="1:18" x14ac:dyDescent="0.25">
      <c r="A1011" s="37">
        <v>45252</v>
      </c>
      <c r="J1011" s="37">
        <v>45252</v>
      </c>
      <c r="R1011" s="37">
        <v>45252</v>
      </c>
    </row>
    <row r="1012" spans="1:18" x14ac:dyDescent="0.25">
      <c r="A1012" s="37">
        <v>45253</v>
      </c>
      <c r="J1012" s="37">
        <v>45253</v>
      </c>
      <c r="R1012" s="37">
        <v>45253</v>
      </c>
    </row>
    <row r="1013" spans="1:18" x14ac:dyDescent="0.25">
      <c r="A1013" s="37">
        <v>45254</v>
      </c>
      <c r="J1013" s="37">
        <v>45254</v>
      </c>
      <c r="R1013" s="37">
        <v>45254</v>
      </c>
    </row>
    <row r="1014" spans="1:18" x14ac:dyDescent="0.25">
      <c r="A1014" s="37">
        <v>45255</v>
      </c>
      <c r="J1014" s="37">
        <v>45255</v>
      </c>
      <c r="R1014" s="37">
        <v>45255</v>
      </c>
    </row>
    <row r="1015" spans="1:18" x14ac:dyDescent="0.25">
      <c r="A1015" s="37">
        <v>45256</v>
      </c>
      <c r="J1015" s="37">
        <v>45256</v>
      </c>
      <c r="R1015" s="37">
        <v>45256</v>
      </c>
    </row>
    <row r="1016" spans="1:18" x14ac:dyDescent="0.25">
      <c r="A1016" s="37">
        <v>45257</v>
      </c>
      <c r="J1016" s="37">
        <v>45257</v>
      </c>
      <c r="R1016" s="37">
        <v>45257</v>
      </c>
    </row>
    <row r="1017" spans="1:18" x14ac:dyDescent="0.25">
      <c r="A1017" s="37">
        <v>45258</v>
      </c>
      <c r="J1017" s="37">
        <v>45258</v>
      </c>
      <c r="R1017" s="37">
        <v>45258</v>
      </c>
    </row>
    <row r="1018" spans="1:18" x14ac:dyDescent="0.25">
      <c r="A1018" s="37">
        <v>45259</v>
      </c>
      <c r="J1018" s="37">
        <v>45259</v>
      </c>
      <c r="R1018" s="37">
        <v>45259</v>
      </c>
    </row>
    <row r="1019" spans="1:18" x14ac:dyDescent="0.25">
      <c r="A1019" s="37">
        <v>45260</v>
      </c>
      <c r="J1019" s="37">
        <v>45260</v>
      </c>
      <c r="R1019" s="37">
        <v>45260</v>
      </c>
    </row>
    <row r="1020" spans="1:18" x14ac:dyDescent="0.25">
      <c r="A1020" s="37">
        <v>45261</v>
      </c>
      <c r="J1020" s="37">
        <v>45261</v>
      </c>
      <c r="R1020" s="37">
        <v>45261</v>
      </c>
    </row>
    <row r="1021" spans="1:18" x14ac:dyDescent="0.25">
      <c r="A1021" s="37">
        <v>45262</v>
      </c>
      <c r="J1021" s="37">
        <v>45262</v>
      </c>
      <c r="R1021" s="37">
        <v>45262</v>
      </c>
    </row>
    <row r="1022" spans="1:18" x14ac:dyDescent="0.25">
      <c r="A1022" s="37">
        <v>45263</v>
      </c>
      <c r="J1022" s="37">
        <v>45263</v>
      </c>
      <c r="R1022" s="37">
        <v>45263</v>
      </c>
    </row>
    <row r="1023" spans="1:18" x14ac:dyDescent="0.25">
      <c r="A1023" s="37">
        <v>45264</v>
      </c>
      <c r="J1023" s="37">
        <v>45264</v>
      </c>
      <c r="R1023" s="37">
        <v>45264</v>
      </c>
    </row>
    <row r="1024" spans="1:18" x14ac:dyDescent="0.25">
      <c r="A1024" s="37">
        <v>45265</v>
      </c>
      <c r="J1024" s="37">
        <v>45265</v>
      </c>
      <c r="R1024" s="37">
        <v>45265</v>
      </c>
    </row>
    <row r="1025" spans="1:18" x14ac:dyDescent="0.25">
      <c r="A1025" s="37">
        <v>45266</v>
      </c>
      <c r="J1025" s="37">
        <v>45266</v>
      </c>
      <c r="R1025" s="37">
        <v>45266</v>
      </c>
    </row>
    <row r="1026" spans="1:18" x14ac:dyDescent="0.25">
      <c r="A1026" s="37">
        <v>45267</v>
      </c>
      <c r="J1026" s="37">
        <v>45267</v>
      </c>
      <c r="R1026" s="37">
        <v>45267</v>
      </c>
    </row>
    <row r="1027" spans="1:18" x14ac:dyDescent="0.25">
      <c r="A1027" s="37">
        <v>45268</v>
      </c>
      <c r="J1027" s="37">
        <v>45268</v>
      </c>
      <c r="R1027" s="37">
        <v>45268</v>
      </c>
    </row>
    <row r="1028" spans="1:18" x14ac:dyDescent="0.25">
      <c r="A1028" s="37">
        <v>45269</v>
      </c>
      <c r="J1028" s="37">
        <v>45269</v>
      </c>
      <c r="R1028" s="37">
        <v>45269</v>
      </c>
    </row>
    <row r="1029" spans="1:18" x14ac:dyDescent="0.25">
      <c r="A1029" s="37">
        <v>45270</v>
      </c>
      <c r="J1029" s="37">
        <v>45270</v>
      </c>
      <c r="R1029" s="37">
        <v>45270</v>
      </c>
    </row>
    <row r="1030" spans="1:18" x14ac:dyDescent="0.25">
      <c r="A1030" s="37">
        <v>45271</v>
      </c>
      <c r="J1030" s="37">
        <v>45271</v>
      </c>
      <c r="R1030" s="37">
        <v>45271</v>
      </c>
    </row>
    <row r="1031" spans="1:18" x14ac:dyDescent="0.25">
      <c r="A1031" s="37">
        <v>45272</v>
      </c>
      <c r="J1031" s="37">
        <v>45272</v>
      </c>
      <c r="R1031" s="37">
        <v>45272</v>
      </c>
    </row>
    <row r="1032" spans="1:18" x14ac:dyDescent="0.25">
      <c r="A1032" s="37">
        <v>45273</v>
      </c>
      <c r="J1032" s="37">
        <v>45273</v>
      </c>
      <c r="R1032" s="37">
        <v>45273</v>
      </c>
    </row>
    <row r="1033" spans="1:18" x14ac:dyDescent="0.25">
      <c r="A1033" s="37">
        <v>45274</v>
      </c>
      <c r="J1033" s="37">
        <v>45274</v>
      </c>
      <c r="R1033" s="37">
        <v>45274</v>
      </c>
    </row>
    <row r="1034" spans="1:18" x14ac:dyDescent="0.25">
      <c r="A1034" s="37">
        <v>45275</v>
      </c>
      <c r="J1034" s="37">
        <v>45275</v>
      </c>
      <c r="R1034" s="37">
        <v>45275</v>
      </c>
    </row>
    <row r="1035" spans="1:18" x14ac:dyDescent="0.25">
      <c r="A1035" s="37">
        <v>45276</v>
      </c>
      <c r="J1035" s="37">
        <v>45276</v>
      </c>
      <c r="R1035" s="37">
        <v>45276</v>
      </c>
    </row>
    <row r="1036" spans="1:18" x14ac:dyDescent="0.25">
      <c r="A1036" s="37">
        <v>45277</v>
      </c>
      <c r="J1036" s="37">
        <v>45277</v>
      </c>
      <c r="R1036" s="37">
        <v>45277</v>
      </c>
    </row>
    <row r="1037" spans="1:18" x14ac:dyDescent="0.25">
      <c r="A1037" s="37">
        <v>45278</v>
      </c>
      <c r="J1037" s="37">
        <v>45278</v>
      </c>
      <c r="R1037" s="37">
        <v>45278</v>
      </c>
    </row>
    <row r="1038" spans="1:18" x14ac:dyDescent="0.25">
      <c r="A1038" s="37">
        <v>45279</v>
      </c>
      <c r="J1038" s="37">
        <v>45279</v>
      </c>
      <c r="R1038" s="37">
        <v>45279</v>
      </c>
    </row>
    <row r="1039" spans="1:18" x14ac:dyDescent="0.25">
      <c r="A1039" s="37">
        <v>45280</v>
      </c>
      <c r="J1039" s="37">
        <v>45280</v>
      </c>
      <c r="R1039" s="37">
        <v>45280</v>
      </c>
    </row>
    <row r="1040" spans="1:18" x14ac:dyDescent="0.25">
      <c r="A1040" s="37">
        <v>45281</v>
      </c>
      <c r="J1040" s="37">
        <v>45281</v>
      </c>
      <c r="R1040" s="37">
        <v>45281</v>
      </c>
    </row>
    <row r="1041" spans="1:18" x14ac:dyDescent="0.25">
      <c r="A1041" s="37">
        <v>45282</v>
      </c>
      <c r="J1041" s="37">
        <v>45282</v>
      </c>
      <c r="R1041" s="37">
        <v>45282</v>
      </c>
    </row>
    <row r="1042" spans="1:18" x14ac:dyDescent="0.25">
      <c r="A1042" s="37">
        <v>45283</v>
      </c>
      <c r="J1042" s="37">
        <v>45283</v>
      </c>
      <c r="R1042" s="37">
        <v>45283</v>
      </c>
    </row>
    <row r="1043" spans="1:18" x14ac:dyDescent="0.25">
      <c r="A1043" s="37">
        <v>45284</v>
      </c>
      <c r="J1043" s="37">
        <v>45284</v>
      </c>
      <c r="R1043" s="37">
        <v>45284</v>
      </c>
    </row>
    <row r="1044" spans="1:18" x14ac:dyDescent="0.25">
      <c r="A1044" s="37">
        <v>45285</v>
      </c>
      <c r="J1044" s="37">
        <v>45285</v>
      </c>
      <c r="R1044" s="37">
        <v>45285</v>
      </c>
    </row>
    <row r="1045" spans="1:18" x14ac:dyDescent="0.25">
      <c r="A1045" s="37">
        <v>45286</v>
      </c>
      <c r="J1045" s="37">
        <v>45286</v>
      </c>
      <c r="R1045" s="37">
        <v>45286</v>
      </c>
    </row>
    <row r="1046" spans="1:18" x14ac:dyDescent="0.25">
      <c r="A1046" s="37">
        <v>45287</v>
      </c>
      <c r="J1046" s="37">
        <v>45287</v>
      </c>
      <c r="R1046" s="37">
        <v>45287</v>
      </c>
    </row>
    <row r="1047" spans="1:18" x14ac:dyDescent="0.25">
      <c r="A1047" s="37">
        <v>45288</v>
      </c>
      <c r="J1047" s="37">
        <v>45288</v>
      </c>
      <c r="R1047" s="37">
        <v>45288</v>
      </c>
    </row>
    <row r="1048" spans="1:18" x14ac:dyDescent="0.25">
      <c r="A1048" s="37">
        <v>45289</v>
      </c>
      <c r="J1048" s="37">
        <v>45289</v>
      </c>
      <c r="R1048" s="37">
        <v>45289</v>
      </c>
    </row>
    <row r="1049" spans="1:18" x14ac:dyDescent="0.25">
      <c r="A1049" s="37">
        <v>45290</v>
      </c>
      <c r="J1049" s="37">
        <v>45290</v>
      </c>
      <c r="R1049" s="37">
        <v>45290</v>
      </c>
    </row>
    <row r="1050" spans="1:18" x14ac:dyDescent="0.25">
      <c r="A1050" s="37">
        <v>45291</v>
      </c>
      <c r="J1050" s="37">
        <v>45291</v>
      </c>
      <c r="R1050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G23"/>
  <sheetViews>
    <sheetView zoomScaleNormal="100" workbookViewId="0">
      <selection activeCell="G17" sqref="G17"/>
    </sheetView>
  </sheetViews>
  <sheetFormatPr defaultColWidth="9" defaultRowHeight="15" x14ac:dyDescent="0.25"/>
  <cols>
    <col min="1" max="1" width="7" style="8" bestFit="1" customWidth="1"/>
    <col min="2" max="2" width="9" style="3"/>
    <col min="3" max="3" width="19.5703125" style="3" bestFit="1" customWidth="1"/>
    <col min="4" max="4" width="11.85546875" style="3" bestFit="1" customWidth="1"/>
    <col min="5" max="5" width="9.85546875" style="3" bestFit="1" customWidth="1"/>
    <col min="6" max="6" width="10.140625" style="3" bestFit="1" customWidth="1"/>
    <col min="7" max="16384" width="9" style="3"/>
  </cols>
  <sheetData>
    <row r="1" spans="1:6" ht="15.75" thickBot="1" x14ac:dyDescent="0.3">
      <c r="A1" s="7" t="s">
        <v>27</v>
      </c>
      <c r="C1" s="6" t="s">
        <v>23</v>
      </c>
      <c r="D1" s="4">
        <v>820</v>
      </c>
      <c r="F1" s="52"/>
    </row>
    <row r="2" spans="1:6" x14ac:dyDescent="0.25">
      <c r="A2" s="8">
        <v>28.57</v>
      </c>
      <c r="C2" s="6" t="s">
        <v>24</v>
      </c>
      <c r="D2" s="4">
        <v>102.55</v>
      </c>
      <c r="F2" s="52"/>
    </row>
    <row r="3" spans="1:6" x14ac:dyDescent="0.25">
      <c r="A3" s="8">
        <v>162.82</v>
      </c>
      <c r="C3" s="6" t="s">
        <v>25</v>
      </c>
      <c r="D3" s="4">
        <v>0</v>
      </c>
    </row>
    <row r="4" spans="1:6" x14ac:dyDescent="0.25">
      <c r="A4" s="8">
        <v>45.28</v>
      </c>
      <c r="C4" s="6" t="s">
        <v>26</v>
      </c>
      <c r="D4" s="4">
        <v>56.91</v>
      </c>
    </row>
    <row r="5" spans="1:6" x14ac:dyDescent="0.25">
      <c r="A5" s="8">
        <v>27.99</v>
      </c>
      <c r="C5" s="6" t="s">
        <v>28</v>
      </c>
      <c r="D5" s="4">
        <f>SUM(A:A)-D4</f>
        <v>660.7700000000001</v>
      </c>
      <c r="E5" s="6" t="s">
        <v>30</v>
      </c>
      <c r="F5" s="28">
        <f ca="1">D5/D8</f>
        <v>60.070000000000007</v>
      </c>
    </row>
    <row r="6" spans="1:6" x14ac:dyDescent="0.25">
      <c r="A6" s="8">
        <v>53.54</v>
      </c>
      <c r="C6" s="6" t="s">
        <v>29</v>
      </c>
      <c r="D6" s="4">
        <f>SUM(D1:D5)</f>
        <v>1640.23</v>
      </c>
      <c r="E6" s="6" t="s">
        <v>30</v>
      </c>
      <c r="F6" s="4">
        <f ca="1">D6/D8</f>
        <v>149.11181818181819</v>
      </c>
    </row>
    <row r="7" spans="1:6" x14ac:dyDescent="0.25">
      <c r="A7" s="8">
        <v>57.33</v>
      </c>
    </row>
    <row r="8" spans="1:6" x14ac:dyDescent="0.25">
      <c r="A8" s="8">
        <v>33.840000000000003</v>
      </c>
      <c r="C8" s="6" t="s">
        <v>31</v>
      </c>
      <c r="D8" s="5">
        <f ca="1">DAY(TODAY())</f>
        <v>11</v>
      </c>
      <c r="F8" s="52"/>
    </row>
    <row r="9" spans="1:6" x14ac:dyDescent="0.25">
      <c r="A9" s="8">
        <v>53.54</v>
      </c>
      <c r="F9" s="52"/>
    </row>
    <row r="10" spans="1:6" x14ac:dyDescent="0.25">
      <c r="A10" s="8">
        <v>97.93</v>
      </c>
      <c r="C10" s="6" t="s">
        <v>32</v>
      </c>
      <c r="D10" s="72">
        <f>1991.72*26/12</f>
        <v>4315.3933333333334</v>
      </c>
      <c r="F10" s="52"/>
    </row>
    <row r="11" spans="1:6" x14ac:dyDescent="0.25">
      <c r="A11" s="8">
        <v>23</v>
      </c>
      <c r="C11" s="6" t="s">
        <v>33</v>
      </c>
      <c r="D11" s="73">
        <f>D10-D6</f>
        <v>2675.1633333333334</v>
      </c>
    </row>
    <row r="12" spans="1:6" x14ac:dyDescent="0.25">
      <c r="A12" s="8">
        <v>104.9</v>
      </c>
      <c r="C12" s="6" t="s">
        <v>34</v>
      </c>
      <c r="D12" s="73">
        <f>D11*12</f>
        <v>32101.96</v>
      </c>
    </row>
    <row r="13" spans="1:6" x14ac:dyDescent="0.25">
      <c r="A13" s="8">
        <v>28.94</v>
      </c>
      <c r="F13" s="52"/>
    </row>
    <row r="14" spans="1:6" x14ac:dyDescent="0.25">
      <c r="D14" s="9"/>
    </row>
    <row r="16" spans="1:6" x14ac:dyDescent="0.25">
      <c r="D16" s="37"/>
      <c r="E16" s="52"/>
    </row>
    <row r="17" spans="6:7" x14ac:dyDescent="0.25">
      <c r="G17" s="3" t="s">
        <v>91</v>
      </c>
    </row>
    <row r="19" spans="6:7" x14ac:dyDescent="0.25">
      <c r="F19" s="65"/>
    </row>
    <row r="20" spans="6:7" x14ac:dyDescent="0.25">
      <c r="F20" s="65"/>
    </row>
    <row r="21" spans="6:7" x14ac:dyDescent="0.25">
      <c r="F21" s="65"/>
    </row>
    <row r="22" spans="6:7" x14ac:dyDescent="0.25">
      <c r="F22" s="65"/>
    </row>
    <row r="23" spans="6:7" x14ac:dyDescent="0.2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Q27" sqref="Q27"/>
    </sheetView>
  </sheetViews>
  <sheetFormatPr defaultColWidth="9" defaultRowHeight="15" x14ac:dyDescent="0.25"/>
  <cols>
    <col min="1" max="1" width="6.85546875" style="1" bestFit="1" customWidth="1"/>
    <col min="2" max="2" width="10.42578125" style="1" bestFit="1" customWidth="1"/>
    <col min="3" max="3" width="7" style="1" bestFit="1" customWidth="1"/>
    <col min="4" max="4" width="12.140625" style="1" bestFit="1" customWidth="1"/>
    <col min="5" max="5" width="9" style="1" bestFit="1" customWidth="1"/>
    <col min="6" max="6" width="13.140625" style="1" bestFit="1" customWidth="1"/>
    <col min="7" max="8" width="9" style="1"/>
    <col min="9" max="9" width="13.140625" style="1" bestFit="1" customWidth="1"/>
    <col min="10" max="16384" width="9" style="1"/>
  </cols>
  <sheetData>
    <row r="1" spans="1:9" ht="15.75" thickBot="1" x14ac:dyDescent="0.3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2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2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2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25">
      <c r="A5" s="78" t="s">
        <v>82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25">
      <c r="A6" s="78" t="s">
        <v>83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25">
      <c r="A7" s="78" t="s">
        <v>84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25">
      <c r="A8" s="78" t="s">
        <v>85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25">
      <c r="A9" s="78" t="s">
        <v>86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25">
      <c r="A10" s="32" t="s">
        <v>87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2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2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2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K14" sqref="K14"/>
    </sheetView>
  </sheetViews>
  <sheetFormatPr defaultRowHeight="15" x14ac:dyDescent="0.25"/>
  <cols>
    <col min="1" max="1" width="32.5703125" bestFit="1" customWidth="1"/>
    <col min="2" max="2" width="10.7109375" bestFit="1" customWidth="1"/>
    <col min="3" max="3" width="12" bestFit="1" customWidth="1"/>
    <col min="4" max="4" width="10.42578125" bestFit="1" customWidth="1"/>
  </cols>
  <sheetData>
    <row r="1" spans="1:4" x14ac:dyDescent="0.25">
      <c r="A1" t="s">
        <v>72</v>
      </c>
      <c r="B1" t="s">
        <v>73</v>
      </c>
      <c r="C1" t="s">
        <v>74</v>
      </c>
      <c r="D1" t="s">
        <v>75</v>
      </c>
    </row>
    <row r="2" spans="1:4" x14ac:dyDescent="0.25">
      <c r="A2" s="92">
        <v>44791</v>
      </c>
      <c r="B2" s="92">
        <v>44799</v>
      </c>
      <c r="C2">
        <v>221.77</v>
      </c>
      <c r="D2">
        <v>20.11</v>
      </c>
    </row>
    <row r="3" spans="1:4" x14ac:dyDescent="0.25">
      <c r="A3" s="92">
        <v>44805</v>
      </c>
      <c r="B3" s="92">
        <v>44813</v>
      </c>
      <c r="C3">
        <v>221.77</v>
      </c>
      <c r="D3">
        <v>25.86</v>
      </c>
    </row>
    <row r="4" spans="1:4" x14ac:dyDescent="0.25">
      <c r="A4" s="92">
        <v>44819</v>
      </c>
      <c r="B4" s="92">
        <v>44827</v>
      </c>
      <c r="C4">
        <v>221.77</v>
      </c>
      <c r="D4">
        <v>31.61</v>
      </c>
    </row>
    <row r="5" spans="1:4" x14ac:dyDescent="0.25">
      <c r="A5" s="92">
        <v>44833</v>
      </c>
      <c r="B5" s="92">
        <v>44841</v>
      </c>
      <c r="C5">
        <v>221.77</v>
      </c>
      <c r="D5">
        <v>37.36</v>
      </c>
    </row>
    <row r="6" spans="1:4" x14ac:dyDescent="0.25">
      <c r="A6" s="92">
        <v>44847</v>
      </c>
      <c r="B6" s="92">
        <v>44855</v>
      </c>
      <c r="C6">
        <v>221.77</v>
      </c>
      <c r="D6">
        <v>43.11</v>
      </c>
    </row>
    <row r="7" spans="1:4" x14ac:dyDescent="0.25">
      <c r="A7" s="92">
        <v>44861</v>
      </c>
      <c r="B7" s="92">
        <v>44869</v>
      </c>
      <c r="C7">
        <v>221.77</v>
      </c>
      <c r="D7">
        <v>48.86</v>
      </c>
    </row>
    <row r="8" spans="1:4" x14ac:dyDescent="0.25">
      <c r="A8" s="92">
        <v>44875</v>
      </c>
      <c r="B8" s="92">
        <v>44883</v>
      </c>
      <c r="C8">
        <v>221.77</v>
      </c>
      <c r="D8">
        <v>54.61</v>
      </c>
    </row>
    <row r="9" spans="1:4" x14ac:dyDescent="0.25">
      <c r="A9" s="92">
        <v>44889</v>
      </c>
      <c r="B9" s="92">
        <v>44897</v>
      </c>
      <c r="C9">
        <v>221.77</v>
      </c>
      <c r="D9">
        <v>60.36</v>
      </c>
    </row>
    <row r="10" spans="1:4" x14ac:dyDescent="0.25">
      <c r="A10" s="92">
        <v>44903</v>
      </c>
      <c r="B10" s="92">
        <v>44911</v>
      </c>
      <c r="C10">
        <v>221.77</v>
      </c>
      <c r="D10">
        <v>66.11</v>
      </c>
    </row>
    <row r="11" spans="1:4" x14ac:dyDescent="0.25">
      <c r="A11" s="92">
        <v>44917</v>
      </c>
      <c r="B11" s="92">
        <v>44925</v>
      </c>
      <c r="C11">
        <v>221.77</v>
      </c>
      <c r="D11">
        <v>71.86</v>
      </c>
    </row>
    <row r="12" spans="1:4" x14ac:dyDescent="0.25">
      <c r="A12" s="92">
        <v>44931</v>
      </c>
      <c r="B12" s="92">
        <v>44939</v>
      </c>
      <c r="C12">
        <v>221.77</v>
      </c>
      <c r="D12">
        <v>77.61</v>
      </c>
    </row>
    <row r="13" spans="1:4" x14ac:dyDescent="0.25">
      <c r="C13">
        <f>C12/7.5</f>
        <v>29.569333333333336</v>
      </c>
      <c r="D13">
        <f>D12/7.5</f>
        <v>10.348000000000001</v>
      </c>
    </row>
    <row r="14" spans="1:4" x14ac:dyDescent="0.25">
      <c r="C14">
        <v>29</v>
      </c>
      <c r="D14">
        <v>7</v>
      </c>
    </row>
    <row r="21" spans="1:3" x14ac:dyDescent="0.2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2023-10-11T17:34:49Z</dcterms:modified>
</cp:coreProperties>
</file>