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F9B66175-6928-443D-9798-BABDC77C8CAE}" xr6:coauthVersionLast="47" xr6:coauthVersionMax="47" xr10:uidLastSave="{00000000-0000-0000-0000-000000000000}"/>
  <bookViews>
    <workbookView xWindow="-120" yWindow="-120" windowWidth="29040" windowHeight="15720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44" i="9" l="1"/>
  <c r="W944" i="9"/>
  <c r="U944" i="9"/>
  <c r="T944" i="9"/>
  <c r="V944" i="9" s="1"/>
  <c r="P944" i="9"/>
  <c r="O944" i="9"/>
  <c r="N944" i="9"/>
  <c r="M944" i="9"/>
  <c r="H944" i="9"/>
  <c r="G944" i="9"/>
  <c r="F944" i="9"/>
  <c r="E944" i="9"/>
  <c r="X943" i="9"/>
  <c r="W943" i="9"/>
  <c r="U943" i="9"/>
  <c r="T943" i="9"/>
  <c r="V943" i="9" s="1"/>
  <c r="H943" i="9"/>
  <c r="G943" i="9"/>
  <c r="E943" i="9"/>
  <c r="D943" i="9"/>
  <c r="F943" i="9" s="1"/>
  <c r="C943" i="9"/>
  <c r="S944" i="9"/>
  <c r="S943" i="9"/>
  <c r="P943" i="9"/>
  <c r="O943" i="9"/>
  <c r="N943" i="9"/>
  <c r="M943" i="9"/>
  <c r="D57" i="11"/>
  <c r="E57" i="11" s="1"/>
  <c r="C57" i="11"/>
  <c r="E938" i="9"/>
  <c r="F938" i="9"/>
  <c r="G938" i="9"/>
  <c r="H938" i="9"/>
  <c r="T942" i="9"/>
  <c r="T941" i="9"/>
  <c r="V941" i="9" s="1"/>
  <c r="T940" i="9"/>
  <c r="W939" i="9"/>
  <c r="T939" i="9"/>
  <c r="V939" i="9" s="1"/>
  <c r="T938" i="9"/>
  <c r="V938" i="9" s="1"/>
  <c r="S942" i="9"/>
  <c r="W942" i="9" s="1"/>
  <c r="AB48" i="9" s="1"/>
  <c r="S941" i="9"/>
  <c r="X941" i="9" s="1"/>
  <c r="S940" i="9"/>
  <c r="X940" i="9" s="1"/>
  <c r="S939" i="9"/>
  <c r="X939" i="9" s="1"/>
  <c r="P942" i="9"/>
  <c r="O942" i="9"/>
  <c r="N942" i="9"/>
  <c r="M942" i="9"/>
  <c r="P941" i="9"/>
  <c r="O941" i="9"/>
  <c r="N941" i="9"/>
  <c r="M941" i="9"/>
  <c r="P940" i="9"/>
  <c r="O940" i="9"/>
  <c r="N940" i="9"/>
  <c r="M940" i="9"/>
  <c r="P939" i="9"/>
  <c r="O939" i="9"/>
  <c r="N939" i="9"/>
  <c r="M939" i="9"/>
  <c r="H942" i="9"/>
  <c r="G942" i="9"/>
  <c r="F942" i="9"/>
  <c r="E942" i="9"/>
  <c r="U942" i="9" s="1"/>
  <c r="H941" i="9"/>
  <c r="G941" i="9"/>
  <c r="F941" i="9"/>
  <c r="E941" i="9"/>
  <c r="U941" i="9" s="1"/>
  <c r="H940" i="9"/>
  <c r="G940" i="9"/>
  <c r="F940" i="9"/>
  <c r="E940" i="9"/>
  <c r="U940" i="9" s="1"/>
  <c r="H939" i="9"/>
  <c r="G939" i="9"/>
  <c r="F939" i="9"/>
  <c r="E939" i="9"/>
  <c r="U939" i="9" s="1"/>
  <c r="P938" i="9"/>
  <c r="O938" i="9"/>
  <c r="N938" i="9"/>
  <c r="M938" i="9"/>
  <c r="U938" i="9" s="1"/>
  <c r="S938" i="9"/>
  <c r="T937" i="9"/>
  <c r="S937" i="9"/>
  <c r="X938" i="9" s="1"/>
  <c r="P937" i="9"/>
  <c r="O937" i="9"/>
  <c r="N937" i="9"/>
  <c r="M937" i="9"/>
  <c r="H937" i="9"/>
  <c r="G937" i="9"/>
  <c r="F937" i="9"/>
  <c r="E937" i="9"/>
  <c r="U937" i="9" s="1"/>
  <c r="W936" i="9"/>
  <c r="T936" i="9"/>
  <c r="P936" i="9"/>
  <c r="O936" i="9"/>
  <c r="N936" i="9"/>
  <c r="M936" i="9"/>
  <c r="U936" i="9" s="1"/>
  <c r="H936" i="9"/>
  <c r="G936" i="9"/>
  <c r="F936" i="9"/>
  <c r="E936" i="9"/>
  <c r="S936" i="9"/>
  <c r="X936" i="9" s="1"/>
  <c r="T935" i="9"/>
  <c r="P935" i="9"/>
  <c r="O935" i="9"/>
  <c r="N935" i="9"/>
  <c r="M935" i="9"/>
  <c r="H935" i="9"/>
  <c r="G935" i="9"/>
  <c r="F935" i="9"/>
  <c r="E935" i="9"/>
  <c r="S935" i="9"/>
  <c r="T934" i="9"/>
  <c r="P934" i="9"/>
  <c r="O934" i="9"/>
  <c r="N934" i="9"/>
  <c r="M934" i="9"/>
  <c r="H934" i="9"/>
  <c r="G934" i="9"/>
  <c r="F934" i="9"/>
  <c r="E934" i="9"/>
  <c r="U934" i="9" s="1"/>
  <c r="S934" i="9"/>
  <c r="T933" i="9"/>
  <c r="P933" i="9"/>
  <c r="O933" i="9"/>
  <c r="N933" i="9"/>
  <c r="M933" i="9"/>
  <c r="H933" i="9"/>
  <c r="G933" i="9"/>
  <c r="F933" i="9"/>
  <c r="E933" i="9"/>
  <c r="U933" i="9" s="1"/>
  <c r="S933" i="9"/>
  <c r="T932" i="9"/>
  <c r="P932" i="9"/>
  <c r="O932" i="9"/>
  <c r="N932" i="9"/>
  <c r="M932" i="9"/>
  <c r="U932" i="9" s="1"/>
  <c r="H932" i="9"/>
  <c r="G932" i="9"/>
  <c r="F932" i="9"/>
  <c r="E932" i="9"/>
  <c r="S932" i="9"/>
  <c r="V932" i="9" s="1"/>
  <c r="AB49" i="9"/>
  <c r="E930" i="9"/>
  <c r="F930" i="9"/>
  <c r="G930" i="9"/>
  <c r="H930" i="9"/>
  <c r="C929" i="9"/>
  <c r="D929" i="9"/>
  <c r="E929" i="9" s="1"/>
  <c r="F929" i="9"/>
  <c r="G929" i="9"/>
  <c r="H929" i="9"/>
  <c r="T931" i="9"/>
  <c r="P931" i="9"/>
  <c r="O931" i="9"/>
  <c r="N931" i="9"/>
  <c r="M931" i="9"/>
  <c r="H931" i="9"/>
  <c r="G931" i="9"/>
  <c r="F931" i="9"/>
  <c r="E931" i="9"/>
  <c r="S931" i="9"/>
  <c r="X932" i="9" s="1"/>
  <c r="P930" i="9"/>
  <c r="O930" i="9"/>
  <c r="N930" i="9"/>
  <c r="M930" i="9"/>
  <c r="S930" i="9"/>
  <c r="P929" i="9"/>
  <c r="O929" i="9"/>
  <c r="N929" i="9"/>
  <c r="M929" i="9"/>
  <c r="S929" i="9"/>
  <c r="T928" i="9"/>
  <c r="P928" i="9"/>
  <c r="O928" i="9"/>
  <c r="N928" i="9"/>
  <c r="M928" i="9"/>
  <c r="H928" i="9"/>
  <c r="G928" i="9"/>
  <c r="F928" i="9"/>
  <c r="E928" i="9"/>
  <c r="S928" i="9"/>
  <c r="W928" i="9" s="1"/>
  <c r="T927" i="9"/>
  <c r="T926" i="9"/>
  <c r="P927" i="9"/>
  <c r="O927" i="9"/>
  <c r="N927" i="9"/>
  <c r="M927" i="9"/>
  <c r="P926" i="9"/>
  <c r="O926" i="9"/>
  <c r="N926" i="9"/>
  <c r="M926" i="9"/>
  <c r="H927" i="9"/>
  <c r="G927" i="9"/>
  <c r="F927" i="9"/>
  <c r="E927" i="9"/>
  <c r="U927" i="9" s="1"/>
  <c r="H926" i="9"/>
  <c r="G926" i="9"/>
  <c r="F926" i="9"/>
  <c r="E926" i="9"/>
  <c r="S927" i="9"/>
  <c r="S926" i="9"/>
  <c r="D152" i="7"/>
  <c r="C152" i="7"/>
  <c r="C151" i="7"/>
  <c r="D151" i="7" s="1"/>
  <c r="C150" i="7"/>
  <c r="D150" i="7" s="1"/>
  <c r="T925" i="9"/>
  <c r="P925" i="9"/>
  <c r="O925" i="9"/>
  <c r="N925" i="9"/>
  <c r="M925" i="9"/>
  <c r="H925" i="9"/>
  <c r="G925" i="9"/>
  <c r="F925" i="9"/>
  <c r="E925" i="9"/>
  <c r="S925" i="9"/>
  <c r="T924" i="9"/>
  <c r="T923" i="9"/>
  <c r="P924" i="9"/>
  <c r="O924" i="9"/>
  <c r="N924" i="9"/>
  <c r="M924" i="9"/>
  <c r="P923" i="9"/>
  <c r="O923" i="9"/>
  <c r="N923" i="9"/>
  <c r="M923" i="9"/>
  <c r="H924" i="9"/>
  <c r="G924" i="9"/>
  <c r="F924" i="9"/>
  <c r="E924" i="9"/>
  <c r="U924" i="9" s="1"/>
  <c r="H923" i="9"/>
  <c r="G923" i="9"/>
  <c r="F923" i="9"/>
  <c r="E923" i="9"/>
  <c r="U923" i="9" s="1"/>
  <c r="S924" i="9"/>
  <c r="S923" i="9"/>
  <c r="T922" i="9"/>
  <c r="S922" i="9"/>
  <c r="W923" i="9" s="1"/>
  <c r="P922" i="9"/>
  <c r="O922" i="9"/>
  <c r="N922" i="9"/>
  <c r="M922" i="9"/>
  <c r="M921" i="9"/>
  <c r="N921" i="9"/>
  <c r="O921" i="9"/>
  <c r="P921" i="9"/>
  <c r="H922" i="9"/>
  <c r="G922" i="9"/>
  <c r="F922" i="9"/>
  <c r="E922" i="9"/>
  <c r="U922" i="9" s="1"/>
  <c r="H921" i="9"/>
  <c r="G921" i="9"/>
  <c r="D921" i="9"/>
  <c r="F921" i="9" s="1"/>
  <c r="C921" i="9"/>
  <c r="S921" i="9"/>
  <c r="X921" i="9" s="1"/>
  <c r="T920" i="9"/>
  <c r="T919" i="9"/>
  <c r="T918" i="9"/>
  <c r="S920" i="9"/>
  <c r="S919" i="9"/>
  <c r="P920" i="9"/>
  <c r="O920" i="9"/>
  <c r="N920" i="9"/>
  <c r="M920" i="9"/>
  <c r="P919" i="9"/>
  <c r="O919" i="9"/>
  <c r="N919" i="9"/>
  <c r="M919" i="9"/>
  <c r="H920" i="9"/>
  <c r="G920" i="9"/>
  <c r="F920" i="9"/>
  <c r="E920" i="9"/>
  <c r="U920" i="9" s="1"/>
  <c r="H919" i="9"/>
  <c r="G919" i="9"/>
  <c r="F919" i="9"/>
  <c r="E919" i="9"/>
  <c r="P918" i="9"/>
  <c r="O918" i="9"/>
  <c r="N918" i="9"/>
  <c r="M918" i="9"/>
  <c r="H918" i="9"/>
  <c r="G918" i="9"/>
  <c r="F918" i="9"/>
  <c r="E918" i="9"/>
  <c r="S918" i="9"/>
  <c r="D56" i="11"/>
  <c r="E56" i="11" s="1"/>
  <c r="C56" i="11"/>
  <c r="T917" i="9"/>
  <c r="P917" i="9"/>
  <c r="O917" i="9"/>
  <c r="N917" i="9"/>
  <c r="M917" i="9"/>
  <c r="H917" i="9"/>
  <c r="G917" i="9"/>
  <c r="F917" i="9"/>
  <c r="E917" i="9"/>
  <c r="S917" i="9"/>
  <c r="T916" i="9"/>
  <c r="P916" i="9"/>
  <c r="O916" i="9"/>
  <c r="N916" i="9"/>
  <c r="M916" i="9"/>
  <c r="H916" i="9"/>
  <c r="G916" i="9"/>
  <c r="F916" i="9"/>
  <c r="E916" i="9"/>
  <c r="S916" i="9"/>
  <c r="T915" i="9"/>
  <c r="P915" i="9"/>
  <c r="O915" i="9"/>
  <c r="N915" i="9"/>
  <c r="M915" i="9"/>
  <c r="H915" i="9"/>
  <c r="G915" i="9"/>
  <c r="F915" i="9"/>
  <c r="E915" i="9"/>
  <c r="S915" i="9"/>
  <c r="T914" i="9"/>
  <c r="P914" i="9"/>
  <c r="O914" i="9"/>
  <c r="N914" i="9"/>
  <c r="M914" i="9"/>
  <c r="H914" i="9"/>
  <c r="G914" i="9"/>
  <c r="F914" i="9"/>
  <c r="E914" i="9"/>
  <c r="S914" i="9"/>
  <c r="T913" i="9"/>
  <c r="P913" i="9"/>
  <c r="O913" i="9"/>
  <c r="N913" i="9"/>
  <c r="M913" i="9"/>
  <c r="H913" i="9"/>
  <c r="G913" i="9"/>
  <c r="F913" i="9"/>
  <c r="E913" i="9"/>
  <c r="S913" i="9"/>
  <c r="T912" i="9"/>
  <c r="P912" i="9"/>
  <c r="O912" i="9"/>
  <c r="N912" i="9"/>
  <c r="M912" i="9"/>
  <c r="H912" i="9"/>
  <c r="G912" i="9"/>
  <c r="F912" i="9"/>
  <c r="E912" i="9"/>
  <c r="S912" i="9"/>
  <c r="T911" i="9"/>
  <c r="S911" i="9"/>
  <c r="P911" i="9"/>
  <c r="O911" i="9"/>
  <c r="N911" i="9"/>
  <c r="M911" i="9"/>
  <c r="P910" i="9"/>
  <c r="O910" i="9"/>
  <c r="N910" i="9"/>
  <c r="M910" i="9"/>
  <c r="H911" i="9"/>
  <c r="G911" i="9"/>
  <c r="F911" i="9"/>
  <c r="E911" i="9"/>
  <c r="T910" i="9"/>
  <c r="H909" i="9"/>
  <c r="G909" i="9"/>
  <c r="D909" i="9"/>
  <c r="E909" i="9" s="1"/>
  <c r="C909" i="9"/>
  <c r="S910" i="9"/>
  <c r="H910" i="9"/>
  <c r="G910" i="9"/>
  <c r="F910" i="9"/>
  <c r="E910" i="9"/>
  <c r="P909" i="9"/>
  <c r="O909" i="9"/>
  <c r="N909" i="9"/>
  <c r="M909" i="9"/>
  <c r="S909" i="9"/>
  <c r="T908" i="9"/>
  <c r="P908" i="9"/>
  <c r="O908" i="9"/>
  <c r="N908" i="9"/>
  <c r="M908" i="9"/>
  <c r="E908" i="9"/>
  <c r="F908" i="9"/>
  <c r="G908" i="9"/>
  <c r="H908" i="9"/>
  <c r="S899" i="9"/>
  <c r="D899" i="9"/>
  <c r="T899" i="9" s="1"/>
  <c r="C899" i="9"/>
  <c r="S908" i="9"/>
  <c r="T907" i="9"/>
  <c r="P907" i="9"/>
  <c r="O907" i="9"/>
  <c r="N907" i="9"/>
  <c r="M907" i="9"/>
  <c r="H907" i="9"/>
  <c r="G907" i="9"/>
  <c r="F907" i="9"/>
  <c r="E907" i="9"/>
  <c r="S907" i="9"/>
  <c r="T906" i="9"/>
  <c r="P906" i="9"/>
  <c r="O906" i="9"/>
  <c r="N906" i="9"/>
  <c r="M906" i="9"/>
  <c r="H906" i="9"/>
  <c r="G906" i="9"/>
  <c r="F906" i="9"/>
  <c r="E906" i="9"/>
  <c r="S906" i="9"/>
  <c r="T905" i="9"/>
  <c r="S905" i="9"/>
  <c r="P905" i="9"/>
  <c r="O905" i="9"/>
  <c r="N905" i="9"/>
  <c r="M905" i="9"/>
  <c r="H905" i="9"/>
  <c r="G905" i="9"/>
  <c r="F905" i="9"/>
  <c r="E905" i="9"/>
  <c r="T904" i="9"/>
  <c r="T903" i="9"/>
  <c r="P904" i="9"/>
  <c r="O904" i="9"/>
  <c r="N904" i="9"/>
  <c r="M904" i="9"/>
  <c r="P903" i="9"/>
  <c r="O903" i="9"/>
  <c r="N903" i="9"/>
  <c r="M903" i="9"/>
  <c r="H904" i="9"/>
  <c r="G904" i="9"/>
  <c r="F904" i="9"/>
  <c r="E904" i="9"/>
  <c r="U904" i="9" s="1"/>
  <c r="H903" i="9"/>
  <c r="G903" i="9"/>
  <c r="F903" i="9"/>
  <c r="E903" i="9"/>
  <c r="U903" i="9" s="1"/>
  <c r="S904" i="9"/>
  <c r="S903" i="9"/>
  <c r="T902" i="9"/>
  <c r="P902" i="9"/>
  <c r="O902" i="9"/>
  <c r="N902" i="9"/>
  <c r="M902" i="9"/>
  <c r="H902" i="9"/>
  <c r="G902" i="9"/>
  <c r="F902" i="9"/>
  <c r="E902" i="9"/>
  <c r="S902" i="9"/>
  <c r="T901" i="9"/>
  <c r="T900" i="9"/>
  <c r="S901" i="9"/>
  <c r="S900" i="9"/>
  <c r="H901" i="9"/>
  <c r="G901" i="9"/>
  <c r="F901" i="9"/>
  <c r="E901" i="9"/>
  <c r="H900" i="9"/>
  <c r="G900" i="9"/>
  <c r="F900" i="9"/>
  <c r="E900" i="9"/>
  <c r="H899" i="9"/>
  <c r="G899" i="9"/>
  <c r="P901" i="9"/>
  <c r="O901" i="9"/>
  <c r="N901" i="9"/>
  <c r="M901" i="9"/>
  <c r="P900" i="9"/>
  <c r="O900" i="9"/>
  <c r="N900" i="9"/>
  <c r="M900" i="9"/>
  <c r="P899" i="9"/>
  <c r="O899" i="9"/>
  <c r="N899" i="9"/>
  <c r="M899" i="9"/>
  <c r="T898" i="9"/>
  <c r="S898" i="9"/>
  <c r="P898" i="9"/>
  <c r="O898" i="9"/>
  <c r="N898" i="9"/>
  <c r="M898" i="9"/>
  <c r="H898" i="9"/>
  <c r="G898" i="9"/>
  <c r="F898" i="9"/>
  <c r="E898" i="9"/>
  <c r="T897" i="9"/>
  <c r="P897" i="9"/>
  <c r="O897" i="9"/>
  <c r="N897" i="9"/>
  <c r="M897" i="9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S896" i="9"/>
  <c r="T895" i="9"/>
  <c r="P895" i="9"/>
  <c r="O895" i="9"/>
  <c r="N895" i="9"/>
  <c r="M895" i="9"/>
  <c r="H895" i="9"/>
  <c r="G895" i="9"/>
  <c r="F895" i="9"/>
  <c r="E895" i="9"/>
  <c r="S895" i="9"/>
  <c r="T894" i="9"/>
  <c r="P894" i="9"/>
  <c r="O894" i="9"/>
  <c r="N894" i="9"/>
  <c r="M894" i="9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S893" i="9"/>
  <c r="D149" i="7"/>
  <c r="C149" i="7"/>
  <c r="T892" i="9"/>
  <c r="P892" i="9"/>
  <c r="O892" i="9"/>
  <c r="N892" i="9"/>
  <c r="M892" i="9"/>
  <c r="H892" i="9"/>
  <c r="G892" i="9"/>
  <c r="F892" i="9"/>
  <c r="E892" i="9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S874" i="9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942" i="9" l="1"/>
  <c r="X926" i="9"/>
  <c r="W941" i="9"/>
  <c r="V940" i="9"/>
  <c r="W938" i="9"/>
  <c r="W940" i="9"/>
  <c r="V942" i="9"/>
  <c r="X933" i="9"/>
  <c r="V936" i="9"/>
  <c r="V933" i="9"/>
  <c r="X934" i="9"/>
  <c r="W925" i="9"/>
  <c r="X937" i="9"/>
  <c r="X935" i="9"/>
  <c r="U935" i="9"/>
  <c r="V937" i="9"/>
  <c r="W937" i="9"/>
  <c r="V934" i="9"/>
  <c r="W934" i="9"/>
  <c r="X917" i="9"/>
  <c r="W933" i="9"/>
  <c r="V935" i="9"/>
  <c r="W935" i="9"/>
  <c r="X927" i="9"/>
  <c r="X923" i="9"/>
  <c r="X929" i="9"/>
  <c r="W932" i="9"/>
  <c r="V928" i="9"/>
  <c r="X928" i="9"/>
  <c r="T921" i="9"/>
  <c r="V921" i="9" s="1"/>
  <c r="U926" i="9"/>
  <c r="V922" i="9"/>
  <c r="X924" i="9"/>
  <c r="V927" i="9"/>
  <c r="U931" i="9"/>
  <c r="V931" i="9"/>
  <c r="V925" i="9"/>
  <c r="W926" i="9"/>
  <c r="U902" i="9"/>
  <c r="V923" i="9"/>
  <c r="W927" i="9"/>
  <c r="W931" i="9"/>
  <c r="X930" i="9"/>
  <c r="X931" i="9"/>
  <c r="W930" i="9"/>
  <c r="V924" i="9"/>
  <c r="W921" i="9"/>
  <c r="U929" i="9"/>
  <c r="X925" i="9"/>
  <c r="X918" i="9"/>
  <c r="U925" i="9"/>
  <c r="U928" i="9"/>
  <c r="W929" i="9"/>
  <c r="U911" i="9"/>
  <c r="W916" i="9"/>
  <c r="V926" i="9"/>
  <c r="T929" i="9"/>
  <c r="V929" i="9" s="1"/>
  <c r="T930" i="9"/>
  <c r="V930" i="9" s="1"/>
  <c r="U930" i="9"/>
  <c r="X922" i="9"/>
  <c r="X919" i="9"/>
  <c r="X916" i="9"/>
  <c r="W924" i="9"/>
  <c r="T909" i="9"/>
  <c r="V909" i="9" s="1"/>
  <c r="F899" i="9"/>
  <c r="W922" i="9"/>
  <c r="U918" i="9"/>
  <c r="U914" i="9"/>
  <c r="U917" i="9"/>
  <c r="V918" i="9"/>
  <c r="X920" i="9"/>
  <c r="U908" i="9"/>
  <c r="X911" i="9"/>
  <c r="X914" i="9"/>
  <c r="W917" i="9"/>
  <c r="U919" i="9"/>
  <c r="X909" i="9"/>
  <c r="W902" i="9"/>
  <c r="U915" i="9"/>
  <c r="V915" i="9"/>
  <c r="W919" i="9"/>
  <c r="AB47" i="9" s="1"/>
  <c r="X899" i="9"/>
  <c r="X912" i="9"/>
  <c r="V916" i="9"/>
  <c r="U912" i="9"/>
  <c r="E921" i="9"/>
  <c r="U921" i="9" s="1"/>
  <c r="U905" i="9"/>
  <c r="V899" i="9"/>
  <c r="X913" i="9"/>
  <c r="W912" i="9"/>
  <c r="W918" i="9"/>
  <c r="V920" i="9"/>
  <c r="W913" i="9"/>
  <c r="U916" i="9"/>
  <c r="W920" i="9"/>
  <c r="U913" i="9"/>
  <c r="V919" i="9"/>
  <c r="V902" i="9"/>
  <c r="W915" i="9"/>
  <c r="U907" i="9"/>
  <c r="W911" i="9"/>
  <c r="V914" i="9"/>
  <c r="X915" i="9"/>
  <c r="V908" i="9"/>
  <c r="W909" i="9"/>
  <c r="V911" i="9"/>
  <c r="W914" i="9"/>
  <c r="U910" i="9"/>
  <c r="V913" i="9"/>
  <c r="V917" i="9"/>
  <c r="V907" i="9"/>
  <c r="V912" i="9"/>
  <c r="U909" i="9"/>
  <c r="U900" i="9"/>
  <c r="W907" i="9"/>
  <c r="X908" i="9"/>
  <c r="V905" i="9"/>
  <c r="W908" i="9"/>
  <c r="U901" i="9"/>
  <c r="X902" i="9"/>
  <c r="X903" i="9"/>
  <c r="U906" i="9"/>
  <c r="V906" i="9"/>
  <c r="U897" i="9"/>
  <c r="V910" i="9"/>
  <c r="W899" i="9"/>
  <c r="AB46" i="9" s="1"/>
  <c r="W910" i="9"/>
  <c r="X910" i="9"/>
  <c r="F909" i="9"/>
  <c r="X904" i="9"/>
  <c r="V903" i="9"/>
  <c r="W903" i="9"/>
  <c r="U896" i="9"/>
  <c r="X900" i="9"/>
  <c r="V904" i="9"/>
  <c r="U893" i="9"/>
  <c r="X905" i="9"/>
  <c r="X907" i="9"/>
  <c r="W906" i="9"/>
  <c r="X901" i="9"/>
  <c r="X906" i="9"/>
  <c r="W905" i="9"/>
  <c r="W904" i="9"/>
  <c r="U892" i="9"/>
  <c r="U895" i="9"/>
  <c r="X875" i="9"/>
  <c r="V894" i="9"/>
  <c r="W900" i="9"/>
  <c r="V875" i="9"/>
  <c r="X895" i="9"/>
  <c r="X886" i="9"/>
  <c r="V895" i="9"/>
  <c r="V897" i="9"/>
  <c r="U894" i="9"/>
  <c r="X896" i="9"/>
  <c r="U898" i="9"/>
  <c r="V901" i="9"/>
  <c r="W893" i="9"/>
  <c r="E899" i="9"/>
  <c r="U899" i="9" s="1"/>
  <c r="W901" i="9"/>
  <c r="V900" i="9"/>
  <c r="X888" i="9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E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AB39" i="9" l="1"/>
  <c r="AB40" i="9"/>
  <c r="AB41" i="9"/>
  <c r="AB42" i="9"/>
  <c r="U791" i="9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P687" i="9"/>
  <c r="O687" i="9"/>
  <c r="N687" i="9"/>
  <c r="M687" i="9"/>
  <c r="H687" i="9"/>
  <c r="G687" i="9"/>
  <c r="F687" i="9"/>
  <c r="E687" i="9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7" i="9" l="1"/>
  <c r="X688" i="9"/>
  <c r="X689" i="9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S658" i="9"/>
  <c r="P657" i="9"/>
  <c r="O657" i="9"/>
  <c r="N657" i="9"/>
  <c r="M657" i="9"/>
  <c r="S657" i="9"/>
  <c r="U658" i="9" l="1"/>
  <c r="U684" i="9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S635" i="9"/>
  <c r="T634" i="9"/>
  <c r="P634" i="9"/>
  <c r="O634" i="9"/>
  <c r="N634" i="9"/>
  <c r="M634" i="9"/>
  <c r="H634" i="9"/>
  <c r="G634" i="9"/>
  <c r="F634" i="9"/>
  <c r="E634" i="9"/>
  <c r="S634" i="9"/>
  <c r="T633" i="9"/>
  <c r="P633" i="9"/>
  <c r="O633" i="9"/>
  <c r="N633" i="9"/>
  <c r="M633" i="9"/>
  <c r="H633" i="9"/>
  <c r="G633" i="9"/>
  <c r="F633" i="9"/>
  <c r="E633" i="9"/>
  <c r="S633" i="9"/>
  <c r="U654" i="9" l="1"/>
  <c r="U635" i="9"/>
  <c r="U648" i="9"/>
  <c r="U634" i="9"/>
  <c r="W637" i="9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S599" i="9"/>
  <c r="S598" i="9"/>
  <c r="T598" i="9"/>
  <c r="P598" i="9"/>
  <c r="O598" i="9"/>
  <c r="N598" i="9"/>
  <c r="M598" i="9"/>
  <c r="H598" i="9"/>
  <c r="G598" i="9"/>
  <c r="F598" i="9"/>
  <c r="E598" i="9"/>
  <c r="U599" i="9" l="1"/>
  <c r="U598" i="9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7" i="9" l="1"/>
  <c r="U595" i="9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S581" i="9"/>
  <c r="U588" i="9" l="1"/>
  <c r="U581" i="9"/>
  <c r="U585" i="9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S563" i="9"/>
  <c r="U563" i="9" l="1"/>
  <c r="X564" i="9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V531" i="9" s="1"/>
  <c r="F530" i="9"/>
  <c r="E530" i="9"/>
  <c r="U530" i="9" s="1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20" i="9" l="1"/>
  <c r="U518" i="9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H516" i="9"/>
  <c r="G516" i="9"/>
  <c r="F516" i="9"/>
  <c r="E516" i="9"/>
  <c r="U517" i="9" l="1"/>
  <c r="W518" i="9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T503" i="9"/>
  <c r="T502" i="9"/>
  <c r="P503" i="9"/>
  <c r="O503" i="9"/>
  <c r="N503" i="9"/>
  <c r="M503" i="9"/>
  <c r="H503" i="9"/>
  <c r="G503" i="9"/>
  <c r="F503" i="9"/>
  <c r="E503" i="9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504" i="9" l="1"/>
  <c r="U514" i="9"/>
  <c r="U503" i="9"/>
  <c r="U499" i="9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H490" i="9"/>
  <c r="G490" i="9"/>
  <c r="F490" i="9"/>
  <c r="E490" i="9"/>
  <c r="S490" i="9"/>
  <c r="V491" i="9" l="1"/>
  <c r="U490" i="9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S480" i="9"/>
  <c r="U480" i="9" l="1"/>
  <c r="V480" i="9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S475" i="9"/>
  <c r="U475" i="9" l="1"/>
  <c r="W476" i="9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S458" i="9"/>
  <c r="U458" i="9" l="1"/>
  <c r="U463" i="9"/>
  <c r="U462" i="9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8" i="9" l="1"/>
  <c r="U445" i="9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AB20" i="9" l="1"/>
  <c r="V388" i="9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X325" i="9" l="1"/>
  <c r="W326" i="9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AB19" i="9" l="1"/>
  <c r="U294" i="9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72" i="9" l="1"/>
  <c r="U268" i="9"/>
  <c r="U265" i="9"/>
  <c r="X265" i="9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7" i="9" l="1"/>
  <c r="V255" i="9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H247" i="9"/>
  <c r="G247" i="9"/>
  <c r="F247" i="9"/>
  <c r="E247" i="9"/>
  <c r="H249" i="9"/>
  <c r="G249" i="9"/>
  <c r="F249" i="9"/>
  <c r="E249" i="9"/>
  <c r="U248" i="9" l="1"/>
  <c r="W252" i="9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S241" i="9"/>
  <c r="X242" i="9" s="1"/>
  <c r="P240" i="9"/>
  <c r="O240" i="9"/>
  <c r="N240" i="9"/>
  <c r="M240" i="9"/>
  <c r="H240" i="9"/>
  <c r="G240" i="9"/>
  <c r="D240" i="9"/>
  <c r="E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U240" i="9" l="1"/>
  <c r="U241" i="9"/>
  <c r="X240" i="9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S216" i="9"/>
  <c r="X217" i="9" s="1"/>
  <c r="P215" i="9"/>
  <c r="O215" i="9"/>
  <c r="N215" i="9"/>
  <c r="M215" i="9"/>
  <c r="H215" i="9"/>
  <c r="G215" i="9"/>
  <c r="D215" i="9"/>
  <c r="E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5" i="9" l="1"/>
  <c r="U216" i="9"/>
  <c r="U214" i="9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S212" i="9"/>
  <c r="W213" i="9" s="1"/>
  <c r="U212" i="9" l="1"/>
  <c r="V212" i="9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9" i="9" l="1"/>
  <c r="U180" i="9"/>
  <c r="U169" i="9"/>
  <c r="U194" i="9"/>
  <c r="U204" i="9"/>
  <c r="U88" i="9"/>
  <c r="U201" i="9"/>
  <c r="U190" i="9"/>
  <c r="U185" i="9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48" i="9" l="1"/>
  <c r="AC49" i="9"/>
  <c r="AC47" i="9"/>
  <c r="AC46" i="9"/>
  <c r="AC32" i="9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<sst xmlns="http://schemas.openxmlformats.org/spreadsheetml/2006/main" count="145" uniqueCount="92">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</sst>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-1332.4199999999983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16705.729999999996</c:v>
                </c:pt>
                <c:pt idx="45">
                  <c:v>16705.729999999996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C29" sqref="C29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163230.2103587024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15446.2</v>
      </c>
      <c r="C15" s="10" t="s">
        <v>17</v>
      </c>
    </row>
    <row r="16" spans="1:3" x14ac:dyDescent="0.25">
      <c r="A16" s="17" t="s">
        <v>14</v>
      </c>
      <c r="B16" s="22">
        <f>B15/12</f>
        <v>1287.1833333333334</v>
      </c>
      <c r="C16" s="10"/>
    </row>
    <row r="17" spans="1:5" x14ac:dyDescent="0.2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2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0</v>
      </c>
    </row>
    <row r="21" spans="1:5" x14ac:dyDescent="0.25">
      <c r="A21" s="17" t="s">
        <v>15</v>
      </c>
      <c r="B21" s="20">
        <f>B17*(B3-B2)</f>
        <v>2388758.5760979406</v>
      </c>
    </row>
    <row r="22" spans="1:5" x14ac:dyDescent="0.25">
      <c r="A22" s="17" t="s">
        <v>16</v>
      </c>
      <c r="B22" s="26">
        <f>B21+B20</f>
        <v>2388758.5760979406</v>
      </c>
    </row>
    <row r="23" spans="1:5" x14ac:dyDescent="0.25">
      <c r="A23" s="14" t="s">
        <v>18</v>
      </c>
      <c r="B23" s="27">
        <f>B22/(B3-B2)</f>
        <v>95550.343043917615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5" sqref="C5"/>
    </sheetView>
  </sheetViews>
  <sheetFormatPr defaultColWidth="9" defaultRowHeight="15" x14ac:dyDescent="0.25"/>
  <cols>
    <col min="1" max="1" width="35" style="2" bestFit="1" customWidth="1"/>
    <col min="2" max="2" width="16.85546875" style="3" customWidth="1"/>
    <col min="3" max="3" width="22" style="3" bestFit="1" customWidth="1"/>
    <col min="4" max="4" width="32.85546875" style="3" bestFit="1" customWidth="1"/>
    <col min="5" max="5" width="16.57031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35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4</v>
      </c>
      <c r="C5" s="10"/>
    </row>
    <row r="6" spans="1:3" x14ac:dyDescent="0.25">
      <c r="A6" s="17" t="s">
        <v>0</v>
      </c>
      <c r="B6" s="29">
        <v>0.05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80709.615000000005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6133.9307400000007</v>
      </c>
      <c r="C17" s="11">
        <f>B17/B8</f>
        <v>7.5999999999999998E-2</v>
      </c>
      <c r="D17" s="12" t="s">
        <v>8</v>
      </c>
      <c r="E17" s="13">
        <f>B17*980</f>
        <v>6011252.1252000006</v>
      </c>
    </row>
    <row r="18" spans="1:5" x14ac:dyDescent="0.25">
      <c r="A18" s="17" t="s">
        <v>6</v>
      </c>
      <c r="B18" s="23">
        <f>B17/12</f>
        <v>511.16089500000004</v>
      </c>
      <c r="D18" s="14" t="s">
        <v>9</v>
      </c>
      <c r="E18" s="15">
        <f>B18*980</f>
        <v>500937.67710000003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337366.19070000004</v>
      </c>
    </row>
    <row r="22" spans="1:5" x14ac:dyDescent="0.25">
      <c r="A22" s="17" t="s">
        <v>16</v>
      </c>
      <c r="B22" s="26">
        <f>B21+B20</f>
        <v>337366.19070000004</v>
      </c>
    </row>
    <row r="23" spans="1:5" x14ac:dyDescent="0.25">
      <c r="A23" s="14" t="s">
        <v>18</v>
      </c>
      <c r="B23" s="27">
        <f>B22/(B3-B2)</f>
        <v>6133.9307400000007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46" workbookViewId="0">
      <selection activeCell="F57" sqref="F57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2.7109375" style="1" customWidth="1"/>
    <col min="4" max="4" width="10.85546875" style="1" bestFit="1" customWidth="1"/>
    <col min="5" max="5" width="11.85546875" style="1" bestFit="1" customWidth="1"/>
    <col min="6" max="16384" width="9" style="1"/>
  </cols>
  <sheetData>
    <row r="1" spans="1:5" ht="15.75" thickBot="1" x14ac:dyDescent="0.3">
      <c r="A1" s="35" t="s">
        <v>37</v>
      </c>
      <c r="B1" s="55" t="s">
        <v>53</v>
      </c>
    </row>
    <row r="2" spans="1:5" x14ac:dyDescent="0.25">
      <c r="A2" s="37">
        <v>43903</v>
      </c>
      <c r="B2" s="53">
        <v>47799.49</v>
      </c>
    </row>
    <row r="3" spans="1:5" x14ac:dyDescent="0.2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2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2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2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2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2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2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2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2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2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2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2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2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2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2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2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2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2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2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2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2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2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2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2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2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2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2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2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2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2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2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2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2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2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2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2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2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2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2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2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2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2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2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2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2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2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2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2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2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2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2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2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2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6" spans="1:6" x14ac:dyDescent="0.25">
      <c r="A56" s="30">
        <v>45138</v>
      </c>
      <c r="B56" s="54">
        <v>175478.78</v>
      </c>
      <c r="C56" s="56">
        <f t="shared" ref="C56" si="6">B56-B55</f>
        <v>4478.7200000000012</v>
      </c>
      <c r="D56" s="1">
        <f>A56-$A$2</f>
        <v>1235</v>
      </c>
      <c r="E56" s="56">
        <f t="shared" ref="E56" si="7">(B56-$B$2)/D56</f>
        <v>103.38404048582997</v>
      </c>
    </row>
    <row r="57" spans="1:6" x14ac:dyDescent="0.25">
      <c r="A57" s="30">
        <v>45170</v>
      </c>
      <c r="B57" s="54">
        <v>177595.37</v>
      </c>
      <c r="C57" s="56">
        <f t="shared" ref="C57" si="8">B57-B56</f>
        <v>2116.5899999999965</v>
      </c>
      <c r="D57" s="1">
        <f>A57-$A$2</f>
        <v>1267</v>
      </c>
      <c r="E57" s="56">
        <f t="shared" ref="E57" si="9">(B57-$B$2)/D57</f>
        <v>102.44347277032361</v>
      </c>
    </row>
    <row r="58" spans="1:6" x14ac:dyDescent="0.2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3" activePane="bottomLeft" state="frozen"/>
      <selection pane="bottomLeft" activeCell="G152" sqref="G152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2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3900</v>
      </c>
      <c r="K8" s="31">
        <f>SUM($J$4:J8)</f>
        <v>53866.96</v>
      </c>
      <c r="L8" s="31">
        <f>H8-K8</f>
        <v>3133.0400000000009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2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2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2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25">
      <c r="A150" s="33">
        <v>45108</v>
      </c>
      <c r="B150" s="31">
        <v>300</v>
      </c>
      <c r="C150" s="31">
        <f>SUM($B$4:B150)</f>
        <v>53266.96</v>
      </c>
      <c r="D150" s="31">
        <f t="shared" ref="D150:D152" si="12">C150+0.74-100+83.04</f>
        <v>53250.74</v>
      </c>
    </row>
    <row r="151" spans="1:17" x14ac:dyDescent="0.25">
      <c r="A151" s="33">
        <v>45122</v>
      </c>
      <c r="B151" s="31">
        <v>300</v>
      </c>
      <c r="C151" s="31">
        <f>SUM($B$4:B151)</f>
        <v>53566.96</v>
      </c>
      <c r="D151" s="31">
        <f t="shared" si="12"/>
        <v>53550.74</v>
      </c>
    </row>
    <row r="152" spans="1:17" x14ac:dyDescent="0.25">
      <c r="A152" s="33">
        <v>45139</v>
      </c>
      <c r="B152" s="31">
        <v>300</v>
      </c>
      <c r="C152" s="31">
        <f>SUM($B$4:B152)</f>
        <v>53866.96</v>
      </c>
      <c r="D152" s="31">
        <f t="shared" si="12"/>
        <v>53850.74</v>
      </c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60"/>
  <sheetViews>
    <sheetView tabSelected="1" topLeftCell="E1" zoomScaleNormal="85" workbookViewId="0">
      <pane ySplit="3" topLeftCell="A927" activePane="bottomLeft" state="frozen"/>
      <selection pane="bottomLeft" activeCell="L946" sqref="L946:L947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5" thickBot="1" x14ac:dyDescent="0.3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.75" thickBot="1" x14ac:dyDescent="0.3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SUMIFS($W$4:$W$10245,$R$4:$R$10245,"&gt;="&amp;AA4,$R$4:$R$10245,"&lt;="&amp;EOMONTH(AA4,0))+$U$4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9" si="7">SUMIFS($W$4:$W$10495,$R$4:$R$10495,"&gt;="&amp;AA5,$R$4:$R$10495,"&lt;="&amp;EOMONTH(AA5,0))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3301.8000000000029</v>
      </c>
      <c r="AC45" s="52">
        <f>SUM($AB$4:AB45)</f>
        <v>14432.309999999998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  <c r="AA46" s="37">
        <v>45108</v>
      </c>
      <c r="AB46" s="53">
        <f t="shared" si="7"/>
        <v>1903.4100000000035</v>
      </c>
      <c r="AC46" s="52">
        <f>SUM($AB$4:AB46)</f>
        <v>16335.720000000001</v>
      </c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  <c r="AA47" s="37">
        <v>45139</v>
      </c>
      <c r="AB47" s="53">
        <f t="shared" si="7"/>
        <v>1702.429999999993</v>
      </c>
      <c r="AC47" s="52">
        <f>SUM($AB$4:AB47)</f>
        <v>18038.149999999994</v>
      </c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  <c r="AA48" s="37">
        <v>45170</v>
      </c>
      <c r="AB48" s="53">
        <f t="shared" si="7"/>
        <v>-1332.4199999999983</v>
      </c>
      <c r="AC48" s="52">
        <f>SUM($AB$4:AB48)</f>
        <v>16705.729999999996</v>
      </c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A49" s="37">
        <v>45200</v>
      </c>
      <c r="AB49" s="53">
        <f t="shared" si="7"/>
        <v>0</v>
      </c>
      <c r="AC49" s="52">
        <f>SUM($AB$4:AB49)</f>
        <v>16705.729999999996</v>
      </c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7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2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2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2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2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2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2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2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2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2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2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2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2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2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2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2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2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2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2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2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2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2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2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2">B896-D896</f>
        <v>11483.340000000004</v>
      </c>
      <c r="F896" s="38">
        <f t="shared" ref="F896" si="2553">B896/D896-1</f>
        <v>0.216868357269417</v>
      </c>
      <c r="G896" s="41">
        <f t="shared" ref="G896" si="2554">B896-B895</f>
        <v>384.70000000000437</v>
      </c>
      <c r="H896" s="38">
        <f t="shared" ref="H896" si="2555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6">K896-L896</f>
        <v>1125.5800000000017</v>
      </c>
      <c r="N896" s="38">
        <f t="shared" ref="N896" si="2557">K896/L896-1</f>
        <v>3.6265747333827481E-2</v>
      </c>
      <c r="O896" s="43">
        <f t="shared" ref="O896" si="2558">K896-K895</f>
        <v>155.40000000000146</v>
      </c>
      <c r="P896" s="38">
        <f t="shared" ref="P896" si="2559">K896/K895-1</f>
        <v>4.8551606233351308E-3</v>
      </c>
      <c r="R896" s="37">
        <v>45105</v>
      </c>
      <c r="S896" s="3">
        <f t="shared" si="2314"/>
        <v>96596.66</v>
      </c>
      <c r="T896" s="43">
        <f t="shared" ref="T896" si="2560">D896+L896</f>
        <v>83987.739999999991</v>
      </c>
      <c r="U896" s="3">
        <f t="shared" ref="U896" si="2561">E896+M896</f>
        <v>12608.920000000006</v>
      </c>
      <c r="V896" s="38">
        <f t="shared" ref="V896" si="2562">S896/T896-1</f>
        <v>0.15012810203012972</v>
      </c>
      <c r="W896" s="3">
        <f t="shared" ref="W896" si="2563">S896-S895</f>
        <v>540.10000000000582</v>
      </c>
      <c r="X896" s="38">
        <f t="shared" ref="X896" si="2564">(S896)/S895-1</f>
        <v>5.6227289421981741E-3</v>
      </c>
    </row>
    <row r="897" spans="1:24" x14ac:dyDescent="0.2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5">B897-D897</f>
        <v>12508.510000000002</v>
      </c>
      <c r="F897" s="38">
        <f t="shared" ref="F897" si="2566">B897/D897-1</f>
        <v>0.23622918206619969</v>
      </c>
      <c r="G897" s="41">
        <f t="shared" ref="G897" si="2567">B897-B896</f>
        <v>1025.1699999999983</v>
      </c>
      <c r="H897" s="38">
        <f t="shared" ref="H897" si="2568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9">K897-L897</f>
        <v>1423.7999999999993</v>
      </c>
      <c r="N897" s="38">
        <f t="shared" ref="N897" si="2570">K897/L897-1</f>
        <v>4.5874279086251857E-2</v>
      </c>
      <c r="O897" s="43">
        <f t="shared" ref="O897" si="2571">K897-K896</f>
        <v>298.21999999999753</v>
      </c>
      <c r="P897" s="38">
        <f t="shared" ref="P897" si="2572">K897/K896-1</f>
        <v>9.2722660930808498E-3</v>
      </c>
      <c r="R897" s="37">
        <v>45106</v>
      </c>
      <c r="S897" s="3">
        <f t="shared" si="2314"/>
        <v>97920.05</v>
      </c>
      <c r="T897" s="43">
        <f t="shared" ref="T897" si="2573">D897+L897</f>
        <v>83987.739999999991</v>
      </c>
      <c r="U897" s="3">
        <f t="shared" ref="U897" si="2574">E897+M897</f>
        <v>13932.310000000001</v>
      </c>
      <c r="V897" s="38">
        <f t="shared" ref="V897" si="2575">S897/T897-1</f>
        <v>0.16588504465056464</v>
      </c>
      <c r="W897" s="3">
        <f t="shared" ref="W897" si="2576">S897-S896</f>
        <v>1323.3899999999994</v>
      </c>
      <c r="X897" s="38">
        <f t="shared" ref="X897" si="2577">(S897)/S896-1</f>
        <v>1.3700163131934451E-2</v>
      </c>
    </row>
    <row r="898" spans="1:24" x14ac:dyDescent="0.2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:E899" si="2578">B898-D898</f>
        <v>12508.510000000002</v>
      </c>
      <c r="F898" s="38">
        <f t="shared" ref="F898" si="2579">B898/D898-1</f>
        <v>0.23622918206619969</v>
      </c>
      <c r="G898" s="41">
        <f t="shared" ref="G898" si="2580">B898-B897</f>
        <v>0</v>
      </c>
      <c r="H898" s="38">
        <f t="shared" ref="H898" si="2581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2">K898-L898</f>
        <v>1423.7999999999993</v>
      </c>
      <c r="N898" s="38">
        <f t="shared" ref="N898" si="2583">K898/L898-1</f>
        <v>4.5874279086251857E-2</v>
      </c>
      <c r="O898" s="43">
        <f t="shared" ref="O898" si="2584">K898-K897</f>
        <v>0</v>
      </c>
      <c r="P898" s="38">
        <f t="shared" ref="P898" si="2585">K898/K897-1</f>
        <v>0</v>
      </c>
      <c r="R898" s="37">
        <v>45107</v>
      </c>
      <c r="S898" s="3">
        <f t="shared" ref="S898:S904" si="2586">B898+K898</f>
        <v>97920.05</v>
      </c>
      <c r="T898" s="43">
        <f t="shared" ref="T898:T899" si="2587">D898+L898</f>
        <v>83987.739999999991</v>
      </c>
      <c r="U898" s="3">
        <f t="shared" ref="U898:U899" si="2588">E898+M898</f>
        <v>13932.310000000001</v>
      </c>
      <c r="V898" s="38">
        <f t="shared" ref="V898" si="2589">S898/T898-1</f>
        <v>0.16588504465056464</v>
      </c>
      <c r="W898" s="3">
        <f t="shared" ref="W898" si="2590">S898-S897</f>
        <v>0</v>
      </c>
      <c r="X898" s="38">
        <f t="shared" ref="X898" si="2591">(S898)/S897-1</f>
        <v>0</v>
      </c>
    </row>
    <row r="899" spans="1:24" x14ac:dyDescent="0.2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2578"/>
        <v>12438.269999999997</v>
      </c>
      <c r="F899" s="48">
        <f>(B899-250)/D899-1</f>
        <v>0.22888451878790783</v>
      </c>
      <c r="G899" s="49">
        <f>B899-B898-250</f>
        <v>-20.240000000005239</v>
      </c>
      <c r="H899" s="48">
        <f>(B899-250)/B898-1</f>
        <v>-3.0919999847245361E-4</v>
      </c>
      <c r="J899" s="37">
        <v>45111</v>
      </c>
      <c r="K899" s="41">
        <v>32076.12</v>
      </c>
      <c r="L899" s="58">
        <v>31037</v>
      </c>
      <c r="M899" s="43">
        <f t="shared" ref="M899" si="2592">K899-L899</f>
        <v>1039.119999999999</v>
      </c>
      <c r="N899" s="38">
        <f t="shared" ref="N899" si="2593">K899/L899-1</f>
        <v>3.3480039952314966E-2</v>
      </c>
      <c r="O899" s="43">
        <f t="shared" ref="O899" si="2594">K899-K898</f>
        <v>-384.68000000000029</v>
      </c>
      <c r="P899" s="38">
        <f t="shared" ref="P899" si="2595">K899/K898-1</f>
        <v>-1.1850601340694045E-2</v>
      </c>
      <c r="R899" s="37">
        <v>45111</v>
      </c>
      <c r="S899" s="3">
        <f t="shared" si="2586"/>
        <v>97765.12999999999</v>
      </c>
      <c r="T899" s="93">
        <f t="shared" si="2587"/>
        <v>84287.739999999991</v>
      </c>
      <c r="U899" s="3">
        <f t="shared" si="2588"/>
        <v>13477.389999999996</v>
      </c>
      <c r="V899" s="48">
        <f>(S899-300)/(T899-300)-1</f>
        <v>0.16046853981307274</v>
      </c>
      <c r="W899" s="47">
        <f>S899-S898-300</f>
        <v>-454.92000000001281</v>
      </c>
      <c r="X899" s="48">
        <f>(S899-300)/S898-1</f>
        <v>-4.6458309610749593E-3</v>
      </c>
    </row>
    <row r="900" spans="1:24" x14ac:dyDescent="0.2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" si="2596">B900-D900</f>
        <v>12438.269999999997</v>
      </c>
      <c r="F900" s="38">
        <f t="shared" ref="F900" si="2597">B900/D900-1</f>
        <v>0.23357928922677873</v>
      </c>
      <c r="G900" s="41">
        <f t="shared" ref="G900" si="2598">B900-B899</f>
        <v>0</v>
      </c>
      <c r="H900" s="38">
        <f t="shared" ref="H900" si="2599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2600">K900-L900</f>
        <v>1039.119999999999</v>
      </c>
      <c r="N900" s="38">
        <f t="shared" ref="N900:N901" si="2601">K900/L900-1</f>
        <v>3.3480039952314966E-2</v>
      </c>
      <c r="O900" s="43">
        <f t="shared" ref="O900:O901" si="2602">K900-K899</f>
        <v>0</v>
      </c>
      <c r="P900" s="38">
        <f t="shared" ref="P900:P901" si="2603">K900/K899-1</f>
        <v>0</v>
      </c>
      <c r="R900" s="37">
        <v>45112</v>
      </c>
      <c r="S900" s="3">
        <f t="shared" si="2586"/>
        <v>97765.12999999999</v>
      </c>
      <c r="T900" s="43">
        <f t="shared" ref="T900:T901" si="2604">D900+L900</f>
        <v>84287.739999999991</v>
      </c>
      <c r="U900" s="3">
        <f t="shared" ref="U900:U901" si="2605">E900+M900</f>
        <v>13477.389999999996</v>
      </c>
      <c r="V900" s="38">
        <f t="shared" ref="V900:V901" si="2606">S900/T900-1</f>
        <v>0.15989739433042094</v>
      </c>
      <c r="W900" s="3">
        <f t="shared" ref="W900:W901" si="2607">S900-S899</f>
        <v>0</v>
      </c>
      <c r="X900" s="38">
        <f t="shared" ref="X900:X901" si="2608">(S900)/S899-1</f>
        <v>0</v>
      </c>
    </row>
    <row r="901" spans="1:24" x14ac:dyDescent="0.2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ref="E901" si="2609">B901-D901</f>
        <v>12438.269999999997</v>
      </c>
      <c r="F901" s="38">
        <f t="shared" ref="F901" si="2610">B901/D901-1</f>
        <v>0.23357928922677873</v>
      </c>
      <c r="G901" s="41">
        <f t="shared" ref="G901" si="2611">B901-B900</f>
        <v>0</v>
      </c>
      <c r="H901" s="38">
        <f t="shared" ref="H901" si="2612">(B901)/B900-1</f>
        <v>0</v>
      </c>
      <c r="J901" s="37">
        <v>45113</v>
      </c>
      <c r="K901" s="41">
        <v>32076.12</v>
      </c>
      <c r="L901" s="58">
        <v>31037</v>
      </c>
      <c r="M901" s="43">
        <f t="shared" si="2600"/>
        <v>1039.119999999999</v>
      </c>
      <c r="N901" s="38">
        <f t="shared" si="2601"/>
        <v>3.3480039952314966E-2</v>
      </c>
      <c r="O901" s="43">
        <f t="shared" si="2602"/>
        <v>0</v>
      </c>
      <c r="P901" s="38">
        <f t="shared" si="2603"/>
        <v>0</v>
      </c>
      <c r="R901" s="37">
        <v>45113</v>
      </c>
      <c r="S901" s="3">
        <f t="shared" si="2586"/>
        <v>97765.12999999999</v>
      </c>
      <c r="T901" s="43">
        <f t="shared" si="2604"/>
        <v>84287.739999999991</v>
      </c>
      <c r="U901" s="3">
        <f t="shared" si="2605"/>
        <v>13477.389999999996</v>
      </c>
      <c r="V901" s="38">
        <f t="shared" si="2606"/>
        <v>0.15989739433042094</v>
      </c>
      <c r="W901" s="3">
        <f t="shared" si="2607"/>
        <v>0</v>
      </c>
      <c r="X901" s="38">
        <f t="shared" si="2608"/>
        <v>0</v>
      </c>
    </row>
    <row r="902" spans="1:24" x14ac:dyDescent="0.2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ref="E902" si="2613">B902-D902</f>
        <v>12198.25</v>
      </c>
      <c r="F902" s="38">
        <f t="shared" ref="F902" si="2614">B902/D902-1</f>
        <v>0.22907193402382764</v>
      </c>
      <c r="G902" s="41">
        <f t="shared" ref="G902" si="2615">B902-B901</f>
        <v>-240.0199999999968</v>
      </c>
      <c r="H902" s="38">
        <f t="shared" ref="H902" si="2616">(B902)/B901-1</f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2617">K902-L902</f>
        <v>1000.6399999999994</v>
      </c>
      <c r="N902" s="38">
        <f t="shared" ref="N902" si="2618">K902/L902-1</f>
        <v>3.2240229403615039E-2</v>
      </c>
      <c r="O902" s="43">
        <f t="shared" ref="O902" si="2619">K902-K901</f>
        <v>-38.479999999999563</v>
      </c>
      <c r="P902" s="38">
        <f t="shared" ref="P902" si="2620">K902/K901-1</f>
        <v>-1.199646341265681E-3</v>
      </c>
      <c r="R902" s="37">
        <v>45114</v>
      </c>
      <c r="S902" s="3">
        <f t="shared" si="2586"/>
        <v>97486.63</v>
      </c>
      <c r="T902" s="43">
        <f t="shared" ref="T902" si="2621">D902+L902</f>
        <v>84287.739999999991</v>
      </c>
      <c r="U902" s="3">
        <f t="shared" ref="U902" si="2622">E902+M902</f>
        <v>13198.89</v>
      </c>
      <c r="V902" s="38">
        <f t="shared" ref="V902" si="2623">S902/T902-1</f>
        <v>0.15659323645408008</v>
      </c>
      <c r="W902" s="3">
        <f t="shared" ref="W902" si="2624">S902-S901</f>
        <v>-278.49999999998545</v>
      </c>
      <c r="X902" s="38">
        <f t="shared" ref="X902" si="2625">(S902)/S901-1</f>
        <v>-2.8486639356996024E-3</v>
      </c>
    </row>
    <row r="903" spans="1:24" x14ac:dyDescent="0.2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ref="E903:E904" si="2626">B903-D903</f>
        <v>12729.900000000001</v>
      </c>
      <c r="F903" s="38">
        <f t="shared" ref="F903:F904" si="2627">B903/D903-1</f>
        <v>0.23905583283913057</v>
      </c>
      <c r="G903" s="41">
        <f t="shared" ref="G903:G904" si="2628">B903-B902</f>
        <v>531.65000000000146</v>
      </c>
      <c r="H903" s="38">
        <f t="shared" ref="H903:H904" si="2629">(B903)/B902-1</f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2630">K903-L903</f>
        <v>1280.9799999999996</v>
      </c>
      <c r="N903" s="38">
        <f t="shared" ref="N903:N904" si="2631">K903/L903-1</f>
        <v>4.1272674549730937E-2</v>
      </c>
      <c r="O903" s="43">
        <f t="shared" ref="O903:O904" si="2632">K903-K902</f>
        <v>280.34000000000015</v>
      </c>
      <c r="P903" s="38">
        <f t="shared" ref="P903:P904" si="2633">K903/K902-1</f>
        <v>8.7503324214892597E-3</v>
      </c>
      <c r="R903" s="37">
        <v>45117</v>
      </c>
      <c r="S903" s="3">
        <f t="shared" si="2586"/>
        <v>98298.62</v>
      </c>
      <c r="T903" s="43">
        <f t="shared" ref="T903:T904" si="2634">D903+L903</f>
        <v>84287.739999999991</v>
      </c>
      <c r="U903" s="3">
        <f t="shared" ref="U903:U904" si="2635">E903+M903</f>
        <v>14010.880000000001</v>
      </c>
      <c r="V903" s="38">
        <f t="shared" ref="V903:V904" si="2636">S903/T903-1</f>
        <v>0.16622678458338069</v>
      </c>
      <c r="W903" s="3">
        <f t="shared" ref="W903:W904" si="2637">S903-S902</f>
        <v>811.98999999999069</v>
      </c>
      <c r="X903" s="38">
        <f t="shared" ref="X903:X904" si="2638">(S903)/S902-1</f>
        <v>8.32924473848351E-3</v>
      </c>
    </row>
    <row r="904" spans="1:24" x14ac:dyDescent="0.2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2626"/>
        <v>12729.900000000001</v>
      </c>
      <c r="F904" s="38">
        <f t="shared" si="2627"/>
        <v>0.23905583283913057</v>
      </c>
      <c r="G904" s="41">
        <f t="shared" si="2628"/>
        <v>0</v>
      </c>
      <c r="H904" s="38">
        <f t="shared" si="2629"/>
        <v>0</v>
      </c>
      <c r="J904" s="37">
        <v>45118</v>
      </c>
      <c r="K904" s="41">
        <v>32317.98</v>
      </c>
      <c r="L904" s="58">
        <v>31037</v>
      </c>
      <c r="M904" s="43">
        <f t="shared" si="2630"/>
        <v>1280.9799999999996</v>
      </c>
      <c r="N904" s="38">
        <f t="shared" si="2631"/>
        <v>4.1272674549730937E-2</v>
      </c>
      <c r="O904" s="43">
        <f t="shared" si="2632"/>
        <v>0</v>
      </c>
      <c r="P904" s="38">
        <f t="shared" si="2633"/>
        <v>0</v>
      </c>
      <c r="R904" s="37">
        <v>45118</v>
      </c>
      <c r="S904" s="3">
        <f t="shared" si="2586"/>
        <v>98298.62</v>
      </c>
      <c r="T904" s="43">
        <f t="shared" si="2634"/>
        <v>84287.739999999991</v>
      </c>
      <c r="U904" s="3">
        <f t="shared" si="2635"/>
        <v>14010.880000000001</v>
      </c>
      <c r="V904" s="38">
        <f t="shared" si="2636"/>
        <v>0.16622678458338069</v>
      </c>
      <c r="W904" s="3">
        <f t="shared" si="2637"/>
        <v>0</v>
      </c>
      <c r="X904" s="38">
        <f t="shared" si="2638"/>
        <v>0</v>
      </c>
    </row>
    <row r="905" spans="1:24" x14ac:dyDescent="0.2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ref="E905" si="2639">B905-D905</f>
        <v>12729.900000000001</v>
      </c>
      <c r="F905" s="38">
        <f t="shared" ref="F905" si="2640">B905/D905-1</f>
        <v>0.23905583283913057</v>
      </c>
      <c r="G905" s="41">
        <f t="shared" ref="G905" si="2641">B905-B904</f>
        <v>0</v>
      </c>
      <c r="H905" s="38">
        <f t="shared" ref="H905" si="2642">(B905)/B904-1</f>
        <v>0</v>
      </c>
      <c r="J905" s="37">
        <v>45119</v>
      </c>
      <c r="K905" s="41">
        <v>32317.98</v>
      </c>
      <c r="L905" s="58">
        <v>31037</v>
      </c>
      <c r="M905" s="43">
        <f t="shared" ref="M905" si="2643">K905-L905</f>
        <v>1280.9799999999996</v>
      </c>
      <c r="N905" s="38">
        <f t="shared" ref="N905" si="2644">K905/L905-1</f>
        <v>4.1272674549730937E-2</v>
      </c>
      <c r="O905" s="43">
        <f t="shared" ref="O905" si="2645">K905-K904</f>
        <v>0</v>
      </c>
      <c r="P905" s="38">
        <f t="shared" ref="P905" si="2646">K905/K904-1</f>
        <v>0</v>
      </c>
      <c r="R905" s="37">
        <v>45119</v>
      </c>
      <c r="S905" s="3">
        <f t="shared" ref="S905:S936" si="2647">B905+K905</f>
        <v>98298.62</v>
      </c>
      <c r="T905" s="43">
        <f t="shared" ref="T905" si="2648">D905+L905</f>
        <v>84287.739999999991</v>
      </c>
      <c r="U905" s="3">
        <f t="shared" ref="U905" si="2649">E905+M905</f>
        <v>14010.880000000001</v>
      </c>
      <c r="V905" s="38">
        <f t="shared" ref="V905" si="2650">S905/T905-1</f>
        <v>0.16622678458338069</v>
      </c>
      <c r="W905" s="3">
        <f t="shared" ref="W905" si="2651">S905-S904</f>
        <v>0</v>
      </c>
      <c r="X905" s="38">
        <f t="shared" ref="X905" si="2652">(S905)/S904-1</f>
        <v>0</v>
      </c>
    </row>
    <row r="906" spans="1:24" x14ac:dyDescent="0.2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ref="E906" si="2653">B906-D906</f>
        <v>12942.720000000008</v>
      </c>
      <c r="F906" s="38">
        <f t="shared" ref="F906" si="2654">B906/D906-1</f>
        <v>0.2430523970183327</v>
      </c>
      <c r="G906" s="41">
        <f t="shared" ref="G906" si="2655">B906-B905</f>
        <v>212.82000000000698</v>
      </c>
      <c r="H906" s="38">
        <f t="shared" ref="H906" si="2656">(B906)/B905-1</f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2657">K906-L906</f>
        <v>1487.8199999999997</v>
      </c>
      <c r="N906" s="38">
        <f t="shared" ref="N906" si="2658">K906/L906-1</f>
        <v>4.7936978445081602E-2</v>
      </c>
      <c r="O906" s="43">
        <f t="shared" ref="O906" si="2659">K906-K905</f>
        <v>206.84000000000015</v>
      </c>
      <c r="P906" s="38">
        <f t="shared" ref="P906" si="2660">K906/K905-1</f>
        <v>6.4001524847778768E-3</v>
      </c>
      <c r="R906" s="37">
        <v>45120</v>
      </c>
      <c r="S906" s="3">
        <f t="shared" si="2647"/>
        <v>98718.28</v>
      </c>
      <c r="T906" s="43">
        <f t="shared" ref="T906" si="2661">D906+L906</f>
        <v>84287.739999999991</v>
      </c>
      <c r="U906" s="3">
        <f t="shared" ref="U906" si="2662">E906+M906</f>
        <v>14430.540000000008</v>
      </c>
      <c r="V906" s="38">
        <f t="shared" ref="V906" si="2663">S906/T906-1</f>
        <v>0.17120568187022234</v>
      </c>
      <c r="W906" s="3">
        <f t="shared" ref="W906" si="2664">S906-S905</f>
        <v>419.66000000000349</v>
      </c>
      <c r="X906" s="38">
        <f t="shared" ref="X906" si="2665">(S906)/S905-1</f>
        <v>4.2692359262013202E-3</v>
      </c>
    </row>
    <row r="907" spans="1:24" x14ac:dyDescent="0.2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ref="E907" si="2666">B907-D907</f>
        <v>13364.769999999997</v>
      </c>
      <c r="F907" s="38">
        <f t="shared" ref="F907" si="2667">B907/D907-1</f>
        <v>0.25097810847323432</v>
      </c>
      <c r="G907" s="41">
        <f t="shared" ref="G907" si="2668">B907-B906</f>
        <v>422.04999999998836</v>
      </c>
      <c r="H907" s="38">
        <f t="shared" ref="H907" si="2669">(B907)/B906-1</f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2670">K907-L907</f>
        <v>1506.4199999999983</v>
      </c>
      <c r="N907" s="38">
        <f t="shared" ref="N907" si="2671">K907/L907-1</f>
        <v>4.8536263169765004E-2</v>
      </c>
      <c r="O907" s="43">
        <f t="shared" ref="O907" si="2672">K907-K906</f>
        <v>18.599999999998545</v>
      </c>
      <c r="P907" s="38">
        <f t="shared" ref="P907" si="2673">K907/K906-1</f>
        <v>5.7187095885535832E-4</v>
      </c>
      <c r="R907" s="37">
        <v>45121</v>
      </c>
      <c r="S907" s="3">
        <f t="shared" si="2647"/>
        <v>99158.93</v>
      </c>
      <c r="T907" s="43">
        <f t="shared" ref="T907" si="2674">D907+L907</f>
        <v>84287.739999999991</v>
      </c>
      <c r="U907" s="3">
        <f t="shared" ref="U907" si="2675">E907+M907</f>
        <v>14871.189999999995</v>
      </c>
      <c r="V907" s="38">
        <f t="shared" ref="V907" si="2676">S907/T907-1</f>
        <v>0.17643360707025724</v>
      </c>
      <c r="W907" s="3">
        <f t="shared" ref="W907" si="2677">S907-S906</f>
        <v>440.64999999999418</v>
      </c>
      <c r="X907" s="38">
        <f t="shared" ref="X907" si="2678">(S907)/S906-1</f>
        <v>4.4637122932043027E-3</v>
      </c>
    </row>
    <row r="908" spans="1:24" x14ac:dyDescent="0.2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ref="E908:E909" si="2679">B908-D908</f>
        <v>13802.659999999996</v>
      </c>
      <c r="F908" s="38">
        <f t="shared" ref="F908" si="2680">B908/D908-1</f>
        <v>0.25920128058314296</v>
      </c>
      <c r="G908" s="41">
        <f t="shared" ref="G908" si="2681">B908-B907</f>
        <v>437.88999999999942</v>
      </c>
      <c r="H908" s="38">
        <f t="shared" ref="H908" si="2682">(B908)/B907-1</f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2683">K908-L908</f>
        <v>1461.1899999999987</v>
      </c>
      <c r="N908" s="38">
        <f t="shared" ref="N908" si="2684">K908/L908-1</f>
        <v>4.7078970261301034E-2</v>
      </c>
      <c r="O908" s="43">
        <f t="shared" ref="O908" si="2685">K908-K907</f>
        <v>-45.229999999999563</v>
      </c>
      <c r="P908" s="38">
        <f t="shared" ref="P908" si="2686">K908/K907-1</f>
        <v>-1.3898354874810614E-3</v>
      </c>
      <c r="R908" s="37">
        <v>45124</v>
      </c>
      <c r="S908" s="3">
        <f t="shared" si="2647"/>
        <v>99551.59</v>
      </c>
      <c r="T908" s="43">
        <f t="shared" ref="T908" si="2687">D908+L908</f>
        <v>84287.739999999991</v>
      </c>
      <c r="U908" s="3">
        <f t="shared" ref="U908" si="2688">E908+M908</f>
        <v>15263.849999999995</v>
      </c>
      <c r="V908" s="38">
        <f t="shared" ref="V908" si="2689">S908/T908-1</f>
        <v>0.18109217307285741</v>
      </c>
      <c r="W908" s="3">
        <f t="shared" ref="W908" si="2690">S908-S907</f>
        <v>392.66000000000349</v>
      </c>
      <c r="X908" s="38">
        <f t="shared" ref="X908" si="2691">(S908)/S907-1</f>
        <v>3.9599055778436476E-3</v>
      </c>
    </row>
    <row r="909" spans="1:24" x14ac:dyDescent="0.2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2679"/>
        <v>13903.650000000001</v>
      </c>
      <c r="F909" s="48">
        <f>(B909-250)/D909-1</f>
        <v>0.25496659803393951</v>
      </c>
      <c r="G909" s="49">
        <f>B909-B908-250</f>
        <v>150.99000000000524</v>
      </c>
      <c r="H909" s="48">
        <f>(B909-250)/B908-1</f>
        <v>2.2517873814005274E-3</v>
      </c>
      <c r="J909" s="37">
        <v>45125</v>
      </c>
      <c r="K909" s="41">
        <v>32635.9</v>
      </c>
      <c r="L909" s="58">
        <v>31037</v>
      </c>
      <c r="M909" s="43">
        <f t="shared" ref="M909" si="2692">K909-L909</f>
        <v>1598.9000000000015</v>
      </c>
      <c r="N909" s="38">
        <f t="shared" ref="N909" si="2693">K909/L909-1</f>
        <v>5.1515932596578384E-2</v>
      </c>
      <c r="O909" s="43">
        <f t="shared" ref="O909" si="2694">K909-K908</f>
        <v>137.71000000000276</v>
      </c>
      <c r="P909" s="38">
        <f t="shared" ref="P909" si="2695">K909/K908-1</f>
        <v>4.2374667635336483E-3</v>
      </c>
      <c r="R909" s="37">
        <v>45125</v>
      </c>
      <c r="S909" s="3">
        <f t="shared" si="2647"/>
        <v>100090.29000000001</v>
      </c>
      <c r="T909" s="43">
        <f t="shared" ref="T909:T910" si="2696">D909+L909</f>
        <v>84587.739999999991</v>
      </c>
      <c r="U909" s="3">
        <f t="shared" ref="U909:U910" si="2697">E909+M909</f>
        <v>15502.550000000003</v>
      </c>
      <c r="V909" s="38">
        <f t="shared" ref="V909" si="2698">S909/T909-1</f>
        <v>0.18327183111878886</v>
      </c>
      <c r="W909" s="3">
        <f t="shared" ref="W909" si="2699">S909-S908</f>
        <v>538.70000000001164</v>
      </c>
      <c r="X909" s="38">
        <f t="shared" ref="X909" si="2700">(S909)/S908-1</f>
        <v>5.4112646518253982E-3</v>
      </c>
    </row>
    <row r="910" spans="1:24" x14ac:dyDescent="0.2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ref="E910" si="2701">B910-D910</f>
        <v>13609.310000000005</v>
      </c>
      <c r="F910" s="38">
        <f t="shared" ref="F910" si="2702">B910/D910-1</f>
        <v>0.25413859827147123</v>
      </c>
      <c r="G910" s="41">
        <f t="shared" ref="G910" si="2703">B910-B909</f>
        <v>-294.33999999999651</v>
      </c>
      <c r="H910" s="38">
        <f t="shared" ref="H910" si="2704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2705">K910-L910</f>
        <v>1538.8899999999994</v>
      </c>
      <c r="N910" s="38">
        <f t="shared" ref="N910:N911" si="2706">K910/L910-1</f>
        <v>4.9582433869252762E-2</v>
      </c>
      <c r="O910" s="43">
        <f t="shared" ref="O910:O911" si="2707">K910-K909</f>
        <v>-60.010000000002037</v>
      </c>
      <c r="P910" s="38">
        <f t="shared" ref="P910:P911" si="2708">K910/K909-1</f>
        <v>-1.8387726399456961E-3</v>
      </c>
      <c r="R910" s="37">
        <v>45126</v>
      </c>
      <c r="S910" s="3">
        <f t="shared" si="2647"/>
        <v>99735.94</v>
      </c>
      <c r="T910" s="93">
        <f t="shared" si="2696"/>
        <v>84587.739999999991</v>
      </c>
      <c r="U910" s="3">
        <f t="shared" si="2697"/>
        <v>15148.200000000004</v>
      </c>
      <c r="V910" s="48">
        <f>(S910-300)/(T910-300)-1</f>
        <v>0.17972008740535705</v>
      </c>
      <c r="W910" s="47">
        <f>S910-S909-300</f>
        <v>-654.35000000000582</v>
      </c>
      <c r="X910" s="48">
        <f>(S910-300)/S909-1</f>
        <v>-6.5375972034850127E-3</v>
      </c>
    </row>
    <row r="911" spans="1:24" x14ac:dyDescent="0.2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ref="E911" si="2709">B911-D911</f>
        <v>13609.310000000005</v>
      </c>
      <c r="F911" s="38">
        <f t="shared" ref="F911" si="2710">B911/D911-1</f>
        <v>0.25413859827147123</v>
      </c>
      <c r="G911" s="41">
        <f t="shared" ref="G911" si="2711">B911-B910</f>
        <v>0</v>
      </c>
      <c r="H911" s="38">
        <f t="shared" ref="H911" si="2712">(B911)/B910-1</f>
        <v>0</v>
      </c>
      <c r="J911" s="37">
        <v>45127</v>
      </c>
      <c r="K911" s="41">
        <v>32575.89</v>
      </c>
      <c r="L911" s="58">
        <v>31037</v>
      </c>
      <c r="M911" s="43">
        <f t="shared" si="2705"/>
        <v>1538.8899999999994</v>
      </c>
      <c r="N911" s="38">
        <f t="shared" si="2706"/>
        <v>4.9582433869252762E-2</v>
      </c>
      <c r="O911" s="43">
        <f t="shared" si="2707"/>
        <v>0</v>
      </c>
      <c r="P911" s="38">
        <f t="shared" si="2708"/>
        <v>0</v>
      </c>
      <c r="R911" s="37">
        <v>45127</v>
      </c>
      <c r="S911" s="3">
        <f t="shared" si="2647"/>
        <v>99735.94</v>
      </c>
      <c r="T911" s="43">
        <f t="shared" ref="T911" si="2713">D911+L911</f>
        <v>84587.739999999991</v>
      </c>
      <c r="U911" s="3">
        <f t="shared" ref="U911" si="2714">E911+M911</f>
        <v>15148.200000000004</v>
      </c>
      <c r="V911" s="38">
        <f t="shared" ref="V911" si="2715">S911/T911-1</f>
        <v>0.17908268976095143</v>
      </c>
      <c r="W911" s="3">
        <f t="shared" ref="W911" si="2716">S911-S910</f>
        <v>0</v>
      </c>
      <c r="X911" s="38">
        <f t="shared" ref="X911" si="2717">(S911)/S910-1</f>
        <v>0</v>
      </c>
    </row>
    <row r="912" spans="1:24" x14ac:dyDescent="0.2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ref="E912" si="2718">B912-D912</f>
        <v>13822.920000000006</v>
      </c>
      <c r="F912" s="38">
        <f t="shared" ref="F912" si="2719">B912/D912-1</f>
        <v>0.25812752540861261</v>
      </c>
      <c r="G912" s="41">
        <f t="shared" ref="G912" si="2720">B912-B911</f>
        <v>213.61000000000058</v>
      </c>
      <c r="H912" s="38">
        <f t="shared" ref="H912" si="2721">(B912)/B911-1</f>
        <v>3.180611092457486E-3</v>
      </c>
      <c r="J912" s="37">
        <v>45128</v>
      </c>
      <c r="K912" s="41">
        <v>32714.51</v>
      </c>
      <c r="L912" s="58">
        <v>31037</v>
      </c>
      <c r="M912" s="43">
        <f t="shared" ref="M912" si="2722">K912-L912</f>
        <v>1677.5099999999984</v>
      </c>
      <c r="N912" s="38">
        <f t="shared" ref="N912" si="2723">K912/L912-1</f>
        <v>5.4048716048587186E-2</v>
      </c>
      <c r="O912" s="43">
        <f t="shared" ref="O912" si="2724">K912-K911</f>
        <v>138.61999999999898</v>
      </c>
      <c r="P912" s="38">
        <f t="shared" ref="P912" si="2725">K912/K911-1</f>
        <v>4.2552943296407797E-3</v>
      </c>
      <c r="R912" s="37">
        <v>45128</v>
      </c>
      <c r="S912" s="3">
        <f t="shared" si="2647"/>
        <v>100088.17</v>
      </c>
      <c r="T912" s="43">
        <f t="shared" ref="T912" si="2726">D912+L912</f>
        <v>84587.739999999991</v>
      </c>
      <c r="U912" s="3">
        <f t="shared" ref="U912" si="2727">E912+M912</f>
        <v>15500.430000000004</v>
      </c>
      <c r="V912" s="38">
        <f t="shared" ref="V912" si="2728">S912/T912-1</f>
        <v>0.18324676838511134</v>
      </c>
      <c r="W912" s="3">
        <f t="shared" ref="W912" si="2729">S912-S911</f>
        <v>352.22999999999593</v>
      </c>
      <c r="X912" s="38">
        <f t="shared" ref="X912" si="2730">(S912)/S911-1</f>
        <v>3.5316256105872856E-3</v>
      </c>
    </row>
    <row r="913" spans="1:24" x14ac:dyDescent="0.2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ref="E913" si="2731">B913-D913</f>
        <v>13825.890000000007</v>
      </c>
      <c r="F913" s="38">
        <f t="shared" ref="F913" si="2732">B913/D913-1</f>
        <v>0.25818298682707286</v>
      </c>
      <c r="G913" s="41">
        <f t="shared" ref="G913" si="2733">B913-B912</f>
        <v>2.9700000000011642</v>
      </c>
      <c r="H913" s="38">
        <f t="shared" ref="H913" si="2734">(B913)/B912-1</f>
        <v>4.4082509396137226E-5</v>
      </c>
      <c r="J913" s="37">
        <v>45131</v>
      </c>
      <c r="K913" s="41">
        <v>32661.62</v>
      </c>
      <c r="L913" s="58">
        <v>31037</v>
      </c>
      <c r="M913" s="43">
        <f t="shared" ref="M913" si="2735">K913-L913</f>
        <v>1624.619999999999</v>
      </c>
      <c r="N913" s="38">
        <f t="shared" ref="N913" si="2736">K913/L913-1</f>
        <v>5.2344620936301878E-2</v>
      </c>
      <c r="O913" s="43">
        <f t="shared" ref="O913" si="2737">K913-K912</f>
        <v>-52.889999999999418</v>
      </c>
      <c r="P913" s="38">
        <f t="shared" ref="P913" si="2738">K913/K912-1</f>
        <v>-1.6167138068092779E-3</v>
      </c>
      <c r="R913" s="37">
        <v>45131</v>
      </c>
      <c r="S913" s="3">
        <f t="shared" si="2647"/>
        <v>100038.25</v>
      </c>
      <c r="T913" s="43">
        <f t="shared" ref="T913" si="2739">D913+L913</f>
        <v>84587.739999999991</v>
      </c>
      <c r="U913" s="3">
        <f t="shared" ref="U913" si="2740">E913+M913</f>
        <v>15450.510000000006</v>
      </c>
      <c r="V913" s="38">
        <f t="shared" ref="V913" si="2741">S913/T913-1</f>
        <v>0.18265661193927163</v>
      </c>
      <c r="W913" s="3">
        <f t="shared" ref="W913" si="2742">S913-S912</f>
        <v>-49.919999999998254</v>
      </c>
      <c r="X913" s="38">
        <f t="shared" ref="X913" si="2743">(S913)/S912-1</f>
        <v>-4.9876024309369882E-4</v>
      </c>
    </row>
    <row r="914" spans="1:24" x14ac:dyDescent="0.2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ref="E914" si="2744">B914-D914</f>
        <v>14007.650000000001</v>
      </c>
      <c r="F914" s="38">
        <f t="shared" ref="F914" si="2745">B914/D914-1</f>
        <v>0.2615771509413316</v>
      </c>
      <c r="G914" s="41">
        <f t="shared" ref="G914" si="2746">B914-B913</f>
        <v>181.75999999999476</v>
      </c>
      <c r="H914" s="38">
        <f t="shared" ref="H914" si="2747">(B914)/B913-1</f>
        <v>2.697671284538794E-3</v>
      </c>
      <c r="J914" s="37">
        <v>45132</v>
      </c>
      <c r="K914" s="41">
        <v>32657.79</v>
      </c>
      <c r="L914" s="58">
        <v>31037</v>
      </c>
      <c r="M914" s="43">
        <f t="shared" ref="M914" si="2748">K914-L914</f>
        <v>1620.7900000000009</v>
      </c>
      <c r="N914" s="38">
        <f t="shared" ref="N914" si="2749">K914/L914-1</f>
        <v>5.2221219834391208E-2</v>
      </c>
      <c r="O914" s="43">
        <f t="shared" ref="O914" si="2750">K914-K913</f>
        <v>-3.8299999999981083</v>
      </c>
      <c r="P914" s="38">
        <f t="shared" ref="P914" si="2751">K914/K913-1</f>
        <v>-1.1726301389825E-4</v>
      </c>
      <c r="R914" s="37">
        <v>45132</v>
      </c>
      <c r="S914" s="3">
        <f t="shared" si="2647"/>
        <v>100216.18</v>
      </c>
      <c r="T914" s="43">
        <f t="shared" ref="T914" si="2752">D914+L914</f>
        <v>84587.739999999991</v>
      </c>
      <c r="U914" s="3">
        <f t="shared" ref="U914" si="2753">E914+M914</f>
        <v>15628.440000000002</v>
      </c>
      <c r="V914" s="38">
        <f t="shared" ref="V914" si="2754">S914/T914-1</f>
        <v>0.18476010826155198</v>
      </c>
      <c r="W914" s="3">
        <f t="shared" ref="W914" si="2755">S914-S913</f>
        <v>177.92999999999302</v>
      </c>
      <c r="X914" s="38">
        <f t="shared" ref="X914" si="2756">(S914)/S913-1</f>
        <v>1.7786196779732144E-3</v>
      </c>
    </row>
    <row r="915" spans="1:24" x14ac:dyDescent="0.2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ref="E915" si="2757">B915-D915</f>
        <v>14203.000000000007</v>
      </c>
      <c r="F915" s="38">
        <f t="shared" ref="F915" si="2758">B915/D915-1</f>
        <v>0.26522509306127251</v>
      </c>
      <c r="G915" s="41">
        <f t="shared" ref="G915" si="2759">B915-B914</f>
        <v>195.35000000000582</v>
      </c>
      <c r="H915" s="38">
        <f t="shared" ref="H915" si="2760">(B915)/B914-1</f>
        <v>2.8915727565443916E-3</v>
      </c>
      <c r="J915" s="37">
        <v>45133</v>
      </c>
      <c r="K915" s="41">
        <v>32738.59</v>
      </c>
      <c r="L915" s="58">
        <v>31037</v>
      </c>
      <c r="M915" s="43">
        <f t="shared" ref="M915" si="2761">K915-L915</f>
        <v>1701.5900000000001</v>
      </c>
      <c r="N915" s="38">
        <f t="shared" ref="N915" si="2762">K915/L915-1</f>
        <v>5.4824564229790207E-2</v>
      </c>
      <c r="O915" s="43">
        <f t="shared" ref="O915" si="2763">K915-K914</f>
        <v>80.799999999999272</v>
      </c>
      <c r="P915" s="38">
        <f t="shared" ref="P915" si="2764">K915/K914-1</f>
        <v>2.4741416978919517E-3</v>
      </c>
      <c r="R915" s="37">
        <v>45133</v>
      </c>
      <c r="S915" s="3">
        <f t="shared" si="2647"/>
        <v>100492.33</v>
      </c>
      <c r="T915" s="43">
        <f t="shared" ref="T915" si="2765">D915+L915</f>
        <v>84587.739999999991</v>
      </c>
      <c r="U915" s="3">
        <f t="shared" ref="U915" si="2766">E915+M915</f>
        <v>15904.590000000007</v>
      </c>
      <c r="V915" s="38">
        <f t="shared" ref="V915" si="2767">S915/T915-1</f>
        <v>0.18802476576392757</v>
      </c>
      <c r="W915" s="3">
        <f t="shared" ref="W915" si="2768">S915-S914</f>
        <v>276.15000000000873</v>
      </c>
      <c r="X915" s="38">
        <f t="shared" ref="X915" si="2769">(S915)/S914-1</f>
        <v>2.7555430669978787E-3</v>
      </c>
    </row>
    <row r="916" spans="1:24" x14ac:dyDescent="0.2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ref="E916" si="2770">B916-D916</f>
        <v>13870.080000000009</v>
      </c>
      <c r="F916" s="38">
        <f t="shared" ref="F916" si="2771">B916/D916-1</f>
        <v>0.2590081855078008</v>
      </c>
      <c r="G916" s="41">
        <f t="shared" ref="G916" si="2772">B916-B915</f>
        <v>-332.91999999999825</v>
      </c>
      <c r="H916" s="38">
        <f t="shared" ref="H916" si="2773">(B916)/B915-1</f>
        <v>-4.9136770900026772E-3</v>
      </c>
      <c r="J916" s="37">
        <v>45134</v>
      </c>
      <c r="K916" s="41">
        <v>32515.7</v>
      </c>
      <c r="L916" s="58">
        <v>31037</v>
      </c>
      <c r="M916" s="43">
        <f t="shared" ref="M916" si="2774">K916-L916</f>
        <v>1478.7000000000007</v>
      </c>
      <c r="N916" s="38">
        <f t="shared" ref="N916" si="2775">K916/L916-1</f>
        <v>4.7643135612333687E-2</v>
      </c>
      <c r="O916" s="43">
        <f t="shared" ref="O916" si="2776">K916-K915</f>
        <v>-222.88999999999942</v>
      </c>
      <c r="P916" s="38">
        <f t="shared" ref="P916" si="2777">K916/K915-1</f>
        <v>-6.808173473567436E-3</v>
      </c>
      <c r="R916" s="37">
        <v>45134</v>
      </c>
      <c r="S916" s="3">
        <f t="shared" si="2647"/>
        <v>99936.52</v>
      </c>
      <c r="T916" s="43">
        <f t="shared" ref="T916" si="2778">D916+L916</f>
        <v>84587.739999999991</v>
      </c>
      <c r="U916" s="3">
        <f t="shared" ref="U916" si="2779">E916+M916</f>
        <v>15348.78000000001</v>
      </c>
      <c r="V916" s="38">
        <f t="shared" ref="V916" si="2780">S916/T916-1</f>
        <v>0.18145395538407838</v>
      </c>
      <c r="W916" s="3">
        <f t="shared" ref="W916" si="2781">S916-S915</f>
        <v>-555.80999999999767</v>
      </c>
      <c r="X916" s="38">
        <f t="shared" ref="X916" si="2782">(S916)/S915-1</f>
        <v>-5.5308698683770308E-3</v>
      </c>
    </row>
    <row r="917" spans="1:24" x14ac:dyDescent="0.2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ref="E917" si="2783">B917-D917</f>
        <v>14590.099999999999</v>
      </c>
      <c r="F917" s="38">
        <f t="shared" ref="F917" si="2784">B917/D917-1</f>
        <v>0.27245375133938388</v>
      </c>
      <c r="G917" s="41">
        <f t="shared" ref="G917" si="2785">B917-B916</f>
        <v>720.01999999998952</v>
      </c>
      <c r="H917" s="38">
        <f t="shared" ref="H917" si="2786">(B917)/B916-1</f>
        <v>1.0679490400739455E-2</v>
      </c>
      <c r="J917" s="37">
        <v>45135</v>
      </c>
      <c r="K917" s="41">
        <v>32730.75</v>
      </c>
      <c r="L917" s="58">
        <v>31037</v>
      </c>
      <c r="M917" s="43">
        <f t="shared" ref="M917" si="2787">K917-L917</f>
        <v>1693.75</v>
      </c>
      <c r="N917" s="38">
        <f t="shared" ref="N917" si="2788">K917/L917-1</f>
        <v>5.4571962496375193E-2</v>
      </c>
      <c r="O917" s="43">
        <f t="shared" ref="O917" si="2789">K917-K916</f>
        <v>215.04999999999927</v>
      </c>
      <c r="P917" s="38">
        <f t="shared" ref="P917" si="2790">K917/K916-1</f>
        <v>6.6137281374842871E-3</v>
      </c>
      <c r="R917" s="37">
        <v>45135</v>
      </c>
      <c r="S917" s="3">
        <f t="shared" si="2647"/>
        <v>100871.59</v>
      </c>
      <c r="T917" s="43">
        <f t="shared" ref="T917" si="2791">D917+L917</f>
        <v>84587.739999999991</v>
      </c>
      <c r="U917" s="3">
        <f t="shared" ref="U917" si="2792">E917+M917</f>
        <v>16283.849999999999</v>
      </c>
      <c r="V917" s="38">
        <f t="shared" ref="V917" si="2793">S917/T917-1</f>
        <v>0.19250839424247546</v>
      </c>
      <c r="W917" s="3">
        <f t="shared" ref="W917" si="2794">S917-S916</f>
        <v>935.06999999999243</v>
      </c>
      <c r="X917" s="38">
        <f t="shared" ref="X917" si="2795">(S917)/S916-1</f>
        <v>9.3566395948148084E-3</v>
      </c>
    </row>
    <row r="918" spans="1:24" x14ac:dyDescent="0.2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ref="E918" si="2796">B918-D918</f>
        <v>14462.810000000005</v>
      </c>
      <c r="F918" s="38">
        <f t="shared" ref="F918" si="2797">B918/D918-1</f>
        <v>0.27007675337446324</v>
      </c>
      <c r="G918" s="41">
        <f t="shared" ref="G918" si="2798">B918-B917</f>
        <v>-127.2899999999936</v>
      </c>
      <c r="H918" s="38">
        <f t="shared" ref="H918" si="2799">(B918)/B917-1</f>
        <v>-1.8680427185809867E-3</v>
      </c>
      <c r="J918" s="37">
        <v>45138</v>
      </c>
      <c r="K918" s="41">
        <v>32409.91</v>
      </c>
      <c r="L918" s="58">
        <v>31037</v>
      </c>
      <c r="M918" s="43">
        <f t="shared" ref="M918" si="2800">K918-L918</f>
        <v>1372.9099999999999</v>
      </c>
      <c r="N918" s="38">
        <f t="shared" ref="N918" si="2801">K918/L918-1</f>
        <v>4.4234623191674372E-2</v>
      </c>
      <c r="O918" s="43">
        <f t="shared" ref="O918" si="2802">K918-K917</f>
        <v>-320.84000000000015</v>
      </c>
      <c r="P918" s="38">
        <f t="shared" ref="P918" si="2803">K918/K917-1</f>
        <v>-9.8024029391321488E-3</v>
      </c>
      <c r="R918" s="37">
        <v>45138</v>
      </c>
      <c r="S918" s="3">
        <f t="shared" si="2647"/>
        <v>100423.46</v>
      </c>
      <c r="T918" s="43">
        <f t="shared" ref="T918:T921" si="2804">D918+L918</f>
        <v>84587.739999999991</v>
      </c>
      <c r="U918" s="3">
        <f t="shared" ref="U918:U921" si="2805">E918+M918</f>
        <v>15835.720000000005</v>
      </c>
      <c r="V918" s="38">
        <f t="shared" ref="V918:V920" si="2806">S918/T918-1</f>
        <v>0.18721058158073522</v>
      </c>
      <c r="W918" s="3">
        <f t="shared" ref="W918:W920" si="2807">S918-S917</f>
        <v>-448.1299999999901</v>
      </c>
      <c r="X918" s="38">
        <f t="shared" ref="X918:X920" si="2808">(S918)/S917-1</f>
        <v>-4.4425789263358162E-3</v>
      </c>
    </row>
    <row r="919" spans="1:24" x14ac:dyDescent="0.2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ref="E919:E921" si="2809">B919-D919</f>
        <v>14462.810000000005</v>
      </c>
      <c r="F919" s="38">
        <f t="shared" ref="F919:F920" si="2810">B919/D919-1</f>
        <v>0.27007675337446324</v>
      </c>
      <c r="G919" s="41">
        <f t="shared" ref="G919:G920" si="2811">B919-B918</f>
        <v>0</v>
      </c>
      <c r="H919" s="38">
        <f t="shared" ref="H919:H920" si="2812">(B919)/B918-1</f>
        <v>0</v>
      </c>
      <c r="J919" s="37">
        <v>45139</v>
      </c>
      <c r="K919" s="41">
        <v>32409.91</v>
      </c>
      <c r="L919" s="58">
        <v>31037</v>
      </c>
      <c r="M919" s="43">
        <f t="shared" ref="M919:M920" si="2813">K919-L919</f>
        <v>1372.9099999999999</v>
      </c>
      <c r="N919" s="38">
        <f t="shared" ref="N919:N920" si="2814">K919/L919-1</f>
        <v>4.4234623191674372E-2</v>
      </c>
      <c r="O919" s="43">
        <f t="shared" ref="O919:O920" si="2815">K919-K918</f>
        <v>0</v>
      </c>
      <c r="P919" s="38">
        <f t="shared" ref="P919:P920" si="2816">K919/K918-1</f>
        <v>0</v>
      </c>
      <c r="R919" s="37">
        <v>45139</v>
      </c>
      <c r="S919" s="3">
        <f t="shared" si="2647"/>
        <v>100423.46</v>
      </c>
      <c r="T919" s="43">
        <f t="shared" si="2804"/>
        <v>84587.739999999991</v>
      </c>
      <c r="U919" s="3">
        <f t="shared" si="2805"/>
        <v>15835.720000000005</v>
      </c>
      <c r="V919" s="38">
        <f t="shared" si="2806"/>
        <v>0.18721058158073522</v>
      </c>
      <c r="W919" s="3">
        <f t="shared" si="2807"/>
        <v>0</v>
      </c>
      <c r="X919" s="38">
        <f t="shared" si="2808"/>
        <v>0</v>
      </c>
    </row>
    <row r="920" spans="1:24" x14ac:dyDescent="0.2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2809"/>
        <v>14462.810000000005</v>
      </c>
      <c r="F920" s="38">
        <f t="shared" si="2810"/>
        <v>0.27007675337446324</v>
      </c>
      <c r="G920" s="41">
        <f t="shared" si="2811"/>
        <v>0</v>
      </c>
      <c r="H920" s="38">
        <f t="shared" si="2812"/>
        <v>0</v>
      </c>
      <c r="J920" s="37">
        <v>45140</v>
      </c>
      <c r="K920" s="41">
        <v>32409.91</v>
      </c>
      <c r="L920" s="58">
        <v>31037</v>
      </c>
      <c r="M920" s="43">
        <f t="shared" si="2813"/>
        <v>1372.9099999999999</v>
      </c>
      <c r="N920" s="38">
        <f t="shared" si="2814"/>
        <v>4.4234623191674372E-2</v>
      </c>
      <c r="O920" s="43">
        <f t="shared" si="2815"/>
        <v>0</v>
      </c>
      <c r="P920" s="38">
        <f t="shared" si="2816"/>
        <v>0</v>
      </c>
      <c r="R920" s="37">
        <v>45140</v>
      </c>
      <c r="S920" s="3">
        <f t="shared" si="2647"/>
        <v>100423.46</v>
      </c>
      <c r="T920" s="43">
        <f t="shared" si="2804"/>
        <v>84587.739999999991</v>
      </c>
      <c r="U920" s="3">
        <f t="shared" si="2805"/>
        <v>15835.720000000005</v>
      </c>
      <c r="V920" s="38">
        <f t="shared" si="2806"/>
        <v>0.18721058158073522</v>
      </c>
      <c r="W920" s="3">
        <f t="shared" si="2807"/>
        <v>0</v>
      </c>
      <c r="X920" s="38">
        <f t="shared" si="2808"/>
        <v>0</v>
      </c>
    </row>
    <row r="921" spans="1:24" x14ac:dyDescent="0.2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2809"/>
        <v>13863.090000000004</v>
      </c>
      <c r="F921" s="48">
        <f>(B921-250)/D921-1</f>
        <v>0.25279299783067066</v>
      </c>
      <c r="G921" s="49">
        <f>B921-B920-250</f>
        <v>-549.72000000000116</v>
      </c>
      <c r="H921" s="48">
        <f>(B921-250)/B920-1</f>
        <v>-8.082507088660984E-3</v>
      </c>
      <c r="J921" s="37">
        <v>45141</v>
      </c>
      <c r="K921" s="41">
        <v>32435.26</v>
      </c>
      <c r="L921" s="58">
        <v>31037</v>
      </c>
      <c r="M921" s="43">
        <f t="shared" ref="M921:M922" si="2817">K921-L921</f>
        <v>1398.2599999999984</v>
      </c>
      <c r="N921" s="38">
        <f t="shared" ref="N921:N922" si="2818">K921/L921-1</f>
        <v>4.5051390276122039E-2</v>
      </c>
      <c r="O921" s="43">
        <f t="shared" ref="O921:O922" si="2819">K921-K920</f>
        <v>25.349999999998545</v>
      </c>
      <c r="P921" s="38">
        <f t="shared" ref="P921:P922" si="2820">K921/K920-1</f>
        <v>7.8216817016762974E-4</v>
      </c>
      <c r="R921" s="37">
        <v>45141</v>
      </c>
      <c r="S921" s="3">
        <f t="shared" si="2647"/>
        <v>100149.09</v>
      </c>
      <c r="T921" s="93">
        <f t="shared" si="2804"/>
        <v>84887.739999999991</v>
      </c>
      <c r="U921" s="3">
        <f t="shared" si="2805"/>
        <v>15261.350000000002</v>
      </c>
      <c r="V921" s="48">
        <f>(S921-300)/(T921-300)-1</f>
        <v>0.18042035406076584</v>
      </c>
      <c r="W921" s="47">
        <f>S921-S920-300</f>
        <v>-574.3700000000099</v>
      </c>
      <c r="X921" s="48">
        <f>(S921-300)/S920-1</f>
        <v>-5.7194802887692298E-3</v>
      </c>
    </row>
    <row r="922" spans="1:24" x14ac:dyDescent="0.2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ref="E922" si="2821">B922-D922</f>
        <v>13863.090000000004</v>
      </c>
      <c r="F922" s="38">
        <f t="shared" ref="F922" si="2822">B922/D922-1</f>
        <v>0.25743545956842939</v>
      </c>
      <c r="G922" s="41">
        <f t="shared" ref="G922" si="2823">B922-B921</f>
        <v>0</v>
      </c>
      <c r="H922" s="38">
        <f t="shared" ref="H922" si="2824">(B922)/B921-1</f>
        <v>0</v>
      </c>
      <c r="J922" s="37">
        <v>45142</v>
      </c>
      <c r="K922" s="41">
        <v>32435.26</v>
      </c>
      <c r="L922" s="58">
        <v>31037</v>
      </c>
      <c r="M922" s="43">
        <f t="shared" si="2817"/>
        <v>1398.2599999999984</v>
      </c>
      <c r="N922" s="38">
        <f t="shared" si="2818"/>
        <v>4.5051390276122039E-2</v>
      </c>
      <c r="O922" s="43">
        <f t="shared" si="2819"/>
        <v>0</v>
      </c>
      <c r="P922" s="38">
        <f t="shared" si="2820"/>
        <v>0</v>
      </c>
      <c r="R922" s="37">
        <v>45142</v>
      </c>
      <c r="S922" s="3">
        <f t="shared" si="2647"/>
        <v>100149.09</v>
      </c>
      <c r="T922" s="43">
        <f t="shared" ref="T922" si="2825">D922+L922</f>
        <v>84887.739999999991</v>
      </c>
      <c r="U922" s="3">
        <f t="shared" ref="U922" si="2826">E922+M922</f>
        <v>15261.350000000002</v>
      </c>
      <c r="V922" s="38">
        <f t="shared" ref="V922" si="2827">S922/T922-1</f>
        <v>0.1797827342322933</v>
      </c>
      <c r="W922" s="3">
        <f t="shared" ref="W922" si="2828">S922-S921</f>
        <v>0</v>
      </c>
      <c r="X922" s="38">
        <f t="shared" ref="X922" si="2829">(S922)/S921-1</f>
        <v>0</v>
      </c>
    </row>
    <row r="923" spans="1:24" x14ac:dyDescent="0.2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ref="E923:E924" si="2830">B923-D923</f>
        <v>14232.909999999996</v>
      </c>
      <c r="F923" s="38">
        <f t="shared" ref="F923:F924" si="2831">B923/D923-1</f>
        <v>0.26430296036786127</v>
      </c>
      <c r="G923" s="41">
        <f t="shared" ref="G923:G924" si="2832">B923-B922</f>
        <v>369.81999999999243</v>
      </c>
      <c r="H923" s="38">
        <f t="shared" ref="H923:H924" si="2833">(B923)/B922-1</f>
        <v>5.461513549004593E-3</v>
      </c>
      <c r="J923" s="37">
        <v>45145</v>
      </c>
      <c r="K923" s="41">
        <v>32495.45</v>
      </c>
      <c r="L923" s="58">
        <v>31037</v>
      </c>
      <c r="M923" s="43">
        <f t="shared" ref="M923:M924" si="2834">K923-L923</f>
        <v>1458.4500000000007</v>
      </c>
      <c r="N923" s="38">
        <f t="shared" ref="N923:N924" si="2835">K923/L923-1</f>
        <v>4.6990688533041336E-2</v>
      </c>
      <c r="O923" s="43">
        <f t="shared" ref="O923:O924" si="2836">K923-K922</f>
        <v>60.190000000002328</v>
      </c>
      <c r="P923" s="38">
        <f t="shared" ref="P923:P924" si="2837">K923/K922-1</f>
        <v>1.8556965475227116E-3</v>
      </c>
      <c r="R923" s="37">
        <v>45145</v>
      </c>
      <c r="S923" s="3">
        <f t="shared" si="2647"/>
        <v>100579.09999999999</v>
      </c>
      <c r="T923" s="43">
        <f t="shared" ref="T923:T924" si="2838">D923+L923</f>
        <v>84887.739999999991</v>
      </c>
      <c r="U923" s="3">
        <f t="shared" ref="U923:U924" si="2839">E923+M923</f>
        <v>15691.359999999997</v>
      </c>
      <c r="V923" s="38">
        <f t="shared" ref="V923:V924" si="2840">S923/T923-1</f>
        <v>0.1848483656179325</v>
      </c>
      <c r="W923" s="3">
        <f t="shared" ref="W923:W924" si="2841">S923-S922</f>
        <v>430.00999999999476</v>
      </c>
      <c r="X923" s="38">
        <f t="shared" ref="X923:X924" si="2842">(S923)/S922-1</f>
        <v>4.2936985248691606E-3</v>
      </c>
    </row>
    <row r="924" spans="1:24" x14ac:dyDescent="0.2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2830"/>
        <v>14232.909999999996</v>
      </c>
      <c r="F924" s="38">
        <f t="shared" si="2831"/>
        <v>0.26430296036786127</v>
      </c>
      <c r="G924" s="41">
        <f t="shared" si="2832"/>
        <v>0</v>
      </c>
      <c r="H924" s="38">
        <f t="shared" si="2833"/>
        <v>0</v>
      </c>
      <c r="J924" s="37">
        <v>45146</v>
      </c>
      <c r="K924" s="41">
        <v>32495.45</v>
      </c>
      <c r="L924" s="58">
        <v>31037</v>
      </c>
      <c r="M924" s="43">
        <f t="shared" si="2834"/>
        <v>1458.4500000000007</v>
      </c>
      <c r="N924" s="38">
        <f t="shared" si="2835"/>
        <v>4.6990688533041336E-2</v>
      </c>
      <c r="O924" s="43">
        <f t="shared" si="2836"/>
        <v>0</v>
      </c>
      <c r="P924" s="38">
        <f t="shared" si="2837"/>
        <v>0</v>
      </c>
      <c r="R924" s="37">
        <v>45146</v>
      </c>
      <c r="S924" s="3">
        <f t="shared" si="2647"/>
        <v>100579.09999999999</v>
      </c>
      <c r="T924" s="43">
        <f t="shared" si="2838"/>
        <v>84887.739999999991</v>
      </c>
      <c r="U924" s="3">
        <f t="shared" si="2839"/>
        <v>15691.359999999997</v>
      </c>
      <c r="V924" s="38">
        <f t="shared" si="2840"/>
        <v>0.1848483656179325</v>
      </c>
      <c r="W924" s="3">
        <f t="shared" si="2841"/>
        <v>0</v>
      </c>
      <c r="X924" s="38">
        <f t="shared" si="2842"/>
        <v>0</v>
      </c>
    </row>
    <row r="925" spans="1:24" x14ac:dyDescent="0.2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ref="E925" si="2843">B925-D925</f>
        <v>13786.870000000003</v>
      </c>
      <c r="F925" s="38">
        <f t="shared" ref="F925" si="2844">B925/D925-1</f>
        <v>0.25602006583382142</v>
      </c>
      <c r="G925" s="41">
        <f t="shared" ref="G925" si="2845">B925-B924</f>
        <v>-446.0399999999936</v>
      </c>
      <c r="H925" s="38">
        <f t="shared" ref="H925" si="2846">(B925)/B924-1</f>
        <v>-6.5513526375273745E-3</v>
      </c>
      <c r="J925" s="37">
        <v>45147</v>
      </c>
      <c r="K925" s="41">
        <v>32499.83</v>
      </c>
      <c r="L925" s="58">
        <v>31037</v>
      </c>
      <c r="M925" s="43">
        <f t="shared" ref="M925" si="2847">K925-L925</f>
        <v>1462.8300000000017</v>
      </c>
      <c r="N925" s="38">
        <f t="shared" ref="N925" si="2848">K925/L925-1</f>
        <v>4.7131810419821507E-2</v>
      </c>
      <c r="O925" s="43">
        <f t="shared" ref="O925" si="2849">K925-K924</f>
        <v>4.3800000000010186</v>
      </c>
      <c r="P925" s="38">
        <f t="shared" ref="P925" si="2850">K925/K924-1</f>
        <v>1.3478810110334472E-4</v>
      </c>
      <c r="R925" s="37">
        <v>45147</v>
      </c>
      <c r="S925" s="3">
        <f t="shared" si="2647"/>
        <v>100137.44</v>
      </c>
      <c r="T925" s="43">
        <f t="shared" ref="T925" si="2851">D925+L925</f>
        <v>84887.739999999991</v>
      </c>
      <c r="U925" s="3">
        <f t="shared" ref="U925" si="2852">E925+M925</f>
        <v>15249.700000000004</v>
      </c>
      <c r="V925" s="38">
        <f t="shared" ref="V925" si="2853">S925/T925-1</f>
        <v>0.17964549415498654</v>
      </c>
      <c r="W925" s="3">
        <f t="shared" ref="W925" si="2854">S925-S924</f>
        <v>-441.65999999998894</v>
      </c>
      <c r="X925" s="38">
        <f t="shared" ref="X925" si="2855">(S925)/S924-1</f>
        <v>-4.3911707303007086E-3</v>
      </c>
    </row>
    <row r="926" spans="1:24" x14ac:dyDescent="0.2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ref="E926:E927" si="2856">B926-D926</f>
        <v>13853.370000000003</v>
      </c>
      <c r="F926" s="38">
        <f t="shared" ref="F926:F927" si="2857">B926/D926-1</f>
        <v>0.25725496065606523</v>
      </c>
      <c r="G926" s="41">
        <f t="shared" ref="G926:G927" si="2858">B926-B925</f>
        <v>66.5</v>
      </c>
      <c r="H926" s="38">
        <f t="shared" ref="H926:H927" si="2859">(B926)/B925-1</f>
        <v>9.8318080724624224E-4</v>
      </c>
      <c r="J926" s="37">
        <v>45148</v>
      </c>
      <c r="K926" s="41">
        <v>32492.9</v>
      </c>
      <c r="L926" s="58">
        <v>31037</v>
      </c>
      <c r="M926" s="43">
        <f t="shared" ref="M926:M927" si="2860">K926-L926</f>
        <v>1455.9000000000015</v>
      </c>
      <c r="N926" s="38">
        <f t="shared" ref="N926:N927" si="2861">K926/L926-1</f>
        <v>4.6908528530463789E-2</v>
      </c>
      <c r="O926" s="43">
        <f t="shared" ref="O926:O927" si="2862">K926-K925</f>
        <v>-6.930000000000291</v>
      </c>
      <c r="P926" s="38">
        <f t="shared" ref="P926:P927" si="2863">K926/K925-1</f>
        <v>-2.1323188459754228E-4</v>
      </c>
      <c r="R926" s="37">
        <v>45148</v>
      </c>
      <c r="S926" s="3">
        <f t="shared" si="2647"/>
        <v>100197.01000000001</v>
      </c>
      <c r="T926" s="43">
        <f t="shared" ref="T926:T927" si="2864">D926+L926</f>
        <v>84887.739999999991</v>
      </c>
      <c r="U926" s="3">
        <f t="shared" ref="U926:U927" si="2865">E926+M926</f>
        <v>15309.270000000004</v>
      </c>
      <c r="V926" s="38">
        <f t="shared" ref="V926:V927" si="2866">S926/T926-1</f>
        <v>0.1803472444901939</v>
      </c>
      <c r="W926" s="3">
        <f t="shared" ref="W926:W927" si="2867">S926-S925</f>
        <v>59.570000000006985</v>
      </c>
      <c r="X926" s="38">
        <f t="shared" ref="X926:X927" si="2868">(S926)/S925-1</f>
        <v>5.9488239363836293E-4</v>
      </c>
    </row>
    <row r="927" spans="1:24" x14ac:dyDescent="0.2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2856"/>
        <v>13853.370000000003</v>
      </c>
      <c r="F927" s="38">
        <f t="shared" si="2857"/>
        <v>0.25725496065606523</v>
      </c>
      <c r="G927" s="41">
        <f t="shared" si="2858"/>
        <v>0</v>
      </c>
      <c r="H927" s="38">
        <f t="shared" si="2859"/>
        <v>0</v>
      </c>
      <c r="J927" s="37">
        <v>45149</v>
      </c>
      <c r="K927" s="41">
        <v>32492.9</v>
      </c>
      <c r="L927" s="58">
        <v>31037</v>
      </c>
      <c r="M927" s="43">
        <f t="shared" si="2860"/>
        <v>1455.9000000000015</v>
      </c>
      <c r="N927" s="38">
        <f t="shared" si="2861"/>
        <v>4.6908528530463789E-2</v>
      </c>
      <c r="O927" s="43">
        <f t="shared" si="2862"/>
        <v>0</v>
      </c>
      <c r="P927" s="38">
        <f t="shared" si="2863"/>
        <v>0</v>
      </c>
      <c r="R927" s="37">
        <v>45149</v>
      </c>
      <c r="S927" s="3">
        <f t="shared" si="2647"/>
        <v>100197.01000000001</v>
      </c>
      <c r="T927" s="43">
        <f t="shared" si="2864"/>
        <v>84887.739999999991</v>
      </c>
      <c r="U927" s="3">
        <f t="shared" si="2865"/>
        <v>15309.270000000004</v>
      </c>
      <c r="V927" s="38">
        <f t="shared" si="2866"/>
        <v>0.1803472444901939</v>
      </c>
      <c r="W927" s="3">
        <f t="shared" si="2867"/>
        <v>0</v>
      </c>
      <c r="X927" s="38">
        <f t="shared" si="2868"/>
        <v>0</v>
      </c>
    </row>
    <row r="928" spans="1:24" x14ac:dyDescent="0.2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ref="E928:E929" si="2869">B928-D928</f>
        <v>14278.080000000009</v>
      </c>
      <c r="F928" s="38">
        <f t="shared" ref="F928" si="2870">B928/D928-1</f>
        <v>0.26514176035463977</v>
      </c>
      <c r="G928" s="41">
        <f t="shared" ref="G928" si="2871">B928-B927</f>
        <v>424.7100000000064</v>
      </c>
      <c r="H928" s="38">
        <f t="shared" ref="H928" si="2872">(B928)/B927-1</f>
        <v>6.2730312827390389E-3</v>
      </c>
      <c r="J928" s="37">
        <v>45152</v>
      </c>
      <c r="K928" s="41">
        <v>32435.45</v>
      </c>
      <c r="L928" s="58">
        <v>31037</v>
      </c>
      <c r="M928" s="43">
        <f t="shared" ref="M928" si="2873">K928-L928</f>
        <v>1398.4500000000007</v>
      </c>
      <c r="N928" s="38">
        <f t="shared" ref="N928" si="2874">K928/L928-1</f>
        <v>4.5057512001804412E-2</v>
      </c>
      <c r="O928" s="43">
        <f t="shared" ref="O928" si="2875">K928-K927</f>
        <v>-57.450000000000728</v>
      </c>
      <c r="P928" s="38">
        <f t="shared" ref="P928" si="2876">K928/K927-1</f>
        <v>-1.768078564855724E-3</v>
      </c>
      <c r="R928" s="37">
        <v>45152</v>
      </c>
      <c r="S928" s="3">
        <f t="shared" si="2647"/>
        <v>100564.27</v>
      </c>
      <c r="T928" s="43">
        <f t="shared" ref="T928:T929" si="2877">D928+L928</f>
        <v>84887.739999999991</v>
      </c>
      <c r="U928" s="3">
        <f t="shared" ref="U928:U929" si="2878">E928+M928</f>
        <v>15676.53000000001</v>
      </c>
      <c r="V928" s="38">
        <f t="shared" ref="V928" si="2879">S928/T928-1</f>
        <v>0.18467366430064014</v>
      </c>
      <c r="W928" s="3">
        <f t="shared" ref="W928" si="2880">S928-S927</f>
        <v>367.25999999999476</v>
      </c>
      <c r="X928" s="38">
        <f t="shared" ref="X928" si="2881">(S928)/S927-1</f>
        <v>3.6653788371527884E-3</v>
      </c>
    </row>
    <row r="929" spans="1:24" x14ac:dyDescent="0.2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2869"/>
        <v>13652.93</v>
      </c>
      <c r="F929" s="48">
        <f>(B929-250)/D929-1</f>
        <v>0.24751148368424891</v>
      </c>
      <c r="G929" s="49">
        <f>B929-B928-250</f>
        <v>-575.15000000000873</v>
      </c>
      <c r="H929" s="48">
        <f>(B929-250)/B928-1</f>
        <v>-8.4420954303920936E-3</v>
      </c>
      <c r="J929" s="37">
        <v>45153</v>
      </c>
      <c r="K929" s="41">
        <v>32103.85</v>
      </c>
      <c r="L929" s="58">
        <v>31037</v>
      </c>
      <c r="M929" s="43">
        <f t="shared" ref="M929" si="2882">K929-L929</f>
        <v>1066.8499999999985</v>
      </c>
      <c r="N929" s="38">
        <f t="shared" ref="N929" si="2883">K929/L929-1</f>
        <v>3.4373489705834981E-2</v>
      </c>
      <c r="O929" s="43">
        <f t="shared" ref="O929" si="2884">K929-K928</f>
        <v>-331.60000000000218</v>
      </c>
      <c r="P929" s="38">
        <f t="shared" ref="P929" si="2885">K929/K928-1</f>
        <v>-1.0223382132820813E-2</v>
      </c>
      <c r="R929" s="37">
        <v>45153</v>
      </c>
      <c r="S929" s="3">
        <f t="shared" si="2647"/>
        <v>99907.51999999999</v>
      </c>
      <c r="T929" s="93">
        <f t="shared" si="2877"/>
        <v>85187.739999999991</v>
      </c>
      <c r="U929" s="3">
        <f t="shared" si="2878"/>
        <v>14719.779999999999</v>
      </c>
      <c r="V929" s="48">
        <f>(S929-300)/(T929-300)-1</f>
        <v>0.1734028965784693</v>
      </c>
      <c r="W929" s="47">
        <f>S929-S928-300</f>
        <v>-956.75000000001455</v>
      </c>
      <c r="X929" s="48">
        <f>(S929-300)/S928-1</f>
        <v>-9.5138163882660942E-3</v>
      </c>
    </row>
    <row r="930" spans="1:24" x14ac:dyDescent="0.2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ref="E930" si="2886">B930-D930</f>
        <v>13290.610000000008</v>
      </c>
      <c r="F930" s="38">
        <f t="shared" ref="F930" si="2887">B930/D930-1</f>
        <v>0.24543727380272196</v>
      </c>
      <c r="G930" s="41">
        <f t="shared" ref="G930" si="2888">B930-B929</f>
        <v>-362.31999999999243</v>
      </c>
      <c r="H930" s="38">
        <f t="shared" ref="H930" si="2889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ref="M930" si="2890">K930-L930</f>
        <v>1027.630000000001</v>
      </c>
      <c r="N930" s="38">
        <f t="shared" ref="N930" si="2891">K930/L930-1</f>
        <v>3.3109836646583179E-2</v>
      </c>
      <c r="O930" s="43">
        <f t="shared" ref="O930" si="2892">K930-K929</f>
        <v>-39.219999999997526</v>
      </c>
      <c r="P930" s="38">
        <f t="shared" ref="P930" si="2893">K930/K929-1</f>
        <v>-1.2216603304587847E-3</v>
      </c>
      <c r="R930" s="37">
        <v>45154</v>
      </c>
      <c r="S930" s="3">
        <f t="shared" si="2647"/>
        <v>99505.98000000001</v>
      </c>
      <c r="T930" s="43">
        <f t="shared" ref="T930" si="2894">D930+L930</f>
        <v>85187.739999999991</v>
      </c>
      <c r="U930" s="3">
        <f t="shared" ref="U930" si="2895">E930+M930</f>
        <v>14318.240000000009</v>
      </c>
      <c r="V930" s="38">
        <f t="shared" ref="V930" si="2896">S930/T930-1</f>
        <v>0.1680786460586936</v>
      </c>
      <c r="W930" s="3">
        <f t="shared" ref="W930" si="2897">S930-S929</f>
        <v>-401.53999999997905</v>
      </c>
      <c r="X930" s="38">
        <f t="shared" ref="X930" si="2898">(S930)/S929-1</f>
        <v>-4.0191168792897969E-3</v>
      </c>
    </row>
    <row r="931" spans="1:24" x14ac:dyDescent="0.2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ref="E931" si="2899">B931-D931</f>
        <v>12793.590000000004</v>
      </c>
      <c r="F931" s="38">
        <f t="shared" ref="F931" si="2900">B931/D931-1</f>
        <v>0.2362588212090917</v>
      </c>
      <c r="G931" s="41">
        <f t="shared" ref="G931" si="2901">B931-B930</f>
        <v>-497.02000000000407</v>
      </c>
      <c r="H931" s="38">
        <f t="shared" ref="H931" si="2902">(B931)/B930-1</f>
        <v>-7.3696626772744578E-3</v>
      </c>
      <c r="J931" s="37">
        <v>45155</v>
      </c>
      <c r="K931" s="41">
        <v>31955.74</v>
      </c>
      <c r="L931" s="58">
        <v>31037</v>
      </c>
      <c r="M931" s="43">
        <f t="shared" ref="M931" si="2903">K931-L931</f>
        <v>918.7400000000016</v>
      </c>
      <c r="N931" s="38">
        <f t="shared" ref="N931" si="2904">K931/L931-1</f>
        <v>2.9601443438476815E-2</v>
      </c>
      <c r="O931" s="43">
        <f t="shared" ref="O931" si="2905">K931-K930</f>
        <v>-108.88999999999942</v>
      </c>
      <c r="P931" s="38">
        <f t="shared" ref="P931" si="2906">K931/K930-1</f>
        <v>-3.3959537346914814E-3</v>
      </c>
      <c r="R931" s="37">
        <v>45155</v>
      </c>
      <c r="S931" s="3">
        <f t="shared" si="2647"/>
        <v>98900.07</v>
      </c>
      <c r="T931" s="43">
        <f t="shared" ref="T931" si="2907">D931+L931</f>
        <v>85187.739999999991</v>
      </c>
      <c r="U931" s="3">
        <f t="shared" ref="U931" si="2908">E931+M931</f>
        <v>13712.330000000005</v>
      </c>
      <c r="V931" s="38">
        <f t="shared" ref="V931" si="2909">S931/T931-1</f>
        <v>0.16096600285440155</v>
      </c>
      <c r="W931" s="3">
        <f t="shared" ref="W931" si="2910">S931-S930</f>
        <v>-605.91000000000349</v>
      </c>
      <c r="X931" s="38">
        <f t="shared" ref="X931" si="2911">(S931)/S930-1</f>
        <v>-6.0891817758088607E-3</v>
      </c>
    </row>
    <row r="932" spans="1:24" x14ac:dyDescent="0.2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ref="E932" si="2912">B932-D932</f>
        <v>12854.400000000001</v>
      </c>
      <c r="F932" s="38">
        <f t="shared" ref="F932" si="2913">B932/D932-1</f>
        <v>0.23738179755253586</v>
      </c>
      <c r="G932" s="41">
        <f t="shared" ref="G932" si="2914">B932-B931</f>
        <v>60.809999999997672</v>
      </c>
      <c r="H932" s="38">
        <f t="shared" ref="H932" si="2915">(B932)/B931-1</f>
        <v>9.0836669812066617E-4</v>
      </c>
      <c r="J932" s="37">
        <v>45156</v>
      </c>
      <c r="K932" s="41">
        <v>32004.26</v>
      </c>
      <c r="L932" s="58">
        <v>31037</v>
      </c>
      <c r="M932" s="43">
        <f t="shared" ref="M932" si="2916">K932-L932</f>
        <v>967.2599999999984</v>
      </c>
      <c r="N932" s="38">
        <f t="shared" ref="N932" si="2917">K932/L932-1</f>
        <v>3.1164738860070207E-2</v>
      </c>
      <c r="O932" s="43">
        <f t="shared" ref="O932" si="2918">K932-K931</f>
        <v>48.519999999996799</v>
      </c>
      <c r="P932" s="38">
        <f t="shared" ref="P932" si="2919">K932/K931-1</f>
        <v>1.5183500679376571E-3</v>
      </c>
      <c r="R932" s="37">
        <v>45156</v>
      </c>
      <c r="S932" s="3">
        <f t="shared" si="2647"/>
        <v>99009.4</v>
      </c>
      <c r="T932" s="43">
        <f t="shared" ref="T932" si="2920">D932+L932</f>
        <v>85187.739999999991</v>
      </c>
      <c r="U932" s="3">
        <f t="shared" ref="U932" si="2921">E932+M932</f>
        <v>13821.66</v>
      </c>
      <c r="V932" s="38">
        <f t="shared" ref="V932" si="2922">S932/T932-1</f>
        <v>0.16224940349397698</v>
      </c>
      <c r="W932" s="3">
        <f t="shared" ref="W932" si="2923">S932-S931</f>
        <v>109.32999999998719</v>
      </c>
      <c r="X932" s="38">
        <f t="shared" ref="X932" si="2924">(S932)/S931-1</f>
        <v>1.1054592782389072E-3</v>
      </c>
    </row>
    <row r="933" spans="1:24" x14ac:dyDescent="0.2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ref="E933" si="2925">B933-D933</f>
        <v>13243.980000000003</v>
      </c>
      <c r="F933" s="38">
        <f t="shared" ref="F933" si="2926">B933/D933-1</f>
        <v>0.24457615907003305</v>
      </c>
      <c r="G933" s="41">
        <f t="shared" ref="G933" si="2927">B933-B932</f>
        <v>389.58000000000175</v>
      </c>
      <c r="H933" s="38">
        <f t="shared" ref="H933" si="2928">(B933)/B932-1</f>
        <v>5.8141808225458114E-3</v>
      </c>
      <c r="J933" s="37">
        <v>45159</v>
      </c>
      <c r="K933" s="41">
        <v>31982.55</v>
      </c>
      <c r="L933" s="58">
        <v>31037</v>
      </c>
      <c r="M933" s="43">
        <f t="shared" ref="M933" si="2929">K933-L933</f>
        <v>945.54999999999927</v>
      </c>
      <c r="N933" s="38">
        <f t="shared" ref="N933" si="2930">K933/L933-1</f>
        <v>3.0465251151851058E-2</v>
      </c>
      <c r="O933" s="43">
        <f t="shared" ref="O933" si="2931">K933-K932</f>
        <v>-21.709999999999127</v>
      </c>
      <c r="P933" s="38">
        <f t="shared" ref="P933" si="2932">K933/K932-1</f>
        <v>-6.7834719502968266E-4</v>
      </c>
      <c r="R933" s="37">
        <v>45159</v>
      </c>
      <c r="S933" s="3">
        <f t="shared" si="2647"/>
        <v>99377.27</v>
      </c>
      <c r="T933" s="43">
        <f t="shared" ref="T933" si="2933">D933+L933</f>
        <v>85187.739999999991</v>
      </c>
      <c r="U933" s="3">
        <f t="shared" ref="U933" si="2934">E933+M933</f>
        <v>14189.530000000002</v>
      </c>
      <c r="V933" s="38">
        <f t="shared" ref="V933" si="2935">S933/T933-1</f>
        <v>0.16656774789423934</v>
      </c>
      <c r="W933" s="3">
        <f t="shared" ref="W933" si="2936">S933-S932</f>
        <v>367.8700000000099</v>
      </c>
      <c r="X933" s="38">
        <f t="shared" ref="X933" si="2937">(S933)/S932-1</f>
        <v>3.7155058004594288E-3</v>
      </c>
    </row>
    <row r="934" spans="1:24" x14ac:dyDescent="0.2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ref="E934" si="2938">B934-D934</f>
        <v>13111.330000000009</v>
      </c>
      <c r="F934" s="38">
        <f t="shared" ref="F934" si="2939">B934/D934-1</f>
        <v>0.24212651572259225</v>
      </c>
      <c r="G934" s="41">
        <f t="shared" ref="G934" si="2940">B934-B933</f>
        <v>-132.64999999999418</v>
      </c>
      <c r="H934" s="38">
        <f t="shared" ref="H934" si="2941">(B934)/B933-1</f>
        <v>-1.9682550799230425E-3</v>
      </c>
      <c r="J934" s="37">
        <v>45160</v>
      </c>
      <c r="K934" s="41">
        <v>31896.83</v>
      </c>
      <c r="L934" s="58">
        <v>31037</v>
      </c>
      <c r="M934" s="43">
        <f t="shared" ref="M934" si="2942">K934-L934</f>
        <v>859.83000000000175</v>
      </c>
      <c r="N934" s="38">
        <f t="shared" ref="N934" si="2943">K934/L934-1</f>
        <v>2.7703386280890641E-2</v>
      </c>
      <c r="O934" s="43">
        <f t="shared" ref="O934" si="2944">K934-K933</f>
        <v>-85.719999999997526</v>
      </c>
      <c r="P934" s="38">
        <f t="shared" ref="P934" si="2945">K934/K933-1</f>
        <v>-2.6802115528623549E-3</v>
      </c>
      <c r="R934" s="37">
        <v>45160</v>
      </c>
      <c r="S934" s="3">
        <f t="shared" si="2647"/>
        <v>99158.900000000009</v>
      </c>
      <c r="T934" s="43">
        <f t="shared" ref="T934" si="2946">D934+L934</f>
        <v>85187.739999999991</v>
      </c>
      <c r="U934" s="3">
        <f t="shared" ref="U934" si="2947">E934+M934</f>
        <v>13971.160000000011</v>
      </c>
      <c r="V934" s="38">
        <f t="shared" ref="V934" si="2948">S934/T934-1</f>
        <v>0.16400435086081666</v>
      </c>
      <c r="W934" s="3">
        <f t="shared" ref="W934" si="2949">S934-S933</f>
        <v>-218.36999999999534</v>
      </c>
      <c r="X934" s="38">
        <f t="shared" ref="X934" si="2950">(S934)/S933-1</f>
        <v>-2.1973837679379882E-3</v>
      </c>
    </row>
    <row r="935" spans="1:24" x14ac:dyDescent="0.2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ref="E935" si="2951">B935-D935</f>
        <v>13740.049999999996</v>
      </c>
      <c r="F935" s="38">
        <f t="shared" ref="F935" si="2952">B935/D935-1</f>
        <v>0.25373706804376073</v>
      </c>
      <c r="G935" s="41">
        <f t="shared" ref="G935" si="2953">B935-B934</f>
        <v>628.71999999998661</v>
      </c>
      <c r="H935" s="38">
        <f t="shared" ref="H935" si="2954">(B935)/B934-1</f>
        <v>9.3473186299497524E-3</v>
      </c>
      <c r="J935" s="37">
        <v>45161</v>
      </c>
      <c r="K935" s="41">
        <v>32195.59</v>
      </c>
      <c r="L935" s="58">
        <v>31037</v>
      </c>
      <c r="M935" s="43">
        <f t="shared" ref="M935" si="2955">K935-L935</f>
        <v>1158.5900000000001</v>
      </c>
      <c r="N935" s="38">
        <f t="shared" ref="N935" si="2956">K935/L935-1</f>
        <v>3.7329316622096265E-2</v>
      </c>
      <c r="O935" s="43">
        <f t="shared" ref="O935" si="2957">K935-K934</f>
        <v>298.7599999999984</v>
      </c>
      <c r="P935" s="38">
        <f t="shared" ref="P935" si="2958">K935/K934-1</f>
        <v>9.3664480137993777E-3</v>
      </c>
      <c r="R935" s="37">
        <v>45161</v>
      </c>
      <c r="S935" s="3">
        <f t="shared" si="2647"/>
        <v>100086.37999999999</v>
      </c>
      <c r="T935" s="43">
        <f t="shared" ref="T935" si="2959">D935+L935</f>
        <v>85187.739999999991</v>
      </c>
      <c r="U935" s="3">
        <f t="shared" ref="U935" si="2960">E935+M935</f>
        <v>14898.639999999996</v>
      </c>
      <c r="V935" s="38">
        <f t="shared" ref="V935" si="2961">S935/T935-1</f>
        <v>0.17489183302667732</v>
      </c>
      <c r="W935" s="3">
        <f t="shared" ref="W935" si="2962">S935-S934</f>
        <v>927.47999999998137</v>
      </c>
      <c r="X935" s="38">
        <f t="shared" ref="X935" si="2963">(S935)/S934-1</f>
        <v>9.3534720534413918E-3</v>
      </c>
    </row>
    <row r="936" spans="1:24" x14ac:dyDescent="0.2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ref="E936" si="2964">B936-D936</f>
        <v>13602.519999999997</v>
      </c>
      <c r="F936" s="38">
        <f t="shared" ref="F936" si="2965">B936/D936-1</f>
        <v>0.25119730589092581</v>
      </c>
      <c r="G936" s="41">
        <f t="shared" ref="G936" si="2966">B936-B935</f>
        <v>-137.52999999999884</v>
      </c>
      <c r="H936" s="38">
        <f t="shared" ref="H936" si="2967">(B936)/B935-1</f>
        <v>-2.0257534195727844E-3</v>
      </c>
      <c r="J936" s="37">
        <v>45162</v>
      </c>
      <c r="K936" s="41">
        <v>32117.35</v>
      </c>
      <c r="L936" s="58">
        <v>31037</v>
      </c>
      <c r="M936" s="43">
        <f t="shared" ref="M936" si="2968">K936-L936</f>
        <v>1080.3499999999985</v>
      </c>
      <c r="N936" s="38">
        <f t="shared" ref="N936" si="2969">K936/L936-1</f>
        <v>3.4808454425363289E-2</v>
      </c>
      <c r="O936" s="43">
        <f t="shared" ref="O936" si="2970">K936-K935</f>
        <v>-78.240000000001601</v>
      </c>
      <c r="P936" s="38">
        <f t="shared" ref="P936" si="2971">K936/K935-1</f>
        <v>-2.4301464890067459E-3</v>
      </c>
      <c r="R936" s="37">
        <v>45162</v>
      </c>
      <c r="S936" s="3">
        <f t="shared" si="2647"/>
        <v>99870.609999999986</v>
      </c>
      <c r="T936" s="43">
        <f t="shared" ref="T936" si="2972">D936+L936</f>
        <v>85187.739999999991</v>
      </c>
      <c r="U936" s="3">
        <f t="shared" ref="U936" si="2973">E936+M936</f>
        <v>14682.869999999995</v>
      </c>
      <c r="V936" s="38">
        <f t="shared" ref="V936" si="2974">S936/T936-1</f>
        <v>0.17235895681702562</v>
      </c>
      <c r="W936" s="3">
        <f t="shared" ref="W936" si="2975">S936-S935</f>
        <v>-215.77000000000407</v>
      </c>
      <c r="X936" s="38">
        <f t="shared" ref="X936" si="2976">(S936)/S935-1</f>
        <v>-2.1558377873193146E-3</v>
      </c>
    </row>
    <row r="937" spans="1:24" x14ac:dyDescent="0.2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ref="E937" si="2977">B937-D937</f>
        <v>13602.519999999997</v>
      </c>
      <c r="F937" s="38">
        <f t="shared" ref="F937" si="2978">B937/D937-1</f>
        <v>0.25119730589092581</v>
      </c>
      <c r="G937" s="41">
        <f t="shared" ref="G937" si="2979">B937-B936</f>
        <v>0</v>
      </c>
      <c r="H937" s="38">
        <f t="shared" ref="H937" si="2980">(B937)/B936-1</f>
        <v>0</v>
      </c>
      <c r="J937" s="37">
        <v>45163</v>
      </c>
      <c r="K937" s="41">
        <v>32117.35</v>
      </c>
      <c r="L937" s="58">
        <v>31037</v>
      </c>
      <c r="M937" s="43">
        <f t="shared" ref="M937" si="2981">K937-L937</f>
        <v>1080.3499999999985</v>
      </c>
      <c r="N937" s="38">
        <f t="shared" ref="N937" si="2982">K937/L937-1</f>
        <v>3.4808454425363289E-2</v>
      </c>
      <c r="O937" s="43">
        <f t="shared" ref="O937" si="2983">K937-K936</f>
        <v>0</v>
      </c>
      <c r="P937" s="38">
        <f t="shared" ref="P937" si="2984">K937/K936-1</f>
        <v>0</v>
      </c>
      <c r="R937" s="37">
        <v>45163</v>
      </c>
      <c r="S937" s="3">
        <f t="shared" ref="S937:S942" si="2985">B937+K937</f>
        <v>99870.609999999986</v>
      </c>
      <c r="T937" s="43">
        <f t="shared" ref="T937" si="2986">D937+L937</f>
        <v>85187.739999999991</v>
      </c>
      <c r="U937" s="3">
        <f t="shared" ref="U937" si="2987">E937+M937</f>
        <v>14682.869999999995</v>
      </c>
      <c r="V937" s="38">
        <f t="shared" ref="V937" si="2988">S937/T937-1</f>
        <v>0.17235895681702562</v>
      </c>
      <c r="W937" s="3">
        <f t="shared" ref="W937" si="2989">S937-S936</f>
        <v>0</v>
      </c>
      <c r="X937" s="38">
        <f t="shared" ref="X937" si="2990">(S937)/S936-1</f>
        <v>0</v>
      </c>
    </row>
    <row r="938" spans="1:24" x14ac:dyDescent="0.2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ref="E938" si="2991">B938-D938</f>
        <v>15762.510000000002</v>
      </c>
      <c r="F938" s="38">
        <f t="shared" ref="F938" si="2992">B938/D938-1</f>
        <v>0.29108577278906989</v>
      </c>
      <c r="G938" s="41">
        <f t="shared" ref="G938" si="2993">B938-B937</f>
        <v>2159.9900000000052</v>
      </c>
      <c r="H938" s="38">
        <f t="shared" ref="H938" si="2994">(B938)/B937-1</f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ref="M938" si="2995">K938-L938</f>
        <v>1775.6399999999994</v>
      </c>
      <c r="N938" s="38">
        <f t="shared" ref="N938" si="2996">K938/L938-1</f>
        <v>5.7210426265425163E-2</v>
      </c>
      <c r="O938" s="43">
        <f t="shared" ref="O938" si="2997">K938-K937</f>
        <v>695.29000000000087</v>
      </c>
      <c r="P938" s="38">
        <f t="shared" ref="P938" si="2998">K938/K937-1</f>
        <v>2.1648423671317918E-2</v>
      </c>
      <c r="R938" s="37">
        <v>45166</v>
      </c>
      <c r="S938" s="3">
        <f t="shared" si="2985"/>
        <v>102725.89</v>
      </c>
      <c r="T938" s="43">
        <f t="shared" ref="T938:T943" si="2999">D938+L938</f>
        <v>85187.739999999991</v>
      </c>
      <c r="U938" s="3">
        <f t="shared" ref="U938:U943" si="3000">E938+M938</f>
        <v>17538.150000000001</v>
      </c>
      <c r="V938" s="38">
        <f t="shared" ref="V938:V942" si="3001">S938/T938-1</f>
        <v>0.20587645593133486</v>
      </c>
      <c r="W938" s="3">
        <f t="shared" ref="W938:W942" si="3002">S938-S937</f>
        <v>2855.2800000000134</v>
      </c>
      <c r="X938" s="38">
        <f t="shared" ref="X938:X942" si="3003">(S938)/S937-1</f>
        <v>2.8589792332298858E-2</v>
      </c>
    </row>
    <row r="939" spans="1:24" x14ac:dyDescent="0.2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ref="E939:E943" si="3004">B939-D939</f>
        <v>15762.510000000002</v>
      </c>
      <c r="F939" s="38">
        <f t="shared" ref="F939:F942" si="3005">B939/D939-1</f>
        <v>0.29108577278906989</v>
      </c>
      <c r="G939" s="41">
        <f t="shared" ref="G939:G942" si="3006">B939-B938</f>
        <v>0</v>
      </c>
      <c r="H939" s="38">
        <f t="shared" ref="H939:H942" si="3007">(B939)/B938-1</f>
        <v>0</v>
      </c>
      <c r="J939" s="37">
        <v>45167</v>
      </c>
      <c r="K939" s="41">
        <v>32812.639999999999</v>
      </c>
      <c r="L939" s="58">
        <v>31037</v>
      </c>
      <c r="M939" s="43">
        <f t="shared" ref="M939:M942" si="3008">K939-L939</f>
        <v>1775.6399999999994</v>
      </c>
      <c r="N939" s="38">
        <f t="shared" ref="N939:N942" si="3009">K939/L939-1</f>
        <v>5.7210426265425163E-2</v>
      </c>
      <c r="O939" s="43">
        <f t="shared" ref="O939:O942" si="3010">K939-K938</f>
        <v>0</v>
      </c>
      <c r="P939" s="38">
        <f t="shared" ref="P939:P942" si="3011">K939/K938-1</f>
        <v>0</v>
      </c>
      <c r="R939" s="37">
        <v>45167</v>
      </c>
      <c r="S939" s="3">
        <f t="shared" si="2985"/>
        <v>102725.89</v>
      </c>
      <c r="T939" s="43">
        <f t="shared" si="2999"/>
        <v>85187.739999999991</v>
      </c>
      <c r="U939" s="3">
        <f t="shared" si="3000"/>
        <v>17538.150000000001</v>
      </c>
      <c r="V939" s="38">
        <f t="shared" si="3001"/>
        <v>0.20587645593133486</v>
      </c>
      <c r="W939" s="3">
        <f t="shared" si="3002"/>
        <v>0</v>
      </c>
      <c r="X939" s="38">
        <f t="shared" si="3003"/>
        <v>0</v>
      </c>
    </row>
    <row r="940" spans="1:24" x14ac:dyDescent="0.2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3004"/>
        <v>15762.510000000002</v>
      </c>
      <c r="F940" s="38">
        <f t="shared" si="3005"/>
        <v>0.29108577278906989</v>
      </c>
      <c r="G940" s="41">
        <f t="shared" si="3006"/>
        <v>0</v>
      </c>
      <c r="H940" s="38">
        <f t="shared" si="3007"/>
        <v>0</v>
      </c>
      <c r="J940" s="37">
        <v>45168</v>
      </c>
      <c r="K940" s="41">
        <v>32812.639999999999</v>
      </c>
      <c r="L940" s="58">
        <v>31037</v>
      </c>
      <c r="M940" s="43">
        <f t="shared" si="3008"/>
        <v>1775.6399999999994</v>
      </c>
      <c r="N940" s="38">
        <f t="shared" si="3009"/>
        <v>5.7210426265425163E-2</v>
      </c>
      <c r="O940" s="43">
        <f t="shared" si="3010"/>
        <v>0</v>
      </c>
      <c r="P940" s="38">
        <f t="shared" si="3011"/>
        <v>0</v>
      </c>
      <c r="R940" s="37">
        <v>45168</v>
      </c>
      <c r="S940" s="3">
        <f t="shared" si="2985"/>
        <v>102725.89</v>
      </c>
      <c r="T940" s="43">
        <f t="shared" si="2999"/>
        <v>85187.739999999991</v>
      </c>
      <c r="U940" s="3">
        <f t="shared" si="3000"/>
        <v>17538.150000000001</v>
      </c>
      <c r="V940" s="38">
        <f t="shared" si="3001"/>
        <v>0.20587645593133486</v>
      </c>
      <c r="W940" s="3">
        <f t="shared" si="3002"/>
        <v>0</v>
      </c>
      <c r="X940" s="38">
        <f t="shared" si="3003"/>
        <v>0</v>
      </c>
    </row>
    <row r="941" spans="1:24" x14ac:dyDescent="0.2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3004"/>
        <v>15762.510000000002</v>
      </c>
      <c r="F941" s="38">
        <f t="shared" si="3005"/>
        <v>0.29108577278906989</v>
      </c>
      <c r="G941" s="41">
        <f t="shared" si="3006"/>
        <v>0</v>
      </c>
      <c r="H941" s="38">
        <f t="shared" si="3007"/>
        <v>0</v>
      </c>
      <c r="J941" s="37">
        <v>45169</v>
      </c>
      <c r="K941" s="41">
        <v>32812.639999999999</v>
      </c>
      <c r="L941" s="58">
        <v>31037</v>
      </c>
      <c r="M941" s="43">
        <f t="shared" si="3008"/>
        <v>1775.6399999999994</v>
      </c>
      <c r="N941" s="38">
        <f t="shared" si="3009"/>
        <v>5.7210426265425163E-2</v>
      </c>
      <c r="O941" s="43">
        <f t="shared" si="3010"/>
        <v>0</v>
      </c>
      <c r="P941" s="38">
        <f t="shared" si="3011"/>
        <v>0</v>
      </c>
      <c r="R941" s="37">
        <v>45169</v>
      </c>
      <c r="S941" s="3">
        <f t="shared" si="2985"/>
        <v>102725.89</v>
      </c>
      <c r="T941" s="43">
        <f t="shared" si="2999"/>
        <v>85187.739999999991</v>
      </c>
      <c r="U941" s="3">
        <f t="shared" si="3000"/>
        <v>17538.150000000001</v>
      </c>
      <c r="V941" s="38">
        <f t="shared" si="3001"/>
        <v>0.20587645593133486</v>
      </c>
      <c r="W941" s="3">
        <f t="shared" si="3002"/>
        <v>0</v>
      </c>
      <c r="X941" s="38">
        <f t="shared" si="3003"/>
        <v>0</v>
      </c>
    </row>
    <row r="942" spans="1:24" x14ac:dyDescent="0.2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3004"/>
        <v>15762.510000000002</v>
      </c>
      <c r="F942" s="38">
        <f t="shared" si="3005"/>
        <v>0.29108577278906989</v>
      </c>
      <c r="G942" s="41">
        <f t="shared" si="3006"/>
        <v>0</v>
      </c>
      <c r="H942" s="38">
        <f t="shared" si="3007"/>
        <v>0</v>
      </c>
      <c r="J942" s="37">
        <v>45170</v>
      </c>
      <c r="K942" s="41">
        <v>32812.639999999999</v>
      </c>
      <c r="L942" s="58">
        <v>31037</v>
      </c>
      <c r="M942" s="43">
        <f t="shared" si="3008"/>
        <v>1775.6399999999994</v>
      </c>
      <c r="N942" s="38">
        <f t="shared" si="3009"/>
        <v>5.7210426265425163E-2</v>
      </c>
      <c r="O942" s="43">
        <f t="shared" si="3010"/>
        <v>0</v>
      </c>
      <c r="P942" s="38">
        <f t="shared" si="3011"/>
        <v>0</v>
      </c>
      <c r="R942" s="37">
        <v>45170</v>
      </c>
      <c r="S942" s="3">
        <f t="shared" si="2985"/>
        <v>102725.89</v>
      </c>
      <c r="T942" s="43">
        <f t="shared" si="2999"/>
        <v>85187.739999999991</v>
      </c>
      <c r="U942" s="3">
        <f t="shared" si="3000"/>
        <v>17538.150000000001</v>
      </c>
      <c r="V942" s="38">
        <f t="shared" si="3001"/>
        <v>0.20587645593133486</v>
      </c>
      <c r="W942" s="3">
        <f t="shared" si="3002"/>
        <v>0</v>
      </c>
      <c r="X942" s="38">
        <f t="shared" si="3003"/>
        <v>0</v>
      </c>
    </row>
    <row r="943" spans="1:24" x14ac:dyDescent="0.2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3004"/>
        <v>15266.489999999998</v>
      </c>
      <c r="F943" s="48">
        <f>(B943-250)/D943-1</f>
        <v>0.27578119232172038</v>
      </c>
      <c r="G943" s="49">
        <f>B943-B942-250</f>
        <v>-446.02000000000407</v>
      </c>
      <c r="H943" s="48">
        <f>(B943-250)/B942-1</f>
        <v>-6.3796204582107219E-3</v>
      </c>
      <c r="J943" s="37">
        <v>45174</v>
      </c>
      <c r="K943" s="41">
        <v>32626.959999999999</v>
      </c>
      <c r="L943" s="58">
        <v>31037</v>
      </c>
      <c r="M943" s="43">
        <f t="shared" ref="M943" si="3012">K943-L943</f>
        <v>1589.9599999999991</v>
      </c>
      <c r="N943" s="38">
        <f t="shared" ref="N943" si="3013">K943/L943-1</f>
        <v>5.1227889293423923E-2</v>
      </c>
      <c r="O943" s="43">
        <f t="shared" ref="O943" si="3014">K943-K942</f>
        <v>-185.68000000000029</v>
      </c>
      <c r="P943" s="38">
        <f t="shared" ref="P943" si="3015">K943/K942-1</f>
        <v>-5.6587949034274665E-3</v>
      </c>
      <c r="R943" s="37">
        <v>45174</v>
      </c>
      <c r="S943" s="3">
        <f t="shared" ref="S943:S944" si="3016">B943+K943</f>
        <v>102344.19</v>
      </c>
      <c r="T943" s="93">
        <f t="shared" si="2999"/>
        <v>85487.739999999991</v>
      </c>
      <c r="U943" s="3">
        <f t="shared" si="3000"/>
        <v>16856.449999999997</v>
      </c>
      <c r="V943" s="48">
        <f>(S943-300)/(T943-300)-1</f>
        <v>0.19787413071411475</v>
      </c>
      <c r="W943" s="47">
        <f>S943-S942-300</f>
        <v>-681.69999999999709</v>
      </c>
      <c r="X943" s="48">
        <f>(S943-300)/S942-1</f>
        <v>-6.6361070222901164E-3</v>
      </c>
    </row>
    <row r="944" spans="1:24" x14ac:dyDescent="0.2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ref="E944" si="3017">B944-D944</f>
        <v>14779.200000000004</v>
      </c>
      <c r="F944" s="38">
        <f t="shared" ref="F944" si="3018">B944/D944-1</f>
        <v>0.27142330848028884</v>
      </c>
      <c r="G944" s="41">
        <f t="shared" ref="G944" si="3019">B944-B943</f>
        <v>-487.2899999999936</v>
      </c>
      <c r="H944" s="38">
        <f t="shared" ref="H944" si="3020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ref="M944" si="3021">K944-L944</f>
        <v>1426.5299999999988</v>
      </c>
      <c r="N944" s="38">
        <f t="shared" ref="N944" si="3022">K944/L944-1</f>
        <v>4.5962238618423079E-2</v>
      </c>
      <c r="O944" s="43">
        <f t="shared" ref="O944" si="3023">K944-K943</f>
        <v>-163.43000000000029</v>
      </c>
      <c r="P944" s="38">
        <f t="shared" ref="P944" si="3024">K944/K943-1</f>
        <v>-5.0090477323048166E-3</v>
      </c>
      <c r="R944" s="37">
        <v>45175</v>
      </c>
      <c r="S944" s="3">
        <f t="shared" si="3016"/>
        <v>101693.47</v>
      </c>
      <c r="T944" s="43">
        <f t="shared" ref="T944" si="3025">D944+L944</f>
        <v>85487.739999999991</v>
      </c>
      <c r="U944" s="3">
        <f t="shared" ref="U944" si="3026">E944+M944</f>
        <v>16205.730000000003</v>
      </c>
      <c r="V944" s="38">
        <f t="shared" ref="V944" si="3027">S944/T944-1</f>
        <v>0.18956788423696791</v>
      </c>
      <c r="W944" s="3">
        <f t="shared" ref="W944" si="3028">S944-S943</f>
        <v>-650.72000000000116</v>
      </c>
      <c r="X944" s="38">
        <f t="shared" ref="X944" si="3029">(S944)/S943-1</f>
        <v>-6.35815281746821E-3</v>
      </c>
    </row>
    <row r="945" spans="1:18" x14ac:dyDescent="0.25">
      <c r="A945" s="37">
        <v>45176</v>
      </c>
      <c r="J945" s="37">
        <v>45176</v>
      </c>
      <c r="R945" s="37">
        <v>45176</v>
      </c>
    </row>
    <row r="946" spans="1:18" x14ac:dyDescent="0.25">
      <c r="A946" s="37">
        <v>45177</v>
      </c>
      <c r="J946" s="37">
        <v>45177</v>
      </c>
      <c r="R946" s="37">
        <v>45177</v>
      </c>
    </row>
    <row r="947" spans="1:18" x14ac:dyDescent="0.25">
      <c r="A947" s="37">
        <v>45178</v>
      </c>
      <c r="J947" s="37">
        <v>45178</v>
      </c>
      <c r="R947" s="37">
        <v>45178</v>
      </c>
    </row>
    <row r="948" spans="1:18" x14ac:dyDescent="0.25">
      <c r="A948" s="37">
        <v>45179</v>
      </c>
      <c r="J948" s="37">
        <v>45179</v>
      </c>
      <c r="R948" s="37">
        <v>45179</v>
      </c>
    </row>
    <row r="949" spans="1:18" x14ac:dyDescent="0.25">
      <c r="A949" s="37">
        <v>45180</v>
      </c>
      <c r="J949" s="37">
        <v>45180</v>
      </c>
      <c r="R949" s="37">
        <v>45180</v>
      </c>
    </row>
    <row r="950" spans="1:18" x14ac:dyDescent="0.25">
      <c r="A950" s="37">
        <v>45181</v>
      </c>
      <c r="J950" s="37">
        <v>45181</v>
      </c>
      <c r="R950" s="37">
        <v>45181</v>
      </c>
    </row>
    <row r="951" spans="1:18" x14ac:dyDescent="0.25">
      <c r="A951" s="37">
        <v>45182</v>
      </c>
      <c r="J951" s="37">
        <v>45182</v>
      </c>
      <c r="R951" s="37">
        <v>45182</v>
      </c>
    </row>
    <row r="952" spans="1:18" x14ac:dyDescent="0.25">
      <c r="A952" s="37">
        <v>45183</v>
      </c>
      <c r="J952" s="37">
        <v>45183</v>
      </c>
      <c r="R952" s="37">
        <v>45183</v>
      </c>
    </row>
    <row r="953" spans="1:18" x14ac:dyDescent="0.25">
      <c r="A953" s="37">
        <v>45184</v>
      </c>
      <c r="J953" s="37">
        <v>45184</v>
      </c>
      <c r="R953" s="37">
        <v>45184</v>
      </c>
    </row>
    <row r="954" spans="1:18" x14ac:dyDescent="0.25">
      <c r="A954" s="37">
        <v>45185</v>
      </c>
      <c r="J954" s="37">
        <v>45185</v>
      </c>
      <c r="R954" s="37">
        <v>45185</v>
      </c>
    </row>
    <row r="955" spans="1:18" x14ac:dyDescent="0.25">
      <c r="A955" s="37">
        <v>45186</v>
      </c>
      <c r="J955" s="37">
        <v>45186</v>
      </c>
      <c r="R955" s="37">
        <v>45186</v>
      </c>
    </row>
    <row r="956" spans="1:18" x14ac:dyDescent="0.25">
      <c r="A956" s="37">
        <v>45187</v>
      </c>
      <c r="J956" s="37">
        <v>45187</v>
      </c>
      <c r="R956" s="37">
        <v>45187</v>
      </c>
    </row>
    <row r="957" spans="1:18" x14ac:dyDescent="0.25">
      <c r="A957" s="37">
        <v>45188</v>
      </c>
      <c r="J957" s="37">
        <v>45188</v>
      </c>
      <c r="R957" s="37">
        <v>45188</v>
      </c>
    </row>
    <row r="958" spans="1:18" x14ac:dyDescent="0.25">
      <c r="A958" s="37">
        <v>45189</v>
      </c>
      <c r="J958" s="37">
        <v>45189</v>
      </c>
      <c r="R958" s="37">
        <v>45189</v>
      </c>
    </row>
    <row r="959" spans="1:18" x14ac:dyDescent="0.25">
      <c r="A959" s="37">
        <v>45190</v>
      </c>
      <c r="J959" s="37">
        <v>45190</v>
      </c>
      <c r="R959" s="37">
        <v>45190</v>
      </c>
    </row>
    <row r="960" spans="1:18" x14ac:dyDescent="0.25">
      <c r="A960" s="37">
        <v>45191</v>
      </c>
      <c r="J960" s="37">
        <v>45191</v>
      </c>
      <c r="R960" s="37">
        <v>45191</v>
      </c>
    </row>
    <row r="961" spans="1:18" x14ac:dyDescent="0.25">
      <c r="A961" s="37">
        <v>45192</v>
      </c>
      <c r="J961" s="37">
        <v>45192</v>
      </c>
      <c r="R961" s="37">
        <v>45192</v>
      </c>
    </row>
    <row r="962" spans="1:18" x14ac:dyDescent="0.25">
      <c r="A962" s="37">
        <v>45193</v>
      </c>
      <c r="J962" s="37">
        <v>45193</v>
      </c>
      <c r="R962" s="37">
        <v>45193</v>
      </c>
    </row>
    <row r="963" spans="1:18" x14ac:dyDescent="0.25">
      <c r="A963" s="37">
        <v>45194</v>
      </c>
      <c r="J963" s="37">
        <v>45194</v>
      </c>
      <c r="R963" s="37">
        <v>45194</v>
      </c>
    </row>
    <row r="964" spans="1:18" x14ac:dyDescent="0.25">
      <c r="A964" s="37">
        <v>45195</v>
      </c>
      <c r="J964" s="37">
        <v>45195</v>
      </c>
      <c r="R964" s="37">
        <v>45195</v>
      </c>
    </row>
    <row r="965" spans="1:18" x14ac:dyDescent="0.25">
      <c r="A965" s="37">
        <v>45196</v>
      </c>
      <c r="J965" s="37">
        <v>45196</v>
      </c>
      <c r="R965" s="37">
        <v>45196</v>
      </c>
    </row>
    <row r="966" spans="1:18" x14ac:dyDescent="0.25">
      <c r="A966" s="37">
        <v>45197</v>
      </c>
      <c r="J966" s="37">
        <v>45197</v>
      </c>
      <c r="R966" s="37">
        <v>45197</v>
      </c>
    </row>
    <row r="967" spans="1:18" x14ac:dyDescent="0.25">
      <c r="A967" s="37">
        <v>45198</v>
      </c>
      <c r="J967" s="37">
        <v>45198</v>
      </c>
      <c r="R967" s="37">
        <v>45198</v>
      </c>
    </row>
    <row r="968" spans="1:18" x14ac:dyDescent="0.25">
      <c r="A968" s="37">
        <v>45199</v>
      </c>
      <c r="J968" s="37">
        <v>45199</v>
      </c>
      <c r="R968" s="37">
        <v>45199</v>
      </c>
    </row>
    <row r="969" spans="1:18" x14ac:dyDescent="0.25">
      <c r="A969" s="37">
        <v>45200</v>
      </c>
      <c r="J969" s="37">
        <v>45200</v>
      </c>
      <c r="R969" s="37">
        <v>45200</v>
      </c>
    </row>
    <row r="970" spans="1:18" x14ac:dyDescent="0.25">
      <c r="A970" s="37">
        <v>45201</v>
      </c>
      <c r="J970" s="37">
        <v>45201</v>
      </c>
      <c r="R970" s="37">
        <v>45201</v>
      </c>
    </row>
    <row r="971" spans="1:18" x14ac:dyDescent="0.25">
      <c r="A971" s="37">
        <v>45202</v>
      </c>
      <c r="J971" s="37">
        <v>45202</v>
      </c>
      <c r="R971" s="37">
        <v>45202</v>
      </c>
    </row>
    <row r="972" spans="1:18" x14ac:dyDescent="0.25">
      <c r="A972" s="37">
        <v>45203</v>
      </c>
      <c r="J972" s="37">
        <v>45203</v>
      </c>
      <c r="R972" s="37">
        <v>45203</v>
      </c>
    </row>
    <row r="973" spans="1:18" x14ac:dyDescent="0.25">
      <c r="A973" s="37">
        <v>45204</v>
      </c>
      <c r="J973" s="37">
        <v>45204</v>
      </c>
      <c r="R973" s="37">
        <v>45204</v>
      </c>
    </row>
    <row r="974" spans="1:18" x14ac:dyDescent="0.25">
      <c r="A974" s="37">
        <v>45205</v>
      </c>
      <c r="J974" s="37">
        <v>45205</v>
      </c>
      <c r="R974" s="37">
        <v>45205</v>
      </c>
    </row>
    <row r="975" spans="1:18" x14ac:dyDescent="0.25">
      <c r="A975" s="37">
        <v>45206</v>
      </c>
      <c r="J975" s="37">
        <v>45206</v>
      </c>
      <c r="R975" s="37">
        <v>45206</v>
      </c>
    </row>
    <row r="976" spans="1:18" x14ac:dyDescent="0.25">
      <c r="A976" s="37">
        <v>45207</v>
      </c>
      <c r="J976" s="37">
        <v>45207</v>
      </c>
      <c r="R976" s="37">
        <v>45207</v>
      </c>
    </row>
    <row r="977" spans="1:18" x14ac:dyDescent="0.25">
      <c r="A977" s="37">
        <v>45208</v>
      </c>
      <c r="J977" s="37">
        <v>45208</v>
      </c>
      <c r="R977" s="37">
        <v>45208</v>
      </c>
    </row>
    <row r="978" spans="1:18" x14ac:dyDescent="0.25">
      <c r="A978" s="37">
        <v>45209</v>
      </c>
      <c r="J978" s="37">
        <v>45209</v>
      </c>
      <c r="R978" s="37">
        <v>45209</v>
      </c>
    </row>
    <row r="979" spans="1:18" x14ac:dyDescent="0.25">
      <c r="A979" s="37">
        <v>45210</v>
      </c>
      <c r="J979" s="37">
        <v>45210</v>
      </c>
      <c r="R979" s="37">
        <v>45210</v>
      </c>
    </row>
    <row r="980" spans="1:18" x14ac:dyDescent="0.25">
      <c r="A980" s="37">
        <v>45211</v>
      </c>
      <c r="J980" s="37">
        <v>45211</v>
      </c>
      <c r="R980" s="37">
        <v>45211</v>
      </c>
    </row>
    <row r="981" spans="1:18" x14ac:dyDescent="0.25">
      <c r="A981" s="37">
        <v>45212</v>
      </c>
      <c r="J981" s="37">
        <v>45212</v>
      </c>
      <c r="R981" s="37">
        <v>45212</v>
      </c>
    </row>
    <row r="982" spans="1:18" x14ac:dyDescent="0.25">
      <c r="A982" s="37">
        <v>45213</v>
      </c>
      <c r="J982" s="37">
        <v>45213</v>
      </c>
      <c r="R982" s="37">
        <v>45213</v>
      </c>
    </row>
    <row r="983" spans="1:18" x14ac:dyDescent="0.25">
      <c r="A983" s="37">
        <v>45214</v>
      </c>
      <c r="J983" s="37">
        <v>45214</v>
      </c>
      <c r="R983" s="37">
        <v>45214</v>
      </c>
    </row>
    <row r="984" spans="1:18" x14ac:dyDescent="0.25">
      <c r="A984" s="37">
        <v>45215</v>
      </c>
      <c r="J984" s="37">
        <v>45215</v>
      </c>
      <c r="R984" s="37">
        <v>45215</v>
      </c>
    </row>
    <row r="985" spans="1:18" x14ac:dyDescent="0.25">
      <c r="A985" s="37">
        <v>45216</v>
      </c>
      <c r="J985" s="37">
        <v>45216</v>
      </c>
      <c r="R985" s="37">
        <v>45216</v>
      </c>
    </row>
    <row r="986" spans="1:18" x14ac:dyDescent="0.25">
      <c r="A986" s="37">
        <v>45217</v>
      </c>
      <c r="J986" s="37">
        <v>45217</v>
      </c>
      <c r="R986" s="37">
        <v>45217</v>
      </c>
    </row>
    <row r="987" spans="1:18" x14ac:dyDescent="0.25">
      <c r="A987" s="37">
        <v>45218</v>
      </c>
      <c r="J987" s="37">
        <v>45218</v>
      </c>
      <c r="R987" s="37">
        <v>45218</v>
      </c>
    </row>
    <row r="988" spans="1:18" x14ac:dyDescent="0.25">
      <c r="A988" s="37">
        <v>45219</v>
      </c>
      <c r="J988" s="37">
        <v>45219</v>
      </c>
      <c r="R988" s="37">
        <v>45219</v>
      </c>
    </row>
    <row r="989" spans="1:18" x14ac:dyDescent="0.25">
      <c r="A989" s="37">
        <v>45220</v>
      </c>
      <c r="J989" s="37">
        <v>45220</v>
      </c>
      <c r="R989" s="37">
        <v>45220</v>
      </c>
    </row>
    <row r="990" spans="1:18" x14ac:dyDescent="0.25">
      <c r="A990" s="37">
        <v>45221</v>
      </c>
      <c r="J990" s="37">
        <v>45221</v>
      </c>
      <c r="R990" s="37">
        <v>45221</v>
      </c>
    </row>
    <row r="991" spans="1:18" x14ac:dyDescent="0.25">
      <c r="A991" s="37">
        <v>45222</v>
      </c>
      <c r="J991" s="37">
        <v>45222</v>
      </c>
      <c r="R991" s="37">
        <v>45222</v>
      </c>
    </row>
    <row r="992" spans="1:18" x14ac:dyDescent="0.25">
      <c r="A992" s="37">
        <v>45223</v>
      </c>
      <c r="J992" s="37">
        <v>45223</v>
      </c>
      <c r="R992" s="37">
        <v>45223</v>
      </c>
    </row>
    <row r="993" spans="1:18" x14ac:dyDescent="0.25">
      <c r="A993" s="37">
        <v>45224</v>
      </c>
      <c r="J993" s="37">
        <v>45224</v>
      </c>
      <c r="R993" s="37">
        <v>45224</v>
      </c>
    </row>
    <row r="994" spans="1:18" x14ac:dyDescent="0.25">
      <c r="A994" s="37">
        <v>45225</v>
      </c>
      <c r="J994" s="37">
        <v>45225</v>
      </c>
      <c r="R994" s="37">
        <v>45225</v>
      </c>
    </row>
    <row r="995" spans="1:18" x14ac:dyDescent="0.25">
      <c r="A995" s="37">
        <v>45226</v>
      </c>
      <c r="J995" s="37">
        <v>45226</v>
      </c>
      <c r="R995" s="37">
        <v>45226</v>
      </c>
    </row>
    <row r="996" spans="1:18" x14ac:dyDescent="0.25">
      <c r="A996" s="37">
        <v>45227</v>
      </c>
      <c r="J996" s="37">
        <v>45227</v>
      </c>
      <c r="R996" s="37">
        <v>45227</v>
      </c>
    </row>
    <row r="997" spans="1:18" x14ac:dyDescent="0.25">
      <c r="A997" s="37">
        <v>45228</v>
      </c>
      <c r="J997" s="37">
        <v>45228</v>
      </c>
      <c r="R997" s="37">
        <v>45228</v>
      </c>
    </row>
    <row r="998" spans="1:18" x14ac:dyDescent="0.25">
      <c r="A998" s="37">
        <v>45229</v>
      </c>
      <c r="J998" s="37">
        <v>45229</v>
      </c>
      <c r="R998" s="37">
        <v>45229</v>
      </c>
    </row>
    <row r="999" spans="1:18" x14ac:dyDescent="0.25">
      <c r="A999" s="37">
        <v>45230</v>
      </c>
      <c r="J999" s="37">
        <v>45230</v>
      </c>
      <c r="R999" s="37">
        <v>45230</v>
      </c>
    </row>
    <row r="1000" spans="1:18" x14ac:dyDescent="0.25">
      <c r="A1000" s="37">
        <v>45231</v>
      </c>
      <c r="J1000" s="37">
        <v>45231</v>
      </c>
      <c r="R1000" s="37">
        <v>45231</v>
      </c>
    </row>
    <row r="1001" spans="1:18" x14ac:dyDescent="0.25">
      <c r="A1001" s="37">
        <v>45232</v>
      </c>
      <c r="J1001" s="37">
        <v>45232</v>
      </c>
      <c r="R1001" s="37">
        <v>45232</v>
      </c>
    </row>
    <row r="1002" spans="1:18" x14ac:dyDescent="0.25">
      <c r="A1002" s="37">
        <v>45233</v>
      </c>
      <c r="J1002" s="37">
        <v>45233</v>
      </c>
      <c r="R1002" s="37">
        <v>45233</v>
      </c>
    </row>
    <row r="1003" spans="1:18" x14ac:dyDescent="0.25">
      <c r="A1003" s="37">
        <v>45234</v>
      </c>
      <c r="J1003" s="37">
        <v>45234</v>
      </c>
      <c r="R1003" s="37">
        <v>45234</v>
      </c>
    </row>
    <row r="1004" spans="1:18" x14ac:dyDescent="0.25">
      <c r="A1004" s="37">
        <v>45235</v>
      </c>
      <c r="J1004" s="37">
        <v>45235</v>
      </c>
      <c r="R1004" s="37">
        <v>45235</v>
      </c>
    </row>
    <row r="1005" spans="1:18" x14ac:dyDescent="0.25">
      <c r="A1005" s="37">
        <v>45236</v>
      </c>
      <c r="J1005" s="37">
        <v>45236</v>
      </c>
      <c r="R1005" s="37">
        <v>45236</v>
      </c>
    </row>
    <row r="1006" spans="1:18" x14ac:dyDescent="0.25">
      <c r="A1006" s="37">
        <v>45237</v>
      </c>
      <c r="J1006" s="37">
        <v>45237</v>
      </c>
      <c r="R1006" s="37">
        <v>45237</v>
      </c>
    </row>
    <row r="1007" spans="1:18" x14ac:dyDescent="0.25">
      <c r="A1007" s="37">
        <v>45238</v>
      </c>
      <c r="J1007" s="37">
        <v>45238</v>
      </c>
      <c r="R1007" s="37">
        <v>45238</v>
      </c>
    </row>
    <row r="1008" spans="1:18" x14ac:dyDescent="0.25">
      <c r="A1008" s="37">
        <v>45239</v>
      </c>
      <c r="J1008" s="37">
        <v>45239</v>
      </c>
      <c r="R1008" s="37">
        <v>45239</v>
      </c>
    </row>
    <row r="1009" spans="1:18" x14ac:dyDescent="0.25">
      <c r="A1009" s="37">
        <v>45240</v>
      </c>
      <c r="J1009" s="37">
        <v>45240</v>
      </c>
      <c r="R1009" s="37">
        <v>45240</v>
      </c>
    </row>
    <row r="1010" spans="1:18" x14ac:dyDescent="0.25">
      <c r="A1010" s="37">
        <v>45241</v>
      </c>
      <c r="J1010" s="37">
        <v>45241</v>
      </c>
      <c r="R1010" s="37">
        <v>45241</v>
      </c>
    </row>
    <row r="1011" spans="1:18" x14ac:dyDescent="0.25">
      <c r="A1011" s="37">
        <v>45242</v>
      </c>
      <c r="J1011" s="37">
        <v>45242</v>
      </c>
      <c r="R1011" s="37">
        <v>45242</v>
      </c>
    </row>
    <row r="1012" spans="1:18" x14ac:dyDescent="0.25">
      <c r="A1012" s="37">
        <v>45243</v>
      </c>
      <c r="J1012" s="37">
        <v>45243</v>
      </c>
      <c r="R1012" s="37">
        <v>45243</v>
      </c>
    </row>
    <row r="1013" spans="1:18" x14ac:dyDescent="0.25">
      <c r="A1013" s="37">
        <v>45244</v>
      </c>
      <c r="J1013" s="37">
        <v>45244</v>
      </c>
      <c r="R1013" s="37">
        <v>45244</v>
      </c>
    </row>
    <row r="1014" spans="1:18" x14ac:dyDescent="0.25">
      <c r="A1014" s="37">
        <v>45245</v>
      </c>
      <c r="J1014" s="37">
        <v>45245</v>
      </c>
      <c r="R1014" s="37">
        <v>45245</v>
      </c>
    </row>
    <row r="1015" spans="1:18" x14ac:dyDescent="0.25">
      <c r="A1015" s="37">
        <v>45246</v>
      </c>
      <c r="J1015" s="37">
        <v>45246</v>
      </c>
      <c r="R1015" s="37">
        <v>45246</v>
      </c>
    </row>
    <row r="1016" spans="1:18" x14ac:dyDescent="0.25">
      <c r="A1016" s="37">
        <v>45247</v>
      </c>
      <c r="J1016" s="37">
        <v>45247</v>
      </c>
      <c r="R1016" s="37">
        <v>45247</v>
      </c>
    </row>
    <row r="1017" spans="1:18" x14ac:dyDescent="0.25">
      <c r="A1017" s="37">
        <v>45248</v>
      </c>
      <c r="J1017" s="37">
        <v>45248</v>
      </c>
      <c r="R1017" s="37">
        <v>45248</v>
      </c>
    </row>
    <row r="1018" spans="1:18" x14ac:dyDescent="0.25">
      <c r="A1018" s="37">
        <v>45249</v>
      </c>
      <c r="J1018" s="37">
        <v>45249</v>
      </c>
      <c r="R1018" s="37">
        <v>45249</v>
      </c>
    </row>
    <row r="1019" spans="1:18" x14ac:dyDescent="0.25">
      <c r="A1019" s="37">
        <v>45250</v>
      </c>
      <c r="J1019" s="37">
        <v>45250</v>
      </c>
      <c r="R1019" s="37">
        <v>45250</v>
      </c>
    </row>
    <row r="1020" spans="1:18" x14ac:dyDescent="0.25">
      <c r="A1020" s="37">
        <v>45251</v>
      </c>
      <c r="J1020" s="37">
        <v>45251</v>
      </c>
      <c r="R1020" s="37">
        <v>45251</v>
      </c>
    </row>
    <row r="1021" spans="1:18" x14ac:dyDescent="0.25">
      <c r="A1021" s="37">
        <v>45252</v>
      </c>
      <c r="J1021" s="37">
        <v>45252</v>
      </c>
      <c r="R1021" s="37">
        <v>45252</v>
      </c>
    </row>
    <row r="1022" spans="1:18" x14ac:dyDescent="0.25">
      <c r="A1022" s="37">
        <v>45253</v>
      </c>
      <c r="J1022" s="37">
        <v>45253</v>
      </c>
      <c r="R1022" s="37">
        <v>45253</v>
      </c>
    </row>
    <row r="1023" spans="1:18" x14ac:dyDescent="0.25">
      <c r="A1023" s="37">
        <v>45254</v>
      </c>
      <c r="J1023" s="37">
        <v>45254</v>
      </c>
      <c r="R1023" s="37">
        <v>45254</v>
      </c>
    </row>
    <row r="1024" spans="1:18" x14ac:dyDescent="0.25">
      <c r="A1024" s="37">
        <v>45255</v>
      </c>
      <c r="J1024" s="37">
        <v>45255</v>
      </c>
      <c r="R1024" s="37">
        <v>45255</v>
      </c>
    </row>
    <row r="1025" spans="1:18" x14ac:dyDescent="0.25">
      <c r="A1025" s="37">
        <v>45256</v>
      </c>
      <c r="J1025" s="37">
        <v>45256</v>
      </c>
      <c r="R1025" s="37">
        <v>45256</v>
      </c>
    </row>
    <row r="1026" spans="1:18" x14ac:dyDescent="0.25">
      <c r="A1026" s="37">
        <v>45257</v>
      </c>
      <c r="J1026" s="37">
        <v>45257</v>
      </c>
      <c r="R1026" s="37">
        <v>45257</v>
      </c>
    </row>
    <row r="1027" spans="1:18" x14ac:dyDescent="0.25">
      <c r="A1027" s="37">
        <v>45258</v>
      </c>
      <c r="J1027" s="37">
        <v>45258</v>
      </c>
      <c r="R1027" s="37">
        <v>45258</v>
      </c>
    </row>
    <row r="1028" spans="1:18" x14ac:dyDescent="0.25">
      <c r="A1028" s="37">
        <v>45259</v>
      </c>
      <c r="J1028" s="37">
        <v>45259</v>
      </c>
      <c r="R1028" s="37">
        <v>45259</v>
      </c>
    </row>
    <row r="1029" spans="1:18" x14ac:dyDescent="0.25">
      <c r="A1029" s="37">
        <v>45260</v>
      </c>
      <c r="J1029" s="37">
        <v>45260</v>
      </c>
      <c r="R1029" s="37">
        <v>45260</v>
      </c>
    </row>
    <row r="1030" spans="1:18" x14ac:dyDescent="0.25">
      <c r="A1030" s="37">
        <v>45261</v>
      </c>
      <c r="J1030" s="37">
        <v>45261</v>
      </c>
      <c r="R1030" s="37">
        <v>45261</v>
      </c>
    </row>
    <row r="1031" spans="1:18" x14ac:dyDescent="0.25">
      <c r="A1031" s="37">
        <v>45262</v>
      </c>
      <c r="J1031" s="37">
        <v>45262</v>
      </c>
      <c r="R1031" s="37">
        <v>45262</v>
      </c>
    </row>
    <row r="1032" spans="1:18" x14ac:dyDescent="0.25">
      <c r="A1032" s="37">
        <v>45263</v>
      </c>
      <c r="J1032" s="37">
        <v>45263</v>
      </c>
      <c r="R1032" s="37">
        <v>45263</v>
      </c>
    </row>
    <row r="1033" spans="1:18" x14ac:dyDescent="0.25">
      <c r="A1033" s="37">
        <v>45264</v>
      </c>
      <c r="J1033" s="37">
        <v>45264</v>
      </c>
      <c r="R1033" s="37">
        <v>45264</v>
      </c>
    </row>
    <row r="1034" spans="1:18" x14ac:dyDescent="0.25">
      <c r="A1034" s="37">
        <v>45265</v>
      </c>
      <c r="J1034" s="37">
        <v>45265</v>
      </c>
      <c r="R1034" s="37">
        <v>45265</v>
      </c>
    </row>
    <row r="1035" spans="1:18" x14ac:dyDescent="0.25">
      <c r="A1035" s="37">
        <v>45266</v>
      </c>
      <c r="J1035" s="37">
        <v>45266</v>
      </c>
      <c r="R1035" s="37">
        <v>45266</v>
      </c>
    </row>
    <row r="1036" spans="1:18" x14ac:dyDescent="0.25">
      <c r="A1036" s="37">
        <v>45267</v>
      </c>
      <c r="J1036" s="37">
        <v>45267</v>
      </c>
      <c r="R1036" s="37">
        <v>45267</v>
      </c>
    </row>
    <row r="1037" spans="1:18" x14ac:dyDescent="0.25">
      <c r="A1037" s="37">
        <v>45268</v>
      </c>
      <c r="J1037" s="37">
        <v>45268</v>
      </c>
      <c r="R1037" s="37">
        <v>45268</v>
      </c>
    </row>
    <row r="1038" spans="1:18" x14ac:dyDescent="0.25">
      <c r="A1038" s="37">
        <v>45269</v>
      </c>
      <c r="J1038" s="37">
        <v>45269</v>
      </c>
      <c r="R1038" s="37">
        <v>45269</v>
      </c>
    </row>
    <row r="1039" spans="1:18" x14ac:dyDescent="0.25">
      <c r="A1039" s="37">
        <v>45270</v>
      </c>
      <c r="J1039" s="37">
        <v>45270</v>
      </c>
      <c r="R1039" s="37">
        <v>45270</v>
      </c>
    </row>
    <row r="1040" spans="1:18" x14ac:dyDescent="0.25">
      <c r="A1040" s="37">
        <v>45271</v>
      </c>
      <c r="J1040" s="37">
        <v>45271</v>
      </c>
      <c r="R1040" s="37">
        <v>45271</v>
      </c>
    </row>
    <row r="1041" spans="1:18" x14ac:dyDescent="0.25">
      <c r="A1041" s="37">
        <v>45272</v>
      </c>
      <c r="J1041" s="37">
        <v>45272</v>
      </c>
      <c r="R1041" s="37">
        <v>45272</v>
      </c>
    </row>
    <row r="1042" spans="1:18" x14ac:dyDescent="0.25">
      <c r="A1042" s="37">
        <v>45273</v>
      </c>
      <c r="J1042" s="37">
        <v>45273</v>
      </c>
      <c r="R1042" s="37">
        <v>45273</v>
      </c>
    </row>
    <row r="1043" spans="1:18" x14ac:dyDescent="0.25">
      <c r="A1043" s="37">
        <v>45274</v>
      </c>
      <c r="J1043" s="37">
        <v>45274</v>
      </c>
      <c r="R1043" s="37">
        <v>45274</v>
      </c>
    </row>
    <row r="1044" spans="1:18" x14ac:dyDescent="0.25">
      <c r="A1044" s="37">
        <v>45275</v>
      </c>
      <c r="J1044" s="37">
        <v>45275</v>
      </c>
      <c r="R1044" s="37">
        <v>45275</v>
      </c>
    </row>
    <row r="1045" spans="1:18" x14ac:dyDescent="0.25">
      <c r="A1045" s="37">
        <v>45276</v>
      </c>
      <c r="J1045" s="37">
        <v>45276</v>
      </c>
      <c r="R1045" s="37">
        <v>45276</v>
      </c>
    </row>
    <row r="1046" spans="1:18" x14ac:dyDescent="0.25">
      <c r="A1046" s="37">
        <v>45277</v>
      </c>
      <c r="J1046" s="37">
        <v>45277</v>
      </c>
      <c r="R1046" s="37">
        <v>45277</v>
      </c>
    </row>
    <row r="1047" spans="1:18" x14ac:dyDescent="0.25">
      <c r="A1047" s="37">
        <v>45278</v>
      </c>
      <c r="J1047" s="37">
        <v>45278</v>
      </c>
      <c r="R1047" s="37">
        <v>45278</v>
      </c>
    </row>
    <row r="1048" spans="1:18" x14ac:dyDescent="0.25">
      <c r="A1048" s="37">
        <v>45279</v>
      </c>
      <c r="J1048" s="37">
        <v>45279</v>
      </c>
      <c r="R1048" s="37">
        <v>45279</v>
      </c>
    </row>
    <row r="1049" spans="1:18" x14ac:dyDescent="0.25">
      <c r="A1049" s="37">
        <v>45280</v>
      </c>
      <c r="J1049" s="37">
        <v>45280</v>
      </c>
      <c r="R1049" s="37">
        <v>45280</v>
      </c>
    </row>
    <row r="1050" spans="1:18" x14ac:dyDescent="0.25">
      <c r="A1050" s="37">
        <v>45281</v>
      </c>
      <c r="J1050" s="37">
        <v>45281</v>
      </c>
      <c r="R1050" s="37">
        <v>45281</v>
      </c>
    </row>
    <row r="1051" spans="1:18" x14ac:dyDescent="0.25">
      <c r="A1051" s="37">
        <v>45282</v>
      </c>
      <c r="J1051" s="37">
        <v>45282</v>
      </c>
      <c r="R1051" s="37">
        <v>45282</v>
      </c>
    </row>
    <row r="1052" spans="1:18" x14ac:dyDescent="0.25">
      <c r="A1052" s="37">
        <v>45283</v>
      </c>
      <c r="J1052" s="37">
        <v>45283</v>
      </c>
      <c r="R1052" s="37">
        <v>45283</v>
      </c>
    </row>
    <row r="1053" spans="1:18" x14ac:dyDescent="0.25">
      <c r="A1053" s="37">
        <v>45284</v>
      </c>
      <c r="J1053" s="37">
        <v>45284</v>
      </c>
      <c r="R1053" s="37">
        <v>45284</v>
      </c>
    </row>
    <row r="1054" spans="1:18" x14ac:dyDescent="0.25">
      <c r="A1054" s="37">
        <v>45285</v>
      </c>
      <c r="J1054" s="37">
        <v>45285</v>
      </c>
      <c r="R1054" s="37">
        <v>45285</v>
      </c>
    </row>
    <row r="1055" spans="1:18" x14ac:dyDescent="0.25">
      <c r="A1055" s="37">
        <v>45286</v>
      </c>
      <c r="J1055" s="37">
        <v>45286</v>
      </c>
      <c r="R1055" s="37">
        <v>45286</v>
      </c>
    </row>
    <row r="1056" spans="1:18" x14ac:dyDescent="0.25">
      <c r="A1056" s="37">
        <v>45287</v>
      </c>
      <c r="J1056" s="37">
        <v>45287</v>
      </c>
      <c r="R1056" s="37">
        <v>45287</v>
      </c>
    </row>
    <row r="1057" spans="1:18" x14ac:dyDescent="0.25">
      <c r="A1057" s="37">
        <v>45288</v>
      </c>
      <c r="J1057" s="37">
        <v>45288</v>
      </c>
      <c r="R1057" s="37">
        <v>45288</v>
      </c>
    </row>
    <row r="1058" spans="1:18" x14ac:dyDescent="0.25">
      <c r="A1058" s="37">
        <v>45289</v>
      </c>
      <c r="J1058" s="37">
        <v>45289</v>
      </c>
      <c r="R1058" s="37">
        <v>45289</v>
      </c>
    </row>
    <row r="1059" spans="1:18" x14ac:dyDescent="0.25">
      <c r="A1059" s="37">
        <v>45290</v>
      </c>
      <c r="J1059" s="37">
        <v>45290</v>
      </c>
      <c r="R1059" s="37">
        <v>45290</v>
      </c>
    </row>
    <row r="1060" spans="1:18" x14ac:dyDescent="0.25">
      <c r="A1060" s="37">
        <v>45291</v>
      </c>
      <c r="J1060" s="37">
        <v>45291</v>
      </c>
      <c r="R1060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15" sqref="D15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5" width="9.85546875" style="3" bestFit="1" customWidth="1"/>
    <col min="6" max="6" width="10.14062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  <c r="F1" s="52"/>
    </row>
    <row r="2" spans="1:6" x14ac:dyDescent="0.25">
      <c r="A2" s="8">
        <v>27.98</v>
      </c>
      <c r="C2" s="6" t="s">
        <v>24</v>
      </c>
      <c r="D2" s="4">
        <v>102.55</v>
      </c>
      <c r="F2" s="52"/>
    </row>
    <row r="3" spans="1:6" x14ac:dyDescent="0.25">
      <c r="A3" s="8">
        <v>12</v>
      </c>
      <c r="C3" s="6" t="s">
        <v>25</v>
      </c>
      <c r="D3" s="4">
        <v>0</v>
      </c>
    </row>
    <row r="4" spans="1:6" x14ac:dyDescent="0.25">
      <c r="A4" s="8">
        <v>153.05000000000001</v>
      </c>
      <c r="C4" s="6" t="s">
        <v>26</v>
      </c>
      <c r="D4" s="4">
        <v>56.91</v>
      </c>
    </row>
    <row r="5" spans="1:6" x14ac:dyDescent="0.25">
      <c r="A5" s="8">
        <v>69.53</v>
      </c>
      <c r="C5" s="6" t="s">
        <v>28</v>
      </c>
      <c r="D5" s="4">
        <f>SUM(A:A)-D4</f>
        <v>420.48</v>
      </c>
      <c r="E5" s="6" t="s">
        <v>30</v>
      </c>
      <c r="F5" s="28">
        <f ca="1">D5/D8</f>
        <v>52.56</v>
      </c>
    </row>
    <row r="6" spans="1:6" x14ac:dyDescent="0.25">
      <c r="A6" s="8">
        <v>110.88</v>
      </c>
      <c r="C6" s="6" t="s">
        <v>29</v>
      </c>
      <c r="D6" s="4">
        <f>SUM(D1:D5)</f>
        <v>1399.94</v>
      </c>
      <c r="E6" s="6" t="s">
        <v>30</v>
      </c>
      <c r="F6" s="4">
        <f ca="1">D6/D8</f>
        <v>174.99250000000001</v>
      </c>
    </row>
    <row r="7" spans="1:6" x14ac:dyDescent="0.25">
      <c r="A7" s="8">
        <v>103.95</v>
      </c>
    </row>
    <row r="8" spans="1:6" x14ac:dyDescent="0.25">
      <c r="C8" s="6" t="s">
        <v>31</v>
      </c>
      <c r="D8" s="5">
        <f ca="1">DAY(TODAY())</f>
        <v>8</v>
      </c>
      <c r="F8" s="52"/>
    </row>
    <row r="9" spans="1:6" x14ac:dyDescent="0.25">
      <c r="F9" s="52"/>
    </row>
    <row r="10" spans="1:6" x14ac:dyDescent="0.25">
      <c r="C10" s="6" t="s">
        <v>32</v>
      </c>
      <c r="D10" s="72">
        <f>1991.72*26/12</f>
        <v>4315.3933333333334</v>
      </c>
      <c r="F10" s="52"/>
    </row>
    <row r="11" spans="1:6" x14ac:dyDescent="0.25">
      <c r="C11" s="6" t="s">
        <v>33</v>
      </c>
      <c r="D11" s="73">
        <f>D10-D6</f>
        <v>2915.4533333333334</v>
      </c>
    </row>
    <row r="12" spans="1:6" x14ac:dyDescent="0.25">
      <c r="C12" s="6" t="s">
        <v>34</v>
      </c>
      <c r="D12" s="73">
        <f>D11*12</f>
        <v>34985.440000000002</v>
      </c>
    </row>
    <row r="13" spans="1:6" x14ac:dyDescent="0.25">
      <c r="F13" s="52"/>
    </row>
    <row r="14" spans="1:6" x14ac:dyDescent="0.25">
      <c r="D14" s="9"/>
    </row>
    <row r="16" spans="1:6" x14ac:dyDescent="0.25">
      <c r="D16" s="37"/>
      <c r="E16" s="52"/>
    </row>
    <row r="19" spans="6:6" x14ac:dyDescent="0.25">
      <c r="F19" s="65"/>
    </row>
    <row r="20" spans="6:6" x14ac:dyDescent="0.25">
      <c r="F20" s="65"/>
    </row>
    <row r="21" spans="6:6" x14ac:dyDescent="0.25">
      <c r="F21" s="65"/>
    </row>
    <row r="22" spans="6:6" x14ac:dyDescent="0.25">
      <c r="F22" s="65"/>
    </row>
    <row r="23" spans="6:6" x14ac:dyDescent="0.2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Q27" sqref="Q27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2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2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2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2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2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2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2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2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2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2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B18" sqref="B18"/>
    </sheetView>
  </sheetViews>
  <sheetFormatPr defaultRowHeight="15" x14ac:dyDescent="0.25"/>
  <cols>
    <col min="1" max="1" width="32.5703125" bestFit="1" customWidth="1"/>
    <col min="2" max="2" width="10.7109375" bestFit="1" customWidth="1"/>
    <col min="3" max="3" width="12" bestFit="1" customWidth="1"/>
    <col min="4" max="4" width="10.42578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2023-09-08T18:20:28Z</dcterms:modified>
</cp:coreProperties>
</file>