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choi02\Desktop\Github\Fund_Calculator\"/>
    </mc:Choice>
  </mc:AlternateContent>
  <xr:revisionPtr revIDLastSave="0" documentId="13_ncr:1_{01B32DEA-10EA-4BA7-8304-DAD4358794BF}" xr6:coauthVersionLast="47" xr6:coauthVersionMax="47" xr10:uidLastSave="{00000000-0000-0000-0000-000000000000}"/>
  <bookViews>
    <workbookView xWindow="-110" yWindow="-110" windowWidth="19420" windowHeight="10300" firstSheet="2" activeTab="5" xr2:uid="{CC186723-87AC-486E-8944-9BF126EE79E9}"/>
  </bookViews>
  <sheets>
    <sheet name="Pension (before Jan 1, 2022)" sheetId="1" r:id="rId1"/>
    <sheet name="Pension (after Jan 1, 2022)" sheetId="17" r:id="rId2"/>
    <sheet name="Net Worth" sheetId="11" r:id="rId3"/>
    <sheet name="Stock Performance" sheetId="12" r:id="rId4"/>
    <sheet name="Contribution" sheetId="7" r:id="rId5"/>
    <sheet name="Fund Performance" sheetId="9" r:id="rId6"/>
    <sheet name="Monthly Expenditure" sheetId="4" r:id="rId7"/>
    <sheet name="Sick Leave Estimation" sheetId="15" r:id="rId8"/>
    <sheet name="Sheet1" sheetId="1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7" l="1"/>
  <c r="B8" i="17" s="1"/>
  <c r="B17" i="17" s="1"/>
  <c r="X785" i="9"/>
  <c r="W785" i="9"/>
  <c r="U785" i="9"/>
  <c r="T785" i="9"/>
  <c r="V785" i="9" s="1"/>
  <c r="P785" i="9"/>
  <c r="O785" i="9"/>
  <c r="N785" i="9"/>
  <c r="M785" i="9"/>
  <c r="H785" i="9"/>
  <c r="G785" i="9"/>
  <c r="F785" i="9"/>
  <c r="E785" i="9"/>
  <c r="S785" i="9"/>
  <c r="F5" i="12"/>
  <c r="E5" i="12"/>
  <c r="F4" i="12"/>
  <c r="E4" i="12"/>
  <c r="F3" i="12"/>
  <c r="E3" i="12"/>
  <c r="F2" i="12"/>
  <c r="E2" i="12"/>
  <c r="B5" i="1"/>
  <c r="B20" i="1" s="1"/>
  <c r="X784" i="9"/>
  <c r="W784" i="9"/>
  <c r="U784" i="9"/>
  <c r="T784" i="9"/>
  <c r="V784" i="9" s="1"/>
  <c r="P784" i="9"/>
  <c r="O784" i="9"/>
  <c r="N784" i="9"/>
  <c r="M784" i="9"/>
  <c r="H784" i="9"/>
  <c r="G784" i="9"/>
  <c r="F784" i="9"/>
  <c r="E784" i="9"/>
  <c r="S784" i="9"/>
  <c r="X783" i="9"/>
  <c r="W783" i="9"/>
  <c r="U783" i="9"/>
  <c r="T783" i="9"/>
  <c r="V783" i="9" s="1"/>
  <c r="P783" i="9"/>
  <c r="O783" i="9"/>
  <c r="N783" i="9"/>
  <c r="M783" i="9"/>
  <c r="H783" i="9"/>
  <c r="G783" i="9"/>
  <c r="F783" i="9"/>
  <c r="E783" i="9"/>
  <c r="S783" i="9"/>
  <c r="X782" i="9"/>
  <c r="W782" i="9"/>
  <c r="U782" i="9"/>
  <c r="T782" i="9"/>
  <c r="V782" i="9" s="1"/>
  <c r="P782" i="9"/>
  <c r="O782" i="9"/>
  <c r="N782" i="9"/>
  <c r="M782" i="9"/>
  <c r="H782" i="9"/>
  <c r="G782" i="9"/>
  <c r="F782" i="9"/>
  <c r="E782" i="9"/>
  <c r="S782" i="9"/>
  <c r="X781" i="9"/>
  <c r="W781" i="9"/>
  <c r="T781" i="9"/>
  <c r="V781" i="9" s="1"/>
  <c r="X780" i="9"/>
  <c r="W780" i="9"/>
  <c r="T780" i="9"/>
  <c r="V780" i="9" s="1"/>
  <c r="X779" i="9"/>
  <c r="W779" i="9"/>
  <c r="U779" i="9"/>
  <c r="T779" i="9"/>
  <c r="V779" i="9" s="1"/>
  <c r="P781" i="9"/>
  <c r="O781" i="9"/>
  <c r="N781" i="9"/>
  <c r="M781" i="9"/>
  <c r="P780" i="9"/>
  <c r="O780" i="9"/>
  <c r="N780" i="9"/>
  <c r="M780" i="9"/>
  <c r="H781" i="9"/>
  <c r="G781" i="9"/>
  <c r="F781" i="9"/>
  <c r="E781" i="9"/>
  <c r="U781" i="9" s="1"/>
  <c r="H780" i="9"/>
  <c r="G780" i="9"/>
  <c r="F780" i="9"/>
  <c r="E780" i="9"/>
  <c r="U780" i="9" s="1"/>
  <c r="P779" i="9"/>
  <c r="O779" i="9"/>
  <c r="L779" i="9"/>
  <c r="N779" i="9" s="1"/>
  <c r="H779" i="9"/>
  <c r="G779" i="9"/>
  <c r="F779" i="9"/>
  <c r="E779" i="9"/>
  <c r="D779" i="9"/>
  <c r="C779" i="9"/>
  <c r="S781" i="9"/>
  <c r="S780" i="9"/>
  <c r="S779" i="9"/>
  <c r="X778" i="9"/>
  <c r="W778" i="9"/>
  <c r="U778" i="9"/>
  <c r="T778" i="9"/>
  <c r="V778" i="9" s="1"/>
  <c r="P778" i="9"/>
  <c r="O778" i="9"/>
  <c r="N778" i="9"/>
  <c r="M778" i="9"/>
  <c r="H778" i="9"/>
  <c r="G778" i="9"/>
  <c r="F778" i="9"/>
  <c r="E778" i="9"/>
  <c r="S778" i="9"/>
  <c r="X777" i="9"/>
  <c r="W777" i="9"/>
  <c r="U777" i="9"/>
  <c r="T777" i="9"/>
  <c r="V777" i="9" s="1"/>
  <c r="E777" i="9"/>
  <c r="F777" i="9"/>
  <c r="G777" i="9"/>
  <c r="H777" i="9"/>
  <c r="P777" i="9"/>
  <c r="O777" i="9"/>
  <c r="N777" i="9"/>
  <c r="M777" i="9"/>
  <c r="S777" i="9"/>
  <c r="T776" i="9"/>
  <c r="S776" i="9"/>
  <c r="X776" i="9" s="1"/>
  <c r="U775" i="9"/>
  <c r="T775" i="9"/>
  <c r="S775" i="9"/>
  <c r="X775" i="9" s="1"/>
  <c r="P775" i="9"/>
  <c r="O775" i="9"/>
  <c r="L775" i="9"/>
  <c r="N775" i="9" s="1"/>
  <c r="H776" i="9"/>
  <c r="G776" i="9"/>
  <c r="F776" i="9"/>
  <c r="E776" i="9"/>
  <c r="H775" i="9"/>
  <c r="G775" i="9"/>
  <c r="F775" i="9"/>
  <c r="E775" i="9"/>
  <c r="P776" i="9"/>
  <c r="O776" i="9"/>
  <c r="N776" i="9"/>
  <c r="M776" i="9"/>
  <c r="U776" i="9" s="1"/>
  <c r="C47" i="11"/>
  <c r="J8" i="7"/>
  <c r="K8" i="7" s="1"/>
  <c r="I8" i="7"/>
  <c r="H8" i="7"/>
  <c r="U774" i="9"/>
  <c r="T774" i="9"/>
  <c r="S774" i="9"/>
  <c r="X774" i="9" s="1"/>
  <c r="U773" i="9"/>
  <c r="T773" i="9"/>
  <c r="S773" i="9"/>
  <c r="X773" i="9" s="1"/>
  <c r="U772" i="9"/>
  <c r="T772" i="9"/>
  <c r="S772" i="9"/>
  <c r="X772" i="9" s="1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C133" i="7"/>
  <c r="D133" i="7" s="1"/>
  <c r="C134" i="7"/>
  <c r="D134" i="7" s="1"/>
  <c r="C135" i="7"/>
  <c r="D135" i="7" s="1"/>
  <c r="C136" i="7"/>
  <c r="D136" i="7" s="1"/>
  <c r="C137" i="7"/>
  <c r="D137" i="7"/>
  <c r="C138" i="7"/>
  <c r="D138" i="7"/>
  <c r="C770" i="9"/>
  <c r="T769" i="9"/>
  <c r="S769" i="9"/>
  <c r="T768" i="9"/>
  <c r="S768" i="9"/>
  <c r="T767" i="9"/>
  <c r="S767" i="9"/>
  <c r="T766" i="9"/>
  <c r="S766" i="9"/>
  <c r="T764" i="9"/>
  <c r="T765" i="9" s="1"/>
  <c r="S764" i="9"/>
  <c r="X764" i="9" s="1"/>
  <c r="T763" i="9"/>
  <c r="S763" i="9"/>
  <c r="T762" i="9"/>
  <c r="S762" i="9"/>
  <c r="T760" i="9"/>
  <c r="T761" i="9" s="1"/>
  <c r="S760" i="9"/>
  <c r="T759" i="9"/>
  <c r="S759" i="9"/>
  <c r="T758" i="9"/>
  <c r="S758" i="9"/>
  <c r="X758" i="9" s="1"/>
  <c r="T755" i="9"/>
  <c r="T756" i="9" s="1"/>
  <c r="S755" i="9"/>
  <c r="X755" i="9" s="1"/>
  <c r="T754" i="9"/>
  <c r="S754" i="9"/>
  <c r="T753" i="9"/>
  <c r="S753" i="9"/>
  <c r="T752" i="9"/>
  <c r="S752" i="9"/>
  <c r="T750" i="9"/>
  <c r="T751" i="9" s="1"/>
  <c r="S750" i="9"/>
  <c r="T749" i="9"/>
  <c r="S749" i="9"/>
  <c r="T748" i="9"/>
  <c r="S748" i="9"/>
  <c r="S770" i="9"/>
  <c r="S757" i="9"/>
  <c r="S747" i="9"/>
  <c r="S771" i="9"/>
  <c r="S765" i="9"/>
  <c r="S761" i="9"/>
  <c r="S756" i="9"/>
  <c r="S751" i="9"/>
  <c r="S746" i="9"/>
  <c r="T745" i="9"/>
  <c r="T746" i="9" s="1"/>
  <c r="S745" i="9"/>
  <c r="T744" i="9"/>
  <c r="S744" i="9"/>
  <c r="T743" i="9"/>
  <c r="S743" i="9"/>
  <c r="T742" i="9"/>
  <c r="S742" i="9"/>
  <c r="S741" i="9"/>
  <c r="T740" i="9"/>
  <c r="T741" i="9" s="1"/>
  <c r="S740" i="9"/>
  <c r="T739" i="9"/>
  <c r="S739" i="9"/>
  <c r="P774" i="9"/>
  <c r="O774" i="9"/>
  <c r="N774" i="9"/>
  <c r="M774" i="9"/>
  <c r="H774" i="9"/>
  <c r="G774" i="9"/>
  <c r="F774" i="9"/>
  <c r="E774" i="9"/>
  <c r="H773" i="9"/>
  <c r="G773" i="9"/>
  <c r="F773" i="9"/>
  <c r="E773" i="9"/>
  <c r="P773" i="9"/>
  <c r="O773" i="9"/>
  <c r="N773" i="9"/>
  <c r="M773" i="9"/>
  <c r="P771" i="9"/>
  <c r="O771" i="9"/>
  <c r="L771" i="9"/>
  <c r="N771" i="9" s="1"/>
  <c r="H772" i="9"/>
  <c r="G772" i="9"/>
  <c r="F772" i="9"/>
  <c r="E772" i="9"/>
  <c r="H771" i="9"/>
  <c r="G771" i="9"/>
  <c r="F771" i="9"/>
  <c r="E771" i="9"/>
  <c r="H770" i="9"/>
  <c r="G770" i="9"/>
  <c r="D770" i="9"/>
  <c r="F770" i="9" s="1"/>
  <c r="H769" i="9"/>
  <c r="G769" i="9"/>
  <c r="F769" i="9"/>
  <c r="E769" i="9"/>
  <c r="P769" i="9"/>
  <c r="O769" i="9"/>
  <c r="N769" i="9"/>
  <c r="M769" i="9"/>
  <c r="P766" i="9"/>
  <c r="O766" i="9"/>
  <c r="N766" i="9"/>
  <c r="M766" i="9"/>
  <c r="P765" i="9"/>
  <c r="O765" i="9"/>
  <c r="L765" i="9"/>
  <c r="N765" i="9" s="1"/>
  <c r="P761" i="9"/>
  <c r="O761" i="9"/>
  <c r="L761" i="9"/>
  <c r="N761" i="9" s="1"/>
  <c r="H768" i="9"/>
  <c r="G768" i="9"/>
  <c r="F768" i="9"/>
  <c r="E768" i="9"/>
  <c r="H767" i="9"/>
  <c r="G767" i="9"/>
  <c r="F767" i="9"/>
  <c r="E767" i="9"/>
  <c r="H766" i="9"/>
  <c r="G766" i="9"/>
  <c r="F766" i="9"/>
  <c r="E766" i="9"/>
  <c r="H765" i="9"/>
  <c r="G765" i="9"/>
  <c r="F765" i="9"/>
  <c r="E765" i="9"/>
  <c r="H764" i="9"/>
  <c r="G764" i="9"/>
  <c r="F764" i="9"/>
  <c r="E764" i="9"/>
  <c r="H763" i="9"/>
  <c r="G763" i="9"/>
  <c r="F763" i="9"/>
  <c r="E763" i="9"/>
  <c r="H762" i="9"/>
  <c r="G762" i="9"/>
  <c r="F762" i="9"/>
  <c r="E762" i="9"/>
  <c r="H761" i="9"/>
  <c r="G761" i="9"/>
  <c r="F761" i="9"/>
  <c r="E761" i="9"/>
  <c r="H760" i="9"/>
  <c r="G760" i="9"/>
  <c r="F760" i="9"/>
  <c r="E760" i="9"/>
  <c r="H759" i="9"/>
  <c r="G759" i="9"/>
  <c r="F759" i="9"/>
  <c r="E759" i="9"/>
  <c r="H758" i="9"/>
  <c r="G758" i="9"/>
  <c r="F758" i="9"/>
  <c r="E758" i="9"/>
  <c r="P756" i="9"/>
  <c r="O756" i="9"/>
  <c r="L756" i="9"/>
  <c r="N756" i="9" s="1"/>
  <c r="P751" i="9"/>
  <c r="O751" i="9"/>
  <c r="L751" i="9"/>
  <c r="N751" i="9" s="1"/>
  <c r="H757" i="9"/>
  <c r="G757" i="9"/>
  <c r="D757" i="9"/>
  <c r="F757" i="9" s="1"/>
  <c r="C757" i="9"/>
  <c r="P772" i="9"/>
  <c r="O772" i="9"/>
  <c r="N772" i="9"/>
  <c r="M772" i="9"/>
  <c r="P770" i="9"/>
  <c r="O770" i="9"/>
  <c r="N770" i="9"/>
  <c r="M770" i="9"/>
  <c r="P768" i="9"/>
  <c r="O768" i="9"/>
  <c r="N768" i="9"/>
  <c r="M768" i="9"/>
  <c r="P767" i="9"/>
  <c r="O767" i="9"/>
  <c r="N767" i="9"/>
  <c r="M767" i="9"/>
  <c r="P764" i="9"/>
  <c r="O764" i="9"/>
  <c r="N764" i="9"/>
  <c r="M764" i="9"/>
  <c r="P763" i="9"/>
  <c r="O763" i="9"/>
  <c r="N763" i="9"/>
  <c r="M763" i="9"/>
  <c r="P762" i="9"/>
  <c r="O762" i="9"/>
  <c r="N762" i="9"/>
  <c r="M762" i="9"/>
  <c r="P760" i="9"/>
  <c r="O760" i="9"/>
  <c r="N760" i="9"/>
  <c r="M760" i="9"/>
  <c r="P759" i="9"/>
  <c r="O759" i="9"/>
  <c r="N759" i="9"/>
  <c r="M759" i="9"/>
  <c r="P758" i="9"/>
  <c r="O758" i="9"/>
  <c r="N758" i="9"/>
  <c r="M758" i="9"/>
  <c r="P757" i="9"/>
  <c r="O757" i="9"/>
  <c r="N757" i="9"/>
  <c r="M757" i="9"/>
  <c r="P755" i="9"/>
  <c r="O755" i="9"/>
  <c r="N755" i="9"/>
  <c r="M755" i="9"/>
  <c r="P754" i="9"/>
  <c r="O754" i="9"/>
  <c r="N754" i="9"/>
  <c r="M754" i="9"/>
  <c r="P753" i="9"/>
  <c r="O753" i="9"/>
  <c r="N753" i="9"/>
  <c r="M753" i="9"/>
  <c r="P752" i="9"/>
  <c r="O752" i="9"/>
  <c r="N752" i="9"/>
  <c r="M752" i="9"/>
  <c r="P750" i="9"/>
  <c r="O750" i="9"/>
  <c r="N750" i="9"/>
  <c r="M750" i="9"/>
  <c r="P749" i="9"/>
  <c r="O749" i="9"/>
  <c r="N749" i="9"/>
  <c r="M749" i="9"/>
  <c r="P748" i="9"/>
  <c r="O748" i="9"/>
  <c r="N748" i="9"/>
  <c r="M748" i="9"/>
  <c r="H756" i="9"/>
  <c r="G756" i="9"/>
  <c r="F756" i="9"/>
  <c r="E756" i="9"/>
  <c r="H755" i="9"/>
  <c r="G755" i="9"/>
  <c r="F755" i="9"/>
  <c r="E755" i="9"/>
  <c r="H754" i="9"/>
  <c r="G754" i="9"/>
  <c r="F754" i="9"/>
  <c r="E754" i="9"/>
  <c r="H753" i="9"/>
  <c r="G753" i="9"/>
  <c r="F753" i="9"/>
  <c r="E753" i="9"/>
  <c r="H752" i="9"/>
  <c r="G752" i="9"/>
  <c r="F752" i="9"/>
  <c r="E752" i="9"/>
  <c r="H751" i="9"/>
  <c r="G751" i="9"/>
  <c r="F751" i="9"/>
  <c r="E751" i="9"/>
  <c r="H750" i="9"/>
  <c r="G750" i="9"/>
  <c r="F750" i="9"/>
  <c r="E750" i="9"/>
  <c r="U750" i="9" s="1"/>
  <c r="H749" i="9"/>
  <c r="G749" i="9"/>
  <c r="F749" i="9"/>
  <c r="E749" i="9"/>
  <c r="U749" i="9" s="1"/>
  <c r="H748" i="9"/>
  <c r="G748" i="9"/>
  <c r="F748" i="9"/>
  <c r="E748" i="9"/>
  <c r="U748" i="9" s="1"/>
  <c r="H747" i="9"/>
  <c r="G747" i="9"/>
  <c r="D747" i="9"/>
  <c r="F747" i="9" s="1"/>
  <c r="C747" i="9"/>
  <c r="P747" i="9"/>
  <c r="O747" i="9"/>
  <c r="N747" i="9"/>
  <c r="M747" i="9"/>
  <c r="P746" i="9"/>
  <c r="O746" i="9"/>
  <c r="L746" i="9"/>
  <c r="N746" i="9" s="1"/>
  <c r="P745" i="9"/>
  <c r="O745" i="9"/>
  <c r="N745" i="9"/>
  <c r="M745" i="9"/>
  <c r="P744" i="9"/>
  <c r="O744" i="9"/>
  <c r="N744" i="9"/>
  <c r="M744" i="9"/>
  <c r="P743" i="9"/>
  <c r="O743" i="9"/>
  <c r="N743" i="9"/>
  <c r="M743" i="9"/>
  <c r="P742" i="9"/>
  <c r="O742" i="9"/>
  <c r="N742" i="9"/>
  <c r="M742" i="9"/>
  <c r="P741" i="9"/>
  <c r="O741" i="9"/>
  <c r="L741" i="9"/>
  <c r="N741" i="9" s="1"/>
  <c r="P740" i="9"/>
  <c r="O740" i="9"/>
  <c r="N740" i="9"/>
  <c r="M740" i="9"/>
  <c r="P739" i="9"/>
  <c r="O739" i="9"/>
  <c r="N739" i="9"/>
  <c r="M739" i="9"/>
  <c r="H746" i="9"/>
  <c r="G746" i="9"/>
  <c r="F746" i="9"/>
  <c r="E746" i="9"/>
  <c r="H745" i="9"/>
  <c r="G745" i="9"/>
  <c r="F745" i="9"/>
  <c r="E745" i="9"/>
  <c r="H744" i="9"/>
  <c r="G744" i="9"/>
  <c r="F744" i="9"/>
  <c r="E744" i="9"/>
  <c r="U744" i="9" s="1"/>
  <c r="H743" i="9"/>
  <c r="G743" i="9"/>
  <c r="F743" i="9"/>
  <c r="E743" i="9"/>
  <c r="H742" i="9"/>
  <c r="G742" i="9"/>
  <c r="F742" i="9"/>
  <c r="E742" i="9"/>
  <c r="H741" i="9"/>
  <c r="G741" i="9"/>
  <c r="F741" i="9"/>
  <c r="E741" i="9"/>
  <c r="H740" i="9"/>
  <c r="G740" i="9"/>
  <c r="F740" i="9"/>
  <c r="E740" i="9"/>
  <c r="H739" i="9"/>
  <c r="G739" i="9"/>
  <c r="F739" i="9"/>
  <c r="E739" i="9"/>
  <c r="T738" i="9"/>
  <c r="S738" i="9"/>
  <c r="P738" i="9"/>
  <c r="O738" i="9"/>
  <c r="N738" i="9"/>
  <c r="M738" i="9"/>
  <c r="H738" i="9"/>
  <c r="G738" i="9"/>
  <c r="F738" i="9"/>
  <c r="E738" i="9"/>
  <c r="U738" i="9" s="1"/>
  <c r="T737" i="9"/>
  <c r="S737" i="9"/>
  <c r="P737" i="9"/>
  <c r="O737" i="9"/>
  <c r="N737" i="9"/>
  <c r="M737" i="9"/>
  <c r="H737" i="9"/>
  <c r="G737" i="9"/>
  <c r="F737" i="9"/>
  <c r="E737" i="9"/>
  <c r="P736" i="9"/>
  <c r="O736" i="9"/>
  <c r="L736" i="9"/>
  <c r="N736" i="9" s="1"/>
  <c r="H736" i="9"/>
  <c r="G736" i="9"/>
  <c r="F736" i="9"/>
  <c r="E736" i="9"/>
  <c r="S736" i="9"/>
  <c r="T734" i="9"/>
  <c r="T733" i="9"/>
  <c r="T732" i="9"/>
  <c r="T730" i="9"/>
  <c r="T731" i="9" s="1"/>
  <c r="T729" i="9"/>
  <c r="T728" i="9"/>
  <c r="T727" i="9"/>
  <c r="T724" i="9"/>
  <c r="T723" i="9"/>
  <c r="T722" i="9"/>
  <c r="T721" i="9"/>
  <c r="T719" i="9"/>
  <c r="T718" i="9"/>
  <c r="T717" i="9"/>
  <c r="H735" i="9"/>
  <c r="G735" i="9"/>
  <c r="D735" i="9"/>
  <c r="F735" i="9" s="1"/>
  <c r="C735" i="9"/>
  <c r="P735" i="9"/>
  <c r="O735" i="9"/>
  <c r="N735" i="9"/>
  <c r="M735" i="9"/>
  <c r="S735" i="9"/>
  <c r="P734" i="9"/>
  <c r="O734" i="9"/>
  <c r="N734" i="9"/>
  <c r="M734" i="9"/>
  <c r="H734" i="9"/>
  <c r="G734" i="9"/>
  <c r="F734" i="9"/>
  <c r="E734" i="9"/>
  <c r="S734" i="9"/>
  <c r="P733" i="9"/>
  <c r="O733" i="9"/>
  <c r="N733" i="9"/>
  <c r="M733" i="9"/>
  <c r="H733" i="9"/>
  <c r="G733" i="9"/>
  <c r="F733" i="9"/>
  <c r="E733" i="9"/>
  <c r="S733" i="9"/>
  <c r="S732" i="9"/>
  <c r="P732" i="9"/>
  <c r="O732" i="9"/>
  <c r="N732" i="9"/>
  <c r="M732" i="9"/>
  <c r="H732" i="9"/>
  <c r="G732" i="9"/>
  <c r="F732" i="9"/>
  <c r="E732" i="9"/>
  <c r="P731" i="9"/>
  <c r="O731" i="9"/>
  <c r="L731" i="9"/>
  <c r="N731" i="9" s="1"/>
  <c r="H731" i="9"/>
  <c r="G731" i="9"/>
  <c r="F731" i="9"/>
  <c r="E731" i="9"/>
  <c r="S731" i="9"/>
  <c r="S730" i="9"/>
  <c r="S729" i="9"/>
  <c r="S728" i="9"/>
  <c r="P730" i="9"/>
  <c r="O730" i="9"/>
  <c r="N730" i="9"/>
  <c r="M730" i="9"/>
  <c r="P729" i="9"/>
  <c r="O729" i="9"/>
  <c r="N729" i="9"/>
  <c r="M729" i="9"/>
  <c r="P728" i="9"/>
  <c r="O728" i="9"/>
  <c r="N728" i="9"/>
  <c r="M728" i="9"/>
  <c r="H730" i="9"/>
  <c r="G730" i="9"/>
  <c r="F730" i="9"/>
  <c r="E730" i="9"/>
  <c r="H729" i="9"/>
  <c r="G729" i="9"/>
  <c r="F729" i="9"/>
  <c r="E729" i="9"/>
  <c r="U729" i="9" s="1"/>
  <c r="H728" i="9"/>
  <c r="G728" i="9"/>
  <c r="F728" i="9"/>
  <c r="E728" i="9"/>
  <c r="U728" i="9" s="1"/>
  <c r="P727" i="9"/>
  <c r="O727" i="9"/>
  <c r="N727" i="9"/>
  <c r="M727" i="9"/>
  <c r="H727" i="9"/>
  <c r="G727" i="9"/>
  <c r="F727" i="9"/>
  <c r="E727" i="9"/>
  <c r="S727" i="9"/>
  <c r="E6" i="12" l="1"/>
  <c r="F6" i="12"/>
  <c r="B20" i="17"/>
  <c r="B15" i="17"/>
  <c r="B16" i="17" s="1"/>
  <c r="B18" i="17"/>
  <c r="E18" i="17" s="1"/>
  <c r="B21" i="17"/>
  <c r="B15" i="1"/>
  <c r="B16" i="1" s="1"/>
  <c r="C17" i="17"/>
  <c r="E17" i="17"/>
  <c r="B8" i="1"/>
  <c r="B17" i="1" s="1"/>
  <c r="M779" i="9"/>
  <c r="V776" i="9"/>
  <c r="W776" i="9"/>
  <c r="V775" i="9"/>
  <c r="W775" i="9"/>
  <c r="M775" i="9"/>
  <c r="L8" i="7"/>
  <c r="V774" i="9"/>
  <c r="W774" i="9"/>
  <c r="V773" i="9"/>
  <c r="W773" i="9"/>
  <c r="V772" i="9"/>
  <c r="W772" i="9"/>
  <c r="U730" i="9"/>
  <c r="X745" i="9"/>
  <c r="X740" i="9"/>
  <c r="U758" i="9"/>
  <c r="U764" i="9"/>
  <c r="X741" i="9"/>
  <c r="X738" i="9"/>
  <c r="U754" i="9"/>
  <c r="U743" i="9"/>
  <c r="U740" i="9"/>
  <c r="X749" i="9"/>
  <c r="X756" i="9"/>
  <c r="U739" i="9"/>
  <c r="U745" i="9"/>
  <c r="U762" i="9"/>
  <c r="X750" i="9"/>
  <c r="X759" i="9"/>
  <c r="X767" i="9"/>
  <c r="U742" i="9"/>
  <c r="W765" i="9"/>
  <c r="X752" i="9"/>
  <c r="W744" i="9"/>
  <c r="X765" i="9"/>
  <c r="X754" i="9"/>
  <c r="X747" i="9"/>
  <c r="U753" i="9"/>
  <c r="U769" i="9"/>
  <c r="X744" i="9"/>
  <c r="X751" i="9"/>
  <c r="X748" i="9"/>
  <c r="X761" i="9"/>
  <c r="U767" i="9"/>
  <c r="X766" i="9"/>
  <c r="U759" i="9"/>
  <c r="U768" i="9"/>
  <c r="X760" i="9"/>
  <c r="X768" i="9"/>
  <c r="T747" i="9"/>
  <c r="X753" i="9"/>
  <c r="U727" i="9"/>
  <c r="U752" i="9"/>
  <c r="X742" i="9"/>
  <c r="U755" i="9"/>
  <c r="X746" i="9"/>
  <c r="X762" i="9"/>
  <c r="X769" i="9"/>
  <c r="U733" i="9"/>
  <c r="X757" i="9"/>
  <c r="W754" i="9"/>
  <c r="U760" i="9"/>
  <c r="U763" i="9"/>
  <c r="U766" i="9"/>
  <c r="X739" i="9"/>
  <c r="X743" i="9"/>
  <c r="X770" i="9"/>
  <c r="X763" i="9"/>
  <c r="T770" i="9"/>
  <c r="T771" i="9" s="1"/>
  <c r="V771" i="9" s="1"/>
  <c r="T757" i="9"/>
  <c r="V769" i="9"/>
  <c r="W769" i="9"/>
  <c r="V768" i="9"/>
  <c r="W768" i="9"/>
  <c r="V767" i="9"/>
  <c r="W767" i="9"/>
  <c r="V766" i="9"/>
  <c r="W766" i="9"/>
  <c r="V764" i="9"/>
  <c r="W764" i="9"/>
  <c r="V763" i="9"/>
  <c r="W763" i="9"/>
  <c r="V762" i="9"/>
  <c r="W762" i="9"/>
  <c r="V760" i="9"/>
  <c r="W760" i="9"/>
  <c r="V759" i="9"/>
  <c r="W759" i="9"/>
  <c r="V758" i="9"/>
  <c r="W758" i="9"/>
  <c r="V755" i="9"/>
  <c r="W755" i="9"/>
  <c r="V754" i="9"/>
  <c r="V753" i="9"/>
  <c r="W753" i="9"/>
  <c r="V752" i="9"/>
  <c r="W752" i="9"/>
  <c r="V750" i="9"/>
  <c r="W750" i="9"/>
  <c r="V749" i="9"/>
  <c r="W749" i="9"/>
  <c r="V748" i="9"/>
  <c r="W748" i="9"/>
  <c r="X771" i="9"/>
  <c r="V770" i="9"/>
  <c r="W770" i="9"/>
  <c r="V757" i="9"/>
  <c r="W757" i="9"/>
  <c r="V747" i="9"/>
  <c r="W747" i="9"/>
  <c r="AB39" i="9" s="1"/>
  <c r="W771" i="9"/>
  <c r="V765" i="9"/>
  <c r="V761" i="9"/>
  <c r="W761" i="9"/>
  <c r="V756" i="9"/>
  <c r="W756" i="9"/>
  <c r="V751" i="9"/>
  <c r="W751" i="9"/>
  <c r="V746" i="9"/>
  <c r="W746" i="9"/>
  <c r="V745" i="9"/>
  <c r="W745" i="9"/>
  <c r="V744" i="9"/>
  <c r="V743" i="9"/>
  <c r="W743" i="9"/>
  <c r="V742" i="9"/>
  <c r="W742" i="9"/>
  <c r="V741" i="9"/>
  <c r="W741" i="9"/>
  <c r="V740" i="9"/>
  <c r="W740" i="9"/>
  <c r="V739" i="9"/>
  <c r="W739" i="9"/>
  <c r="M771" i="9"/>
  <c r="U771" i="9" s="1"/>
  <c r="E770" i="9"/>
  <c r="U770" i="9" s="1"/>
  <c r="M765" i="9"/>
  <c r="U765" i="9" s="1"/>
  <c r="M761" i="9"/>
  <c r="U761" i="9" s="1"/>
  <c r="M756" i="9"/>
  <c r="U756" i="9" s="1"/>
  <c r="M751" i="9"/>
  <c r="U751" i="9" s="1"/>
  <c r="E757" i="9"/>
  <c r="U757" i="9" s="1"/>
  <c r="E747" i="9"/>
  <c r="U747" i="9" s="1"/>
  <c r="M746" i="9"/>
  <c r="U746" i="9" s="1"/>
  <c r="M741" i="9"/>
  <c r="U741" i="9" s="1"/>
  <c r="V738" i="9"/>
  <c r="W738" i="9"/>
  <c r="V727" i="9"/>
  <c r="W736" i="9"/>
  <c r="V734" i="9"/>
  <c r="X732" i="9"/>
  <c r="X733" i="9"/>
  <c r="V737" i="9"/>
  <c r="X736" i="9"/>
  <c r="U737" i="9"/>
  <c r="W734" i="9"/>
  <c r="X730" i="9"/>
  <c r="X737" i="9"/>
  <c r="W731" i="9"/>
  <c r="X731" i="9"/>
  <c r="U732" i="9"/>
  <c r="U734" i="9"/>
  <c r="V733" i="9"/>
  <c r="X734" i="9"/>
  <c r="V731" i="9"/>
  <c r="W733" i="9"/>
  <c r="T735" i="9"/>
  <c r="W735" i="9"/>
  <c r="X735" i="9"/>
  <c r="W732" i="9"/>
  <c r="X728" i="9"/>
  <c r="W737" i="9"/>
  <c r="X729" i="9"/>
  <c r="M736" i="9"/>
  <c r="U736" i="9" s="1"/>
  <c r="E735" i="9"/>
  <c r="U735" i="9" s="1"/>
  <c r="V732" i="9"/>
  <c r="M731" i="9"/>
  <c r="U731" i="9" s="1"/>
  <c r="V730" i="9"/>
  <c r="W730" i="9"/>
  <c r="V729" i="9"/>
  <c r="W729" i="9"/>
  <c r="V728" i="9"/>
  <c r="W728" i="9"/>
  <c r="F8" i="12" l="1"/>
  <c r="F7" i="12"/>
  <c r="B22" i="17"/>
  <c r="B23" i="17" s="1"/>
  <c r="B21" i="1"/>
  <c r="B22" i="1" s="1"/>
  <c r="B23" i="1" s="1"/>
  <c r="B18" i="1"/>
  <c r="E18" i="1" s="1"/>
  <c r="E17" i="1"/>
  <c r="C17" i="1"/>
  <c r="V735" i="9"/>
  <c r="T736" i="9"/>
  <c r="V736" i="9" s="1"/>
  <c r="P726" i="9"/>
  <c r="O726" i="9"/>
  <c r="L726" i="9"/>
  <c r="N726" i="9" s="1"/>
  <c r="H726" i="9"/>
  <c r="G726" i="9"/>
  <c r="F726" i="9"/>
  <c r="E726" i="9"/>
  <c r="S726" i="9"/>
  <c r="X726" i="9" s="1"/>
  <c r="W725" i="9"/>
  <c r="H725" i="9"/>
  <c r="G725" i="9"/>
  <c r="D725" i="9"/>
  <c r="F725" i="9" s="1"/>
  <c r="C725" i="9"/>
  <c r="P725" i="9"/>
  <c r="O725" i="9"/>
  <c r="N725" i="9"/>
  <c r="M725" i="9"/>
  <c r="S725" i="9"/>
  <c r="V724" i="9"/>
  <c r="P724" i="9"/>
  <c r="O724" i="9"/>
  <c r="N724" i="9"/>
  <c r="M724" i="9"/>
  <c r="H724" i="9"/>
  <c r="G724" i="9"/>
  <c r="F724" i="9"/>
  <c r="E724" i="9"/>
  <c r="S724" i="9"/>
  <c r="V722" i="9"/>
  <c r="S723" i="9"/>
  <c r="X724" i="9" s="1"/>
  <c r="P723" i="9"/>
  <c r="O723" i="9"/>
  <c r="N723" i="9"/>
  <c r="M723" i="9"/>
  <c r="H723" i="9"/>
  <c r="G723" i="9"/>
  <c r="F723" i="9"/>
  <c r="E723" i="9"/>
  <c r="P722" i="9"/>
  <c r="O722" i="9"/>
  <c r="N722" i="9"/>
  <c r="M722" i="9"/>
  <c r="H722" i="9"/>
  <c r="G722" i="9"/>
  <c r="F722" i="9"/>
  <c r="E722" i="9"/>
  <c r="S722" i="9"/>
  <c r="P721" i="9"/>
  <c r="O721" i="9"/>
  <c r="N721" i="9"/>
  <c r="M721" i="9"/>
  <c r="H721" i="9"/>
  <c r="G721" i="9"/>
  <c r="F721" i="9"/>
  <c r="E721" i="9"/>
  <c r="S721" i="9"/>
  <c r="X721" i="9" s="1"/>
  <c r="T720" i="9"/>
  <c r="P720" i="9"/>
  <c r="O720" i="9"/>
  <c r="L720" i="9"/>
  <c r="N720" i="9" s="1"/>
  <c r="H720" i="9"/>
  <c r="G720" i="9"/>
  <c r="F720" i="9"/>
  <c r="E720" i="9"/>
  <c r="S720" i="9"/>
  <c r="S719" i="9"/>
  <c r="X720" i="9" s="1"/>
  <c r="P719" i="9"/>
  <c r="O719" i="9"/>
  <c r="N719" i="9"/>
  <c r="M719" i="9"/>
  <c r="H719" i="9"/>
  <c r="G719" i="9"/>
  <c r="F719" i="9"/>
  <c r="E719" i="9"/>
  <c r="P718" i="9"/>
  <c r="O718" i="9"/>
  <c r="N718" i="9"/>
  <c r="M718" i="9"/>
  <c r="H718" i="9"/>
  <c r="G718" i="9"/>
  <c r="F718" i="9"/>
  <c r="E718" i="9"/>
  <c r="S718" i="9"/>
  <c r="V718" i="9" s="1"/>
  <c r="AB38" i="9" l="1"/>
  <c r="W720" i="9"/>
  <c r="U723" i="9"/>
  <c r="U719" i="9"/>
  <c r="W722" i="9"/>
  <c r="X722" i="9"/>
  <c r="U718" i="9"/>
  <c r="V720" i="9"/>
  <c r="X725" i="9"/>
  <c r="V721" i="9"/>
  <c r="W721" i="9"/>
  <c r="W726" i="9"/>
  <c r="M726" i="9"/>
  <c r="U726" i="9" s="1"/>
  <c r="V723" i="9"/>
  <c r="T725" i="9"/>
  <c r="W723" i="9"/>
  <c r="W724" i="9"/>
  <c r="X723" i="9"/>
  <c r="X719" i="9"/>
  <c r="X727" i="9"/>
  <c r="W727" i="9"/>
  <c r="U721" i="9"/>
  <c r="U722" i="9"/>
  <c r="U724" i="9"/>
  <c r="E725" i="9"/>
  <c r="U725" i="9" s="1"/>
  <c r="M720" i="9"/>
  <c r="U720" i="9" s="1"/>
  <c r="V719" i="9"/>
  <c r="W719" i="9"/>
  <c r="V725" i="9" l="1"/>
  <c r="T726" i="9"/>
  <c r="V726" i="9" s="1"/>
  <c r="P717" i="9"/>
  <c r="O717" i="9"/>
  <c r="N717" i="9"/>
  <c r="M717" i="9"/>
  <c r="H717" i="9"/>
  <c r="G717" i="9"/>
  <c r="F717" i="9"/>
  <c r="E717" i="9"/>
  <c r="S717" i="9"/>
  <c r="X717" i="9" s="1"/>
  <c r="P716" i="9"/>
  <c r="O716" i="9"/>
  <c r="L716" i="9"/>
  <c r="N716" i="9" s="1"/>
  <c r="H716" i="9"/>
  <c r="G716" i="9"/>
  <c r="F716" i="9"/>
  <c r="E716" i="9"/>
  <c r="S716" i="9"/>
  <c r="X716" i="9" s="1"/>
  <c r="T715" i="9"/>
  <c r="P715" i="9"/>
  <c r="O715" i="9"/>
  <c r="N715" i="9"/>
  <c r="M715" i="9"/>
  <c r="H715" i="9"/>
  <c r="G715" i="9"/>
  <c r="F715" i="9"/>
  <c r="E715" i="9"/>
  <c r="S715" i="9"/>
  <c r="H714" i="9"/>
  <c r="G714" i="9"/>
  <c r="D714" i="9"/>
  <c r="F714" i="9" s="1"/>
  <c r="C714" i="9"/>
  <c r="P714" i="9"/>
  <c r="O714" i="9"/>
  <c r="N714" i="9"/>
  <c r="M714" i="9"/>
  <c r="S714" i="9"/>
  <c r="T713" i="9"/>
  <c r="P713" i="9"/>
  <c r="O713" i="9"/>
  <c r="N713" i="9"/>
  <c r="M713" i="9"/>
  <c r="H713" i="9"/>
  <c r="G713" i="9"/>
  <c r="F713" i="9"/>
  <c r="E713" i="9"/>
  <c r="U713" i="9" s="1"/>
  <c r="S713" i="9"/>
  <c r="T712" i="9"/>
  <c r="P712" i="9"/>
  <c r="O712" i="9"/>
  <c r="N712" i="9"/>
  <c r="M712" i="9"/>
  <c r="H712" i="9"/>
  <c r="G712" i="9"/>
  <c r="F712" i="9"/>
  <c r="E712" i="9"/>
  <c r="U712" i="9" s="1"/>
  <c r="S712" i="9"/>
  <c r="T711" i="9"/>
  <c r="S711" i="9"/>
  <c r="T710" i="9"/>
  <c r="S710" i="9"/>
  <c r="P711" i="9"/>
  <c r="O711" i="9"/>
  <c r="N711" i="9"/>
  <c r="M711" i="9"/>
  <c r="P710" i="9"/>
  <c r="O710" i="9"/>
  <c r="N710" i="9"/>
  <c r="M710" i="9"/>
  <c r="H711" i="9"/>
  <c r="G711" i="9"/>
  <c r="F711" i="9"/>
  <c r="E711" i="9"/>
  <c r="H710" i="9"/>
  <c r="G710" i="9"/>
  <c r="F710" i="9"/>
  <c r="E710" i="9"/>
  <c r="P709" i="9"/>
  <c r="O709" i="9"/>
  <c r="L709" i="9"/>
  <c r="N709" i="9" s="1"/>
  <c r="H709" i="9"/>
  <c r="G709" i="9"/>
  <c r="F709" i="9"/>
  <c r="E709" i="9"/>
  <c r="S709" i="9"/>
  <c r="T708" i="9"/>
  <c r="P708" i="9"/>
  <c r="O708" i="9"/>
  <c r="N708" i="9"/>
  <c r="M708" i="9"/>
  <c r="H708" i="9"/>
  <c r="G708" i="9"/>
  <c r="F708" i="9"/>
  <c r="E708" i="9"/>
  <c r="S708" i="9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4" i="7"/>
  <c r="T707" i="9"/>
  <c r="S707" i="9"/>
  <c r="S706" i="9"/>
  <c r="T706" i="9"/>
  <c r="P707" i="9"/>
  <c r="O707" i="9"/>
  <c r="N707" i="9"/>
  <c r="M707" i="9"/>
  <c r="P706" i="9"/>
  <c r="O706" i="9"/>
  <c r="N706" i="9"/>
  <c r="M706" i="9"/>
  <c r="H707" i="9"/>
  <c r="G707" i="9"/>
  <c r="F707" i="9"/>
  <c r="E707" i="9"/>
  <c r="H706" i="9"/>
  <c r="G706" i="9"/>
  <c r="F706" i="9"/>
  <c r="E706" i="9"/>
  <c r="P705" i="9"/>
  <c r="O705" i="9"/>
  <c r="L705" i="9"/>
  <c r="N705" i="9" s="1"/>
  <c r="P698" i="9"/>
  <c r="H705" i="9"/>
  <c r="G705" i="9"/>
  <c r="F705" i="9"/>
  <c r="E705" i="9"/>
  <c r="S705" i="9"/>
  <c r="H704" i="9"/>
  <c r="G704" i="9"/>
  <c r="D704" i="9"/>
  <c r="F704" i="9" s="1"/>
  <c r="C704" i="9"/>
  <c r="P704" i="9"/>
  <c r="O704" i="9"/>
  <c r="N704" i="9"/>
  <c r="M704" i="9"/>
  <c r="S704" i="9"/>
  <c r="D8" i="4"/>
  <c r="T703" i="9"/>
  <c r="P703" i="9"/>
  <c r="O703" i="9"/>
  <c r="N703" i="9"/>
  <c r="M703" i="9"/>
  <c r="H703" i="9"/>
  <c r="G703" i="9"/>
  <c r="F703" i="9"/>
  <c r="E703" i="9"/>
  <c r="S703" i="9"/>
  <c r="T702" i="9"/>
  <c r="P702" i="9"/>
  <c r="O702" i="9"/>
  <c r="N702" i="9"/>
  <c r="M702" i="9"/>
  <c r="H702" i="9"/>
  <c r="G702" i="9"/>
  <c r="F702" i="9"/>
  <c r="E702" i="9"/>
  <c r="S702" i="9"/>
  <c r="T701" i="9"/>
  <c r="S701" i="9"/>
  <c r="P701" i="9"/>
  <c r="O701" i="9"/>
  <c r="N701" i="9"/>
  <c r="M701" i="9"/>
  <c r="P700" i="9"/>
  <c r="O700" i="9"/>
  <c r="L700" i="9"/>
  <c r="N700" i="9" s="1"/>
  <c r="H701" i="9"/>
  <c r="G701" i="9"/>
  <c r="F701" i="9"/>
  <c r="E701" i="9"/>
  <c r="H700" i="9"/>
  <c r="G700" i="9"/>
  <c r="F700" i="9"/>
  <c r="E700" i="9"/>
  <c r="S700" i="9"/>
  <c r="T699" i="9"/>
  <c r="P699" i="9"/>
  <c r="O699" i="9"/>
  <c r="N699" i="9"/>
  <c r="M699" i="9"/>
  <c r="H699" i="9"/>
  <c r="G699" i="9"/>
  <c r="F699" i="9"/>
  <c r="E699" i="9"/>
  <c r="S699" i="9"/>
  <c r="T698" i="9"/>
  <c r="O698" i="9"/>
  <c r="N698" i="9"/>
  <c r="M698" i="9"/>
  <c r="H698" i="9"/>
  <c r="G698" i="9"/>
  <c r="F698" i="9"/>
  <c r="E698" i="9"/>
  <c r="S698" i="9"/>
  <c r="D13" i="15"/>
  <c r="C13" i="15"/>
  <c r="T697" i="9"/>
  <c r="S697" i="9"/>
  <c r="P697" i="9"/>
  <c r="O697" i="9"/>
  <c r="N697" i="9"/>
  <c r="M697" i="9"/>
  <c r="H697" i="9"/>
  <c r="G697" i="9"/>
  <c r="F697" i="9"/>
  <c r="E697" i="9"/>
  <c r="T696" i="9"/>
  <c r="P696" i="9"/>
  <c r="O696" i="9"/>
  <c r="N696" i="9"/>
  <c r="M696" i="9"/>
  <c r="H696" i="9"/>
  <c r="G696" i="9"/>
  <c r="F696" i="9"/>
  <c r="E696" i="9"/>
  <c r="S696" i="9"/>
  <c r="P695" i="9"/>
  <c r="O695" i="9"/>
  <c r="L695" i="9"/>
  <c r="M695" i="9" s="1"/>
  <c r="H695" i="9"/>
  <c r="G695" i="9"/>
  <c r="F695" i="9"/>
  <c r="E695" i="9"/>
  <c r="S695" i="9"/>
  <c r="T694" i="9"/>
  <c r="P694" i="9"/>
  <c r="O694" i="9"/>
  <c r="N694" i="9"/>
  <c r="M694" i="9"/>
  <c r="H694" i="9"/>
  <c r="G694" i="9"/>
  <c r="F694" i="9"/>
  <c r="E694" i="9"/>
  <c r="S694" i="9"/>
  <c r="U697" i="9" l="1"/>
  <c r="U698" i="9"/>
  <c r="X702" i="9"/>
  <c r="X703" i="9"/>
  <c r="X696" i="9"/>
  <c r="W699" i="9"/>
  <c r="V699" i="9"/>
  <c r="V708" i="9"/>
  <c r="X704" i="9"/>
  <c r="T709" i="9"/>
  <c r="V709" i="9" s="1"/>
  <c r="U695" i="9"/>
  <c r="X699" i="9"/>
  <c r="W702" i="9"/>
  <c r="X712" i="9"/>
  <c r="X697" i="9"/>
  <c r="V698" i="9"/>
  <c r="W695" i="9"/>
  <c r="U694" i="9"/>
  <c r="U715" i="9"/>
  <c r="X714" i="9"/>
  <c r="W709" i="9"/>
  <c r="W700" i="9"/>
  <c r="U699" i="9"/>
  <c r="U706" i="9"/>
  <c r="V696" i="9"/>
  <c r="X715" i="9"/>
  <c r="W701" i="9"/>
  <c r="X705" i="9"/>
  <c r="X709" i="9"/>
  <c r="V706" i="9"/>
  <c r="U696" i="9"/>
  <c r="X701" i="9"/>
  <c r="W703" i="9"/>
  <c r="W704" i="9"/>
  <c r="AB37" i="9" s="1"/>
  <c r="W708" i="9"/>
  <c r="V717" i="9"/>
  <c r="X707" i="9"/>
  <c r="U708" i="9"/>
  <c r="W696" i="9"/>
  <c r="U702" i="9"/>
  <c r="X713" i="9"/>
  <c r="U703" i="9"/>
  <c r="X698" i="9"/>
  <c r="V694" i="9"/>
  <c r="X695" i="9"/>
  <c r="W698" i="9"/>
  <c r="U707" i="9"/>
  <c r="X708" i="9"/>
  <c r="U710" i="9"/>
  <c r="X706" i="9"/>
  <c r="U711" i="9"/>
  <c r="X710" i="9"/>
  <c r="W716" i="9"/>
  <c r="W717" i="9"/>
  <c r="X700" i="9"/>
  <c r="V712" i="9"/>
  <c r="V713" i="9"/>
  <c r="T714" i="9"/>
  <c r="V714" i="9" s="1"/>
  <c r="V715" i="9"/>
  <c r="V701" i="9"/>
  <c r="V702" i="9"/>
  <c r="V703" i="9"/>
  <c r="W705" i="9"/>
  <c r="X711" i="9"/>
  <c r="W712" i="9"/>
  <c r="W713" i="9"/>
  <c r="W714" i="9"/>
  <c r="W715" i="9"/>
  <c r="X718" i="9"/>
  <c r="W718" i="9"/>
  <c r="U701" i="9"/>
  <c r="U717" i="9"/>
  <c r="T716" i="9"/>
  <c r="V716" i="9" s="1"/>
  <c r="M716" i="9"/>
  <c r="U716" i="9" s="1"/>
  <c r="E714" i="9"/>
  <c r="U714" i="9" s="1"/>
  <c r="V711" i="9"/>
  <c r="W711" i="9"/>
  <c r="V710" i="9"/>
  <c r="W710" i="9"/>
  <c r="M709" i="9"/>
  <c r="U709" i="9" s="1"/>
  <c r="M705" i="9"/>
  <c r="U705" i="9" s="1"/>
  <c r="T700" i="9"/>
  <c r="V700" i="9" s="1"/>
  <c r="T704" i="9"/>
  <c r="T695" i="9"/>
  <c r="V695" i="9" s="1"/>
  <c r="W707" i="9"/>
  <c r="V707" i="9"/>
  <c r="W706" i="9"/>
  <c r="E704" i="9"/>
  <c r="U704" i="9" s="1"/>
  <c r="M700" i="9"/>
  <c r="U700" i="9" s="1"/>
  <c r="V697" i="9"/>
  <c r="W697" i="9"/>
  <c r="N695" i="9"/>
  <c r="T693" i="9"/>
  <c r="P693" i="9"/>
  <c r="O693" i="9"/>
  <c r="N693" i="9"/>
  <c r="M693" i="9"/>
  <c r="H693" i="9"/>
  <c r="G693" i="9"/>
  <c r="F693" i="9"/>
  <c r="E693" i="9"/>
  <c r="S693" i="9"/>
  <c r="P692" i="9"/>
  <c r="O692" i="9"/>
  <c r="N692" i="9"/>
  <c r="M692" i="9"/>
  <c r="H692" i="9"/>
  <c r="G692" i="9"/>
  <c r="D692" i="9"/>
  <c r="F692" i="9" s="1"/>
  <c r="C692" i="9"/>
  <c r="S692" i="9"/>
  <c r="P691" i="9"/>
  <c r="O691" i="9"/>
  <c r="L691" i="9"/>
  <c r="N691" i="9" s="1"/>
  <c r="H691" i="9"/>
  <c r="G691" i="9"/>
  <c r="F691" i="9"/>
  <c r="E691" i="9"/>
  <c r="S691" i="9"/>
  <c r="T690" i="9"/>
  <c r="P690" i="9"/>
  <c r="O690" i="9"/>
  <c r="N690" i="9"/>
  <c r="M690" i="9"/>
  <c r="H690" i="9"/>
  <c r="G690" i="9"/>
  <c r="F690" i="9"/>
  <c r="E690" i="9"/>
  <c r="S690" i="9"/>
  <c r="U693" i="9" l="1"/>
  <c r="U690" i="9"/>
  <c r="X693" i="9"/>
  <c r="X694" i="9"/>
  <c r="W694" i="9"/>
  <c r="V704" i="9"/>
  <c r="T705" i="9"/>
  <c r="T692" i="9"/>
  <c r="V692" i="9" s="1"/>
  <c r="W691" i="9"/>
  <c r="X692" i="9"/>
  <c r="W692" i="9"/>
  <c r="V690" i="9"/>
  <c r="X691" i="9"/>
  <c r="E692" i="9"/>
  <c r="U692" i="9" s="1"/>
  <c r="V693" i="9"/>
  <c r="T691" i="9"/>
  <c r="W693" i="9"/>
  <c r="M691" i="9"/>
  <c r="U691" i="9" s="1"/>
  <c r="V705" i="9" l="1"/>
  <c r="V691" i="9"/>
  <c r="T689" i="9" l="1"/>
  <c r="P689" i="9"/>
  <c r="O689" i="9"/>
  <c r="N689" i="9"/>
  <c r="M689" i="9"/>
  <c r="H689" i="9"/>
  <c r="G689" i="9"/>
  <c r="F689" i="9"/>
  <c r="E689" i="9"/>
  <c r="U689" i="9" s="1"/>
  <c r="S689" i="9"/>
  <c r="X689" i="9" s="1"/>
  <c r="T688" i="9"/>
  <c r="P688" i="9"/>
  <c r="O688" i="9"/>
  <c r="N688" i="9"/>
  <c r="M688" i="9"/>
  <c r="H688" i="9"/>
  <c r="G688" i="9"/>
  <c r="F688" i="9"/>
  <c r="E688" i="9"/>
  <c r="U688" i="9" s="1"/>
  <c r="S688" i="9"/>
  <c r="T687" i="9"/>
  <c r="S687" i="9"/>
  <c r="X688" i="9" s="1"/>
  <c r="P687" i="9"/>
  <c r="O687" i="9"/>
  <c r="N687" i="9"/>
  <c r="M687" i="9"/>
  <c r="H687" i="9"/>
  <c r="G687" i="9"/>
  <c r="F687" i="9"/>
  <c r="E687" i="9"/>
  <c r="U687" i="9" s="1"/>
  <c r="S686" i="9"/>
  <c r="T686" i="9"/>
  <c r="H686" i="9"/>
  <c r="G686" i="9"/>
  <c r="F686" i="9"/>
  <c r="E686" i="9"/>
  <c r="P686" i="9"/>
  <c r="O686" i="9"/>
  <c r="N686" i="9"/>
  <c r="M686" i="9"/>
  <c r="P685" i="9"/>
  <c r="O685" i="9"/>
  <c r="L685" i="9"/>
  <c r="N685" i="9" s="1"/>
  <c r="H685" i="9"/>
  <c r="G685" i="9"/>
  <c r="F685" i="9"/>
  <c r="E685" i="9"/>
  <c r="S685" i="9"/>
  <c r="U686" i="9" l="1"/>
  <c r="X686" i="9"/>
  <c r="W688" i="9"/>
  <c r="W690" i="9"/>
  <c r="X690" i="9"/>
  <c r="M685" i="9"/>
  <c r="U685" i="9" s="1"/>
  <c r="X687" i="9"/>
  <c r="V688" i="9"/>
  <c r="V689" i="9"/>
  <c r="V686" i="9"/>
  <c r="W689" i="9"/>
  <c r="V687" i="9"/>
  <c r="W687" i="9"/>
  <c r="W686" i="9"/>
  <c r="T684" i="9"/>
  <c r="T685" i="9" s="1"/>
  <c r="V685" i="9" s="1"/>
  <c r="P684" i="9"/>
  <c r="O684" i="9"/>
  <c r="N684" i="9"/>
  <c r="M684" i="9"/>
  <c r="H684" i="9"/>
  <c r="G684" i="9"/>
  <c r="F684" i="9"/>
  <c r="E684" i="9"/>
  <c r="U684" i="9" s="1"/>
  <c r="S684" i="9"/>
  <c r="T683" i="9"/>
  <c r="P683" i="9"/>
  <c r="O683" i="9"/>
  <c r="N683" i="9"/>
  <c r="M683" i="9"/>
  <c r="H683" i="9"/>
  <c r="G683" i="9"/>
  <c r="F683" i="9"/>
  <c r="E683" i="9"/>
  <c r="U683" i="9" s="1"/>
  <c r="S683" i="9"/>
  <c r="W683" i="9" s="1"/>
  <c r="H682" i="9"/>
  <c r="G682" i="9"/>
  <c r="D682" i="9"/>
  <c r="F682" i="9" s="1"/>
  <c r="C682" i="9"/>
  <c r="P682" i="9"/>
  <c r="O682" i="9"/>
  <c r="N682" i="9"/>
  <c r="M682" i="9"/>
  <c r="S682" i="9"/>
  <c r="C46" i="11"/>
  <c r="W681" i="9"/>
  <c r="P681" i="9"/>
  <c r="O681" i="9"/>
  <c r="L681" i="9"/>
  <c r="N681" i="9" s="1"/>
  <c r="H681" i="9"/>
  <c r="G681" i="9"/>
  <c r="F681" i="9"/>
  <c r="E681" i="9"/>
  <c r="S681" i="9"/>
  <c r="T680" i="9"/>
  <c r="V680" i="9" s="1"/>
  <c r="P680" i="9"/>
  <c r="O680" i="9"/>
  <c r="N680" i="9"/>
  <c r="M680" i="9"/>
  <c r="H680" i="9"/>
  <c r="G680" i="9"/>
  <c r="F680" i="9"/>
  <c r="E680" i="9"/>
  <c r="S680" i="9"/>
  <c r="T679" i="9"/>
  <c r="P679" i="9"/>
  <c r="O679" i="9"/>
  <c r="N679" i="9"/>
  <c r="M679" i="9"/>
  <c r="H679" i="9"/>
  <c r="G679" i="9"/>
  <c r="F679" i="9"/>
  <c r="E679" i="9"/>
  <c r="S679" i="9"/>
  <c r="T678" i="9"/>
  <c r="S678" i="9"/>
  <c r="T677" i="9"/>
  <c r="S677" i="9"/>
  <c r="T676" i="9"/>
  <c r="S676" i="9"/>
  <c r="P678" i="9"/>
  <c r="O678" i="9"/>
  <c r="N678" i="9"/>
  <c r="M678" i="9"/>
  <c r="P677" i="9"/>
  <c r="O677" i="9"/>
  <c r="N677" i="9"/>
  <c r="M677" i="9"/>
  <c r="P676" i="9"/>
  <c r="O676" i="9"/>
  <c r="N676" i="9"/>
  <c r="M676" i="9"/>
  <c r="H678" i="9"/>
  <c r="G678" i="9"/>
  <c r="F678" i="9"/>
  <c r="E678" i="9"/>
  <c r="H677" i="9"/>
  <c r="G677" i="9"/>
  <c r="F677" i="9"/>
  <c r="E677" i="9"/>
  <c r="U677" i="9" s="1"/>
  <c r="H676" i="9"/>
  <c r="G676" i="9"/>
  <c r="F676" i="9"/>
  <c r="E676" i="9"/>
  <c r="U676" i="9" s="1"/>
  <c r="P675" i="9"/>
  <c r="O675" i="9"/>
  <c r="L675" i="9"/>
  <c r="M675" i="9" s="1"/>
  <c r="H675" i="9"/>
  <c r="G675" i="9"/>
  <c r="F675" i="9"/>
  <c r="E675" i="9"/>
  <c r="S675" i="9"/>
  <c r="T674" i="9"/>
  <c r="T675" i="9" s="1"/>
  <c r="P674" i="9"/>
  <c r="O674" i="9"/>
  <c r="N674" i="9"/>
  <c r="M674" i="9"/>
  <c r="H674" i="9"/>
  <c r="G674" i="9"/>
  <c r="F674" i="9"/>
  <c r="E674" i="9"/>
  <c r="S674" i="9"/>
  <c r="T673" i="9"/>
  <c r="T672" i="9"/>
  <c r="S673" i="9"/>
  <c r="P673" i="9"/>
  <c r="O673" i="9"/>
  <c r="N673" i="9"/>
  <c r="M673" i="9"/>
  <c r="P672" i="9"/>
  <c r="O672" i="9"/>
  <c r="N672" i="9"/>
  <c r="M672" i="9"/>
  <c r="S672" i="9"/>
  <c r="H673" i="9"/>
  <c r="G673" i="9"/>
  <c r="F673" i="9"/>
  <c r="E673" i="9"/>
  <c r="H672" i="9"/>
  <c r="G672" i="9"/>
  <c r="F672" i="9"/>
  <c r="E672" i="9"/>
  <c r="T671" i="9"/>
  <c r="S671" i="9"/>
  <c r="P671" i="9"/>
  <c r="O671" i="9"/>
  <c r="N671" i="9"/>
  <c r="M671" i="9"/>
  <c r="H671" i="9"/>
  <c r="G671" i="9"/>
  <c r="F671" i="9"/>
  <c r="E671" i="9"/>
  <c r="U671" i="9" s="1"/>
  <c r="P670" i="9"/>
  <c r="O670" i="9"/>
  <c r="L670" i="9"/>
  <c r="M670" i="9" s="1"/>
  <c r="H670" i="9"/>
  <c r="G670" i="9"/>
  <c r="F670" i="9"/>
  <c r="E670" i="9"/>
  <c r="S670" i="9"/>
  <c r="H669" i="9"/>
  <c r="G669" i="9"/>
  <c r="D669" i="9"/>
  <c r="F669" i="9" s="1"/>
  <c r="C669" i="9"/>
  <c r="P669" i="9"/>
  <c r="O669" i="9"/>
  <c r="N669" i="9"/>
  <c r="M669" i="9"/>
  <c r="S669" i="9"/>
  <c r="T668" i="9"/>
  <c r="S668" i="9"/>
  <c r="H668" i="9"/>
  <c r="G668" i="9"/>
  <c r="F668" i="9"/>
  <c r="E668" i="9"/>
  <c r="P668" i="9"/>
  <c r="O668" i="9"/>
  <c r="N668" i="9"/>
  <c r="M668" i="9"/>
  <c r="S667" i="9"/>
  <c r="T667" i="9"/>
  <c r="P667" i="9"/>
  <c r="O667" i="9"/>
  <c r="N667" i="9"/>
  <c r="M667" i="9"/>
  <c r="H667" i="9"/>
  <c r="G667" i="9"/>
  <c r="F667" i="9"/>
  <c r="E667" i="9"/>
  <c r="T666" i="9"/>
  <c r="S666" i="9"/>
  <c r="T665" i="9"/>
  <c r="S665" i="9"/>
  <c r="P666" i="9"/>
  <c r="O666" i="9"/>
  <c r="N666" i="9"/>
  <c r="M666" i="9"/>
  <c r="P665" i="9"/>
  <c r="O665" i="9"/>
  <c r="N665" i="9"/>
  <c r="M665" i="9"/>
  <c r="H666" i="9"/>
  <c r="G666" i="9"/>
  <c r="F666" i="9"/>
  <c r="E666" i="9"/>
  <c r="H665" i="9"/>
  <c r="G665" i="9"/>
  <c r="F665" i="9"/>
  <c r="E665" i="9"/>
  <c r="P664" i="9"/>
  <c r="O664" i="9"/>
  <c r="L664" i="9"/>
  <c r="M664" i="9" s="1"/>
  <c r="H664" i="9"/>
  <c r="G664" i="9"/>
  <c r="F664" i="9"/>
  <c r="E664" i="9"/>
  <c r="U664" i="9" s="1"/>
  <c r="S664" i="9"/>
  <c r="T663" i="9"/>
  <c r="T664" i="9" s="1"/>
  <c r="P663" i="9"/>
  <c r="O663" i="9"/>
  <c r="N663" i="9"/>
  <c r="M663" i="9"/>
  <c r="H663" i="9"/>
  <c r="G663" i="9"/>
  <c r="F663" i="9"/>
  <c r="E663" i="9"/>
  <c r="S663" i="9"/>
  <c r="T662" i="9"/>
  <c r="P662" i="9"/>
  <c r="O662" i="9"/>
  <c r="N662" i="9"/>
  <c r="M662" i="9"/>
  <c r="H662" i="9"/>
  <c r="G662" i="9"/>
  <c r="F662" i="9"/>
  <c r="E662" i="9"/>
  <c r="S662" i="9"/>
  <c r="T661" i="9"/>
  <c r="S661" i="9"/>
  <c r="P661" i="9"/>
  <c r="O661" i="9"/>
  <c r="N661" i="9"/>
  <c r="M661" i="9"/>
  <c r="H661" i="9"/>
  <c r="G661" i="9"/>
  <c r="F661" i="9"/>
  <c r="E661" i="9"/>
  <c r="P660" i="9"/>
  <c r="O660" i="9"/>
  <c r="L660" i="9"/>
  <c r="M660" i="9" s="1"/>
  <c r="H660" i="9"/>
  <c r="G660" i="9"/>
  <c r="F660" i="9"/>
  <c r="E660" i="9"/>
  <c r="S660" i="9"/>
  <c r="H659" i="9"/>
  <c r="G659" i="9"/>
  <c r="D659" i="9"/>
  <c r="E659" i="9" s="1"/>
  <c r="C659" i="9"/>
  <c r="P659" i="9"/>
  <c r="O659" i="9"/>
  <c r="N659" i="9"/>
  <c r="M659" i="9"/>
  <c r="E652" i="9"/>
  <c r="F652" i="9"/>
  <c r="G652" i="9"/>
  <c r="H652" i="9"/>
  <c r="E657" i="9"/>
  <c r="F657" i="9"/>
  <c r="G657" i="9"/>
  <c r="H657" i="9"/>
  <c r="T652" i="9"/>
  <c r="T656" i="9"/>
  <c r="E651" i="9"/>
  <c r="F651" i="9"/>
  <c r="G651" i="9"/>
  <c r="H651" i="9"/>
  <c r="S659" i="9"/>
  <c r="T658" i="9"/>
  <c r="P658" i="9"/>
  <c r="O658" i="9"/>
  <c r="N658" i="9"/>
  <c r="M658" i="9"/>
  <c r="H658" i="9"/>
  <c r="G658" i="9"/>
  <c r="F658" i="9"/>
  <c r="E658" i="9"/>
  <c r="U658" i="9" s="1"/>
  <c r="S658" i="9"/>
  <c r="P657" i="9"/>
  <c r="O657" i="9"/>
  <c r="N657" i="9"/>
  <c r="M657" i="9"/>
  <c r="S657" i="9"/>
  <c r="U678" i="9" l="1"/>
  <c r="U661" i="9"/>
  <c r="V679" i="9"/>
  <c r="W680" i="9"/>
  <c r="U662" i="9"/>
  <c r="U663" i="9"/>
  <c r="U672" i="9"/>
  <c r="U667" i="9"/>
  <c r="U668" i="9"/>
  <c r="U673" i="9"/>
  <c r="U665" i="9"/>
  <c r="U670" i="9"/>
  <c r="U675" i="9"/>
  <c r="U680" i="9"/>
  <c r="U657" i="9"/>
  <c r="U660" i="9"/>
  <c r="U659" i="9"/>
  <c r="U666" i="9"/>
  <c r="U674" i="9"/>
  <c r="U679" i="9"/>
  <c r="X681" i="9"/>
  <c r="X682" i="9"/>
  <c r="X672" i="9"/>
  <c r="W682" i="9"/>
  <c r="AB36" i="9" s="1"/>
  <c r="X669" i="9"/>
  <c r="X674" i="9"/>
  <c r="X680" i="9"/>
  <c r="X667" i="9"/>
  <c r="X673" i="9"/>
  <c r="X678" i="9"/>
  <c r="X670" i="9"/>
  <c r="X679" i="9"/>
  <c r="W669" i="9"/>
  <c r="W673" i="9"/>
  <c r="X659" i="9"/>
  <c r="W670" i="9"/>
  <c r="X676" i="9"/>
  <c r="V675" i="9"/>
  <c r="T682" i="9"/>
  <c r="V682" i="9" s="1"/>
  <c r="V674" i="9"/>
  <c r="W679" i="9"/>
  <c r="W674" i="9"/>
  <c r="V676" i="9"/>
  <c r="V683" i="9"/>
  <c r="T681" i="9"/>
  <c r="V681" i="9" s="1"/>
  <c r="V672" i="9"/>
  <c r="W676" i="9"/>
  <c r="X683" i="9"/>
  <c r="V684" i="9"/>
  <c r="X675" i="9"/>
  <c r="V667" i="9"/>
  <c r="X671" i="9"/>
  <c r="W672" i="9"/>
  <c r="W685" i="9"/>
  <c r="X685" i="9"/>
  <c r="W684" i="9"/>
  <c r="W675" i="9"/>
  <c r="W667" i="9"/>
  <c r="X668" i="9"/>
  <c r="T669" i="9"/>
  <c r="X677" i="9"/>
  <c r="X684" i="9"/>
  <c r="V673" i="9"/>
  <c r="E682" i="9"/>
  <c r="U682" i="9" s="1"/>
  <c r="M681" i="9"/>
  <c r="U681" i="9" s="1"/>
  <c r="V678" i="9"/>
  <c r="W678" i="9"/>
  <c r="V677" i="9"/>
  <c r="W677" i="9"/>
  <c r="N675" i="9"/>
  <c r="V671" i="9"/>
  <c r="W671" i="9"/>
  <c r="N670" i="9"/>
  <c r="E669" i="9"/>
  <c r="U669" i="9" s="1"/>
  <c r="V668" i="9"/>
  <c r="W668" i="9"/>
  <c r="V662" i="9"/>
  <c r="N664" i="9"/>
  <c r="X658" i="9"/>
  <c r="W659" i="9"/>
  <c r="AB35" i="9" s="1"/>
  <c r="X661" i="9"/>
  <c r="X665" i="9"/>
  <c r="V663" i="9"/>
  <c r="X660" i="9"/>
  <c r="W662" i="9"/>
  <c r="X666" i="9"/>
  <c r="V658" i="9"/>
  <c r="T659" i="9"/>
  <c r="V659" i="9" s="1"/>
  <c r="X663" i="9"/>
  <c r="W658" i="9"/>
  <c r="W663" i="9"/>
  <c r="W664" i="9"/>
  <c r="X664" i="9"/>
  <c r="W660" i="9"/>
  <c r="X662" i="9"/>
  <c r="V666" i="9"/>
  <c r="W666" i="9"/>
  <c r="V665" i="9"/>
  <c r="W665" i="9"/>
  <c r="V664" i="9"/>
  <c r="V661" i="9"/>
  <c r="W661" i="9"/>
  <c r="N660" i="9"/>
  <c r="F659" i="9"/>
  <c r="T657" i="9"/>
  <c r="V657" i="9" s="1"/>
  <c r="S656" i="9"/>
  <c r="X657" i="9" s="1"/>
  <c r="P656" i="9"/>
  <c r="O656" i="9"/>
  <c r="N656" i="9"/>
  <c r="M656" i="9"/>
  <c r="H656" i="9"/>
  <c r="G656" i="9"/>
  <c r="F656" i="9"/>
  <c r="E656" i="9"/>
  <c r="P655" i="9"/>
  <c r="O655" i="9"/>
  <c r="L655" i="9"/>
  <c r="M655" i="9" s="1"/>
  <c r="H655" i="9"/>
  <c r="G655" i="9"/>
  <c r="F655" i="9"/>
  <c r="E655" i="9"/>
  <c r="S655" i="9"/>
  <c r="U655" i="9" l="1"/>
  <c r="U656" i="9"/>
  <c r="V669" i="9"/>
  <c r="T670" i="9"/>
  <c r="T660" i="9"/>
  <c r="V660" i="9" s="1"/>
  <c r="V656" i="9"/>
  <c r="W656" i="9"/>
  <c r="X656" i="9"/>
  <c r="W657" i="9"/>
  <c r="N655" i="9"/>
  <c r="C45" i="11"/>
  <c r="T654" i="9"/>
  <c r="T655" i="9" s="1"/>
  <c r="S654" i="9"/>
  <c r="T653" i="9"/>
  <c r="S653" i="9"/>
  <c r="S652" i="9"/>
  <c r="P654" i="9"/>
  <c r="O654" i="9"/>
  <c r="N654" i="9"/>
  <c r="M654" i="9"/>
  <c r="P653" i="9"/>
  <c r="O653" i="9"/>
  <c r="N653" i="9"/>
  <c r="M653" i="9"/>
  <c r="P652" i="9"/>
  <c r="O652" i="9"/>
  <c r="N652" i="9"/>
  <c r="M652" i="9"/>
  <c r="U652" i="9" s="1"/>
  <c r="H654" i="9"/>
  <c r="G654" i="9"/>
  <c r="F654" i="9"/>
  <c r="E654" i="9"/>
  <c r="U654" i="9" s="1"/>
  <c r="H653" i="9"/>
  <c r="G653" i="9"/>
  <c r="F653" i="9"/>
  <c r="E653" i="9"/>
  <c r="P651" i="9"/>
  <c r="O651" i="9"/>
  <c r="L651" i="9"/>
  <c r="N651" i="9" s="1"/>
  <c r="S651" i="9"/>
  <c r="T650" i="9"/>
  <c r="P650" i="9"/>
  <c r="O650" i="9"/>
  <c r="N650" i="9"/>
  <c r="M650" i="9"/>
  <c r="H650" i="9"/>
  <c r="G650" i="9"/>
  <c r="F650" i="9"/>
  <c r="E650" i="9"/>
  <c r="S650" i="9"/>
  <c r="T649" i="9"/>
  <c r="S649" i="9"/>
  <c r="P649" i="9"/>
  <c r="O649" i="9"/>
  <c r="N649" i="9"/>
  <c r="M649" i="9"/>
  <c r="H649" i="9"/>
  <c r="G649" i="9"/>
  <c r="F649" i="9"/>
  <c r="E649" i="9"/>
  <c r="U649" i="9" s="1"/>
  <c r="T648" i="9"/>
  <c r="P648" i="9"/>
  <c r="O648" i="9"/>
  <c r="N648" i="9"/>
  <c r="M648" i="9"/>
  <c r="H648" i="9"/>
  <c r="G648" i="9"/>
  <c r="F648" i="9"/>
  <c r="E648" i="9"/>
  <c r="U648" i="9" s="1"/>
  <c r="S648" i="9"/>
  <c r="H647" i="9"/>
  <c r="G647" i="9"/>
  <c r="D647" i="9"/>
  <c r="F647" i="9" s="1"/>
  <c r="C647" i="9"/>
  <c r="P647" i="9"/>
  <c r="O647" i="9"/>
  <c r="N647" i="9"/>
  <c r="M647" i="9"/>
  <c r="S647" i="9"/>
  <c r="T646" i="9"/>
  <c r="P646" i="9"/>
  <c r="O646" i="9"/>
  <c r="N646" i="9"/>
  <c r="M646" i="9"/>
  <c r="H646" i="9"/>
  <c r="G646" i="9"/>
  <c r="F646" i="9"/>
  <c r="E646" i="9"/>
  <c r="S646" i="9"/>
  <c r="P645" i="9"/>
  <c r="O645" i="9"/>
  <c r="L645" i="9"/>
  <c r="N645" i="9" s="1"/>
  <c r="H645" i="9"/>
  <c r="G645" i="9"/>
  <c r="F645" i="9"/>
  <c r="E645" i="9"/>
  <c r="S645" i="9"/>
  <c r="T644" i="9"/>
  <c r="T645" i="9" s="1"/>
  <c r="P644" i="9"/>
  <c r="O644" i="9"/>
  <c r="N644" i="9"/>
  <c r="M644" i="9"/>
  <c r="H644" i="9"/>
  <c r="G644" i="9"/>
  <c r="F644" i="9"/>
  <c r="E644" i="9"/>
  <c r="U644" i="9" s="1"/>
  <c r="S644" i="9"/>
  <c r="T643" i="9"/>
  <c r="P643" i="9"/>
  <c r="O643" i="9"/>
  <c r="N643" i="9"/>
  <c r="M643" i="9"/>
  <c r="H643" i="9"/>
  <c r="G643" i="9"/>
  <c r="F643" i="9"/>
  <c r="E643" i="9"/>
  <c r="U643" i="9" s="1"/>
  <c r="S643" i="9"/>
  <c r="T642" i="9"/>
  <c r="P642" i="9"/>
  <c r="O642" i="9"/>
  <c r="N642" i="9"/>
  <c r="M642" i="9"/>
  <c r="H642" i="9"/>
  <c r="G642" i="9"/>
  <c r="F642" i="9"/>
  <c r="E642" i="9"/>
  <c r="U642" i="9" s="1"/>
  <c r="S642" i="9"/>
  <c r="T641" i="9"/>
  <c r="S641" i="9"/>
  <c r="P641" i="9"/>
  <c r="O641" i="9"/>
  <c r="N641" i="9"/>
  <c r="M641" i="9"/>
  <c r="H641" i="9"/>
  <c r="G641" i="9"/>
  <c r="F641" i="9"/>
  <c r="E641" i="9"/>
  <c r="P640" i="9"/>
  <c r="O640" i="9"/>
  <c r="L640" i="9"/>
  <c r="N640" i="9" s="1"/>
  <c r="H640" i="9"/>
  <c r="G640" i="9"/>
  <c r="F640" i="9"/>
  <c r="E640" i="9"/>
  <c r="S640" i="9"/>
  <c r="H639" i="9"/>
  <c r="G639" i="9"/>
  <c r="D639" i="9"/>
  <c r="F639" i="9" s="1"/>
  <c r="C639" i="9"/>
  <c r="P639" i="9"/>
  <c r="O639" i="9"/>
  <c r="N639" i="9"/>
  <c r="M639" i="9"/>
  <c r="S639" i="9"/>
  <c r="T638" i="9"/>
  <c r="S638" i="9"/>
  <c r="P638" i="9"/>
  <c r="O638" i="9"/>
  <c r="N638" i="9"/>
  <c r="M638" i="9"/>
  <c r="H638" i="9"/>
  <c r="G638" i="9"/>
  <c r="F638" i="9"/>
  <c r="E638" i="9"/>
  <c r="U638" i="9" s="1"/>
  <c r="T637" i="9"/>
  <c r="P637" i="9"/>
  <c r="O637" i="9"/>
  <c r="N637" i="9"/>
  <c r="M637" i="9"/>
  <c r="H637" i="9"/>
  <c r="G637" i="9"/>
  <c r="F637" i="9"/>
  <c r="E637" i="9"/>
  <c r="S637" i="9"/>
  <c r="W637" i="9" s="1"/>
  <c r="P636" i="9"/>
  <c r="O636" i="9"/>
  <c r="L636" i="9"/>
  <c r="N636" i="9" s="1"/>
  <c r="H636" i="9"/>
  <c r="G636" i="9"/>
  <c r="F636" i="9"/>
  <c r="E636" i="9"/>
  <c r="S636" i="9"/>
  <c r="T635" i="9"/>
  <c r="P635" i="9"/>
  <c r="O635" i="9"/>
  <c r="N635" i="9"/>
  <c r="M635" i="9"/>
  <c r="H635" i="9"/>
  <c r="G635" i="9"/>
  <c r="F635" i="9"/>
  <c r="E635" i="9"/>
  <c r="U635" i="9" s="1"/>
  <c r="S635" i="9"/>
  <c r="T634" i="9"/>
  <c r="P634" i="9"/>
  <c r="O634" i="9"/>
  <c r="N634" i="9"/>
  <c r="M634" i="9"/>
  <c r="H634" i="9"/>
  <c r="G634" i="9"/>
  <c r="F634" i="9"/>
  <c r="E634" i="9"/>
  <c r="U634" i="9" s="1"/>
  <c r="S634" i="9"/>
  <c r="T633" i="9"/>
  <c r="P633" i="9"/>
  <c r="O633" i="9"/>
  <c r="N633" i="9"/>
  <c r="M633" i="9"/>
  <c r="H633" i="9"/>
  <c r="G633" i="9"/>
  <c r="F633" i="9"/>
  <c r="E633" i="9"/>
  <c r="U633" i="9" s="1"/>
  <c r="S633" i="9"/>
  <c r="U650" i="9" l="1"/>
  <c r="U637" i="9"/>
  <c r="U641" i="9"/>
  <c r="W646" i="9"/>
  <c r="W645" i="9"/>
  <c r="U653" i="9"/>
  <c r="X635" i="9"/>
  <c r="U646" i="9"/>
  <c r="V634" i="9"/>
  <c r="V633" i="9"/>
  <c r="X646" i="9"/>
  <c r="V650" i="9"/>
  <c r="X651" i="9"/>
  <c r="W651" i="9"/>
  <c r="V670" i="9"/>
  <c r="X642" i="9"/>
  <c r="X643" i="9"/>
  <c r="X654" i="9"/>
  <c r="V635" i="9"/>
  <c r="V645" i="9"/>
  <c r="X640" i="9"/>
  <c r="W648" i="9"/>
  <c r="X649" i="9"/>
  <c r="X644" i="9"/>
  <c r="V642" i="9"/>
  <c r="V648" i="9"/>
  <c r="V644" i="9"/>
  <c r="W639" i="9"/>
  <c r="W642" i="9"/>
  <c r="X634" i="9"/>
  <c r="X650" i="9"/>
  <c r="V646" i="9"/>
  <c r="T647" i="9"/>
  <c r="V647" i="9" s="1"/>
  <c r="X636" i="9"/>
  <c r="X648" i="9"/>
  <c r="X637" i="9"/>
  <c r="X639" i="9"/>
  <c r="W643" i="9"/>
  <c r="W644" i="9"/>
  <c r="X645" i="9"/>
  <c r="W647" i="9"/>
  <c r="W634" i="9"/>
  <c r="X647" i="9"/>
  <c r="W650" i="9"/>
  <c r="W655" i="9"/>
  <c r="W635" i="9"/>
  <c r="X641" i="9"/>
  <c r="V637" i="9"/>
  <c r="T639" i="9"/>
  <c r="T636" i="9"/>
  <c r="V636" i="9" s="1"/>
  <c r="W636" i="9"/>
  <c r="W640" i="9"/>
  <c r="V643" i="9"/>
  <c r="W652" i="9"/>
  <c r="X652" i="9"/>
  <c r="V652" i="9"/>
  <c r="X655" i="9"/>
  <c r="X638" i="9"/>
  <c r="E647" i="9"/>
  <c r="U647" i="9" s="1"/>
  <c r="T651" i="9"/>
  <c r="V651" i="9" s="1"/>
  <c r="X653" i="9"/>
  <c r="V655" i="9"/>
  <c r="V654" i="9"/>
  <c r="W654" i="9"/>
  <c r="V653" i="9"/>
  <c r="W653" i="9"/>
  <c r="M651" i="9"/>
  <c r="U651" i="9" s="1"/>
  <c r="V649" i="9"/>
  <c r="W649" i="9"/>
  <c r="M645" i="9"/>
  <c r="U645" i="9" s="1"/>
  <c r="V641" i="9"/>
  <c r="W641" i="9"/>
  <c r="M640" i="9"/>
  <c r="U640" i="9" s="1"/>
  <c r="E639" i="9"/>
  <c r="U639" i="9" s="1"/>
  <c r="V638" i="9"/>
  <c r="W638" i="9"/>
  <c r="AB34" i="9" s="1"/>
  <c r="M636" i="9"/>
  <c r="U636" i="9" s="1"/>
  <c r="T632" i="9"/>
  <c r="P632" i="9"/>
  <c r="O632" i="9"/>
  <c r="N632" i="9"/>
  <c r="M632" i="9"/>
  <c r="H632" i="9"/>
  <c r="G632" i="9"/>
  <c r="F632" i="9"/>
  <c r="E632" i="9"/>
  <c r="S632" i="9"/>
  <c r="W633" i="9" s="1"/>
  <c r="P631" i="9"/>
  <c r="O631" i="9"/>
  <c r="L631" i="9"/>
  <c r="N631" i="9" s="1"/>
  <c r="H631" i="9"/>
  <c r="G631" i="9"/>
  <c r="F631" i="9"/>
  <c r="E631" i="9"/>
  <c r="S631" i="9"/>
  <c r="T630" i="9"/>
  <c r="P630" i="9"/>
  <c r="O630" i="9"/>
  <c r="N630" i="9"/>
  <c r="M630" i="9"/>
  <c r="H630" i="9"/>
  <c r="G630" i="9"/>
  <c r="F630" i="9"/>
  <c r="E630" i="9"/>
  <c r="S630" i="9"/>
  <c r="T629" i="9"/>
  <c r="P629" i="9"/>
  <c r="O629" i="9"/>
  <c r="N629" i="9"/>
  <c r="M629" i="9"/>
  <c r="H629" i="9"/>
  <c r="G629" i="9"/>
  <c r="F629" i="9"/>
  <c r="E629" i="9"/>
  <c r="S629" i="9"/>
  <c r="T628" i="9"/>
  <c r="P628" i="9"/>
  <c r="O628" i="9"/>
  <c r="N628" i="9"/>
  <c r="M628" i="9"/>
  <c r="H628" i="9"/>
  <c r="G628" i="9"/>
  <c r="F628" i="9"/>
  <c r="E628" i="9"/>
  <c r="S628" i="9"/>
  <c r="T627" i="9"/>
  <c r="P627" i="9"/>
  <c r="O627" i="9"/>
  <c r="N627" i="9"/>
  <c r="M627" i="9"/>
  <c r="H627" i="9"/>
  <c r="G627" i="9"/>
  <c r="F627" i="9"/>
  <c r="E627" i="9"/>
  <c r="S627" i="9"/>
  <c r="H626" i="9"/>
  <c r="G626" i="9"/>
  <c r="D626" i="9"/>
  <c r="E626" i="9" s="1"/>
  <c r="C626" i="9"/>
  <c r="P626" i="9"/>
  <c r="O626" i="9"/>
  <c r="L626" i="9"/>
  <c r="N626" i="9" s="1"/>
  <c r="S626" i="9"/>
  <c r="T625" i="9"/>
  <c r="P625" i="9"/>
  <c r="O625" i="9"/>
  <c r="N625" i="9"/>
  <c r="M625" i="9"/>
  <c r="H625" i="9"/>
  <c r="G625" i="9"/>
  <c r="F625" i="9"/>
  <c r="E625" i="9"/>
  <c r="S625" i="9"/>
  <c r="T624" i="9"/>
  <c r="P624" i="9"/>
  <c r="O624" i="9"/>
  <c r="N624" i="9"/>
  <c r="M624" i="9"/>
  <c r="H624" i="9"/>
  <c r="G624" i="9"/>
  <c r="F624" i="9"/>
  <c r="E624" i="9"/>
  <c r="S624" i="9"/>
  <c r="U628" i="9" l="1"/>
  <c r="U627" i="9"/>
  <c r="U632" i="9"/>
  <c r="U630" i="9"/>
  <c r="U625" i="9"/>
  <c r="U629" i="9"/>
  <c r="U624" i="9"/>
  <c r="W625" i="9"/>
  <c r="X630" i="9"/>
  <c r="V625" i="9"/>
  <c r="V628" i="9"/>
  <c r="V627" i="9"/>
  <c r="V632" i="9"/>
  <c r="X628" i="9"/>
  <c r="W630" i="9"/>
  <c r="T626" i="9"/>
  <c r="V626" i="9" s="1"/>
  <c r="W628" i="9"/>
  <c r="V630" i="9"/>
  <c r="W632" i="9"/>
  <c r="V624" i="9"/>
  <c r="V629" i="9"/>
  <c r="X625" i="9"/>
  <c r="W626" i="9"/>
  <c r="X626" i="9"/>
  <c r="T631" i="9"/>
  <c r="V639" i="9"/>
  <c r="T640" i="9"/>
  <c r="W629" i="9"/>
  <c r="W631" i="9"/>
  <c r="W627" i="9"/>
  <c r="X629" i="9"/>
  <c r="X631" i="9"/>
  <c r="X627" i="9"/>
  <c r="X632" i="9"/>
  <c r="X633" i="9"/>
  <c r="M631" i="9"/>
  <c r="U631" i="9" s="1"/>
  <c r="F626" i="9"/>
  <c r="M626" i="9"/>
  <c r="U626" i="9" s="1"/>
  <c r="T623" i="9"/>
  <c r="P623" i="9"/>
  <c r="O623" i="9"/>
  <c r="N623" i="9"/>
  <c r="M623" i="9"/>
  <c r="H623" i="9"/>
  <c r="G623" i="9"/>
  <c r="F623" i="9"/>
  <c r="E623" i="9"/>
  <c r="U623" i="9" s="1"/>
  <c r="S623" i="9"/>
  <c r="W624" i="9" s="1"/>
  <c r="V623" i="9" l="1"/>
  <c r="V640" i="9"/>
  <c r="V631" i="9"/>
  <c r="X624" i="9"/>
  <c r="T622" i="9"/>
  <c r="P622" i="9"/>
  <c r="O622" i="9"/>
  <c r="N622" i="9"/>
  <c r="M622" i="9"/>
  <c r="H622" i="9"/>
  <c r="G622" i="9"/>
  <c r="F622" i="9"/>
  <c r="E622" i="9"/>
  <c r="S622" i="9"/>
  <c r="W623" i="9" s="1"/>
  <c r="T621" i="9"/>
  <c r="S621" i="9"/>
  <c r="T620" i="9"/>
  <c r="S620" i="9"/>
  <c r="P619" i="9"/>
  <c r="O619" i="9"/>
  <c r="L619" i="9"/>
  <c r="N619" i="9" s="1"/>
  <c r="M621" i="9"/>
  <c r="N621" i="9"/>
  <c r="O621" i="9"/>
  <c r="P621" i="9"/>
  <c r="P620" i="9"/>
  <c r="O620" i="9"/>
  <c r="N620" i="9"/>
  <c r="M620" i="9"/>
  <c r="S619" i="9"/>
  <c r="H621" i="9"/>
  <c r="G621" i="9"/>
  <c r="F621" i="9"/>
  <c r="E621" i="9"/>
  <c r="H620" i="9"/>
  <c r="G620" i="9"/>
  <c r="F620" i="9"/>
  <c r="E620" i="9"/>
  <c r="H619" i="9"/>
  <c r="G619" i="9"/>
  <c r="F619" i="9"/>
  <c r="E619" i="9"/>
  <c r="T618" i="9"/>
  <c r="T619" i="9" s="1"/>
  <c r="H618" i="9"/>
  <c r="G618" i="9"/>
  <c r="F618" i="9"/>
  <c r="E618" i="9"/>
  <c r="U618" i="9" s="1"/>
  <c r="P618" i="9"/>
  <c r="O618" i="9"/>
  <c r="N618" i="9"/>
  <c r="M618" i="9"/>
  <c r="S618" i="9"/>
  <c r="S617" i="9"/>
  <c r="T617" i="9"/>
  <c r="P617" i="9"/>
  <c r="O617" i="9"/>
  <c r="N617" i="9"/>
  <c r="M617" i="9"/>
  <c r="H617" i="9"/>
  <c r="G617" i="9"/>
  <c r="F617" i="9"/>
  <c r="E617" i="9"/>
  <c r="H616" i="9"/>
  <c r="G616" i="9"/>
  <c r="D616" i="9"/>
  <c r="F616" i="9" s="1"/>
  <c r="C616" i="9"/>
  <c r="H604" i="9"/>
  <c r="G604" i="9"/>
  <c r="D604" i="9"/>
  <c r="F604" i="9" s="1"/>
  <c r="C604" i="9"/>
  <c r="H594" i="9"/>
  <c r="G594" i="9"/>
  <c r="D594" i="9"/>
  <c r="E594" i="9" s="1"/>
  <c r="C594" i="9"/>
  <c r="H584" i="9"/>
  <c r="G584" i="9"/>
  <c r="D584" i="9"/>
  <c r="F584" i="9" s="1"/>
  <c r="C584" i="9"/>
  <c r="H573" i="9"/>
  <c r="G573" i="9"/>
  <c r="D573" i="9"/>
  <c r="E573" i="9" s="1"/>
  <c r="C573" i="9"/>
  <c r="H560" i="9"/>
  <c r="G560" i="9"/>
  <c r="D560" i="9"/>
  <c r="F560" i="9" s="1"/>
  <c r="C560" i="9"/>
  <c r="H550" i="9"/>
  <c r="G550" i="9"/>
  <c r="D550" i="9"/>
  <c r="E550" i="9" s="1"/>
  <c r="C550" i="9"/>
  <c r="H540" i="9"/>
  <c r="G540" i="9"/>
  <c r="D540" i="9"/>
  <c r="F540" i="9" s="1"/>
  <c r="C540" i="9"/>
  <c r="G530" i="9"/>
  <c r="P616" i="9"/>
  <c r="O616" i="9"/>
  <c r="L616" i="9"/>
  <c r="N616" i="9" s="1"/>
  <c r="S616" i="9"/>
  <c r="T615" i="9"/>
  <c r="S615" i="9"/>
  <c r="T614" i="9"/>
  <c r="P615" i="9"/>
  <c r="O615" i="9"/>
  <c r="N615" i="9"/>
  <c r="M615" i="9"/>
  <c r="H615" i="9"/>
  <c r="G615" i="9"/>
  <c r="F615" i="9"/>
  <c r="E615" i="9"/>
  <c r="P614" i="9"/>
  <c r="O614" i="9"/>
  <c r="N614" i="9"/>
  <c r="M614" i="9"/>
  <c r="H614" i="9"/>
  <c r="G614" i="9"/>
  <c r="F614" i="9"/>
  <c r="E614" i="9"/>
  <c r="U614" i="9" s="1"/>
  <c r="S614" i="9"/>
  <c r="V622" i="9" l="1"/>
  <c r="U621" i="9"/>
  <c r="V614" i="9"/>
  <c r="X615" i="9"/>
  <c r="U615" i="9"/>
  <c r="U617" i="9"/>
  <c r="U620" i="9"/>
  <c r="U622" i="9"/>
  <c r="X619" i="9"/>
  <c r="W616" i="9"/>
  <c r="AB33" i="9" s="1"/>
  <c r="V618" i="9"/>
  <c r="V617" i="9"/>
  <c r="X621" i="9"/>
  <c r="X618" i="9"/>
  <c r="X616" i="9"/>
  <c r="W617" i="9"/>
  <c r="W618" i="9"/>
  <c r="W622" i="9"/>
  <c r="X622" i="9"/>
  <c r="M616" i="9"/>
  <c r="E560" i="9"/>
  <c r="X623" i="9"/>
  <c r="X617" i="9"/>
  <c r="V619" i="9"/>
  <c r="T616" i="9"/>
  <c r="V616" i="9" s="1"/>
  <c r="W619" i="9"/>
  <c r="X620" i="9"/>
  <c r="V621" i="9"/>
  <c r="W621" i="9"/>
  <c r="V620" i="9"/>
  <c r="W620" i="9"/>
  <c r="M619" i="9"/>
  <c r="U619" i="9" s="1"/>
  <c r="E616" i="9"/>
  <c r="E604" i="9"/>
  <c r="F594" i="9"/>
  <c r="E584" i="9"/>
  <c r="F573" i="9"/>
  <c r="F550" i="9"/>
  <c r="E540" i="9"/>
  <c r="V615" i="9"/>
  <c r="W615" i="9"/>
  <c r="T613" i="9"/>
  <c r="P613" i="9"/>
  <c r="O613" i="9"/>
  <c r="N613" i="9"/>
  <c r="M613" i="9"/>
  <c r="H613" i="9"/>
  <c r="G613" i="9"/>
  <c r="F613" i="9"/>
  <c r="E613" i="9"/>
  <c r="S613" i="9"/>
  <c r="T612" i="9"/>
  <c r="P611" i="9"/>
  <c r="O611" i="9"/>
  <c r="L611" i="9"/>
  <c r="N611" i="9" s="1"/>
  <c r="M610" i="9"/>
  <c r="N610" i="9"/>
  <c r="O610" i="9"/>
  <c r="P610" i="9"/>
  <c r="P612" i="9"/>
  <c r="O612" i="9"/>
  <c r="N612" i="9"/>
  <c r="M612" i="9"/>
  <c r="H612" i="9"/>
  <c r="G612" i="9"/>
  <c r="F612" i="9"/>
  <c r="E612" i="9"/>
  <c r="U612" i="9" s="1"/>
  <c r="S612" i="9"/>
  <c r="H611" i="9"/>
  <c r="G611" i="9"/>
  <c r="F611" i="9"/>
  <c r="E611" i="9"/>
  <c r="S611" i="9"/>
  <c r="T610" i="9"/>
  <c r="H610" i="9"/>
  <c r="G610" i="9"/>
  <c r="F610" i="9"/>
  <c r="E610" i="9"/>
  <c r="S610" i="9"/>
  <c r="T609" i="9"/>
  <c r="S609" i="9"/>
  <c r="M609" i="9"/>
  <c r="N609" i="9"/>
  <c r="O609" i="9"/>
  <c r="P609" i="9"/>
  <c r="H609" i="9"/>
  <c r="G609" i="9"/>
  <c r="F609" i="9"/>
  <c r="E609" i="9"/>
  <c r="T608" i="9"/>
  <c r="S608" i="9"/>
  <c r="P608" i="9"/>
  <c r="O608" i="9"/>
  <c r="N608" i="9"/>
  <c r="M608" i="9"/>
  <c r="H608" i="9"/>
  <c r="G608" i="9"/>
  <c r="F608" i="9"/>
  <c r="E608" i="9"/>
  <c r="C44" i="11"/>
  <c r="T607" i="9"/>
  <c r="P607" i="9"/>
  <c r="O607" i="9"/>
  <c r="N607" i="9"/>
  <c r="M607" i="9"/>
  <c r="H607" i="9"/>
  <c r="G607" i="9"/>
  <c r="F607" i="9"/>
  <c r="E607" i="9"/>
  <c r="S607" i="9"/>
  <c r="U616" i="9" l="1"/>
  <c r="U608" i="9"/>
  <c r="U610" i="9"/>
  <c r="U609" i="9"/>
  <c r="U613" i="9"/>
  <c r="X613" i="9"/>
  <c r="W612" i="9"/>
  <c r="U611" i="9"/>
  <c r="U607" i="9"/>
  <c r="X610" i="9"/>
  <c r="W608" i="9"/>
  <c r="V607" i="9"/>
  <c r="W610" i="9"/>
  <c r="V613" i="9"/>
  <c r="V612" i="9"/>
  <c r="X612" i="9"/>
  <c r="W613" i="9"/>
  <c r="X611" i="9"/>
  <c r="W611" i="9"/>
  <c r="V610" i="9"/>
  <c r="T611" i="9"/>
  <c r="V611" i="9" s="1"/>
  <c r="X609" i="9"/>
  <c r="X608" i="9"/>
  <c r="V608" i="9"/>
  <c r="X614" i="9"/>
  <c r="W614" i="9"/>
  <c r="M611" i="9"/>
  <c r="V609" i="9"/>
  <c r="W609" i="9"/>
  <c r="P606" i="9"/>
  <c r="O606" i="9"/>
  <c r="L606" i="9"/>
  <c r="M606" i="9" s="1"/>
  <c r="H606" i="9"/>
  <c r="G606" i="9"/>
  <c r="F606" i="9"/>
  <c r="E606" i="9"/>
  <c r="S606" i="9"/>
  <c r="N606" i="9" l="1"/>
  <c r="U606" i="9"/>
  <c r="W607" i="9"/>
  <c r="X607" i="9"/>
  <c r="T605" i="9"/>
  <c r="P605" i="9"/>
  <c r="O605" i="9"/>
  <c r="N605" i="9"/>
  <c r="M605" i="9"/>
  <c r="H605" i="9"/>
  <c r="G605" i="9"/>
  <c r="F605" i="9"/>
  <c r="E605" i="9"/>
  <c r="S605" i="9"/>
  <c r="W606" i="9" s="1"/>
  <c r="T604" i="9"/>
  <c r="P604" i="9"/>
  <c r="O604" i="9"/>
  <c r="N604" i="9"/>
  <c r="M604" i="9"/>
  <c r="U604" i="9" s="1"/>
  <c r="S604" i="9"/>
  <c r="T603" i="9"/>
  <c r="V603" i="9" s="1"/>
  <c r="P603" i="9"/>
  <c r="O603" i="9"/>
  <c r="N603" i="9"/>
  <c r="M603" i="9"/>
  <c r="H603" i="9"/>
  <c r="G603" i="9"/>
  <c r="F603" i="9"/>
  <c r="E603" i="9"/>
  <c r="S603" i="9"/>
  <c r="U605" i="9" l="1"/>
  <c r="U603" i="9"/>
  <c r="V605" i="9"/>
  <c r="T606" i="9"/>
  <c r="W605" i="9"/>
  <c r="X605" i="9"/>
  <c r="X606" i="9"/>
  <c r="W604" i="9"/>
  <c r="X604" i="9"/>
  <c r="V604" i="9"/>
  <c r="T602" i="9"/>
  <c r="P602" i="9"/>
  <c r="O602" i="9"/>
  <c r="N602" i="9"/>
  <c r="M602" i="9"/>
  <c r="H602" i="9"/>
  <c r="G602" i="9"/>
  <c r="F602" i="9"/>
  <c r="E602" i="9"/>
  <c r="U602" i="9" s="1"/>
  <c r="S602" i="9"/>
  <c r="X603" i="9" s="1"/>
  <c r="P601" i="9"/>
  <c r="O601" i="9"/>
  <c r="L601" i="9"/>
  <c r="M601" i="9" s="1"/>
  <c r="H601" i="9"/>
  <c r="G601" i="9"/>
  <c r="F601" i="9"/>
  <c r="E601" i="9"/>
  <c r="S601" i="9"/>
  <c r="X601" i="9" s="1"/>
  <c r="T600" i="9"/>
  <c r="V600" i="9" s="1"/>
  <c r="P600" i="9"/>
  <c r="O600" i="9"/>
  <c r="N600" i="9"/>
  <c r="M600" i="9"/>
  <c r="H600" i="9"/>
  <c r="G600" i="9"/>
  <c r="F600" i="9"/>
  <c r="E600" i="9"/>
  <c r="S600" i="9"/>
  <c r="T599" i="9"/>
  <c r="P599" i="9"/>
  <c r="O599" i="9"/>
  <c r="N599" i="9"/>
  <c r="M599" i="9"/>
  <c r="H599" i="9"/>
  <c r="G599" i="9"/>
  <c r="F599" i="9"/>
  <c r="E599" i="9"/>
  <c r="U599" i="9" s="1"/>
  <c r="S599" i="9"/>
  <c r="X600" i="9" s="1"/>
  <c r="S598" i="9"/>
  <c r="T598" i="9"/>
  <c r="P598" i="9"/>
  <c r="O598" i="9"/>
  <c r="N598" i="9"/>
  <c r="M598" i="9"/>
  <c r="H598" i="9"/>
  <c r="G598" i="9"/>
  <c r="F598" i="9"/>
  <c r="E598" i="9"/>
  <c r="U598" i="9" s="1"/>
  <c r="U600" i="9" l="1"/>
  <c r="U601" i="9"/>
  <c r="X599" i="9"/>
  <c r="V599" i="9"/>
  <c r="V598" i="9"/>
  <c r="W600" i="9"/>
  <c r="W603" i="9"/>
  <c r="T601" i="9"/>
  <c r="V601" i="9" s="1"/>
  <c r="X602" i="9"/>
  <c r="W599" i="9"/>
  <c r="W602" i="9"/>
  <c r="V606" i="9"/>
  <c r="W601" i="9"/>
  <c r="V602" i="9"/>
  <c r="N601" i="9"/>
  <c r="T597" i="9"/>
  <c r="P597" i="9"/>
  <c r="O597" i="9"/>
  <c r="N597" i="9"/>
  <c r="M597" i="9"/>
  <c r="H597" i="9"/>
  <c r="G597" i="9"/>
  <c r="F597" i="9"/>
  <c r="E597" i="9"/>
  <c r="U597" i="9" s="1"/>
  <c r="S597" i="9"/>
  <c r="P596" i="9"/>
  <c r="O596" i="9"/>
  <c r="L596" i="9"/>
  <c r="N596" i="9" s="1"/>
  <c r="H596" i="9"/>
  <c r="G596" i="9"/>
  <c r="F596" i="9"/>
  <c r="E596" i="9"/>
  <c r="S596" i="9"/>
  <c r="T595" i="9"/>
  <c r="T596" i="9" s="1"/>
  <c r="P595" i="9"/>
  <c r="O595" i="9"/>
  <c r="N595" i="9"/>
  <c r="M595" i="9"/>
  <c r="H595" i="9"/>
  <c r="G595" i="9"/>
  <c r="F595" i="9"/>
  <c r="E595" i="9"/>
  <c r="S595" i="9"/>
  <c r="U595" i="9" l="1"/>
  <c r="W597" i="9"/>
  <c r="V597" i="9"/>
  <c r="V596" i="9"/>
  <c r="V595" i="9"/>
  <c r="W596" i="9"/>
  <c r="X596" i="9"/>
  <c r="W598" i="9"/>
  <c r="X598" i="9"/>
  <c r="X597" i="9"/>
  <c r="M596" i="9"/>
  <c r="U596" i="9" s="1"/>
  <c r="T594" i="9" l="1"/>
  <c r="P594" i="9"/>
  <c r="O594" i="9"/>
  <c r="N594" i="9"/>
  <c r="M594" i="9"/>
  <c r="U594" i="9" s="1"/>
  <c r="S594" i="9"/>
  <c r="T593" i="9"/>
  <c r="V593" i="9" s="1"/>
  <c r="P593" i="9"/>
  <c r="O593" i="9"/>
  <c r="N593" i="9"/>
  <c r="M593" i="9"/>
  <c r="H593" i="9"/>
  <c r="G593" i="9"/>
  <c r="F593" i="9"/>
  <c r="E593" i="9"/>
  <c r="S593" i="9"/>
  <c r="T592" i="9"/>
  <c r="P592" i="9"/>
  <c r="O592" i="9"/>
  <c r="N592" i="9"/>
  <c r="M592" i="9"/>
  <c r="H592" i="9"/>
  <c r="G592" i="9"/>
  <c r="F592" i="9"/>
  <c r="E592" i="9"/>
  <c r="S592" i="9"/>
  <c r="T591" i="9"/>
  <c r="P590" i="9"/>
  <c r="O590" i="9"/>
  <c r="L590" i="9"/>
  <c r="M590" i="9" s="1"/>
  <c r="P591" i="9"/>
  <c r="O591" i="9"/>
  <c r="N591" i="9"/>
  <c r="M591" i="9"/>
  <c r="S591" i="9"/>
  <c r="S590" i="9"/>
  <c r="H591" i="9"/>
  <c r="G591" i="9"/>
  <c r="F591" i="9"/>
  <c r="E591" i="9"/>
  <c r="H590" i="9"/>
  <c r="G590" i="9"/>
  <c r="F590" i="9"/>
  <c r="E590" i="9"/>
  <c r="U590" i="9" s="1"/>
  <c r="B4" i="7"/>
  <c r="H4" i="7"/>
  <c r="C5" i="7"/>
  <c r="D5" i="7" s="1"/>
  <c r="H5" i="7"/>
  <c r="H6" i="7"/>
  <c r="A7" i="7"/>
  <c r="C7" i="7"/>
  <c r="D7" i="7" s="1"/>
  <c r="H7" i="7"/>
  <c r="W7" i="7"/>
  <c r="T589" i="9"/>
  <c r="T590" i="9" s="1"/>
  <c r="P589" i="9"/>
  <c r="O589" i="9"/>
  <c r="N589" i="9"/>
  <c r="M589" i="9"/>
  <c r="H589" i="9"/>
  <c r="G589" i="9"/>
  <c r="F589" i="9"/>
  <c r="E589" i="9"/>
  <c r="S589" i="9"/>
  <c r="U591" i="9" l="1"/>
  <c r="U593" i="9"/>
  <c r="U589" i="9"/>
  <c r="U592" i="9"/>
  <c r="C4" i="7"/>
  <c r="D4" i="7" s="1"/>
  <c r="C132" i="7"/>
  <c r="D132" i="7" s="1"/>
  <c r="C131" i="7"/>
  <c r="D131" i="7" s="1"/>
  <c r="C128" i="7"/>
  <c r="D128" i="7" s="1"/>
  <c r="C129" i="7"/>
  <c r="D129" i="7" s="1"/>
  <c r="C130" i="7"/>
  <c r="D130" i="7" s="1"/>
  <c r="C126" i="7"/>
  <c r="D126" i="7" s="1"/>
  <c r="C127" i="7"/>
  <c r="D127" i="7" s="1"/>
  <c r="C123" i="7"/>
  <c r="D123" i="7" s="1"/>
  <c r="C125" i="7"/>
  <c r="D125" i="7" s="1"/>
  <c r="C124" i="7"/>
  <c r="D124" i="7" s="1"/>
  <c r="C122" i="7"/>
  <c r="D122" i="7" s="1"/>
  <c r="C6" i="7"/>
  <c r="D6" i="7" s="1"/>
  <c r="W591" i="9"/>
  <c r="V590" i="9"/>
  <c r="W590" i="9"/>
  <c r="W592" i="9"/>
  <c r="X592" i="9"/>
  <c r="X590" i="9"/>
  <c r="X591" i="9"/>
  <c r="X593" i="9"/>
  <c r="W593" i="9"/>
  <c r="X594" i="9"/>
  <c r="W594" i="9"/>
  <c r="AB32" i="9" s="1"/>
  <c r="V594" i="9"/>
  <c r="X595" i="9"/>
  <c r="W595" i="9"/>
  <c r="V591" i="9"/>
  <c r="N590" i="9"/>
  <c r="V589" i="9"/>
  <c r="V592" i="9"/>
  <c r="T588" i="9"/>
  <c r="V588" i="9" s="1"/>
  <c r="P588" i="9"/>
  <c r="O588" i="9"/>
  <c r="N588" i="9"/>
  <c r="M588" i="9"/>
  <c r="H588" i="9"/>
  <c r="G588" i="9"/>
  <c r="F588" i="9"/>
  <c r="E588" i="9"/>
  <c r="U588" i="9" s="1"/>
  <c r="S588" i="9"/>
  <c r="W589" i="9" s="1"/>
  <c r="T587" i="9"/>
  <c r="P587" i="9"/>
  <c r="O587" i="9"/>
  <c r="N587" i="9"/>
  <c r="M587" i="9"/>
  <c r="H587" i="9"/>
  <c r="G587" i="9"/>
  <c r="F587" i="9"/>
  <c r="E587" i="9"/>
  <c r="U587" i="9" s="1"/>
  <c r="S587" i="9"/>
  <c r="P586" i="9"/>
  <c r="O586" i="9"/>
  <c r="L586" i="9"/>
  <c r="N586" i="9" s="1"/>
  <c r="E586" i="9"/>
  <c r="F586" i="9"/>
  <c r="G586" i="9"/>
  <c r="H586" i="9"/>
  <c r="S586" i="9"/>
  <c r="T585" i="9"/>
  <c r="P585" i="9"/>
  <c r="O585" i="9"/>
  <c r="N585" i="9"/>
  <c r="M585" i="9"/>
  <c r="H585" i="9"/>
  <c r="G585" i="9"/>
  <c r="F585" i="9"/>
  <c r="E585" i="9"/>
  <c r="U585" i="9" s="1"/>
  <c r="S585" i="9"/>
  <c r="T584" i="9"/>
  <c r="S584" i="9"/>
  <c r="T583" i="9"/>
  <c r="S583" i="9"/>
  <c r="P584" i="9"/>
  <c r="O584" i="9"/>
  <c r="N584" i="9"/>
  <c r="M584" i="9"/>
  <c r="U584" i="9" s="1"/>
  <c r="P583" i="9"/>
  <c r="O583" i="9"/>
  <c r="N583" i="9"/>
  <c r="M583" i="9"/>
  <c r="H583" i="9"/>
  <c r="G583" i="9"/>
  <c r="F583" i="9"/>
  <c r="E583" i="9"/>
  <c r="W6" i="7"/>
  <c r="T582" i="9"/>
  <c r="P582" i="9"/>
  <c r="O582" i="9"/>
  <c r="N582" i="9"/>
  <c r="M582" i="9"/>
  <c r="H582" i="9"/>
  <c r="G582" i="9"/>
  <c r="F582" i="9"/>
  <c r="E582" i="9"/>
  <c r="S582" i="9"/>
  <c r="P581" i="9"/>
  <c r="O581" i="9"/>
  <c r="L581" i="9"/>
  <c r="M581" i="9" s="1"/>
  <c r="H581" i="9"/>
  <c r="G581" i="9"/>
  <c r="F581" i="9"/>
  <c r="E581" i="9"/>
  <c r="U581" i="9" s="1"/>
  <c r="S581" i="9"/>
  <c r="U583" i="9" l="1"/>
  <c r="U582" i="9"/>
  <c r="W586" i="9"/>
  <c r="V585" i="9"/>
  <c r="X587" i="9"/>
  <c r="X589" i="9"/>
  <c r="W582" i="9"/>
  <c r="X585" i="9"/>
  <c r="V587" i="9"/>
  <c r="X582" i="9"/>
  <c r="W584" i="9"/>
  <c r="X584" i="9"/>
  <c r="V584" i="9"/>
  <c r="T586" i="9"/>
  <c r="V586" i="9" s="1"/>
  <c r="N581" i="9"/>
  <c r="W585" i="9"/>
  <c r="X586" i="9"/>
  <c r="W587" i="9"/>
  <c r="X583" i="9"/>
  <c r="W588" i="9"/>
  <c r="V582" i="9"/>
  <c r="X588" i="9"/>
  <c r="X6" i="7"/>
  <c r="X7" i="7"/>
  <c r="M586" i="9"/>
  <c r="U586" i="9" s="1"/>
  <c r="V583" i="9"/>
  <c r="W583" i="9"/>
  <c r="T580" i="9" l="1"/>
  <c r="T581" i="9" s="1"/>
  <c r="P580" i="9"/>
  <c r="O580" i="9"/>
  <c r="N580" i="9"/>
  <c r="M580" i="9"/>
  <c r="H580" i="9"/>
  <c r="G580" i="9"/>
  <c r="F580" i="9"/>
  <c r="E580" i="9"/>
  <c r="U580" i="9" s="1"/>
  <c r="S580" i="9"/>
  <c r="T579" i="9"/>
  <c r="V579" i="9" s="1"/>
  <c r="P579" i="9"/>
  <c r="O579" i="9"/>
  <c r="N579" i="9"/>
  <c r="M579" i="9"/>
  <c r="H579" i="9"/>
  <c r="G579" i="9"/>
  <c r="F579" i="9"/>
  <c r="E579" i="9"/>
  <c r="U579" i="9" s="1"/>
  <c r="S579" i="9"/>
  <c r="V581" i="9" l="1"/>
  <c r="X581" i="9"/>
  <c r="W581" i="9"/>
  <c r="V580" i="9"/>
  <c r="W580" i="9"/>
  <c r="X580" i="9"/>
  <c r="T578" i="9"/>
  <c r="P578" i="9"/>
  <c r="O578" i="9"/>
  <c r="N578" i="9"/>
  <c r="M578" i="9"/>
  <c r="E578" i="9"/>
  <c r="F578" i="9"/>
  <c r="G578" i="9"/>
  <c r="H578" i="9"/>
  <c r="S578" i="9"/>
  <c r="X579" i="9" s="1"/>
  <c r="U578" i="9" l="1"/>
  <c r="W579" i="9"/>
  <c r="V578" i="9"/>
  <c r="T577" i="9"/>
  <c r="P577" i="9"/>
  <c r="O577" i="9"/>
  <c r="N577" i="9"/>
  <c r="M577" i="9"/>
  <c r="E577" i="9"/>
  <c r="U577" i="9" s="1"/>
  <c r="F577" i="9"/>
  <c r="G577" i="9"/>
  <c r="H577" i="9"/>
  <c r="S577" i="9"/>
  <c r="W578" i="9" s="1"/>
  <c r="P576" i="9"/>
  <c r="O576" i="9"/>
  <c r="L576" i="9"/>
  <c r="N576" i="9" s="1"/>
  <c r="E576" i="9"/>
  <c r="F576" i="9"/>
  <c r="G576" i="9"/>
  <c r="H576" i="9"/>
  <c r="S576" i="9"/>
  <c r="W577" i="9" l="1"/>
  <c r="M576" i="9"/>
  <c r="U576" i="9" s="1"/>
  <c r="V577" i="9"/>
  <c r="X577" i="9"/>
  <c r="X578" i="9"/>
  <c r="T575" i="9" l="1"/>
  <c r="T576" i="9" s="1"/>
  <c r="P575" i="9"/>
  <c r="O575" i="9"/>
  <c r="N575" i="9"/>
  <c r="M575" i="9"/>
  <c r="H575" i="9"/>
  <c r="G575" i="9"/>
  <c r="F575" i="9"/>
  <c r="E575" i="9"/>
  <c r="U575" i="9" s="1"/>
  <c r="S575" i="9"/>
  <c r="T574" i="9"/>
  <c r="P574" i="9"/>
  <c r="O574" i="9"/>
  <c r="N574" i="9"/>
  <c r="M574" i="9"/>
  <c r="H574" i="9"/>
  <c r="G574" i="9"/>
  <c r="F574" i="9"/>
  <c r="E574" i="9"/>
  <c r="U574" i="9" s="1"/>
  <c r="S574" i="9"/>
  <c r="T573" i="9"/>
  <c r="P573" i="9"/>
  <c r="O573" i="9"/>
  <c r="N573" i="9"/>
  <c r="M573" i="9"/>
  <c r="U573" i="9" s="1"/>
  <c r="S573" i="9"/>
  <c r="T572" i="9"/>
  <c r="H572" i="9"/>
  <c r="G572" i="9"/>
  <c r="F572" i="9"/>
  <c r="E572" i="9"/>
  <c r="P572" i="9"/>
  <c r="O572" i="9"/>
  <c r="N572" i="9"/>
  <c r="M572" i="9"/>
  <c r="S572" i="9"/>
  <c r="U572" i="9" l="1"/>
  <c r="V572" i="9"/>
  <c r="W576" i="9"/>
  <c r="X576" i="9"/>
  <c r="X573" i="9"/>
  <c r="W573" i="9"/>
  <c r="AB31" i="9" s="1"/>
  <c r="V573" i="9"/>
  <c r="V576" i="9"/>
  <c r="X575" i="9"/>
  <c r="X574" i="9"/>
  <c r="V574" i="9"/>
  <c r="W574" i="9"/>
  <c r="V575" i="9"/>
  <c r="W575" i="9"/>
  <c r="P571" i="9"/>
  <c r="O571" i="9"/>
  <c r="L571" i="9"/>
  <c r="N571" i="9" s="1"/>
  <c r="H571" i="9"/>
  <c r="G571" i="9"/>
  <c r="F571" i="9"/>
  <c r="E571" i="9"/>
  <c r="S571" i="9"/>
  <c r="X572" i="9" l="1"/>
  <c r="W572" i="9"/>
  <c r="M571" i="9"/>
  <c r="U571" i="9" s="1"/>
  <c r="T570" i="9" l="1"/>
  <c r="P570" i="9"/>
  <c r="O570" i="9"/>
  <c r="N570" i="9"/>
  <c r="M570" i="9"/>
  <c r="H570" i="9"/>
  <c r="G570" i="9"/>
  <c r="F570" i="9"/>
  <c r="E570" i="9"/>
  <c r="U570" i="9" s="1"/>
  <c r="S570" i="9"/>
  <c r="V570" i="9" l="1"/>
  <c r="T571" i="9"/>
  <c r="X571" i="9"/>
  <c r="W571" i="9"/>
  <c r="S506" i="9"/>
  <c r="T569" i="9"/>
  <c r="V569" i="9" s="1"/>
  <c r="P569" i="9"/>
  <c r="O569" i="9"/>
  <c r="N569" i="9"/>
  <c r="M569" i="9"/>
  <c r="H569" i="9"/>
  <c r="G569" i="9"/>
  <c r="F569" i="9"/>
  <c r="E569" i="9"/>
  <c r="S569" i="9"/>
  <c r="W570" i="9" s="1"/>
  <c r="T568" i="9"/>
  <c r="P568" i="9"/>
  <c r="O568" i="9"/>
  <c r="N568" i="9"/>
  <c r="M568" i="9"/>
  <c r="H568" i="9"/>
  <c r="G568" i="9"/>
  <c r="F568" i="9"/>
  <c r="E568" i="9"/>
  <c r="U568" i="9" s="1"/>
  <c r="S568" i="9"/>
  <c r="U569" i="9" l="1"/>
  <c r="V568" i="9"/>
  <c r="W569" i="9"/>
  <c r="X569" i="9"/>
  <c r="X570" i="9"/>
  <c r="V571" i="9"/>
  <c r="D10" i="4"/>
  <c r="T567" i="9" l="1"/>
  <c r="P567" i="9"/>
  <c r="O567" i="9"/>
  <c r="N567" i="9"/>
  <c r="M567" i="9"/>
  <c r="H567" i="9"/>
  <c r="G567" i="9"/>
  <c r="F567" i="9"/>
  <c r="E567" i="9"/>
  <c r="U567" i="9" s="1"/>
  <c r="S567" i="9"/>
  <c r="W567" i="9" s="1"/>
  <c r="T566" i="9"/>
  <c r="P566" i="9"/>
  <c r="O566" i="9"/>
  <c r="L566" i="9"/>
  <c r="N566" i="9" s="1"/>
  <c r="H566" i="9"/>
  <c r="G566" i="9"/>
  <c r="F566" i="9"/>
  <c r="E566" i="9"/>
  <c r="S566" i="9"/>
  <c r="T565" i="9"/>
  <c r="S565" i="9"/>
  <c r="T564" i="9"/>
  <c r="S564" i="9"/>
  <c r="X564" i="9" s="1"/>
  <c r="H565" i="9"/>
  <c r="G565" i="9"/>
  <c r="F565" i="9"/>
  <c r="E565" i="9"/>
  <c r="P565" i="9"/>
  <c r="O565" i="9"/>
  <c r="N565" i="9"/>
  <c r="M565" i="9"/>
  <c r="P564" i="9"/>
  <c r="O564" i="9"/>
  <c r="N564" i="9"/>
  <c r="M564" i="9"/>
  <c r="H564" i="9"/>
  <c r="G564" i="9"/>
  <c r="F564" i="9"/>
  <c r="E564" i="9"/>
  <c r="T563" i="9"/>
  <c r="P563" i="9"/>
  <c r="O563" i="9"/>
  <c r="N563" i="9"/>
  <c r="M563" i="9"/>
  <c r="H563" i="9"/>
  <c r="G563" i="9"/>
  <c r="F563" i="9"/>
  <c r="E563" i="9"/>
  <c r="U563" i="9" s="1"/>
  <c r="S563" i="9"/>
  <c r="V563" i="9" l="1"/>
  <c r="U565" i="9"/>
  <c r="U564" i="9"/>
  <c r="X566" i="9"/>
  <c r="V567" i="9"/>
  <c r="V564" i="9"/>
  <c r="X565" i="9"/>
  <c r="W566" i="9"/>
  <c r="W568" i="9"/>
  <c r="X568" i="9"/>
  <c r="W564" i="9"/>
  <c r="X567" i="9"/>
  <c r="V566" i="9"/>
  <c r="M566" i="9"/>
  <c r="U566" i="9" s="1"/>
  <c r="V565" i="9"/>
  <c r="W565" i="9"/>
  <c r="T562" i="9"/>
  <c r="V562" i="9" s="1"/>
  <c r="P562" i="9"/>
  <c r="O562" i="9"/>
  <c r="N562" i="9"/>
  <c r="M562" i="9"/>
  <c r="H562" i="9"/>
  <c r="G562" i="9"/>
  <c r="F562" i="9"/>
  <c r="E562" i="9"/>
  <c r="S562" i="9"/>
  <c r="X563" i="9" s="1"/>
  <c r="P561" i="9"/>
  <c r="O561" i="9"/>
  <c r="L561" i="9"/>
  <c r="N561" i="9" s="1"/>
  <c r="H561" i="9"/>
  <c r="G561" i="9"/>
  <c r="F561" i="9"/>
  <c r="E561" i="9"/>
  <c r="S561" i="9"/>
  <c r="W562" i="9" s="1"/>
  <c r="P560" i="9"/>
  <c r="O560" i="9"/>
  <c r="N560" i="9"/>
  <c r="M560" i="9"/>
  <c r="U560" i="9" s="1"/>
  <c r="S560" i="9"/>
  <c r="T559" i="9"/>
  <c r="P559" i="9"/>
  <c r="O559" i="9"/>
  <c r="N559" i="9"/>
  <c r="M559" i="9"/>
  <c r="E559" i="9"/>
  <c r="F559" i="9"/>
  <c r="G559" i="9"/>
  <c r="H559" i="9"/>
  <c r="S559" i="9"/>
  <c r="U559" i="9" l="1"/>
  <c r="U562" i="9"/>
  <c r="X560" i="9"/>
  <c r="W560" i="9"/>
  <c r="V559" i="9"/>
  <c r="T560" i="9"/>
  <c r="V560" i="9" s="1"/>
  <c r="W561" i="9"/>
  <c r="X561" i="9"/>
  <c r="W563" i="9"/>
  <c r="X562" i="9"/>
  <c r="M561" i="9"/>
  <c r="U561" i="9" s="1"/>
  <c r="T561" i="9" l="1"/>
  <c r="V561" i="9" s="1"/>
  <c r="T558" i="9"/>
  <c r="P558" i="9"/>
  <c r="O558" i="9"/>
  <c r="N558" i="9"/>
  <c r="M558" i="9"/>
  <c r="H558" i="9"/>
  <c r="G558" i="9"/>
  <c r="F558" i="9"/>
  <c r="E558" i="9"/>
  <c r="U558" i="9" s="1"/>
  <c r="S558" i="9"/>
  <c r="T557" i="9"/>
  <c r="P557" i="9"/>
  <c r="O557" i="9"/>
  <c r="N557" i="9"/>
  <c r="M557" i="9"/>
  <c r="H557" i="9"/>
  <c r="G557" i="9"/>
  <c r="F557" i="9"/>
  <c r="E557" i="9"/>
  <c r="U557" i="9" s="1"/>
  <c r="S557" i="9"/>
  <c r="X556" i="9"/>
  <c r="P556" i="9"/>
  <c r="O556" i="9"/>
  <c r="L556" i="9"/>
  <c r="N556" i="9" s="1"/>
  <c r="H556" i="9"/>
  <c r="G556" i="9"/>
  <c r="F556" i="9"/>
  <c r="E556" i="9"/>
  <c r="S556" i="9"/>
  <c r="W556" i="9" s="1"/>
  <c r="T555" i="9"/>
  <c r="V555" i="9" s="1"/>
  <c r="P555" i="9"/>
  <c r="O555" i="9"/>
  <c r="N555" i="9"/>
  <c r="M555" i="9"/>
  <c r="H555" i="9"/>
  <c r="G555" i="9"/>
  <c r="F555" i="9"/>
  <c r="E555" i="9"/>
  <c r="S555" i="9"/>
  <c r="U555" i="9" l="1"/>
  <c r="W558" i="9"/>
  <c r="V558" i="9"/>
  <c r="V557" i="9"/>
  <c r="W557" i="9"/>
  <c r="T556" i="9"/>
  <c r="V556" i="9" s="1"/>
  <c r="X557" i="9"/>
  <c r="X558" i="9"/>
  <c r="X559" i="9"/>
  <c r="W559" i="9"/>
  <c r="M556" i="9"/>
  <c r="U556" i="9" s="1"/>
  <c r="T554" i="9" l="1"/>
  <c r="P554" i="9"/>
  <c r="O554" i="9"/>
  <c r="N554" i="9"/>
  <c r="M554" i="9"/>
  <c r="H554" i="9"/>
  <c r="G554" i="9"/>
  <c r="F554" i="9"/>
  <c r="E554" i="9"/>
  <c r="U554" i="9" s="1"/>
  <c r="S554" i="9"/>
  <c r="C43" i="11"/>
  <c r="T553" i="9"/>
  <c r="P553" i="9"/>
  <c r="O553" i="9"/>
  <c r="N553" i="9"/>
  <c r="M553" i="9"/>
  <c r="H553" i="9"/>
  <c r="G553" i="9"/>
  <c r="F553" i="9"/>
  <c r="E553" i="9"/>
  <c r="U553" i="9" s="1"/>
  <c r="S553" i="9"/>
  <c r="V554" i="9" l="1"/>
  <c r="V553" i="9"/>
  <c r="W554" i="9"/>
  <c r="X555" i="9"/>
  <c r="W555" i="9"/>
  <c r="X554" i="9"/>
  <c r="C71" i="7"/>
  <c r="D71" i="7" s="1"/>
  <c r="T552" i="9"/>
  <c r="P552" i="9"/>
  <c r="O552" i="9"/>
  <c r="N552" i="9"/>
  <c r="M552" i="9"/>
  <c r="P551" i="9"/>
  <c r="O551" i="9"/>
  <c r="L551" i="9"/>
  <c r="N551" i="9" s="1"/>
  <c r="H552" i="9"/>
  <c r="G552" i="9"/>
  <c r="F552" i="9"/>
  <c r="E552" i="9"/>
  <c r="S552" i="9"/>
  <c r="W553" i="9" s="1"/>
  <c r="H551" i="9"/>
  <c r="G551" i="9"/>
  <c r="F551" i="9"/>
  <c r="E551" i="9"/>
  <c r="S551" i="9"/>
  <c r="P550" i="9"/>
  <c r="O550" i="9"/>
  <c r="N550" i="9"/>
  <c r="M550" i="9"/>
  <c r="U550" i="9" s="1"/>
  <c r="S550" i="9"/>
  <c r="T549" i="9"/>
  <c r="P549" i="9"/>
  <c r="O549" i="9"/>
  <c r="N549" i="9"/>
  <c r="M549" i="9"/>
  <c r="H549" i="9"/>
  <c r="G549" i="9"/>
  <c r="F549" i="9"/>
  <c r="E549" i="9"/>
  <c r="S549" i="9"/>
  <c r="U552" i="9" l="1"/>
  <c r="U549" i="9"/>
  <c r="X550" i="9"/>
  <c r="W550" i="9"/>
  <c r="AB30" i="9" s="1"/>
  <c r="C18" i="7"/>
  <c r="D18" i="7" s="1"/>
  <c r="C13" i="7"/>
  <c r="D13" i="7" s="1"/>
  <c r="C12" i="7"/>
  <c r="D12" i="7" s="1"/>
  <c r="C119" i="7"/>
  <c r="D119" i="7" s="1"/>
  <c r="C120" i="7"/>
  <c r="D120" i="7" s="1"/>
  <c r="C121" i="7"/>
  <c r="D121" i="7" s="1"/>
  <c r="C19" i="7"/>
  <c r="D19" i="7" s="1"/>
  <c r="C11" i="7"/>
  <c r="D11" i="7" s="1"/>
  <c r="C10" i="7"/>
  <c r="D10" i="7" s="1"/>
  <c r="C9" i="7"/>
  <c r="D9" i="7" s="1"/>
  <c r="C23" i="7"/>
  <c r="D23" i="7" s="1"/>
  <c r="C17" i="7"/>
  <c r="D17" i="7" s="1"/>
  <c r="C16" i="7"/>
  <c r="D16" i="7" s="1"/>
  <c r="C21" i="7"/>
  <c r="D21" i="7" s="1"/>
  <c r="C8" i="7"/>
  <c r="D8" i="7" s="1"/>
  <c r="C22" i="7"/>
  <c r="D22" i="7" s="1"/>
  <c r="C15" i="7"/>
  <c r="D15" i="7" s="1"/>
  <c r="C20" i="7"/>
  <c r="D20" i="7" s="1"/>
  <c r="C14" i="7"/>
  <c r="D14" i="7" s="1"/>
  <c r="W551" i="9"/>
  <c r="V552" i="9"/>
  <c r="V549" i="9"/>
  <c r="X551" i="9"/>
  <c r="M551" i="9"/>
  <c r="U551" i="9" s="1"/>
  <c r="X552" i="9"/>
  <c r="W552" i="9"/>
  <c r="X553" i="9"/>
  <c r="T550" i="9"/>
  <c r="V550" i="9" s="1"/>
  <c r="T548" i="9"/>
  <c r="P548" i="9"/>
  <c r="O548" i="9"/>
  <c r="N548" i="9"/>
  <c r="M548" i="9"/>
  <c r="H548" i="9"/>
  <c r="G548" i="9"/>
  <c r="F548" i="9"/>
  <c r="E548" i="9"/>
  <c r="U548" i="9" s="1"/>
  <c r="S548" i="9"/>
  <c r="W549" i="9" s="1"/>
  <c r="T547" i="9"/>
  <c r="P547" i="9"/>
  <c r="O547" i="9"/>
  <c r="N547" i="9"/>
  <c r="M547" i="9"/>
  <c r="H547" i="9"/>
  <c r="G547" i="9"/>
  <c r="F547" i="9"/>
  <c r="E547" i="9"/>
  <c r="U547" i="9" s="1"/>
  <c r="S547" i="9"/>
  <c r="P546" i="9"/>
  <c r="O546" i="9"/>
  <c r="L546" i="9"/>
  <c r="N546" i="9" s="1"/>
  <c r="H546" i="9"/>
  <c r="G546" i="9"/>
  <c r="F546" i="9"/>
  <c r="E546" i="9"/>
  <c r="S546" i="9"/>
  <c r="T545" i="9"/>
  <c r="P545" i="9"/>
  <c r="O545" i="9"/>
  <c r="N545" i="9"/>
  <c r="M545" i="9"/>
  <c r="H545" i="9"/>
  <c r="G545" i="9"/>
  <c r="F545" i="9"/>
  <c r="E545" i="9"/>
  <c r="U545" i="9" s="1"/>
  <c r="S545" i="9"/>
  <c r="T544" i="9"/>
  <c r="S544" i="9"/>
  <c r="P544" i="9"/>
  <c r="O544" i="9"/>
  <c r="N544" i="9"/>
  <c r="M544" i="9"/>
  <c r="H544" i="9"/>
  <c r="G544" i="9"/>
  <c r="F544" i="9"/>
  <c r="E544" i="9"/>
  <c r="T543" i="9"/>
  <c r="P543" i="9"/>
  <c r="O543" i="9"/>
  <c r="N543" i="9"/>
  <c r="M543" i="9"/>
  <c r="H543" i="9"/>
  <c r="G543" i="9"/>
  <c r="F543" i="9"/>
  <c r="E543" i="9"/>
  <c r="S543" i="9"/>
  <c r="T542" i="9"/>
  <c r="P542" i="9"/>
  <c r="O542" i="9"/>
  <c r="N542" i="9"/>
  <c r="M542" i="9"/>
  <c r="H542" i="9"/>
  <c r="G542" i="9"/>
  <c r="F542" i="9"/>
  <c r="E542" i="9"/>
  <c r="U542" i="9" s="1"/>
  <c r="S542" i="9"/>
  <c r="U544" i="9" l="1"/>
  <c r="U543" i="9"/>
  <c r="V547" i="9"/>
  <c r="X546" i="9"/>
  <c r="W546" i="9"/>
  <c r="V545" i="9"/>
  <c r="W547" i="9"/>
  <c r="X547" i="9"/>
  <c r="X544" i="9"/>
  <c r="X543" i="9"/>
  <c r="V543" i="9"/>
  <c r="W548" i="9"/>
  <c r="X548" i="9"/>
  <c r="W543" i="9"/>
  <c r="M546" i="9"/>
  <c r="U546" i="9" s="1"/>
  <c r="V542" i="9"/>
  <c r="T551" i="9"/>
  <c r="W545" i="9"/>
  <c r="X545" i="9"/>
  <c r="V544" i="9"/>
  <c r="V548" i="9"/>
  <c r="X549" i="9"/>
  <c r="T546" i="9"/>
  <c r="W544" i="9"/>
  <c r="V551" i="9" l="1"/>
  <c r="V546" i="9"/>
  <c r="P541" i="9"/>
  <c r="O541" i="9"/>
  <c r="L541" i="9"/>
  <c r="M541" i="9" s="1"/>
  <c r="H541" i="9"/>
  <c r="G541" i="9"/>
  <c r="F541" i="9"/>
  <c r="E541" i="9"/>
  <c r="S541" i="9"/>
  <c r="P540" i="9"/>
  <c r="O540" i="9"/>
  <c r="N540" i="9"/>
  <c r="M540" i="9"/>
  <c r="U540" i="9" s="1"/>
  <c r="S540" i="9"/>
  <c r="U541" i="9" l="1"/>
  <c r="W541" i="9"/>
  <c r="X541" i="9"/>
  <c r="X542" i="9"/>
  <c r="W542" i="9"/>
  <c r="T540" i="9"/>
  <c r="V540" i="9" s="1"/>
  <c r="N541" i="9"/>
  <c r="T541" i="9" l="1"/>
  <c r="T539" i="9"/>
  <c r="P539" i="9"/>
  <c r="O539" i="9"/>
  <c r="N539" i="9"/>
  <c r="M539" i="9"/>
  <c r="S539" i="9"/>
  <c r="H539" i="9"/>
  <c r="G539" i="9"/>
  <c r="F539" i="9"/>
  <c r="E539" i="9"/>
  <c r="U539" i="9" s="1"/>
  <c r="T538" i="9"/>
  <c r="P538" i="9"/>
  <c r="O538" i="9"/>
  <c r="N538" i="9"/>
  <c r="M538" i="9"/>
  <c r="H538" i="9"/>
  <c r="G538" i="9"/>
  <c r="F538" i="9"/>
  <c r="E538" i="9"/>
  <c r="U538" i="9" s="1"/>
  <c r="S538" i="9"/>
  <c r="X540" i="9" l="1"/>
  <c r="W540" i="9"/>
  <c r="V538" i="9"/>
  <c r="W539" i="9"/>
  <c r="X539" i="9"/>
  <c r="V539" i="9"/>
  <c r="V541" i="9"/>
  <c r="T537" i="9"/>
  <c r="V537" i="9" s="1"/>
  <c r="P537" i="9"/>
  <c r="O537" i="9"/>
  <c r="N537" i="9"/>
  <c r="M537" i="9"/>
  <c r="H537" i="9"/>
  <c r="G537" i="9"/>
  <c r="F537" i="9"/>
  <c r="E537" i="9"/>
  <c r="S537" i="9"/>
  <c r="X537" i="9" s="1"/>
  <c r="P536" i="9"/>
  <c r="O536" i="9"/>
  <c r="L536" i="9"/>
  <c r="N536" i="9" s="1"/>
  <c r="H536" i="9"/>
  <c r="G536" i="9"/>
  <c r="F536" i="9"/>
  <c r="E536" i="9"/>
  <c r="S536" i="9"/>
  <c r="U537" i="9" l="1"/>
  <c r="W537" i="9"/>
  <c r="X538" i="9"/>
  <c r="W538" i="9"/>
  <c r="M536" i="9"/>
  <c r="U536" i="9" s="1"/>
  <c r="T535" i="9"/>
  <c r="T536" i="9" s="1"/>
  <c r="P535" i="9"/>
  <c r="O535" i="9"/>
  <c r="N535" i="9"/>
  <c r="M535" i="9"/>
  <c r="E535" i="9"/>
  <c r="U535" i="9" s="1"/>
  <c r="F535" i="9"/>
  <c r="G535" i="9"/>
  <c r="H535" i="9"/>
  <c r="S535" i="9"/>
  <c r="W536" i="9" l="1"/>
  <c r="X536" i="9"/>
  <c r="V536" i="9"/>
  <c r="V535" i="9"/>
  <c r="T534" i="9"/>
  <c r="P534" i="9"/>
  <c r="O534" i="9"/>
  <c r="N534" i="9"/>
  <c r="M534" i="9"/>
  <c r="S534" i="9"/>
  <c r="H534" i="9"/>
  <c r="G534" i="9"/>
  <c r="F534" i="9"/>
  <c r="E534" i="9"/>
  <c r="T533" i="9"/>
  <c r="M533" i="9"/>
  <c r="N533" i="9"/>
  <c r="O533" i="9"/>
  <c r="P533" i="9"/>
  <c r="H533" i="9"/>
  <c r="G533" i="9"/>
  <c r="F533" i="9"/>
  <c r="E533" i="9"/>
  <c r="U533" i="9" s="1"/>
  <c r="S533" i="9"/>
  <c r="T532" i="9"/>
  <c r="P532" i="9"/>
  <c r="O532" i="9"/>
  <c r="N532" i="9"/>
  <c r="M532" i="9"/>
  <c r="H532" i="9"/>
  <c r="G532" i="9"/>
  <c r="F532" i="9"/>
  <c r="E532" i="9"/>
  <c r="U532" i="9" s="1"/>
  <c r="S532" i="9"/>
  <c r="P531" i="9"/>
  <c r="O531" i="9"/>
  <c r="L531" i="9"/>
  <c r="M531" i="9" s="1"/>
  <c r="S531" i="9"/>
  <c r="H531" i="9"/>
  <c r="G531" i="9"/>
  <c r="F531" i="9"/>
  <c r="E531" i="9"/>
  <c r="U531" i="9" s="1"/>
  <c r="W533" i="9" l="1"/>
  <c r="W534" i="9"/>
  <c r="V533" i="9"/>
  <c r="U534" i="9"/>
  <c r="X533" i="9"/>
  <c r="V534" i="9"/>
  <c r="X534" i="9"/>
  <c r="X535" i="9"/>
  <c r="W535" i="9"/>
  <c r="X532" i="9"/>
  <c r="V532" i="9"/>
  <c r="W532" i="9"/>
  <c r="N531" i="9"/>
  <c r="H530" i="9"/>
  <c r="D530" i="9"/>
  <c r="C530" i="9"/>
  <c r="M530" i="9"/>
  <c r="N530" i="9"/>
  <c r="O530" i="9"/>
  <c r="P530" i="9"/>
  <c r="S530" i="9"/>
  <c r="X531" i="9" l="1"/>
  <c r="T530" i="9"/>
  <c r="T531" i="9" s="1"/>
  <c r="F530" i="9"/>
  <c r="E530" i="9"/>
  <c r="U530" i="9" s="1"/>
  <c r="V531" i="9"/>
  <c r="W531" i="9"/>
  <c r="T529" i="9"/>
  <c r="V529" i="9" s="1"/>
  <c r="P529" i="9"/>
  <c r="O529" i="9"/>
  <c r="N529" i="9"/>
  <c r="M529" i="9"/>
  <c r="H529" i="9"/>
  <c r="G529" i="9"/>
  <c r="F529" i="9"/>
  <c r="E529" i="9"/>
  <c r="S529" i="9"/>
  <c r="T528" i="9"/>
  <c r="P528" i="9"/>
  <c r="O528" i="9"/>
  <c r="N528" i="9"/>
  <c r="M528" i="9"/>
  <c r="H528" i="9"/>
  <c r="G528" i="9"/>
  <c r="F528" i="9"/>
  <c r="E528" i="9"/>
  <c r="S528" i="9"/>
  <c r="X529" i="9" l="1"/>
  <c r="U529" i="9"/>
  <c r="U528" i="9"/>
  <c r="V530" i="9"/>
  <c r="W529" i="9"/>
  <c r="W530" i="9"/>
  <c r="AB29" i="9" s="1"/>
  <c r="X530" i="9"/>
  <c r="V528" i="9"/>
  <c r="T527" i="9"/>
  <c r="P527" i="9"/>
  <c r="O527" i="9"/>
  <c r="N527" i="9"/>
  <c r="M527" i="9"/>
  <c r="S527" i="9"/>
  <c r="X528" i="9" s="1"/>
  <c r="H527" i="9"/>
  <c r="G527" i="9"/>
  <c r="F527" i="9"/>
  <c r="E527" i="9"/>
  <c r="P526" i="9"/>
  <c r="O526" i="9"/>
  <c r="L526" i="9"/>
  <c r="N526" i="9" s="1"/>
  <c r="H526" i="9"/>
  <c r="G526" i="9"/>
  <c r="F526" i="9"/>
  <c r="E526" i="9"/>
  <c r="S526" i="9"/>
  <c r="T525" i="9"/>
  <c r="P525" i="9"/>
  <c r="O525" i="9"/>
  <c r="N525" i="9"/>
  <c r="M525" i="9"/>
  <c r="H525" i="9"/>
  <c r="G525" i="9"/>
  <c r="F525" i="9"/>
  <c r="E525" i="9"/>
  <c r="U525" i="9" s="1"/>
  <c r="S525" i="9"/>
  <c r="T524" i="9"/>
  <c r="P524" i="9"/>
  <c r="O524" i="9"/>
  <c r="N524" i="9"/>
  <c r="M524" i="9"/>
  <c r="H524" i="9"/>
  <c r="G524" i="9"/>
  <c r="F524" i="9"/>
  <c r="E524" i="9"/>
  <c r="U524" i="9" s="1"/>
  <c r="S524" i="9"/>
  <c r="T523" i="9"/>
  <c r="P523" i="9"/>
  <c r="O523" i="9"/>
  <c r="N523" i="9"/>
  <c r="M523" i="9"/>
  <c r="H523" i="9"/>
  <c r="G523" i="9"/>
  <c r="F523" i="9"/>
  <c r="E523" i="9"/>
  <c r="U523" i="9" s="1"/>
  <c r="S523" i="9"/>
  <c r="T522" i="9"/>
  <c r="P522" i="9"/>
  <c r="O522" i="9"/>
  <c r="N522" i="9"/>
  <c r="M522" i="9"/>
  <c r="H522" i="9"/>
  <c r="G522" i="9"/>
  <c r="F522" i="9"/>
  <c r="E522" i="9"/>
  <c r="S522" i="9"/>
  <c r="G509" i="9"/>
  <c r="P521" i="9"/>
  <c r="O521" i="9"/>
  <c r="L521" i="9"/>
  <c r="N521" i="9" s="1"/>
  <c r="H521" i="9"/>
  <c r="G521" i="9"/>
  <c r="F521" i="9"/>
  <c r="E521" i="9"/>
  <c r="S521" i="9"/>
  <c r="T520" i="9"/>
  <c r="P520" i="9"/>
  <c r="O520" i="9"/>
  <c r="N520" i="9"/>
  <c r="M520" i="9"/>
  <c r="H520" i="9"/>
  <c r="G520" i="9"/>
  <c r="F520" i="9"/>
  <c r="E520" i="9"/>
  <c r="U520" i="9" s="1"/>
  <c r="S520" i="9"/>
  <c r="T519" i="9"/>
  <c r="P519" i="9"/>
  <c r="O519" i="9"/>
  <c r="N519" i="9"/>
  <c r="M519" i="9"/>
  <c r="H519" i="9"/>
  <c r="G519" i="9"/>
  <c r="F519" i="9"/>
  <c r="E519" i="9"/>
  <c r="U519" i="9" s="1"/>
  <c r="S519" i="9"/>
  <c r="T518" i="9"/>
  <c r="V518" i="9" s="1"/>
  <c r="P518" i="9"/>
  <c r="O518" i="9"/>
  <c r="N518" i="9"/>
  <c r="M518" i="9"/>
  <c r="H518" i="9"/>
  <c r="G518" i="9"/>
  <c r="F518" i="9"/>
  <c r="E518" i="9"/>
  <c r="U518" i="9" s="1"/>
  <c r="S518" i="9"/>
  <c r="X525" i="9" l="1"/>
  <c r="W520" i="9"/>
  <c r="U522" i="9"/>
  <c r="U527" i="9"/>
  <c r="U521" i="9"/>
  <c r="X519" i="9"/>
  <c r="X523" i="9"/>
  <c r="X522" i="9"/>
  <c r="W525" i="9"/>
  <c r="V527" i="9"/>
  <c r="W527" i="9"/>
  <c r="X527" i="9"/>
  <c r="W521" i="9"/>
  <c r="V519" i="9"/>
  <c r="V524" i="9"/>
  <c r="V525" i="9"/>
  <c r="V523" i="9"/>
  <c r="W519" i="9"/>
  <c r="T526" i="9"/>
  <c r="V526" i="9" s="1"/>
  <c r="W526" i="9"/>
  <c r="X526" i="9"/>
  <c r="X521" i="9"/>
  <c r="W523" i="9"/>
  <c r="W524" i="9"/>
  <c r="X524" i="9"/>
  <c r="M521" i="9"/>
  <c r="X520" i="9"/>
  <c r="V520" i="9"/>
  <c r="T521" i="9"/>
  <c r="V521" i="9" s="1"/>
  <c r="W522" i="9"/>
  <c r="V522" i="9"/>
  <c r="W528" i="9"/>
  <c r="M526" i="9"/>
  <c r="U526" i="9" s="1"/>
  <c r="T517" i="9"/>
  <c r="S517" i="9"/>
  <c r="X518" i="9" s="1"/>
  <c r="P517" i="9"/>
  <c r="O517" i="9"/>
  <c r="N517" i="9"/>
  <c r="M517" i="9"/>
  <c r="H517" i="9"/>
  <c r="G517" i="9"/>
  <c r="F517" i="9"/>
  <c r="E517" i="9"/>
  <c r="U517" i="9" s="1"/>
  <c r="H516" i="9"/>
  <c r="G516" i="9"/>
  <c r="F516" i="9"/>
  <c r="E516" i="9"/>
  <c r="W518" i="9" l="1"/>
  <c r="V517" i="9"/>
  <c r="P516" i="9"/>
  <c r="O516" i="9"/>
  <c r="L516" i="9"/>
  <c r="N516" i="9" s="1"/>
  <c r="S516" i="9"/>
  <c r="X517" i="9" s="1"/>
  <c r="W517" i="9" l="1"/>
  <c r="M516" i="9"/>
  <c r="U516" i="9" s="1"/>
  <c r="T515" i="9"/>
  <c r="P515" i="9"/>
  <c r="O515" i="9"/>
  <c r="N515" i="9"/>
  <c r="M515" i="9"/>
  <c r="H515" i="9"/>
  <c r="G515" i="9"/>
  <c r="F515" i="9"/>
  <c r="E515" i="9"/>
  <c r="U515" i="9" s="1"/>
  <c r="S515" i="9"/>
  <c r="X516" i="9" s="1"/>
  <c r="V515" i="9" l="1"/>
  <c r="T516" i="9"/>
  <c r="W516" i="9"/>
  <c r="T514" i="9"/>
  <c r="P514" i="9"/>
  <c r="O514" i="9"/>
  <c r="N514" i="9"/>
  <c r="M514" i="9"/>
  <c r="H514" i="9"/>
  <c r="G514" i="9"/>
  <c r="F514" i="9"/>
  <c r="E514" i="9"/>
  <c r="U514" i="9" s="1"/>
  <c r="S514" i="9"/>
  <c r="W515" i="9" s="1"/>
  <c r="S513" i="9"/>
  <c r="T513" i="9"/>
  <c r="V513" i="9" s="1"/>
  <c r="P513" i="9"/>
  <c r="O513" i="9"/>
  <c r="N513" i="9"/>
  <c r="M513" i="9"/>
  <c r="H513" i="9"/>
  <c r="G513" i="9"/>
  <c r="F513" i="9"/>
  <c r="E513" i="9"/>
  <c r="U513" i="9" s="1"/>
  <c r="T512" i="9"/>
  <c r="S512" i="9"/>
  <c r="P512" i="9"/>
  <c r="O512" i="9"/>
  <c r="N512" i="9"/>
  <c r="M512" i="9"/>
  <c r="H512" i="9"/>
  <c r="G512" i="9"/>
  <c r="F512" i="9"/>
  <c r="E512" i="9"/>
  <c r="U512" i="9" s="1"/>
  <c r="H511" i="9"/>
  <c r="G511" i="9"/>
  <c r="F511" i="9"/>
  <c r="E511" i="9"/>
  <c r="P511" i="9"/>
  <c r="O511" i="9"/>
  <c r="L511" i="9"/>
  <c r="N511" i="9" s="1"/>
  <c r="S511" i="9"/>
  <c r="T510" i="9"/>
  <c r="P510" i="9"/>
  <c r="O510" i="9"/>
  <c r="N510" i="9"/>
  <c r="M510" i="9"/>
  <c r="H510" i="9"/>
  <c r="G510" i="9"/>
  <c r="F510" i="9"/>
  <c r="E510" i="9"/>
  <c r="S510" i="9"/>
  <c r="T509" i="9"/>
  <c r="S509" i="9"/>
  <c r="P509" i="9"/>
  <c r="O509" i="9"/>
  <c r="N509" i="9"/>
  <c r="M509" i="9"/>
  <c r="H509" i="9"/>
  <c r="F509" i="9"/>
  <c r="E509" i="9"/>
  <c r="U509" i="9" s="1"/>
  <c r="T508" i="9"/>
  <c r="P508" i="9"/>
  <c r="O508" i="9"/>
  <c r="N508" i="9"/>
  <c r="M508" i="9"/>
  <c r="H508" i="9"/>
  <c r="G508" i="9"/>
  <c r="F508" i="9"/>
  <c r="E508" i="9"/>
  <c r="U508" i="9" s="1"/>
  <c r="S508" i="9"/>
  <c r="D5" i="4"/>
  <c r="T507" i="9"/>
  <c r="H507" i="9"/>
  <c r="G507" i="9"/>
  <c r="F507" i="9"/>
  <c r="E507" i="9"/>
  <c r="P507" i="9"/>
  <c r="O507" i="9"/>
  <c r="N507" i="9"/>
  <c r="M507" i="9"/>
  <c r="S507" i="9"/>
  <c r="W507" i="9" s="1"/>
  <c r="P506" i="9"/>
  <c r="O506" i="9"/>
  <c r="L506" i="9"/>
  <c r="N506" i="9" s="1"/>
  <c r="H506" i="9"/>
  <c r="G506" i="9"/>
  <c r="F506" i="9"/>
  <c r="E506" i="9"/>
  <c r="T505" i="9"/>
  <c r="T506" i="9" s="1"/>
  <c r="S505" i="9"/>
  <c r="P505" i="9"/>
  <c r="O505" i="9"/>
  <c r="N505" i="9"/>
  <c r="M505" i="9"/>
  <c r="H505" i="9"/>
  <c r="G505" i="9"/>
  <c r="F505" i="9"/>
  <c r="E505" i="9"/>
  <c r="T504" i="9"/>
  <c r="S504" i="9"/>
  <c r="P504" i="9"/>
  <c r="O504" i="9"/>
  <c r="N504" i="9"/>
  <c r="M504" i="9"/>
  <c r="H504" i="9"/>
  <c r="G504" i="9"/>
  <c r="F504" i="9"/>
  <c r="E504" i="9"/>
  <c r="U504" i="9" s="1"/>
  <c r="T503" i="9"/>
  <c r="T502" i="9"/>
  <c r="P503" i="9"/>
  <c r="O503" i="9"/>
  <c r="N503" i="9"/>
  <c r="M503" i="9"/>
  <c r="H503" i="9"/>
  <c r="G503" i="9"/>
  <c r="F503" i="9"/>
  <c r="E503" i="9"/>
  <c r="U503" i="9" s="1"/>
  <c r="S503" i="9"/>
  <c r="P502" i="9"/>
  <c r="O502" i="9"/>
  <c r="N502" i="9"/>
  <c r="M502" i="9"/>
  <c r="H502" i="9"/>
  <c r="G502" i="9"/>
  <c r="F502" i="9"/>
  <c r="E502" i="9"/>
  <c r="S502" i="9"/>
  <c r="P501" i="9"/>
  <c r="O501" i="9"/>
  <c r="L501" i="9"/>
  <c r="M501" i="9" s="1"/>
  <c r="H501" i="9"/>
  <c r="G501" i="9"/>
  <c r="F501" i="9"/>
  <c r="E501" i="9"/>
  <c r="S501" i="9"/>
  <c r="T500" i="9"/>
  <c r="P500" i="9"/>
  <c r="O500" i="9"/>
  <c r="N500" i="9"/>
  <c r="M500" i="9"/>
  <c r="H500" i="9"/>
  <c r="G500" i="9"/>
  <c r="F500" i="9"/>
  <c r="E500" i="9"/>
  <c r="S500" i="9"/>
  <c r="T499" i="9"/>
  <c r="P499" i="9"/>
  <c r="O499" i="9"/>
  <c r="N499" i="9"/>
  <c r="M499" i="9"/>
  <c r="H499" i="9"/>
  <c r="G499" i="9"/>
  <c r="F499" i="9"/>
  <c r="E499" i="9"/>
  <c r="U499" i="9" s="1"/>
  <c r="S499" i="9"/>
  <c r="U502" i="9" l="1"/>
  <c r="U507" i="9"/>
  <c r="U501" i="9"/>
  <c r="U505" i="9"/>
  <c r="U510" i="9"/>
  <c r="U500" i="9"/>
  <c r="V514" i="9"/>
  <c r="X509" i="9"/>
  <c r="V508" i="9"/>
  <c r="W513" i="9"/>
  <c r="X513" i="9"/>
  <c r="V507" i="9"/>
  <c r="W514" i="9"/>
  <c r="W508" i="9"/>
  <c r="V510" i="9"/>
  <c r="X502" i="9"/>
  <c r="V506" i="9"/>
  <c r="X505" i="9"/>
  <c r="V500" i="9"/>
  <c r="W501" i="9"/>
  <c r="W502" i="9"/>
  <c r="X503" i="9"/>
  <c r="W511" i="9"/>
  <c r="X508" i="9"/>
  <c r="T501" i="9"/>
  <c r="V501" i="9" s="1"/>
  <c r="W500" i="9"/>
  <c r="V503" i="9"/>
  <c r="X501" i="9"/>
  <c r="X507" i="9"/>
  <c r="W510" i="9"/>
  <c r="T511" i="9"/>
  <c r="W506" i="9"/>
  <c r="X510" i="9"/>
  <c r="X500" i="9"/>
  <c r="W503" i="9"/>
  <c r="X511" i="9"/>
  <c r="X514" i="9"/>
  <c r="X506" i="9"/>
  <c r="M511" i="9"/>
  <c r="U511" i="9" s="1"/>
  <c r="X515" i="9"/>
  <c r="X504" i="9"/>
  <c r="V516" i="9"/>
  <c r="V502" i="9"/>
  <c r="X512" i="9"/>
  <c r="V512" i="9"/>
  <c r="W512" i="9"/>
  <c r="V509" i="9"/>
  <c r="W509" i="9"/>
  <c r="AB28" i="9" s="1"/>
  <c r="M506" i="9"/>
  <c r="U506" i="9" s="1"/>
  <c r="V505" i="9"/>
  <c r="W505" i="9"/>
  <c r="V504" i="9"/>
  <c r="W504" i="9"/>
  <c r="N501" i="9"/>
  <c r="V499" i="9"/>
  <c r="V511" i="9" l="1"/>
  <c r="T498" i="9"/>
  <c r="P498" i="9"/>
  <c r="O498" i="9"/>
  <c r="N498" i="9"/>
  <c r="M498" i="9"/>
  <c r="H498" i="9"/>
  <c r="G498" i="9"/>
  <c r="F498" i="9"/>
  <c r="E498" i="9"/>
  <c r="U498" i="9" s="1"/>
  <c r="S498" i="9"/>
  <c r="T497" i="9"/>
  <c r="P497" i="9"/>
  <c r="O497" i="9"/>
  <c r="N497" i="9"/>
  <c r="M497" i="9"/>
  <c r="H497" i="9"/>
  <c r="G497" i="9"/>
  <c r="F497" i="9"/>
  <c r="E497" i="9"/>
  <c r="U497" i="9" s="1"/>
  <c r="S497" i="9"/>
  <c r="X497" i="9" s="1"/>
  <c r="P496" i="9"/>
  <c r="O496" i="9"/>
  <c r="L496" i="9"/>
  <c r="N496" i="9" s="1"/>
  <c r="H496" i="9"/>
  <c r="G496" i="9"/>
  <c r="F496" i="9"/>
  <c r="E496" i="9"/>
  <c r="S496" i="9"/>
  <c r="V497" i="9" l="1"/>
  <c r="V498" i="9"/>
  <c r="W498" i="9"/>
  <c r="X498" i="9"/>
  <c r="W497" i="9"/>
  <c r="X499" i="9"/>
  <c r="W499" i="9"/>
  <c r="M496" i="9"/>
  <c r="U496" i="9" s="1"/>
  <c r="T495" i="9" l="1"/>
  <c r="P495" i="9"/>
  <c r="O495" i="9"/>
  <c r="N495" i="9"/>
  <c r="M495" i="9"/>
  <c r="H495" i="9"/>
  <c r="G495" i="9"/>
  <c r="F495" i="9"/>
  <c r="E495" i="9"/>
  <c r="U495" i="9" s="1"/>
  <c r="S495" i="9"/>
  <c r="T494" i="9"/>
  <c r="V494" i="9" s="1"/>
  <c r="P494" i="9"/>
  <c r="O494" i="9"/>
  <c r="N494" i="9"/>
  <c r="M494" i="9"/>
  <c r="H494" i="9"/>
  <c r="G494" i="9"/>
  <c r="F494" i="9"/>
  <c r="E494" i="9"/>
  <c r="U494" i="9" s="1"/>
  <c r="S494" i="9"/>
  <c r="W495" i="9" l="1"/>
  <c r="V495" i="9"/>
  <c r="T496" i="9"/>
  <c r="X496" i="9"/>
  <c r="W496" i="9"/>
  <c r="X495" i="9"/>
  <c r="C42" i="11"/>
  <c r="T493" i="9"/>
  <c r="P493" i="9"/>
  <c r="O493" i="9"/>
  <c r="N493" i="9"/>
  <c r="M493" i="9"/>
  <c r="H493" i="9"/>
  <c r="G493" i="9"/>
  <c r="F493" i="9"/>
  <c r="E493" i="9"/>
  <c r="S493" i="9"/>
  <c r="T492" i="9"/>
  <c r="P492" i="9"/>
  <c r="O492" i="9"/>
  <c r="N492" i="9"/>
  <c r="M492" i="9"/>
  <c r="H492" i="9"/>
  <c r="G492" i="9"/>
  <c r="F492" i="9"/>
  <c r="E492" i="9"/>
  <c r="S492" i="9"/>
  <c r="V493" i="9" l="1"/>
  <c r="U493" i="9"/>
  <c r="U492" i="9"/>
  <c r="V492" i="9"/>
  <c r="X493" i="9"/>
  <c r="W493" i="9"/>
  <c r="X494" i="9"/>
  <c r="W494" i="9"/>
  <c r="V496" i="9"/>
  <c r="P491" i="9"/>
  <c r="O491" i="9"/>
  <c r="L491" i="9"/>
  <c r="N491" i="9" s="1"/>
  <c r="H491" i="9"/>
  <c r="G491" i="9"/>
  <c r="F491" i="9"/>
  <c r="E491" i="9"/>
  <c r="S491" i="9"/>
  <c r="P490" i="9"/>
  <c r="O490" i="9"/>
  <c r="N490" i="9"/>
  <c r="M490" i="9"/>
  <c r="T490" i="9"/>
  <c r="T491" i="9" s="1"/>
  <c r="V491" i="9" s="1"/>
  <c r="H490" i="9"/>
  <c r="G490" i="9"/>
  <c r="F490" i="9"/>
  <c r="E490" i="9"/>
  <c r="S490" i="9"/>
  <c r="U490" i="9" l="1"/>
  <c r="W491" i="9"/>
  <c r="X491" i="9"/>
  <c r="M491" i="9"/>
  <c r="U491" i="9" s="1"/>
  <c r="W492" i="9"/>
  <c r="X492" i="9"/>
  <c r="V490" i="9"/>
  <c r="T489" i="9"/>
  <c r="P489" i="9"/>
  <c r="O489" i="9"/>
  <c r="N489" i="9"/>
  <c r="M489" i="9"/>
  <c r="H489" i="9"/>
  <c r="G489" i="9"/>
  <c r="F489" i="9"/>
  <c r="E489" i="9"/>
  <c r="S489" i="9"/>
  <c r="W489" i="9" s="1"/>
  <c r="T488" i="9"/>
  <c r="V488" i="9" s="1"/>
  <c r="M488" i="9"/>
  <c r="N488" i="9"/>
  <c r="O488" i="9"/>
  <c r="P488" i="9"/>
  <c r="H488" i="9"/>
  <c r="G488" i="9"/>
  <c r="F488" i="9"/>
  <c r="E488" i="9"/>
  <c r="S488" i="9"/>
  <c r="U489" i="9" l="1"/>
  <c r="U488" i="9"/>
  <c r="V489" i="9"/>
  <c r="X490" i="9"/>
  <c r="W490" i="9"/>
  <c r="X489" i="9"/>
  <c r="T487" i="9" l="1"/>
  <c r="P487" i="9"/>
  <c r="O487" i="9"/>
  <c r="N487" i="9"/>
  <c r="M487" i="9"/>
  <c r="H487" i="9"/>
  <c r="G487" i="9"/>
  <c r="F487" i="9"/>
  <c r="E487" i="9"/>
  <c r="U487" i="9" s="1"/>
  <c r="S487" i="9"/>
  <c r="E141" i="9"/>
  <c r="F141" i="9"/>
  <c r="G141" i="9"/>
  <c r="H141" i="9"/>
  <c r="V487" i="9" l="1"/>
  <c r="X488" i="9"/>
  <c r="W488" i="9"/>
  <c r="P486" i="9"/>
  <c r="O486" i="9"/>
  <c r="L486" i="9"/>
  <c r="N486" i="9" s="1"/>
  <c r="H486" i="9"/>
  <c r="G486" i="9"/>
  <c r="F486" i="9"/>
  <c r="E486" i="9"/>
  <c r="S486" i="9"/>
  <c r="W487" i="9" s="1"/>
  <c r="X487" i="9" l="1"/>
  <c r="M486" i="9"/>
  <c r="U486" i="9" s="1"/>
  <c r="T485" i="9" l="1"/>
  <c r="P485" i="9"/>
  <c r="O485" i="9"/>
  <c r="N485" i="9"/>
  <c r="M485" i="9"/>
  <c r="H485" i="9"/>
  <c r="G485" i="9"/>
  <c r="F485" i="9"/>
  <c r="E485" i="9"/>
  <c r="U485" i="9" s="1"/>
  <c r="S485" i="9"/>
  <c r="V485" i="9" l="1"/>
  <c r="T486" i="9"/>
  <c r="W486" i="9"/>
  <c r="AB27" i="9" s="1"/>
  <c r="X486" i="9"/>
  <c r="T484" i="9"/>
  <c r="V484" i="9" s="1"/>
  <c r="P484" i="9"/>
  <c r="O484" i="9"/>
  <c r="N484" i="9"/>
  <c r="M484" i="9"/>
  <c r="H484" i="9"/>
  <c r="G484" i="9"/>
  <c r="F484" i="9"/>
  <c r="E484" i="9"/>
  <c r="S484" i="9"/>
  <c r="U484" i="9" l="1"/>
  <c r="W485" i="9"/>
  <c r="X485" i="9"/>
  <c r="V486" i="9"/>
  <c r="P483" i="9"/>
  <c r="O483" i="9"/>
  <c r="N483" i="9"/>
  <c r="M483" i="9"/>
  <c r="T483" i="9"/>
  <c r="H483" i="9"/>
  <c r="G483" i="9"/>
  <c r="F483" i="9"/>
  <c r="E483" i="9"/>
  <c r="S483" i="9"/>
  <c r="W484" i="9" s="1"/>
  <c r="U483" i="9" l="1"/>
  <c r="X484" i="9"/>
  <c r="V483" i="9"/>
  <c r="T482" i="9"/>
  <c r="P482" i="9"/>
  <c r="O482" i="9"/>
  <c r="N482" i="9"/>
  <c r="M482" i="9"/>
  <c r="H482" i="9"/>
  <c r="G482" i="9"/>
  <c r="F482" i="9"/>
  <c r="E482" i="9"/>
  <c r="U482" i="9" s="1"/>
  <c r="S482" i="9"/>
  <c r="V482" i="9" l="1"/>
  <c r="W483" i="9"/>
  <c r="X483" i="9"/>
  <c r="P481" i="9"/>
  <c r="O481" i="9"/>
  <c r="L481" i="9"/>
  <c r="M481" i="9" s="1"/>
  <c r="H481" i="9"/>
  <c r="G481" i="9"/>
  <c r="F481" i="9"/>
  <c r="E481" i="9"/>
  <c r="U481" i="9" s="1"/>
  <c r="S481" i="9"/>
  <c r="W482" i="9" s="1"/>
  <c r="X482" i="9" l="1"/>
  <c r="N481" i="9"/>
  <c r="T480" i="9" l="1"/>
  <c r="P480" i="9"/>
  <c r="O480" i="9"/>
  <c r="N480" i="9"/>
  <c r="M480" i="9"/>
  <c r="H480" i="9"/>
  <c r="G480" i="9"/>
  <c r="F480" i="9"/>
  <c r="E480" i="9"/>
  <c r="U480" i="9" s="1"/>
  <c r="S480" i="9"/>
  <c r="V480" i="9" l="1"/>
  <c r="T481" i="9"/>
  <c r="W481" i="9"/>
  <c r="X481" i="9"/>
  <c r="T479" i="9"/>
  <c r="V479" i="9" s="1"/>
  <c r="P479" i="9"/>
  <c r="O479" i="9"/>
  <c r="N479" i="9"/>
  <c r="M479" i="9"/>
  <c r="H479" i="9"/>
  <c r="G479" i="9"/>
  <c r="F479" i="9"/>
  <c r="E479" i="9"/>
  <c r="S479" i="9"/>
  <c r="W480" i="9" s="1"/>
  <c r="U479" i="9" l="1"/>
  <c r="V481" i="9"/>
  <c r="X480" i="9"/>
  <c r="C41" i="11"/>
  <c r="T478" i="9"/>
  <c r="P478" i="9"/>
  <c r="O478" i="9"/>
  <c r="N478" i="9"/>
  <c r="M478" i="9"/>
  <c r="H478" i="9"/>
  <c r="G478" i="9"/>
  <c r="F478" i="9"/>
  <c r="E478" i="9"/>
  <c r="S478" i="9"/>
  <c r="X479" i="9" s="1"/>
  <c r="V478" i="9" l="1"/>
  <c r="U478" i="9"/>
  <c r="W479" i="9"/>
  <c r="T477" i="9"/>
  <c r="P477" i="9"/>
  <c r="O477" i="9"/>
  <c r="N477" i="9"/>
  <c r="M477" i="9"/>
  <c r="H477" i="9"/>
  <c r="G477" i="9"/>
  <c r="F477" i="9"/>
  <c r="E477" i="9"/>
  <c r="U477" i="9" s="1"/>
  <c r="S477" i="9"/>
  <c r="W478" i="9" s="1"/>
  <c r="V477" i="9" l="1"/>
  <c r="X478" i="9"/>
  <c r="P476" i="9"/>
  <c r="O476" i="9"/>
  <c r="L476" i="9"/>
  <c r="N476" i="9" s="1"/>
  <c r="H476" i="9"/>
  <c r="G476" i="9"/>
  <c r="F476" i="9"/>
  <c r="E476" i="9"/>
  <c r="S476" i="9"/>
  <c r="X477" i="9" l="1"/>
  <c r="W477" i="9"/>
  <c r="M476" i="9"/>
  <c r="U476" i="9" s="1"/>
  <c r="T475" i="9" l="1"/>
  <c r="P475" i="9"/>
  <c r="O475" i="9"/>
  <c r="N475" i="9"/>
  <c r="M475" i="9"/>
  <c r="H475" i="9"/>
  <c r="G475" i="9"/>
  <c r="F475" i="9"/>
  <c r="E475" i="9"/>
  <c r="U475" i="9" s="1"/>
  <c r="S475" i="9"/>
  <c r="W476" i="9" l="1"/>
  <c r="X476" i="9"/>
  <c r="V475" i="9"/>
  <c r="T476" i="9"/>
  <c r="T474" i="9"/>
  <c r="P474" i="9"/>
  <c r="O474" i="9"/>
  <c r="N474" i="9"/>
  <c r="M474" i="9"/>
  <c r="H474" i="9"/>
  <c r="G474" i="9"/>
  <c r="F474" i="9"/>
  <c r="E474" i="9"/>
  <c r="S474" i="9"/>
  <c r="X475" i="9" s="1"/>
  <c r="T473" i="9"/>
  <c r="P473" i="9"/>
  <c r="O473" i="9"/>
  <c r="N473" i="9"/>
  <c r="M473" i="9"/>
  <c r="H473" i="9"/>
  <c r="G473" i="9"/>
  <c r="F473" i="9"/>
  <c r="E473" i="9"/>
  <c r="U473" i="9" s="1"/>
  <c r="S473" i="9"/>
  <c r="V474" i="9" l="1"/>
  <c r="U474" i="9"/>
  <c r="V473" i="9"/>
  <c r="W474" i="9"/>
  <c r="X474" i="9"/>
  <c r="W475" i="9"/>
  <c r="V476" i="9"/>
  <c r="T472" i="9"/>
  <c r="P472" i="9"/>
  <c r="O472" i="9"/>
  <c r="N472" i="9"/>
  <c r="M472" i="9"/>
  <c r="H472" i="9"/>
  <c r="G472" i="9"/>
  <c r="F472" i="9"/>
  <c r="E472" i="9"/>
  <c r="S472" i="9"/>
  <c r="P471" i="9"/>
  <c r="O471" i="9"/>
  <c r="L471" i="9"/>
  <c r="M471" i="9" s="1"/>
  <c r="H471" i="9"/>
  <c r="G471" i="9"/>
  <c r="F471" i="9"/>
  <c r="E471" i="9"/>
  <c r="U471" i="9" s="1"/>
  <c r="S471" i="9"/>
  <c r="T470" i="9"/>
  <c r="P470" i="9"/>
  <c r="O470" i="9"/>
  <c r="N470" i="9"/>
  <c r="M470" i="9"/>
  <c r="H470" i="9"/>
  <c r="G470" i="9"/>
  <c r="F470" i="9"/>
  <c r="E470" i="9"/>
  <c r="U470" i="9" s="1"/>
  <c r="S470" i="9"/>
  <c r="T469" i="9"/>
  <c r="P469" i="9"/>
  <c r="O469" i="9"/>
  <c r="N469" i="9"/>
  <c r="M469" i="9"/>
  <c r="H469" i="9"/>
  <c r="G469" i="9"/>
  <c r="F469" i="9"/>
  <c r="E469" i="9"/>
  <c r="U469" i="9" s="1"/>
  <c r="S469" i="9"/>
  <c r="P446" i="9"/>
  <c r="O446" i="9"/>
  <c r="L446" i="9"/>
  <c r="M446" i="9" s="1"/>
  <c r="C40" i="11"/>
  <c r="T468" i="9"/>
  <c r="P468" i="9"/>
  <c r="O468" i="9"/>
  <c r="N468" i="9"/>
  <c r="M468" i="9"/>
  <c r="H468" i="9"/>
  <c r="G468" i="9"/>
  <c r="F468" i="9"/>
  <c r="E468" i="9"/>
  <c r="U468" i="9" s="1"/>
  <c r="S468" i="9"/>
  <c r="T467" i="9"/>
  <c r="P467" i="9"/>
  <c r="O467" i="9"/>
  <c r="N467" i="9"/>
  <c r="M467" i="9"/>
  <c r="H467" i="9"/>
  <c r="G467" i="9"/>
  <c r="F467" i="9"/>
  <c r="E467" i="9"/>
  <c r="U467" i="9" s="1"/>
  <c r="S467" i="9"/>
  <c r="V472" i="9" l="1"/>
  <c r="U472" i="9"/>
  <c r="W472" i="9"/>
  <c r="X471" i="9"/>
  <c r="X472" i="9"/>
  <c r="W471" i="9"/>
  <c r="X470" i="9"/>
  <c r="V470" i="9"/>
  <c r="W470" i="9"/>
  <c r="V467" i="9"/>
  <c r="T471" i="9"/>
  <c r="V471" i="9" s="1"/>
  <c r="X473" i="9"/>
  <c r="W473" i="9"/>
  <c r="N471" i="9"/>
  <c r="W468" i="9"/>
  <c r="V468" i="9"/>
  <c r="X469" i="9"/>
  <c r="X468" i="9"/>
  <c r="V469" i="9"/>
  <c r="W469" i="9"/>
  <c r="N446" i="9"/>
  <c r="P466" i="9"/>
  <c r="O466" i="9"/>
  <c r="L466" i="9"/>
  <c r="N466" i="9" s="1"/>
  <c r="H466" i="9"/>
  <c r="G466" i="9"/>
  <c r="F466" i="9"/>
  <c r="E466" i="9"/>
  <c r="S466" i="9"/>
  <c r="W467" i="9" s="1"/>
  <c r="H465" i="9"/>
  <c r="G465" i="9"/>
  <c r="F465" i="9"/>
  <c r="E465" i="9"/>
  <c r="P465" i="9"/>
  <c r="O465" i="9"/>
  <c r="N465" i="9"/>
  <c r="M465" i="9"/>
  <c r="T465" i="9"/>
  <c r="S465" i="9"/>
  <c r="T464" i="9"/>
  <c r="P464" i="9"/>
  <c r="O464" i="9"/>
  <c r="N464" i="9"/>
  <c r="M464" i="9"/>
  <c r="H464" i="9"/>
  <c r="G464" i="9"/>
  <c r="F464" i="9"/>
  <c r="E464" i="9"/>
  <c r="U464" i="9" s="1"/>
  <c r="S464" i="9"/>
  <c r="T463" i="9"/>
  <c r="P463" i="9"/>
  <c r="O463" i="9"/>
  <c r="N463" i="9"/>
  <c r="M463" i="9"/>
  <c r="H463" i="9"/>
  <c r="G463" i="9"/>
  <c r="F463" i="9"/>
  <c r="E463" i="9"/>
  <c r="U463" i="9" s="1"/>
  <c r="S463" i="9"/>
  <c r="T462" i="9"/>
  <c r="P462" i="9"/>
  <c r="O462" i="9"/>
  <c r="N462" i="9"/>
  <c r="M462" i="9"/>
  <c r="H462" i="9"/>
  <c r="G462" i="9"/>
  <c r="F462" i="9"/>
  <c r="E462" i="9"/>
  <c r="U462" i="9" s="1"/>
  <c r="S462" i="9"/>
  <c r="C39" i="11"/>
  <c r="P461" i="9"/>
  <c r="O461" i="9"/>
  <c r="L461" i="9"/>
  <c r="N461" i="9" s="1"/>
  <c r="H461" i="9"/>
  <c r="G461" i="9"/>
  <c r="F461" i="9"/>
  <c r="E461" i="9"/>
  <c r="S461" i="9"/>
  <c r="T460" i="9"/>
  <c r="P460" i="9"/>
  <c r="O460" i="9"/>
  <c r="N460" i="9"/>
  <c r="M460" i="9"/>
  <c r="H460" i="9"/>
  <c r="G460" i="9"/>
  <c r="F460" i="9"/>
  <c r="E460" i="9"/>
  <c r="S460" i="9"/>
  <c r="T459" i="9"/>
  <c r="P459" i="9"/>
  <c r="O459" i="9"/>
  <c r="N459" i="9"/>
  <c r="M459" i="9"/>
  <c r="H459" i="9"/>
  <c r="G459" i="9"/>
  <c r="F459" i="9"/>
  <c r="E459" i="9"/>
  <c r="S459" i="9"/>
  <c r="T458" i="9"/>
  <c r="P458" i="9"/>
  <c r="O458" i="9"/>
  <c r="N458" i="9"/>
  <c r="M458" i="9"/>
  <c r="H458" i="9"/>
  <c r="G458" i="9"/>
  <c r="F458" i="9"/>
  <c r="E458" i="9"/>
  <c r="U458" i="9" s="1"/>
  <c r="S458" i="9"/>
  <c r="U459" i="9" l="1"/>
  <c r="U465" i="9"/>
  <c r="U460" i="9"/>
  <c r="X466" i="9"/>
  <c r="X459" i="9"/>
  <c r="W464" i="9"/>
  <c r="X461" i="9"/>
  <c r="V460" i="9"/>
  <c r="X463" i="9"/>
  <c r="W466" i="9"/>
  <c r="V459" i="9"/>
  <c r="W460" i="9"/>
  <c r="V458" i="9"/>
  <c r="W462" i="9"/>
  <c r="V464" i="9"/>
  <c r="X464" i="9"/>
  <c r="W459" i="9"/>
  <c r="W461" i="9"/>
  <c r="V462" i="9"/>
  <c r="V463" i="9"/>
  <c r="W463" i="9"/>
  <c r="X465" i="9"/>
  <c r="X460" i="9"/>
  <c r="X462" i="9"/>
  <c r="V465" i="9"/>
  <c r="W465" i="9"/>
  <c r="X467" i="9"/>
  <c r="T466" i="9"/>
  <c r="V466" i="9" s="1"/>
  <c r="T461" i="9"/>
  <c r="M466" i="9"/>
  <c r="U466" i="9" s="1"/>
  <c r="M461" i="9"/>
  <c r="U461" i="9" s="1"/>
  <c r="T457" i="9"/>
  <c r="P457" i="9"/>
  <c r="O457" i="9"/>
  <c r="N457" i="9"/>
  <c r="M457" i="9"/>
  <c r="H457" i="9"/>
  <c r="G457" i="9"/>
  <c r="F457" i="9"/>
  <c r="E457" i="9"/>
  <c r="S457" i="9"/>
  <c r="W458" i="9" s="1"/>
  <c r="P456" i="9"/>
  <c r="O456" i="9"/>
  <c r="L456" i="9"/>
  <c r="N456" i="9" s="1"/>
  <c r="H456" i="9"/>
  <c r="G456" i="9"/>
  <c r="F456" i="9"/>
  <c r="E456" i="9"/>
  <c r="S456" i="9"/>
  <c r="T455" i="9"/>
  <c r="P455" i="9"/>
  <c r="O455" i="9"/>
  <c r="N455" i="9"/>
  <c r="M455" i="9"/>
  <c r="H455" i="9"/>
  <c r="G455" i="9"/>
  <c r="F455" i="9"/>
  <c r="E455" i="9"/>
  <c r="S455" i="9"/>
  <c r="T454" i="9"/>
  <c r="P454" i="9"/>
  <c r="O454" i="9"/>
  <c r="N454" i="9"/>
  <c r="M454" i="9"/>
  <c r="H454" i="9"/>
  <c r="G454" i="9"/>
  <c r="F454" i="9"/>
  <c r="E454" i="9"/>
  <c r="U454" i="9" s="1"/>
  <c r="S454" i="9"/>
  <c r="T453" i="9"/>
  <c r="S453" i="9"/>
  <c r="P453" i="9"/>
  <c r="O453" i="9"/>
  <c r="N453" i="9"/>
  <c r="M453" i="9"/>
  <c r="H453" i="9"/>
  <c r="G453" i="9"/>
  <c r="F453" i="9"/>
  <c r="E453" i="9"/>
  <c r="U453" i="9" s="1"/>
  <c r="T452" i="9"/>
  <c r="P452" i="9"/>
  <c r="O452" i="9"/>
  <c r="N452" i="9"/>
  <c r="M452" i="9"/>
  <c r="H452" i="9"/>
  <c r="G452" i="9"/>
  <c r="F452" i="9"/>
  <c r="E452" i="9"/>
  <c r="S452" i="9"/>
  <c r="T449" i="9"/>
  <c r="S449" i="9"/>
  <c r="P449" i="9"/>
  <c r="O449" i="9"/>
  <c r="N449" i="9"/>
  <c r="M449" i="9"/>
  <c r="H449" i="9"/>
  <c r="G449" i="9"/>
  <c r="F449" i="9"/>
  <c r="E449" i="9"/>
  <c r="M450" i="9"/>
  <c r="N450" i="9"/>
  <c r="O450" i="9"/>
  <c r="P450" i="9"/>
  <c r="S450" i="9"/>
  <c r="T450" i="9"/>
  <c r="T451" i="9" s="1"/>
  <c r="S451" i="9"/>
  <c r="L451" i="9"/>
  <c r="N451" i="9" s="1"/>
  <c r="O451" i="9"/>
  <c r="P451" i="9"/>
  <c r="E450" i="9"/>
  <c r="F450" i="9"/>
  <c r="G450" i="9"/>
  <c r="H450" i="9"/>
  <c r="E451" i="9"/>
  <c r="F451" i="9"/>
  <c r="G451" i="9"/>
  <c r="H451" i="9"/>
  <c r="T448" i="9"/>
  <c r="P448" i="9"/>
  <c r="O448" i="9"/>
  <c r="N448" i="9"/>
  <c r="M448" i="9"/>
  <c r="H448" i="9"/>
  <c r="G448" i="9"/>
  <c r="F448" i="9"/>
  <c r="E448" i="9"/>
  <c r="U448" i="9" s="1"/>
  <c r="S448" i="9"/>
  <c r="T447" i="9"/>
  <c r="P447" i="9"/>
  <c r="O447" i="9"/>
  <c r="N447" i="9"/>
  <c r="M447" i="9"/>
  <c r="H447" i="9"/>
  <c r="G447" i="9"/>
  <c r="F447" i="9"/>
  <c r="E447" i="9"/>
  <c r="S447" i="9"/>
  <c r="H446" i="9"/>
  <c r="G446" i="9"/>
  <c r="F446" i="9"/>
  <c r="E446" i="9"/>
  <c r="U446" i="9" s="1"/>
  <c r="S446" i="9"/>
  <c r="T445" i="9"/>
  <c r="T446" i="9" s="1"/>
  <c r="P445" i="9"/>
  <c r="O445" i="9"/>
  <c r="N445" i="9"/>
  <c r="M445" i="9"/>
  <c r="H445" i="9"/>
  <c r="G445" i="9"/>
  <c r="F445" i="9"/>
  <c r="E445" i="9"/>
  <c r="U445" i="9" s="1"/>
  <c r="S445" i="9"/>
  <c r="C38" i="11"/>
  <c r="T444" i="9"/>
  <c r="P444" i="9"/>
  <c r="O444" i="9"/>
  <c r="N444" i="9"/>
  <c r="M444" i="9"/>
  <c r="H444" i="9"/>
  <c r="G444" i="9"/>
  <c r="F444" i="9"/>
  <c r="E444" i="9"/>
  <c r="U444" i="9" s="1"/>
  <c r="S444" i="9"/>
  <c r="T443" i="9"/>
  <c r="P443" i="9"/>
  <c r="O443" i="9"/>
  <c r="N443" i="9"/>
  <c r="M443" i="9"/>
  <c r="H443" i="9"/>
  <c r="G443" i="9"/>
  <c r="F443" i="9"/>
  <c r="E443" i="9"/>
  <c r="S443" i="9"/>
  <c r="T442" i="9"/>
  <c r="P442" i="9"/>
  <c r="O442" i="9"/>
  <c r="N442" i="9"/>
  <c r="M442" i="9"/>
  <c r="H442" i="9"/>
  <c r="G442" i="9"/>
  <c r="F442" i="9"/>
  <c r="E442" i="9"/>
  <c r="S442" i="9"/>
  <c r="P441" i="9"/>
  <c r="O441" i="9"/>
  <c r="L441" i="9"/>
  <c r="N441" i="9" s="1"/>
  <c r="H441" i="9"/>
  <c r="G441" i="9"/>
  <c r="F441" i="9"/>
  <c r="E441" i="9"/>
  <c r="S441" i="9"/>
  <c r="AB26" i="9" l="1"/>
  <c r="U455" i="9"/>
  <c r="U447" i="9"/>
  <c r="U452" i="9"/>
  <c r="U457" i="9"/>
  <c r="U443" i="9"/>
  <c r="U449" i="9"/>
  <c r="U450" i="9"/>
  <c r="U442" i="9"/>
  <c r="X457" i="9"/>
  <c r="X455" i="9"/>
  <c r="X456" i="9"/>
  <c r="V455" i="9"/>
  <c r="W456" i="9"/>
  <c r="M451" i="9"/>
  <c r="U451" i="9" s="1"/>
  <c r="V454" i="9"/>
  <c r="X453" i="9"/>
  <c r="W452" i="9"/>
  <c r="V447" i="9"/>
  <c r="V452" i="9"/>
  <c r="V442" i="9"/>
  <c r="W455" i="9"/>
  <c r="V457" i="9"/>
  <c r="X458" i="9"/>
  <c r="X452" i="9"/>
  <c r="W457" i="9"/>
  <c r="W447" i="9"/>
  <c r="X449" i="9"/>
  <c r="W446" i="9"/>
  <c r="X446" i="9"/>
  <c r="V446" i="9"/>
  <c r="W449" i="9"/>
  <c r="W454" i="9"/>
  <c r="X454" i="9"/>
  <c r="W442" i="9"/>
  <c r="V461" i="9"/>
  <c r="V444" i="9"/>
  <c r="M456" i="9"/>
  <c r="U456" i="9" s="1"/>
  <c r="T456" i="9"/>
  <c r="V456" i="9" s="1"/>
  <c r="V450" i="9"/>
  <c r="V453" i="9"/>
  <c r="W453" i="9"/>
  <c r="V449" i="9"/>
  <c r="W450" i="9"/>
  <c r="V451" i="9"/>
  <c r="X451" i="9"/>
  <c r="X450" i="9"/>
  <c r="W451" i="9"/>
  <c r="W443" i="9"/>
  <c r="AB25" i="9" s="1"/>
  <c r="W448" i="9"/>
  <c r="X444" i="9"/>
  <c r="W445" i="9"/>
  <c r="W444" i="9"/>
  <c r="X447" i="9"/>
  <c r="X445" i="9"/>
  <c r="X448" i="9"/>
  <c r="X442" i="9"/>
  <c r="X443" i="9"/>
  <c r="V445" i="9"/>
  <c r="V448" i="9"/>
  <c r="V443" i="9"/>
  <c r="M441" i="9"/>
  <c r="U441" i="9" s="1"/>
  <c r="S440" i="9"/>
  <c r="T440" i="9"/>
  <c r="P440" i="9"/>
  <c r="O440" i="9"/>
  <c r="N440" i="9"/>
  <c r="M440" i="9"/>
  <c r="H440" i="9"/>
  <c r="G440" i="9"/>
  <c r="F440" i="9"/>
  <c r="E440" i="9"/>
  <c r="U440" i="9" s="1"/>
  <c r="S439" i="9"/>
  <c r="T439" i="9"/>
  <c r="P439" i="9"/>
  <c r="O439" i="9"/>
  <c r="N439" i="9"/>
  <c r="M439" i="9"/>
  <c r="H439" i="9"/>
  <c r="G439" i="9"/>
  <c r="F439" i="9"/>
  <c r="E439" i="9"/>
  <c r="U439" i="9" s="1"/>
  <c r="T438" i="9"/>
  <c r="P438" i="9"/>
  <c r="O438" i="9"/>
  <c r="N438" i="9"/>
  <c r="M438" i="9"/>
  <c r="H438" i="9"/>
  <c r="G438" i="9"/>
  <c r="F438" i="9"/>
  <c r="E438" i="9"/>
  <c r="S438" i="9"/>
  <c r="T437" i="9"/>
  <c r="P437" i="9"/>
  <c r="O437" i="9"/>
  <c r="N437" i="9"/>
  <c r="M437" i="9"/>
  <c r="H437" i="9"/>
  <c r="G437" i="9"/>
  <c r="F437" i="9"/>
  <c r="E437" i="9"/>
  <c r="S437" i="9"/>
  <c r="P436" i="9"/>
  <c r="O436" i="9"/>
  <c r="L436" i="9"/>
  <c r="N436" i="9" s="1"/>
  <c r="H436" i="9"/>
  <c r="G436" i="9"/>
  <c r="F436" i="9"/>
  <c r="E436" i="9"/>
  <c r="S436" i="9"/>
  <c r="T435" i="9"/>
  <c r="P435" i="9"/>
  <c r="O435" i="9"/>
  <c r="N435" i="9"/>
  <c r="M435" i="9"/>
  <c r="H435" i="9"/>
  <c r="G435" i="9"/>
  <c r="F435" i="9"/>
  <c r="E435" i="9"/>
  <c r="U435" i="9" s="1"/>
  <c r="S435" i="9"/>
  <c r="T434" i="9"/>
  <c r="P434" i="9"/>
  <c r="O434" i="9"/>
  <c r="N434" i="9"/>
  <c r="M434" i="9"/>
  <c r="H434" i="9"/>
  <c r="G434" i="9"/>
  <c r="F434" i="9"/>
  <c r="E434" i="9"/>
  <c r="U434" i="9" s="1"/>
  <c r="S434" i="9"/>
  <c r="T433" i="9"/>
  <c r="P433" i="9"/>
  <c r="O433" i="9"/>
  <c r="N433" i="9"/>
  <c r="M433" i="9"/>
  <c r="H433" i="9"/>
  <c r="G433" i="9"/>
  <c r="F433" i="9"/>
  <c r="E433" i="9"/>
  <c r="S433" i="9"/>
  <c r="U433" i="9" l="1"/>
  <c r="U438" i="9"/>
  <c r="U437" i="9"/>
  <c r="W436" i="9"/>
  <c r="V439" i="9"/>
  <c r="V435" i="9"/>
  <c r="X437" i="9"/>
  <c r="X435" i="9"/>
  <c r="V433" i="9"/>
  <c r="V440" i="9"/>
  <c r="T441" i="9"/>
  <c r="W435" i="9"/>
  <c r="X438" i="9"/>
  <c r="X436" i="9"/>
  <c r="W439" i="9"/>
  <c r="X441" i="9"/>
  <c r="W441" i="9"/>
  <c r="X440" i="9"/>
  <c r="W434" i="9"/>
  <c r="V438" i="9"/>
  <c r="V437" i="9"/>
  <c r="W437" i="9"/>
  <c r="W440" i="9"/>
  <c r="V434" i="9"/>
  <c r="T436" i="9"/>
  <c r="V436" i="9" s="1"/>
  <c r="W438" i="9"/>
  <c r="X439" i="9"/>
  <c r="X434" i="9"/>
  <c r="M436" i="9"/>
  <c r="U436" i="9" s="1"/>
  <c r="T432" i="9"/>
  <c r="P432" i="9"/>
  <c r="O432" i="9"/>
  <c r="N432" i="9"/>
  <c r="M432" i="9"/>
  <c r="H432" i="9"/>
  <c r="G432" i="9"/>
  <c r="F432" i="9"/>
  <c r="E432" i="9"/>
  <c r="S432" i="9"/>
  <c r="W433" i="9" s="1"/>
  <c r="P431" i="9"/>
  <c r="O431" i="9"/>
  <c r="L431" i="9"/>
  <c r="N431" i="9" s="1"/>
  <c r="H431" i="9"/>
  <c r="G431" i="9"/>
  <c r="F431" i="9"/>
  <c r="E431" i="9"/>
  <c r="S431" i="9"/>
  <c r="T430" i="9"/>
  <c r="P430" i="9"/>
  <c r="O430" i="9"/>
  <c r="N430" i="9"/>
  <c r="M430" i="9"/>
  <c r="H430" i="9"/>
  <c r="G430" i="9"/>
  <c r="F430" i="9"/>
  <c r="E430" i="9"/>
  <c r="S430" i="9"/>
  <c r="T429" i="9"/>
  <c r="P429" i="9"/>
  <c r="O429" i="9"/>
  <c r="N429" i="9"/>
  <c r="M429" i="9"/>
  <c r="H429" i="9"/>
  <c r="G429" i="9"/>
  <c r="F429" i="9"/>
  <c r="E429" i="9"/>
  <c r="U429" i="9" s="1"/>
  <c r="S429" i="9"/>
  <c r="T428" i="9"/>
  <c r="P428" i="9"/>
  <c r="O428" i="9"/>
  <c r="N428" i="9"/>
  <c r="M428" i="9"/>
  <c r="H428" i="9"/>
  <c r="G428" i="9"/>
  <c r="F428" i="9"/>
  <c r="E428" i="9"/>
  <c r="S428" i="9"/>
  <c r="U428" i="9" l="1"/>
  <c r="W431" i="9"/>
  <c r="W430" i="9"/>
  <c r="X431" i="9"/>
  <c r="V430" i="9"/>
  <c r="W432" i="9"/>
  <c r="V429" i="9"/>
  <c r="X430" i="9"/>
  <c r="U432" i="9"/>
  <c r="U430" i="9"/>
  <c r="V441" i="9"/>
  <c r="W429" i="9"/>
  <c r="V432" i="9"/>
  <c r="X432" i="9"/>
  <c r="V428" i="9"/>
  <c r="X429" i="9"/>
  <c r="T431" i="9"/>
  <c r="V431" i="9" s="1"/>
  <c r="X433" i="9"/>
  <c r="M431" i="9"/>
  <c r="U431" i="9" s="1"/>
  <c r="T427" i="9"/>
  <c r="P427" i="9"/>
  <c r="O427" i="9"/>
  <c r="N427" i="9"/>
  <c r="M427" i="9"/>
  <c r="H427" i="9"/>
  <c r="G427" i="9"/>
  <c r="F427" i="9"/>
  <c r="E427" i="9"/>
  <c r="S427" i="9"/>
  <c r="W428" i="9" s="1"/>
  <c r="P426" i="9"/>
  <c r="O426" i="9"/>
  <c r="L426" i="9"/>
  <c r="N426" i="9" s="1"/>
  <c r="H426" i="9"/>
  <c r="G426" i="9"/>
  <c r="F426" i="9"/>
  <c r="E426" i="9"/>
  <c r="H425" i="9"/>
  <c r="G425" i="9"/>
  <c r="F425" i="9"/>
  <c r="E425" i="9"/>
  <c r="S426" i="9"/>
  <c r="T425" i="9"/>
  <c r="T426" i="9" s="1"/>
  <c r="S425" i="9"/>
  <c r="P425" i="9"/>
  <c r="O425" i="9"/>
  <c r="N425" i="9"/>
  <c r="M425" i="9"/>
  <c r="T424" i="9"/>
  <c r="S424" i="9"/>
  <c r="P424" i="9"/>
  <c r="O424" i="9"/>
  <c r="N424" i="9"/>
  <c r="M424" i="9"/>
  <c r="H424" i="9"/>
  <c r="G424" i="9"/>
  <c r="F424" i="9"/>
  <c r="E424" i="9"/>
  <c r="T423" i="9"/>
  <c r="M423" i="9"/>
  <c r="N423" i="9"/>
  <c r="O423" i="9"/>
  <c r="P423" i="9"/>
  <c r="H423" i="9"/>
  <c r="G423" i="9"/>
  <c r="F423" i="9"/>
  <c r="E423" i="9"/>
  <c r="S423" i="9"/>
  <c r="T422" i="9"/>
  <c r="P422" i="9"/>
  <c r="O422" i="9"/>
  <c r="N422" i="9"/>
  <c r="M422" i="9"/>
  <c r="H422" i="9"/>
  <c r="G422" i="9"/>
  <c r="F422" i="9"/>
  <c r="E422" i="9"/>
  <c r="S422" i="9"/>
  <c r="P421" i="9"/>
  <c r="O421" i="9"/>
  <c r="L421" i="9"/>
  <c r="N421" i="9" s="1"/>
  <c r="H421" i="9"/>
  <c r="G421" i="9"/>
  <c r="F421" i="9"/>
  <c r="E421" i="9"/>
  <c r="S421" i="9"/>
  <c r="T420" i="9"/>
  <c r="T421" i="9" s="1"/>
  <c r="P420" i="9"/>
  <c r="O420" i="9"/>
  <c r="N420" i="9"/>
  <c r="M420" i="9"/>
  <c r="H420" i="9"/>
  <c r="G420" i="9"/>
  <c r="F420" i="9"/>
  <c r="E420" i="9"/>
  <c r="S420" i="9"/>
  <c r="T419" i="9"/>
  <c r="P419" i="9"/>
  <c r="O419" i="9"/>
  <c r="N419" i="9"/>
  <c r="M419" i="9"/>
  <c r="H419" i="9"/>
  <c r="G419" i="9"/>
  <c r="F419" i="9"/>
  <c r="E419" i="9"/>
  <c r="S419" i="9"/>
  <c r="T418" i="9"/>
  <c r="P418" i="9"/>
  <c r="O418" i="9"/>
  <c r="N418" i="9"/>
  <c r="M418" i="9"/>
  <c r="H418" i="9"/>
  <c r="G418" i="9"/>
  <c r="F418" i="9"/>
  <c r="E418" i="9"/>
  <c r="S418" i="9"/>
  <c r="T417" i="9"/>
  <c r="P417" i="9"/>
  <c r="O417" i="9"/>
  <c r="N417" i="9"/>
  <c r="M417" i="9"/>
  <c r="H417" i="9"/>
  <c r="G417" i="9"/>
  <c r="F417" i="9"/>
  <c r="E417" i="9"/>
  <c r="S417" i="9"/>
  <c r="P416" i="9"/>
  <c r="O416" i="9"/>
  <c r="L416" i="9"/>
  <c r="N416" i="9" s="1"/>
  <c r="H416" i="9"/>
  <c r="G416" i="9"/>
  <c r="F416" i="9"/>
  <c r="E416" i="9"/>
  <c r="S416" i="9"/>
  <c r="T415" i="9"/>
  <c r="T416" i="9" s="1"/>
  <c r="P415" i="9"/>
  <c r="O415" i="9"/>
  <c r="N415" i="9"/>
  <c r="M415" i="9"/>
  <c r="H415" i="9"/>
  <c r="G415" i="9"/>
  <c r="F415" i="9"/>
  <c r="E415" i="9"/>
  <c r="S415" i="9"/>
  <c r="X5" i="7"/>
  <c r="T6" i="7"/>
  <c r="T414" i="9"/>
  <c r="P414" i="9"/>
  <c r="O414" i="9"/>
  <c r="N414" i="9"/>
  <c r="M414" i="9"/>
  <c r="H414" i="9"/>
  <c r="G414" i="9"/>
  <c r="F414" i="9"/>
  <c r="E414" i="9"/>
  <c r="S414" i="9"/>
  <c r="C37" i="11"/>
  <c r="P413" i="9"/>
  <c r="O413" i="9"/>
  <c r="N413" i="9"/>
  <c r="M413" i="9"/>
  <c r="T413" i="9"/>
  <c r="H413" i="9"/>
  <c r="G413" i="9"/>
  <c r="F413" i="9"/>
  <c r="E413" i="9"/>
  <c r="S413" i="9"/>
  <c r="T412" i="9"/>
  <c r="P412" i="9"/>
  <c r="O412" i="9"/>
  <c r="N412" i="9"/>
  <c r="M412" i="9"/>
  <c r="H412" i="9"/>
  <c r="G412" i="9"/>
  <c r="F412" i="9"/>
  <c r="E412" i="9"/>
  <c r="S412" i="9"/>
  <c r="H411" i="9"/>
  <c r="G411" i="9"/>
  <c r="F411" i="9"/>
  <c r="E411" i="9"/>
  <c r="P411" i="9"/>
  <c r="O411" i="9"/>
  <c r="L411" i="9"/>
  <c r="N411" i="9" s="1"/>
  <c r="S411" i="9"/>
  <c r="T410" i="9"/>
  <c r="T411" i="9" s="1"/>
  <c r="P410" i="9"/>
  <c r="O410" i="9"/>
  <c r="N410" i="9"/>
  <c r="M410" i="9"/>
  <c r="H410" i="9"/>
  <c r="G410" i="9"/>
  <c r="F410" i="9"/>
  <c r="E410" i="9"/>
  <c r="S410" i="9"/>
  <c r="T409" i="9"/>
  <c r="P409" i="9"/>
  <c r="O409" i="9"/>
  <c r="N409" i="9"/>
  <c r="M409" i="9"/>
  <c r="H409" i="9"/>
  <c r="G409" i="9"/>
  <c r="F409" i="9"/>
  <c r="E409" i="9"/>
  <c r="S409" i="9"/>
  <c r="T408" i="9"/>
  <c r="P408" i="9"/>
  <c r="O408" i="9"/>
  <c r="N408" i="9"/>
  <c r="M408" i="9"/>
  <c r="H408" i="9"/>
  <c r="G408" i="9"/>
  <c r="F408" i="9"/>
  <c r="E408" i="9"/>
  <c r="S408" i="9"/>
  <c r="T407" i="9"/>
  <c r="P407" i="9"/>
  <c r="O407" i="9"/>
  <c r="N407" i="9"/>
  <c r="M407" i="9"/>
  <c r="H407" i="9"/>
  <c r="G407" i="9"/>
  <c r="F407" i="9"/>
  <c r="E407" i="9"/>
  <c r="S407" i="9"/>
  <c r="C406" i="9"/>
  <c r="D406" i="9"/>
  <c r="E406" i="9" s="1"/>
  <c r="G406" i="9"/>
  <c r="H406" i="9"/>
  <c r="P406" i="9"/>
  <c r="O406" i="9"/>
  <c r="L406" i="9"/>
  <c r="N406" i="9" s="1"/>
  <c r="S406" i="9"/>
  <c r="T405" i="9"/>
  <c r="T406" i="9" s="1"/>
  <c r="P405" i="9"/>
  <c r="O405" i="9"/>
  <c r="N405" i="9"/>
  <c r="M405" i="9"/>
  <c r="H405" i="9"/>
  <c r="G405" i="9"/>
  <c r="F405" i="9"/>
  <c r="E405" i="9"/>
  <c r="S405" i="9"/>
  <c r="T404" i="9"/>
  <c r="P404" i="9"/>
  <c r="O404" i="9"/>
  <c r="N404" i="9"/>
  <c r="M404" i="9"/>
  <c r="H404" i="9"/>
  <c r="G404" i="9"/>
  <c r="F404" i="9"/>
  <c r="E404" i="9"/>
  <c r="S404" i="9"/>
  <c r="T403" i="9"/>
  <c r="P403" i="9"/>
  <c r="O403" i="9"/>
  <c r="N403" i="9"/>
  <c r="M403" i="9"/>
  <c r="H403" i="9"/>
  <c r="G403" i="9"/>
  <c r="F403" i="9"/>
  <c r="E403" i="9"/>
  <c r="S403" i="9"/>
  <c r="T402" i="9"/>
  <c r="P402" i="9"/>
  <c r="O402" i="9"/>
  <c r="N402" i="9"/>
  <c r="M402" i="9"/>
  <c r="H402" i="9"/>
  <c r="G402" i="9"/>
  <c r="F402" i="9"/>
  <c r="E402" i="9"/>
  <c r="S402" i="9"/>
  <c r="H401" i="9"/>
  <c r="G401" i="9"/>
  <c r="D401" i="9"/>
  <c r="F401" i="9" s="1"/>
  <c r="C401" i="9"/>
  <c r="P401" i="9"/>
  <c r="O401" i="9"/>
  <c r="N401" i="9"/>
  <c r="M401" i="9"/>
  <c r="S401" i="9"/>
  <c r="T400" i="9"/>
  <c r="P400" i="9"/>
  <c r="O400" i="9"/>
  <c r="N400" i="9"/>
  <c r="M400" i="9"/>
  <c r="H400" i="9"/>
  <c r="G400" i="9"/>
  <c r="F400" i="9"/>
  <c r="E400" i="9"/>
  <c r="S400" i="9"/>
  <c r="T399" i="9"/>
  <c r="P399" i="9"/>
  <c r="O399" i="9"/>
  <c r="N399" i="9"/>
  <c r="M399" i="9"/>
  <c r="H399" i="9"/>
  <c r="G399" i="9"/>
  <c r="F399" i="9"/>
  <c r="E399" i="9"/>
  <c r="S399" i="9"/>
  <c r="T398" i="9"/>
  <c r="P398" i="9"/>
  <c r="O398" i="9"/>
  <c r="N398" i="9"/>
  <c r="M398" i="9"/>
  <c r="H398" i="9"/>
  <c r="G398" i="9"/>
  <c r="F398" i="9"/>
  <c r="E398" i="9"/>
  <c r="S398" i="9"/>
  <c r="S397" i="9"/>
  <c r="P397" i="9"/>
  <c r="O397" i="9"/>
  <c r="N397" i="9"/>
  <c r="M397" i="9"/>
  <c r="H397" i="9"/>
  <c r="G397" i="9"/>
  <c r="D397" i="9"/>
  <c r="F397" i="9" s="1"/>
  <c r="C397" i="9"/>
  <c r="T396" i="9"/>
  <c r="P396" i="9"/>
  <c r="O396" i="9"/>
  <c r="N396" i="9"/>
  <c r="M396" i="9"/>
  <c r="H396" i="9"/>
  <c r="G396" i="9"/>
  <c r="F396" i="9"/>
  <c r="E396" i="9"/>
  <c r="S396" i="9"/>
  <c r="T395" i="9"/>
  <c r="P395" i="9"/>
  <c r="O395" i="9"/>
  <c r="N395" i="9"/>
  <c r="M395" i="9"/>
  <c r="H395" i="9"/>
  <c r="G395" i="9"/>
  <c r="F395" i="9"/>
  <c r="E395" i="9"/>
  <c r="S395" i="9"/>
  <c r="C36" i="11"/>
  <c r="T394" i="9"/>
  <c r="P394" i="9"/>
  <c r="O394" i="9"/>
  <c r="N394" i="9"/>
  <c r="M394" i="9"/>
  <c r="H394" i="9"/>
  <c r="G394" i="9"/>
  <c r="F394" i="9"/>
  <c r="E394" i="9"/>
  <c r="S394" i="9"/>
  <c r="T393" i="9"/>
  <c r="P393" i="9"/>
  <c r="O393" i="9"/>
  <c r="N393" i="9"/>
  <c r="M393" i="9"/>
  <c r="H393" i="9"/>
  <c r="G393" i="9"/>
  <c r="F393" i="9"/>
  <c r="E393" i="9"/>
  <c r="S393" i="9"/>
  <c r="P392" i="9"/>
  <c r="O392" i="9"/>
  <c r="N392" i="9"/>
  <c r="M392" i="9"/>
  <c r="H392" i="9"/>
  <c r="G392" i="9"/>
  <c r="D392" i="9"/>
  <c r="F392" i="9" s="1"/>
  <c r="C392" i="9"/>
  <c r="S392" i="9"/>
  <c r="T391" i="9"/>
  <c r="P391" i="9"/>
  <c r="O391" i="9"/>
  <c r="N391" i="9"/>
  <c r="M391" i="9"/>
  <c r="H391" i="9"/>
  <c r="G391" i="9"/>
  <c r="F391" i="9"/>
  <c r="E391" i="9"/>
  <c r="S391" i="9"/>
  <c r="C35" i="11"/>
  <c r="T390" i="9"/>
  <c r="P390" i="9"/>
  <c r="O390" i="9"/>
  <c r="N390" i="9"/>
  <c r="M390" i="9"/>
  <c r="H390" i="9"/>
  <c r="G390" i="9"/>
  <c r="F390" i="9"/>
  <c r="E390" i="9"/>
  <c r="S390" i="9"/>
  <c r="T389" i="9"/>
  <c r="P389" i="9"/>
  <c r="O389" i="9"/>
  <c r="N389" i="9"/>
  <c r="M389" i="9"/>
  <c r="H389" i="9"/>
  <c r="G389" i="9"/>
  <c r="F389" i="9"/>
  <c r="E389" i="9"/>
  <c r="S389" i="9"/>
  <c r="P388" i="9"/>
  <c r="O388" i="9"/>
  <c r="L388" i="9"/>
  <c r="N388" i="9" s="1"/>
  <c r="H388" i="9"/>
  <c r="G388" i="9"/>
  <c r="F388" i="9"/>
  <c r="E388" i="9"/>
  <c r="S388" i="9"/>
  <c r="P387" i="9"/>
  <c r="O387" i="9"/>
  <c r="N387" i="9"/>
  <c r="M387" i="9"/>
  <c r="S387" i="9"/>
  <c r="H387" i="9"/>
  <c r="G387" i="9"/>
  <c r="D387" i="9"/>
  <c r="F387" i="9" s="1"/>
  <c r="C387" i="9"/>
  <c r="T386" i="9"/>
  <c r="P386" i="9"/>
  <c r="O386" i="9"/>
  <c r="N386" i="9"/>
  <c r="M386" i="9"/>
  <c r="H386" i="9"/>
  <c r="G386" i="9"/>
  <c r="F386" i="9"/>
  <c r="E386" i="9"/>
  <c r="S386" i="9"/>
  <c r="T385" i="9"/>
  <c r="P385" i="9"/>
  <c r="O385" i="9"/>
  <c r="N385" i="9"/>
  <c r="M385" i="9"/>
  <c r="H385" i="9"/>
  <c r="G385" i="9"/>
  <c r="F385" i="9"/>
  <c r="E385" i="9"/>
  <c r="S385" i="9"/>
  <c r="T384" i="9"/>
  <c r="P384" i="9"/>
  <c r="O384" i="9"/>
  <c r="N384" i="9"/>
  <c r="M384" i="9"/>
  <c r="H384" i="9"/>
  <c r="G384" i="9"/>
  <c r="F384" i="9"/>
  <c r="E384" i="9"/>
  <c r="S384" i="9"/>
  <c r="T383" i="9"/>
  <c r="P383" i="9"/>
  <c r="O383" i="9"/>
  <c r="N383" i="9"/>
  <c r="M383" i="9"/>
  <c r="H383" i="9"/>
  <c r="G383" i="9"/>
  <c r="F383" i="9"/>
  <c r="E383" i="9"/>
  <c r="S383" i="9"/>
  <c r="P382" i="9"/>
  <c r="O382" i="9"/>
  <c r="N382" i="9"/>
  <c r="M382" i="9"/>
  <c r="S382" i="9"/>
  <c r="H382" i="9"/>
  <c r="G382" i="9"/>
  <c r="D382" i="9"/>
  <c r="F382" i="9" s="1"/>
  <c r="C382" i="9"/>
  <c r="C34" i="11"/>
  <c r="T381" i="9"/>
  <c r="S381" i="9"/>
  <c r="P381" i="9"/>
  <c r="O381" i="9"/>
  <c r="N381" i="9"/>
  <c r="M381" i="9"/>
  <c r="H381" i="9"/>
  <c r="G381" i="9"/>
  <c r="F381" i="9"/>
  <c r="E381" i="9"/>
  <c r="T380" i="9"/>
  <c r="P380" i="9"/>
  <c r="O380" i="9"/>
  <c r="N380" i="9"/>
  <c r="M380" i="9"/>
  <c r="H380" i="9"/>
  <c r="G380" i="9"/>
  <c r="F380" i="9"/>
  <c r="E380" i="9"/>
  <c r="S380" i="9"/>
  <c r="H193" i="9"/>
  <c r="G193" i="9"/>
  <c r="F193" i="9"/>
  <c r="E193" i="9"/>
  <c r="P193" i="9"/>
  <c r="O193" i="9"/>
  <c r="N193" i="9"/>
  <c r="M193" i="9"/>
  <c r="T193" i="9"/>
  <c r="T178" i="9"/>
  <c r="S178" i="9"/>
  <c r="P178" i="9"/>
  <c r="O178" i="9"/>
  <c r="N178" i="9"/>
  <c r="M178" i="9"/>
  <c r="H178" i="9"/>
  <c r="G178" i="9"/>
  <c r="F178" i="9"/>
  <c r="E178" i="9"/>
  <c r="S144" i="9"/>
  <c r="H379" i="9"/>
  <c r="G379" i="9"/>
  <c r="F379" i="9"/>
  <c r="E379" i="9"/>
  <c r="P379" i="9"/>
  <c r="O379" i="9"/>
  <c r="N379" i="9"/>
  <c r="M379" i="9"/>
  <c r="T379" i="9"/>
  <c r="S379" i="9"/>
  <c r="T378" i="9"/>
  <c r="P378" i="9"/>
  <c r="O378" i="9"/>
  <c r="N378" i="9"/>
  <c r="M378" i="9"/>
  <c r="H378" i="9"/>
  <c r="G378" i="9"/>
  <c r="F378" i="9"/>
  <c r="E378" i="9"/>
  <c r="S378" i="9"/>
  <c r="P377" i="9"/>
  <c r="O377" i="9"/>
  <c r="N377" i="9"/>
  <c r="M377" i="9"/>
  <c r="S377" i="9"/>
  <c r="H377" i="9"/>
  <c r="G377" i="9"/>
  <c r="D377" i="9"/>
  <c r="F377" i="9" s="1"/>
  <c r="C377" i="9"/>
  <c r="T376" i="9"/>
  <c r="P376" i="9"/>
  <c r="O376" i="9"/>
  <c r="N376" i="9"/>
  <c r="M376" i="9"/>
  <c r="H376" i="9"/>
  <c r="G376" i="9"/>
  <c r="F376" i="9"/>
  <c r="E376" i="9"/>
  <c r="S376" i="9"/>
  <c r="T375" i="9"/>
  <c r="P375" i="9"/>
  <c r="O375" i="9"/>
  <c r="N375" i="9"/>
  <c r="M375" i="9"/>
  <c r="H375" i="9"/>
  <c r="G375" i="9"/>
  <c r="F375" i="9"/>
  <c r="E375" i="9"/>
  <c r="S375" i="9"/>
  <c r="T374" i="9"/>
  <c r="P374" i="9"/>
  <c r="O374" i="9"/>
  <c r="N374" i="9"/>
  <c r="M374" i="9"/>
  <c r="H374" i="9"/>
  <c r="G374" i="9"/>
  <c r="F374" i="9"/>
  <c r="E374" i="9"/>
  <c r="S374" i="9"/>
  <c r="T373" i="9"/>
  <c r="P373" i="9"/>
  <c r="O373" i="9"/>
  <c r="N373" i="9"/>
  <c r="M373" i="9"/>
  <c r="H373" i="9"/>
  <c r="G373" i="9"/>
  <c r="F373" i="9"/>
  <c r="E373" i="9"/>
  <c r="S373" i="9"/>
  <c r="P372" i="9"/>
  <c r="O372" i="9"/>
  <c r="N372" i="9"/>
  <c r="M372" i="9"/>
  <c r="H372" i="9"/>
  <c r="G372" i="9"/>
  <c r="D372" i="9"/>
  <c r="F372" i="9" s="1"/>
  <c r="C372" i="9"/>
  <c r="S372" i="9"/>
  <c r="T371" i="9"/>
  <c r="P371" i="9"/>
  <c r="O371" i="9"/>
  <c r="N371" i="9"/>
  <c r="M371" i="9"/>
  <c r="H371" i="9"/>
  <c r="G371" i="9"/>
  <c r="F371" i="9"/>
  <c r="E371" i="9"/>
  <c r="S371" i="9"/>
  <c r="T370" i="9"/>
  <c r="P370" i="9"/>
  <c r="O370" i="9"/>
  <c r="N370" i="9"/>
  <c r="M370" i="9"/>
  <c r="H370" i="9"/>
  <c r="G370" i="9"/>
  <c r="F370" i="9"/>
  <c r="E370" i="9"/>
  <c r="S370" i="9"/>
  <c r="T369" i="9"/>
  <c r="P369" i="9"/>
  <c r="O369" i="9"/>
  <c r="N369" i="9"/>
  <c r="M369" i="9"/>
  <c r="H369" i="9"/>
  <c r="G369" i="9"/>
  <c r="F369" i="9"/>
  <c r="E369" i="9"/>
  <c r="S369" i="9"/>
  <c r="C33" i="11"/>
  <c r="T368" i="9"/>
  <c r="P368" i="9"/>
  <c r="O368" i="9"/>
  <c r="N368" i="9"/>
  <c r="M368" i="9"/>
  <c r="H368" i="9"/>
  <c r="G368" i="9"/>
  <c r="F368" i="9"/>
  <c r="E368" i="9"/>
  <c r="S368" i="9"/>
  <c r="H367" i="9"/>
  <c r="G367" i="9"/>
  <c r="D367" i="9"/>
  <c r="F367" i="9" s="1"/>
  <c r="C367" i="9"/>
  <c r="P367" i="9"/>
  <c r="O367" i="9"/>
  <c r="N367" i="9"/>
  <c r="M367" i="9"/>
  <c r="S367" i="9"/>
  <c r="P366" i="9"/>
  <c r="O366" i="9"/>
  <c r="L366" i="9"/>
  <c r="M366" i="9" s="1"/>
  <c r="H366" i="9"/>
  <c r="G366" i="9"/>
  <c r="F366" i="9"/>
  <c r="E366" i="9"/>
  <c r="S366" i="9"/>
  <c r="T365" i="9"/>
  <c r="P365" i="9"/>
  <c r="O365" i="9"/>
  <c r="N365" i="9"/>
  <c r="M365" i="9"/>
  <c r="H365" i="9"/>
  <c r="G365" i="9"/>
  <c r="F365" i="9"/>
  <c r="E365" i="9"/>
  <c r="S365" i="9"/>
  <c r="C32" i="11"/>
  <c r="T364" i="9"/>
  <c r="P364" i="9"/>
  <c r="O364" i="9"/>
  <c r="N364" i="9"/>
  <c r="M364" i="9"/>
  <c r="H364" i="9"/>
  <c r="G364" i="9"/>
  <c r="F364" i="9"/>
  <c r="E364" i="9"/>
  <c r="S364" i="9"/>
  <c r="T363" i="9"/>
  <c r="P363" i="9"/>
  <c r="O363" i="9"/>
  <c r="N363" i="9"/>
  <c r="M363" i="9"/>
  <c r="H363" i="9"/>
  <c r="G363" i="9"/>
  <c r="F363" i="9"/>
  <c r="E363" i="9"/>
  <c r="S363" i="9"/>
  <c r="P362" i="9"/>
  <c r="O362" i="9"/>
  <c r="N362" i="9"/>
  <c r="M362" i="9"/>
  <c r="H362" i="9"/>
  <c r="G362" i="9"/>
  <c r="D362" i="9"/>
  <c r="F362" i="9" s="1"/>
  <c r="C362" i="9"/>
  <c r="S362" i="9"/>
  <c r="T361" i="9"/>
  <c r="M361" i="9"/>
  <c r="N361" i="9"/>
  <c r="O361" i="9"/>
  <c r="P361" i="9"/>
  <c r="H361" i="9"/>
  <c r="G361" i="9"/>
  <c r="F361" i="9"/>
  <c r="E361" i="9"/>
  <c r="S361" i="9"/>
  <c r="T360" i="9"/>
  <c r="P360" i="9"/>
  <c r="O360" i="9"/>
  <c r="N360" i="9"/>
  <c r="M360" i="9"/>
  <c r="H360" i="9"/>
  <c r="G360" i="9"/>
  <c r="F360" i="9"/>
  <c r="E360" i="9"/>
  <c r="S360" i="9"/>
  <c r="T359" i="9"/>
  <c r="P359" i="9"/>
  <c r="O359" i="9"/>
  <c r="N359" i="9"/>
  <c r="M359" i="9"/>
  <c r="H359" i="9"/>
  <c r="G359" i="9"/>
  <c r="F359" i="9"/>
  <c r="E359" i="9"/>
  <c r="S359" i="9"/>
  <c r="T358" i="9"/>
  <c r="P358" i="9"/>
  <c r="O358" i="9"/>
  <c r="N358" i="9"/>
  <c r="M358" i="9"/>
  <c r="H358" i="9"/>
  <c r="G358" i="9"/>
  <c r="F358" i="9"/>
  <c r="E358" i="9"/>
  <c r="S358" i="9"/>
  <c r="P357" i="9"/>
  <c r="O357" i="9"/>
  <c r="N357" i="9"/>
  <c r="M357" i="9"/>
  <c r="H357" i="9"/>
  <c r="G357" i="9"/>
  <c r="D357" i="9"/>
  <c r="F357" i="9" s="1"/>
  <c r="C357" i="9"/>
  <c r="S357" i="9"/>
  <c r="T356" i="9"/>
  <c r="M356" i="9"/>
  <c r="N356" i="9"/>
  <c r="O356" i="9"/>
  <c r="P356" i="9"/>
  <c r="H356" i="9"/>
  <c r="G356" i="9"/>
  <c r="F356" i="9"/>
  <c r="E356" i="9"/>
  <c r="S356" i="9"/>
  <c r="T355" i="9"/>
  <c r="P355" i="9"/>
  <c r="O355" i="9"/>
  <c r="N355" i="9"/>
  <c r="M355" i="9"/>
  <c r="H355" i="9"/>
  <c r="G355" i="9"/>
  <c r="F355" i="9"/>
  <c r="E355" i="9"/>
  <c r="S355" i="9"/>
  <c r="C31" i="11"/>
  <c r="T354" i="9"/>
  <c r="P354" i="9"/>
  <c r="O354" i="9"/>
  <c r="N354" i="9"/>
  <c r="M354" i="9"/>
  <c r="H354" i="9"/>
  <c r="G354" i="9"/>
  <c r="F354" i="9"/>
  <c r="E354" i="9"/>
  <c r="S354" i="9"/>
  <c r="T353" i="9"/>
  <c r="P353" i="9"/>
  <c r="O353" i="9"/>
  <c r="N353" i="9"/>
  <c r="M353" i="9"/>
  <c r="H353" i="9"/>
  <c r="G353" i="9"/>
  <c r="F353" i="9"/>
  <c r="E353" i="9"/>
  <c r="S353" i="9"/>
  <c r="P352" i="9"/>
  <c r="O352" i="9"/>
  <c r="N352" i="9"/>
  <c r="M352" i="9"/>
  <c r="H352" i="9"/>
  <c r="G352" i="9"/>
  <c r="D352" i="9"/>
  <c r="F352" i="9" s="1"/>
  <c r="C352" i="9"/>
  <c r="S352" i="9"/>
  <c r="T351" i="9"/>
  <c r="S351" i="9"/>
  <c r="P351" i="9"/>
  <c r="O351" i="9"/>
  <c r="N351" i="9"/>
  <c r="M351" i="9"/>
  <c r="H351" i="9"/>
  <c r="G351" i="9"/>
  <c r="F351" i="9"/>
  <c r="E351" i="9"/>
  <c r="T350" i="9"/>
  <c r="P350" i="9"/>
  <c r="O350" i="9"/>
  <c r="N350" i="9"/>
  <c r="M350" i="9"/>
  <c r="H350" i="9"/>
  <c r="G350" i="9"/>
  <c r="F350" i="9"/>
  <c r="E350" i="9"/>
  <c r="S350" i="9"/>
  <c r="T349" i="9"/>
  <c r="P349" i="9"/>
  <c r="O349" i="9"/>
  <c r="N349" i="9"/>
  <c r="M349" i="9"/>
  <c r="H349" i="9"/>
  <c r="G349" i="9"/>
  <c r="F349" i="9"/>
  <c r="E349" i="9"/>
  <c r="S349" i="9"/>
  <c r="T348" i="9"/>
  <c r="P348" i="9"/>
  <c r="O348" i="9"/>
  <c r="N348" i="9"/>
  <c r="M348" i="9"/>
  <c r="H348" i="9"/>
  <c r="G348" i="9"/>
  <c r="F348" i="9"/>
  <c r="E348" i="9"/>
  <c r="S348" i="9"/>
  <c r="P347" i="9"/>
  <c r="O347" i="9"/>
  <c r="N347" i="9"/>
  <c r="M347" i="9"/>
  <c r="H347" i="9"/>
  <c r="G347" i="9"/>
  <c r="D347" i="9"/>
  <c r="E347" i="9" s="1"/>
  <c r="C347" i="9"/>
  <c r="S347" i="9"/>
  <c r="T346" i="9"/>
  <c r="P346" i="9"/>
  <c r="O346" i="9"/>
  <c r="N346" i="9"/>
  <c r="M346" i="9"/>
  <c r="H346" i="9"/>
  <c r="G346" i="9"/>
  <c r="F346" i="9"/>
  <c r="E346" i="9"/>
  <c r="S346" i="9"/>
  <c r="P345" i="9"/>
  <c r="O345" i="9"/>
  <c r="L345" i="9"/>
  <c r="M345" i="9" s="1"/>
  <c r="H345" i="9"/>
  <c r="G345" i="9"/>
  <c r="F345" i="9"/>
  <c r="E345" i="9"/>
  <c r="S345" i="9"/>
  <c r="P344" i="9"/>
  <c r="O344" i="9"/>
  <c r="N344" i="9"/>
  <c r="M344" i="9"/>
  <c r="H344" i="9"/>
  <c r="G344" i="9"/>
  <c r="F344" i="9"/>
  <c r="E344" i="9"/>
  <c r="T344" i="9"/>
  <c r="T345" i="9" s="1"/>
  <c r="S344" i="9"/>
  <c r="T343" i="9"/>
  <c r="P343" i="9"/>
  <c r="O343" i="9"/>
  <c r="N343" i="9"/>
  <c r="M343" i="9"/>
  <c r="H343" i="9"/>
  <c r="G343" i="9"/>
  <c r="F343" i="9"/>
  <c r="E343" i="9"/>
  <c r="S343" i="9"/>
  <c r="P342" i="9"/>
  <c r="O342" i="9"/>
  <c r="N342" i="9"/>
  <c r="M342" i="9"/>
  <c r="H342" i="9"/>
  <c r="G342" i="9"/>
  <c r="D342" i="9"/>
  <c r="E342" i="9" s="1"/>
  <c r="C342" i="9"/>
  <c r="S342" i="9"/>
  <c r="T341" i="9"/>
  <c r="H341" i="9"/>
  <c r="G341" i="9"/>
  <c r="F341" i="9"/>
  <c r="E341" i="9"/>
  <c r="P341" i="9"/>
  <c r="O341" i="9"/>
  <c r="N341" i="9"/>
  <c r="M341" i="9"/>
  <c r="S341" i="9"/>
  <c r="T340" i="9"/>
  <c r="P340" i="9"/>
  <c r="O340" i="9"/>
  <c r="N340" i="9"/>
  <c r="M340" i="9"/>
  <c r="H340" i="9"/>
  <c r="G340" i="9"/>
  <c r="F340" i="9"/>
  <c r="E340" i="9"/>
  <c r="S340" i="9"/>
  <c r="T339" i="9"/>
  <c r="P339" i="9"/>
  <c r="O339" i="9"/>
  <c r="N339" i="9"/>
  <c r="M339" i="9"/>
  <c r="H339" i="9"/>
  <c r="G339" i="9"/>
  <c r="F339" i="9"/>
  <c r="E339" i="9"/>
  <c r="S339" i="9"/>
  <c r="T338" i="9"/>
  <c r="P338" i="9"/>
  <c r="O338" i="9"/>
  <c r="N338" i="9"/>
  <c r="M338" i="9"/>
  <c r="S338" i="9"/>
  <c r="H338" i="9"/>
  <c r="G338" i="9"/>
  <c r="F338" i="9"/>
  <c r="E338" i="9"/>
  <c r="P337" i="9"/>
  <c r="O337" i="9"/>
  <c r="N337" i="9"/>
  <c r="M337" i="9"/>
  <c r="H337" i="9"/>
  <c r="G337" i="9"/>
  <c r="D337" i="9"/>
  <c r="E337" i="9" s="1"/>
  <c r="C337" i="9"/>
  <c r="S337" i="9"/>
  <c r="U342" i="9" l="1"/>
  <c r="U346" i="9"/>
  <c r="U351" i="9"/>
  <c r="U405" i="9"/>
  <c r="U410" i="9"/>
  <c r="U379" i="9"/>
  <c r="U337" i="9"/>
  <c r="U363" i="9"/>
  <c r="U368" i="9"/>
  <c r="U374" i="9"/>
  <c r="U394" i="9"/>
  <c r="U400" i="9"/>
  <c r="U341" i="9"/>
  <c r="U385" i="9"/>
  <c r="U396" i="9"/>
  <c r="U364" i="9"/>
  <c r="U375" i="9"/>
  <c r="U389" i="9"/>
  <c r="U417" i="9"/>
  <c r="U422" i="9"/>
  <c r="U425" i="9"/>
  <c r="U427" i="9"/>
  <c r="U358" i="9"/>
  <c r="U369" i="9"/>
  <c r="U178" i="9"/>
  <c r="U384" i="9"/>
  <c r="U395" i="9"/>
  <c r="U347" i="9"/>
  <c r="U383" i="9"/>
  <c r="U349" i="9"/>
  <c r="U355" i="9"/>
  <c r="U419" i="9"/>
  <c r="U339" i="9"/>
  <c r="U354" i="9"/>
  <c r="U360" i="9"/>
  <c r="U366" i="9"/>
  <c r="U371" i="9"/>
  <c r="U380" i="9"/>
  <c r="U386" i="9"/>
  <c r="U391" i="9"/>
  <c r="U402" i="9"/>
  <c r="U407" i="9"/>
  <c r="U412" i="9"/>
  <c r="U338" i="9"/>
  <c r="U348" i="9"/>
  <c r="U376" i="9"/>
  <c r="U390" i="9"/>
  <c r="U418" i="9"/>
  <c r="U423" i="9"/>
  <c r="U344" i="9"/>
  <c r="U343" i="9"/>
  <c r="U353" i="9"/>
  <c r="U359" i="9"/>
  <c r="U365" i="9"/>
  <c r="U370" i="9"/>
  <c r="U373" i="9"/>
  <c r="U193" i="9"/>
  <c r="U393" i="9"/>
  <c r="U399" i="9"/>
  <c r="U378" i="9"/>
  <c r="U404" i="9"/>
  <c r="U409" i="9"/>
  <c r="U356" i="9"/>
  <c r="U381" i="9"/>
  <c r="U398" i="9"/>
  <c r="U414" i="9"/>
  <c r="U415" i="9"/>
  <c r="U420" i="9"/>
  <c r="U340" i="9"/>
  <c r="U350" i="9"/>
  <c r="U345" i="9"/>
  <c r="U361" i="9"/>
  <c r="U403" i="9"/>
  <c r="U408" i="9"/>
  <c r="U413" i="9"/>
  <c r="U424" i="9"/>
  <c r="W406" i="9"/>
  <c r="X406" i="9"/>
  <c r="V406" i="9"/>
  <c r="W421" i="9"/>
  <c r="X422" i="9"/>
  <c r="X414" i="9"/>
  <c r="V426" i="9"/>
  <c r="V421" i="9"/>
  <c r="X424" i="9"/>
  <c r="X419" i="9"/>
  <c r="X421" i="9"/>
  <c r="W416" i="9"/>
  <c r="X385" i="9"/>
  <c r="X425" i="9"/>
  <c r="V427" i="9"/>
  <c r="X427" i="9"/>
  <c r="V414" i="9"/>
  <c r="W426" i="9"/>
  <c r="W427" i="9"/>
  <c r="X426" i="9"/>
  <c r="X415" i="9"/>
  <c r="X420" i="9"/>
  <c r="V417" i="9"/>
  <c r="W419" i="9"/>
  <c r="X423" i="9"/>
  <c r="X428" i="9"/>
  <c r="M426" i="9"/>
  <c r="U426" i="9" s="1"/>
  <c r="V425" i="9"/>
  <c r="W425" i="9"/>
  <c r="V424" i="9"/>
  <c r="W424" i="9"/>
  <c r="W420" i="9"/>
  <c r="X417" i="9"/>
  <c r="V415" i="9"/>
  <c r="W415" i="9"/>
  <c r="X416" i="9"/>
  <c r="W417" i="9"/>
  <c r="V419" i="9"/>
  <c r="W418" i="9"/>
  <c r="V420" i="9"/>
  <c r="V422" i="9"/>
  <c r="X418" i="9"/>
  <c r="V423" i="9"/>
  <c r="W422" i="9"/>
  <c r="W423" i="9"/>
  <c r="W414" i="9"/>
  <c r="V416" i="9"/>
  <c r="V418" i="9"/>
  <c r="M421" i="9"/>
  <c r="U421" i="9" s="1"/>
  <c r="M416" i="9"/>
  <c r="U416" i="9" s="1"/>
  <c r="X405" i="9"/>
  <c r="W392" i="9"/>
  <c r="X412" i="9"/>
  <c r="M406" i="9"/>
  <c r="U406" i="9" s="1"/>
  <c r="V411" i="9"/>
  <c r="V400" i="9"/>
  <c r="X362" i="9"/>
  <c r="W367" i="9"/>
  <c r="X399" i="9"/>
  <c r="W408" i="9"/>
  <c r="X401" i="9"/>
  <c r="W399" i="9"/>
  <c r="V408" i="9"/>
  <c r="W411" i="9"/>
  <c r="X366" i="9"/>
  <c r="W404" i="9"/>
  <c r="V407" i="9"/>
  <c r="X409" i="9"/>
  <c r="X413" i="9"/>
  <c r="X404" i="9"/>
  <c r="V374" i="9"/>
  <c r="V410" i="9"/>
  <c r="W369" i="9"/>
  <c r="X375" i="9"/>
  <c r="V383" i="9"/>
  <c r="X402" i="9"/>
  <c r="X384" i="9"/>
  <c r="F406" i="9"/>
  <c r="X411" i="9"/>
  <c r="X393" i="9"/>
  <c r="X400" i="9"/>
  <c r="V405" i="9"/>
  <c r="V404" i="9"/>
  <c r="X408" i="9"/>
  <c r="V412" i="9"/>
  <c r="W400" i="9"/>
  <c r="T401" i="9"/>
  <c r="V401" i="9" s="1"/>
  <c r="W407" i="9"/>
  <c r="W366" i="9"/>
  <c r="V390" i="9"/>
  <c r="V391" i="9"/>
  <c r="V402" i="9"/>
  <c r="X407" i="9"/>
  <c r="V409" i="9"/>
  <c r="V413" i="9"/>
  <c r="W401" i="9"/>
  <c r="V403" i="9"/>
  <c r="X410" i="9"/>
  <c r="W402" i="9"/>
  <c r="W409" i="9"/>
  <c r="W410" i="9"/>
  <c r="W413" i="9"/>
  <c r="W378" i="9"/>
  <c r="AB22" i="9" s="1"/>
  <c r="W388" i="9"/>
  <c r="X403" i="9"/>
  <c r="X368" i="9"/>
  <c r="W405" i="9"/>
  <c r="W412" i="9"/>
  <c r="W403" i="9"/>
  <c r="V378" i="9"/>
  <c r="T382" i="9"/>
  <c r="V382" i="9" s="1"/>
  <c r="X379" i="9"/>
  <c r="X345" i="9"/>
  <c r="X395" i="9"/>
  <c r="V399" i="9"/>
  <c r="E401" i="9"/>
  <c r="U401" i="9" s="1"/>
  <c r="M411" i="9"/>
  <c r="U411" i="9" s="1"/>
  <c r="W374" i="9"/>
  <c r="V395" i="9"/>
  <c r="T377" i="9"/>
  <c r="V377" i="9" s="1"/>
  <c r="X396" i="9"/>
  <c r="W345" i="9"/>
  <c r="W390" i="9"/>
  <c r="T352" i="9"/>
  <c r="V352" i="9" s="1"/>
  <c r="X381" i="9"/>
  <c r="X359" i="9"/>
  <c r="X378" i="9"/>
  <c r="W365" i="9"/>
  <c r="W373" i="9"/>
  <c r="V376" i="9"/>
  <c r="X342" i="9"/>
  <c r="V369" i="9"/>
  <c r="V370" i="9"/>
  <c r="V380" i="9"/>
  <c r="X388" i="9"/>
  <c r="X358" i="9"/>
  <c r="V368" i="9"/>
  <c r="W371" i="9"/>
  <c r="X377" i="9"/>
  <c r="W389" i="9"/>
  <c r="X392" i="9"/>
  <c r="W356" i="9"/>
  <c r="X354" i="9"/>
  <c r="W360" i="9"/>
  <c r="X369" i="9"/>
  <c r="X370" i="9"/>
  <c r="W384" i="9"/>
  <c r="X390" i="9"/>
  <c r="V375" i="9"/>
  <c r="X398" i="9"/>
  <c r="V363" i="9"/>
  <c r="V364" i="9"/>
  <c r="V365" i="9"/>
  <c r="W368" i="9"/>
  <c r="T362" i="9"/>
  <c r="V362" i="9" s="1"/>
  <c r="W363" i="9"/>
  <c r="X374" i="9"/>
  <c r="X380" i="9"/>
  <c r="V385" i="9"/>
  <c r="V393" i="9"/>
  <c r="W362" i="9"/>
  <c r="X363" i="9"/>
  <c r="X365" i="9"/>
  <c r="W383" i="9"/>
  <c r="W386" i="9"/>
  <c r="X394" i="9"/>
  <c r="X351" i="9"/>
  <c r="X357" i="9"/>
  <c r="V384" i="9"/>
  <c r="W361" i="9"/>
  <c r="W364" i="9"/>
  <c r="T366" i="9"/>
  <c r="V366" i="9" s="1"/>
  <c r="T367" i="9"/>
  <c r="V367" i="9" s="1"/>
  <c r="W375" i="9"/>
  <c r="T392" i="9"/>
  <c r="V392" i="9" s="1"/>
  <c r="X371" i="9"/>
  <c r="X386" i="9"/>
  <c r="X373" i="9"/>
  <c r="X364" i="9"/>
  <c r="W376" i="9"/>
  <c r="W391" i="9"/>
  <c r="W372" i="9"/>
  <c r="X372" i="9"/>
  <c r="X376" i="9"/>
  <c r="W377" i="9"/>
  <c r="X391" i="9"/>
  <c r="V394" i="9"/>
  <c r="X356" i="9"/>
  <c r="X367" i="9"/>
  <c r="W380" i="9"/>
  <c r="W393" i="9"/>
  <c r="X389" i="9"/>
  <c r="T357" i="9"/>
  <c r="V357" i="9" s="1"/>
  <c r="W382" i="9"/>
  <c r="W394" i="9"/>
  <c r="V358" i="9"/>
  <c r="X382" i="9"/>
  <c r="V396" i="9"/>
  <c r="X397" i="9"/>
  <c r="V398" i="9"/>
  <c r="V356" i="9"/>
  <c r="W357" i="9"/>
  <c r="W358" i="9"/>
  <c r="V360" i="9"/>
  <c r="V371" i="9"/>
  <c r="X383" i="9"/>
  <c r="V386" i="9"/>
  <c r="W395" i="9"/>
  <c r="T397" i="9"/>
  <c r="V397" i="9" s="1"/>
  <c r="X360" i="9"/>
  <c r="X361" i="9"/>
  <c r="W387" i="9"/>
  <c r="V359" i="9"/>
  <c r="W350" i="9"/>
  <c r="W359" i="9"/>
  <c r="V361" i="9"/>
  <c r="W370" i="9"/>
  <c r="T372" i="9"/>
  <c r="V372" i="9" s="1"/>
  <c r="W385" i="9"/>
  <c r="W396" i="9"/>
  <c r="W398" i="9"/>
  <c r="X387" i="9"/>
  <c r="V353" i="9"/>
  <c r="V373" i="9"/>
  <c r="T387" i="9"/>
  <c r="V389" i="9"/>
  <c r="W397" i="9"/>
  <c r="E397" i="9"/>
  <c r="U397" i="9" s="1"/>
  <c r="E392" i="9"/>
  <c r="U392" i="9" s="1"/>
  <c r="M388" i="9"/>
  <c r="U388" i="9" s="1"/>
  <c r="E387" i="9"/>
  <c r="U387" i="9" s="1"/>
  <c r="E382" i="9"/>
  <c r="U382" i="9" s="1"/>
  <c r="V381" i="9"/>
  <c r="W381" i="9"/>
  <c r="V178" i="9"/>
  <c r="V379" i="9"/>
  <c r="W379" i="9"/>
  <c r="E377" i="9"/>
  <c r="U377" i="9" s="1"/>
  <c r="E372" i="9"/>
  <c r="U372" i="9" s="1"/>
  <c r="E367" i="9"/>
  <c r="U367" i="9" s="1"/>
  <c r="N366" i="9"/>
  <c r="E362" i="9"/>
  <c r="U362" i="9" s="1"/>
  <c r="E357" i="9"/>
  <c r="U357" i="9" s="1"/>
  <c r="X353" i="9"/>
  <c r="W347" i="9"/>
  <c r="X340" i="9"/>
  <c r="V350" i="9"/>
  <c r="W346" i="9"/>
  <c r="X355" i="9"/>
  <c r="W349" i="9"/>
  <c r="X347" i="9"/>
  <c r="T337" i="9"/>
  <c r="V337" i="9" s="1"/>
  <c r="X344" i="9"/>
  <c r="X343" i="9"/>
  <c r="V354" i="9"/>
  <c r="V339" i="9"/>
  <c r="W353" i="9"/>
  <c r="V349" i="9"/>
  <c r="X338" i="9"/>
  <c r="V340" i="9"/>
  <c r="V348" i="9"/>
  <c r="W341" i="9"/>
  <c r="V346" i="9"/>
  <c r="T347" i="9"/>
  <c r="V347" i="9" s="1"/>
  <c r="X350" i="9"/>
  <c r="W343" i="9"/>
  <c r="X346" i="9"/>
  <c r="V344" i="9"/>
  <c r="W348" i="9"/>
  <c r="X341" i="9"/>
  <c r="X348" i="9"/>
  <c r="X339" i="9"/>
  <c r="W344" i="9"/>
  <c r="X349" i="9"/>
  <c r="W352" i="9"/>
  <c r="W342" i="9"/>
  <c r="V338" i="9"/>
  <c r="W338" i="9"/>
  <c r="X352" i="9"/>
  <c r="W339" i="9"/>
  <c r="W354" i="9"/>
  <c r="V355" i="9"/>
  <c r="V341" i="9"/>
  <c r="W340" i="9"/>
  <c r="T342" i="9"/>
  <c r="V342" i="9" s="1"/>
  <c r="W355" i="9"/>
  <c r="V343" i="9"/>
  <c r="E352" i="9"/>
  <c r="U352" i="9" s="1"/>
  <c r="V351" i="9"/>
  <c r="W351" i="9"/>
  <c r="F347" i="9"/>
  <c r="V345" i="9"/>
  <c r="N345" i="9"/>
  <c r="F342" i="9"/>
  <c r="F337" i="9"/>
  <c r="T336" i="9"/>
  <c r="P336" i="9"/>
  <c r="O336" i="9"/>
  <c r="N336" i="9"/>
  <c r="M336" i="9"/>
  <c r="H336" i="9"/>
  <c r="G336" i="9"/>
  <c r="F336" i="9"/>
  <c r="E336" i="9"/>
  <c r="S336" i="9"/>
  <c r="W337" i="9" s="1"/>
  <c r="T335" i="9"/>
  <c r="P335" i="9"/>
  <c r="O335" i="9"/>
  <c r="N335" i="9"/>
  <c r="M335" i="9"/>
  <c r="H335" i="9"/>
  <c r="G335" i="9"/>
  <c r="F335" i="9"/>
  <c r="E335" i="9"/>
  <c r="S335" i="9"/>
  <c r="T334" i="9"/>
  <c r="P334" i="9"/>
  <c r="O334" i="9"/>
  <c r="N334" i="9"/>
  <c r="M334" i="9"/>
  <c r="S334" i="9"/>
  <c r="H334" i="9"/>
  <c r="G334" i="9"/>
  <c r="F334" i="9"/>
  <c r="E334" i="9"/>
  <c r="T333" i="9"/>
  <c r="P333" i="9"/>
  <c r="O333" i="9"/>
  <c r="N333" i="9"/>
  <c r="M333" i="9"/>
  <c r="H333" i="9"/>
  <c r="G333" i="9"/>
  <c r="F333" i="9"/>
  <c r="E333" i="9"/>
  <c r="S333" i="9"/>
  <c r="AB24" i="9" l="1"/>
  <c r="AB23" i="9"/>
  <c r="AB21" i="9"/>
  <c r="U335" i="9"/>
  <c r="U333" i="9"/>
  <c r="U334" i="9"/>
  <c r="U336" i="9"/>
  <c r="V387" i="9"/>
  <c r="T388" i="9"/>
  <c r="X335" i="9"/>
  <c r="W334" i="9"/>
  <c r="V336" i="9"/>
  <c r="X334" i="9"/>
  <c r="V333" i="9"/>
  <c r="W335" i="9"/>
  <c r="AB20" i="9" s="1"/>
  <c r="X336" i="9"/>
  <c r="V334" i="9"/>
  <c r="W336" i="9"/>
  <c r="V335" i="9"/>
  <c r="X337" i="9"/>
  <c r="P332" i="9"/>
  <c r="O332" i="9"/>
  <c r="N332" i="9"/>
  <c r="M332" i="9"/>
  <c r="H332" i="9"/>
  <c r="G332" i="9"/>
  <c r="D332" i="9"/>
  <c r="F332" i="9" s="1"/>
  <c r="C332" i="9"/>
  <c r="S332" i="9"/>
  <c r="X333" i="9" s="1"/>
  <c r="C117" i="7"/>
  <c r="D117" i="7" s="1"/>
  <c r="V388" i="9" l="1"/>
  <c r="T332" i="9"/>
  <c r="V332" i="9" s="1"/>
  <c r="W333" i="9"/>
  <c r="E332" i="9"/>
  <c r="U332" i="9" s="1"/>
  <c r="T331" i="9"/>
  <c r="P331" i="9"/>
  <c r="O331" i="9"/>
  <c r="N331" i="9"/>
  <c r="M331" i="9"/>
  <c r="H331" i="9"/>
  <c r="G331" i="9"/>
  <c r="F331" i="9"/>
  <c r="E331" i="9"/>
  <c r="S331" i="9"/>
  <c r="T330" i="9"/>
  <c r="T329" i="9"/>
  <c r="T328" i="9"/>
  <c r="H330" i="9"/>
  <c r="G330" i="9"/>
  <c r="F330" i="9"/>
  <c r="E330" i="9"/>
  <c r="U330" i="9" s="1"/>
  <c r="P330" i="9"/>
  <c r="O330" i="9"/>
  <c r="N330" i="9"/>
  <c r="M330" i="9"/>
  <c r="S330" i="9"/>
  <c r="P329" i="9"/>
  <c r="O329" i="9"/>
  <c r="N329" i="9"/>
  <c r="M329" i="9"/>
  <c r="H329" i="9"/>
  <c r="G329" i="9"/>
  <c r="F329" i="9"/>
  <c r="E329" i="9"/>
  <c r="U329" i="9" s="1"/>
  <c r="S329" i="9"/>
  <c r="P328" i="9"/>
  <c r="O328" i="9"/>
  <c r="N328" i="9"/>
  <c r="M328" i="9"/>
  <c r="H328" i="9"/>
  <c r="G328" i="9"/>
  <c r="F328" i="9"/>
  <c r="E328" i="9"/>
  <c r="S328" i="9"/>
  <c r="H327" i="9"/>
  <c r="G327" i="9"/>
  <c r="D327" i="9"/>
  <c r="T327" i="9" s="1"/>
  <c r="C327" i="9"/>
  <c r="P327" i="9"/>
  <c r="O327" i="9"/>
  <c r="N327" i="9"/>
  <c r="M327" i="9"/>
  <c r="S327" i="9"/>
  <c r="U328" i="9" l="1"/>
  <c r="U331" i="9"/>
  <c r="W329" i="9"/>
  <c r="V329" i="9"/>
  <c r="V328" i="9"/>
  <c r="X331" i="9"/>
  <c r="W328" i="9"/>
  <c r="V331" i="9"/>
  <c r="X328" i="9"/>
  <c r="V327" i="9"/>
  <c r="X329" i="9"/>
  <c r="W330" i="9"/>
  <c r="W331" i="9"/>
  <c r="X330" i="9"/>
  <c r="W332" i="9"/>
  <c r="X332" i="9"/>
  <c r="V330" i="9"/>
  <c r="E327" i="9"/>
  <c r="U327" i="9" s="1"/>
  <c r="F327" i="9"/>
  <c r="T326" i="9"/>
  <c r="P326" i="9"/>
  <c r="O326" i="9"/>
  <c r="N326" i="9"/>
  <c r="M326" i="9"/>
  <c r="H326" i="9"/>
  <c r="G326" i="9"/>
  <c r="F326" i="9"/>
  <c r="E326" i="9"/>
  <c r="S326" i="9"/>
  <c r="X325" i="9"/>
  <c r="T325" i="9"/>
  <c r="P325" i="9"/>
  <c r="O325" i="9"/>
  <c r="N325" i="9"/>
  <c r="M325" i="9"/>
  <c r="H325" i="9"/>
  <c r="G325" i="9"/>
  <c r="F325" i="9"/>
  <c r="E325" i="9"/>
  <c r="S325" i="9"/>
  <c r="T324" i="9"/>
  <c r="P324" i="9"/>
  <c r="O324" i="9"/>
  <c r="N324" i="9"/>
  <c r="M324" i="9"/>
  <c r="H324" i="9"/>
  <c r="G324" i="9"/>
  <c r="F324" i="9"/>
  <c r="E324" i="9"/>
  <c r="S324" i="9"/>
  <c r="P323" i="9"/>
  <c r="O323" i="9"/>
  <c r="L323" i="9"/>
  <c r="N323" i="9" s="1"/>
  <c r="H323" i="9"/>
  <c r="G323" i="9"/>
  <c r="F323" i="9"/>
  <c r="E323" i="9"/>
  <c r="S323" i="9"/>
  <c r="C112" i="7"/>
  <c r="D112" i="7" s="1"/>
  <c r="C113" i="7"/>
  <c r="D113" i="7" s="1"/>
  <c r="C114" i="7"/>
  <c r="D114" i="7" s="1"/>
  <c r="C115" i="7"/>
  <c r="D115" i="7" s="1"/>
  <c r="C116" i="7"/>
  <c r="D116" i="7" s="1"/>
  <c r="C118" i="7"/>
  <c r="D118" i="7" s="1"/>
  <c r="C100" i="7"/>
  <c r="D100" i="7" s="1"/>
  <c r="C101" i="7"/>
  <c r="D101" i="7" s="1"/>
  <c r="C102" i="7"/>
  <c r="D102" i="7" s="1"/>
  <c r="C103" i="7"/>
  <c r="D103" i="7" s="1"/>
  <c r="C104" i="7"/>
  <c r="D104" i="7" s="1"/>
  <c r="C105" i="7"/>
  <c r="D105" i="7" s="1"/>
  <c r="C106" i="7"/>
  <c r="D106" i="7" s="1"/>
  <c r="C107" i="7"/>
  <c r="D107" i="7" s="1"/>
  <c r="C108" i="7"/>
  <c r="D108" i="7" s="1"/>
  <c r="C109" i="7"/>
  <c r="D109" i="7" s="1"/>
  <c r="C110" i="7"/>
  <c r="D110" i="7" s="1"/>
  <c r="C111" i="7"/>
  <c r="D111" i="7" s="1"/>
  <c r="P322" i="9"/>
  <c r="O322" i="9"/>
  <c r="N322" i="9"/>
  <c r="M322" i="9"/>
  <c r="S322" i="9"/>
  <c r="H322" i="9"/>
  <c r="G322" i="9"/>
  <c r="D322" i="9"/>
  <c r="F322" i="9" s="1"/>
  <c r="C322" i="9"/>
  <c r="T321" i="9"/>
  <c r="P321" i="9"/>
  <c r="O321" i="9"/>
  <c r="N321" i="9"/>
  <c r="M321" i="9"/>
  <c r="H321" i="9"/>
  <c r="G321" i="9"/>
  <c r="F321" i="9"/>
  <c r="E321" i="9"/>
  <c r="U321" i="9" s="1"/>
  <c r="S321" i="9"/>
  <c r="W326" i="9" l="1"/>
  <c r="W323" i="9"/>
  <c r="W325" i="9"/>
  <c r="U326" i="9"/>
  <c r="U325" i="9"/>
  <c r="U324" i="9"/>
  <c r="X324" i="9"/>
  <c r="X323" i="9"/>
  <c r="W324" i="9"/>
  <c r="X327" i="9"/>
  <c r="W327" i="9"/>
  <c r="X326" i="9"/>
  <c r="V325" i="9"/>
  <c r="V326" i="9"/>
  <c r="V324" i="9"/>
  <c r="M323" i="9"/>
  <c r="U323" i="9" s="1"/>
  <c r="X322" i="9"/>
  <c r="T322" i="9"/>
  <c r="T323" i="9" s="1"/>
  <c r="V323" i="9" s="1"/>
  <c r="V321" i="9"/>
  <c r="W322" i="9"/>
  <c r="E322" i="9"/>
  <c r="U322" i="9" s="1"/>
  <c r="T320" i="9"/>
  <c r="P320" i="9"/>
  <c r="O320" i="9"/>
  <c r="N320" i="9"/>
  <c r="M320" i="9"/>
  <c r="H320" i="9"/>
  <c r="G320" i="9"/>
  <c r="F320" i="9"/>
  <c r="E320" i="9"/>
  <c r="S320" i="9"/>
  <c r="W321" i="9" s="1"/>
  <c r="D6" i="4"/>
  <c r="T319" i="9"/>
  <c r="P319" i="9"/>
  <c r="O319" i="9"/>
  <c r="N319" i="9"/>
  <c r="M319" i="9"/>
  <c r="H319" i="9"/>
  <c r="G319" i="9"/>
  <c r="F319" i="9"/>
  <c r="E319" i="9"/>
  <c r="S319" i="9"/>
  <c r="T318" i="9"/>
  <c r="P318" i="9"/>
  <c r="O318" i="9"/>
  <c r="N318" i="9"/>
  <c r="M318" i="9"/>
  <c r="H318" i="9"/>
  <c r="G318" i="9"/>
  <c r="F318" i="9"/>
  <c r="E318" i="9"/>
  <c r="S318" i="9"/>
  <c r="C30" i="11"/>
  <c r="P317" i="9"/>
  <c r="O317" i="9"/>
  <c r="N317" i="9"/>
  <c r="M317" i="9"/>
  <c r="H317" i="9"/>
  <c r="G317" i="9"/>
  <c r="D317" i="9"/>
  <c r="F317" i="9" s="1"/>
  <c r="C317" i="9"/>
  <c r="S317" i="9"/>
  <c r="T316" i="9"/>
  <c r="P316" i="9"/>
  <c r="O316" i="9"/>
  <c r="N316" i="9"/>
  <c r="M316" i="9"/>
  <c r="H316" i="9"/>
  <c r="G316" i="9"/>
  <c r="F316" i="9"/>
  <c r="E316" i="9"/>
  <c r="U316" i="9" s="1"/>
  <c r="S316" i="9"/>
  <c r="T315" i="9"/>
  <c r="P315" i="9"/>
  <c r="O315" i="9"/>
  <c r="N315" i="9"/>
  <c r="M315" i="9"/>
  <c r="H315" i="9"/>
  <c r="G315" i="9"/>
  <c r="F315" i="9"/>
  <c r="E315" i="9"/>
  <c r="U315" i="9" s="1"/>
  <c r="S315" i="9"/>
  <c r="T314" i="9"/>
  <c r="P314" i="9"/>
  <c r="O314" i="9"/>
  <c r="N314" i="9"/>
  <c r="M314" i="9"/>
  <c r="H314" i="9"/>
  <c r="G314" i="9"/>
  <c r="F314" i="9"/>
  <c r="E314" i="9"/>
  <c r="S314" i="9"/>
  <c r="H313" i="9"/>
  <c r="G313" i="9"/>
  <c r="D313" i="9"/>
  <c r="F313" i="9" s="1"/>
  <c r="C313" i="9"/>
  <c r="P313" i="9"/>
  <c r="O313" i="9"/>
  <c r="N313" i="9"/>
  <c r="M313" i="9"/>
  <c r="S313" i="9"/>
  <c r="T312" i="9"/>
  <c r="P312" i="9"/>
  <c r="O312" i="9"/>
  <c r="N312" i="9"/>
  <c r="M312" i="9"/>
  <c r="H312" i="9"/>
  <c r="G312" i="9"/>
  <c r="F312" i="9"/>
  <c r="E312" i="9"/>
  <c r="S312" i="9"/>
  <c r="C29" i="11"/>
  <c r="U6" i="7"/>
  <c r="T311" i="9"/>
  <c r="P311" i="9"/>
  <c r="O311" i="9"/>
  <c r="N311" i="9"/>
  <c r="M311" i="9"/>
  <c r="H311" i="9"/>
  <c r="G311" i="9"/>
  <c r="F311" i="9"/>
  <c r="E311" i="9"/>
  <c r="S311" i="9"/>
  <c r="U312" i="9" l="1"/>
  <c r="U311" i="9"/>
  <c r="U314" i="9"/>
  <c r="U320" i="9"/>
  <c r="U319" i="9"/>
  <c r="U318" i="9"/>
  <c r="V318" i="9"/>
  <c r="W319" i="9"/>
  <c r="W318" i="9"/>
  <c r="V316" i="9"/>
  <c r="V322" i="9"/>
  <c r="X315" i="9"/>
  <c r="X314" i="9"/>
  <c r="X319" i="9"/>
  <c r="T317" i="9"/>
  <c r="V317" i="9" s="1"/>
  <c r="V315" i="9"/>
  <c r="X313" i="9"/>
  <c r="V320" i="9"/>
  <c r="W315" i="9"/>
  <c r="X316" i="9"/>
  <c r="X318" i="9"/>
  <c r="V312" i="9"/>
  <c r="W313" i="9"/>
  <c r="W312" i="9"/>
  <c r="W316" i="9"/>
  <c r="W317" i="9"/>
  <c r="W320" i="9"/>
  <c r="X320" i="9"/>
  <c r="X317" i="9"/>
  <c r="E317" i="9"/>
  <c r="U317" i="9" s="1"/>
  <c r="V319" i="9"/>
  <c r="X321" i="9"/>
  <c r="X312" i="9"/>
  <c r="E313" i="9"/>
  <c r="U313" i="9" s="1"/>
  <c r="T313" i="9"/>
  <c r="V313" i="9" s="1"/>
  <c r="V311" i="9"/>
  <c r="V314" i="9"/>
  <c r="W314" i="9"/>
  <c r="AB19" i="9" s="1"/>
  <c r="T310" i="9"/>
  <c r="P310" i="9"/>
  <c r="O310" i="9"/>
  <c r="N310" i="9"/>
  <c r="M310" i="9"/>
  <c r="H310" i="9"/>
  <c r="G310" i="9"/>
  <c r="F310" i="9"/>
  <c r="E310" i="9"/>
  <c r="U310" i="9" s="1"/>
  <c r="S310" i="9"/>
  <c r="W311" i="9" s="1"/>
  <c r="T309" i="9"/>
  <c r="P309" i="9"/>
  <c r="O309" i="9"/>
  <c r="N309" i="9"/>
  <c r="M309" i="9"/>
  <c r="H309" i="9"/>
  <c r="G309" i="9"/>
  <c r="F309" i="9"/>
  <c r="E309" i="9"/>
  <c r="U309" i="9" s="1"/>
  <c r="S309" i="9"/>
  <c r="P308" i="9"/>
  <c r="O308" i="9"/>
  <c r="N308" i="9"/>
  <c r="M308" i="9"/>
  <c r="P307" i="9"/>
  <c r="O307" i="9"/>
  <c r="N307" i="9"/>
  <c r="M307" i="9"/>
  <c r="H308" i="9"/>
  <c r="G308" i="9"/>
  <c r="D308" i="9"/>
  <c r="C308" i="9"/>
  <c r="S308" i="9"/>
  <c r="T307" i="9"/>
  <c r="H307" i="9"/>
  <c r="G307" i="9"/>
  <c r="F307" i="9"/>
  <c r="E307" i="9"/>
  <c r="S307" i="9"/>
  <c r="T306" i="9"/>
  <c r="P306" i="9"/>
  <c r="O306" i="9"/>
  <c r="N306" i="9"/>
  <c r="M306" i="9"/>
  <c r="H306" i="9"/>
  <c r="G306" i="9"/>
  <c r="F306" i="9"/>
  <c r="E306" i="9"/>
  <c r="S306" i="9"/>
  <c r="T305" i="9"/>
  <c r="P305" i="9"/>
  <c r="O305" i="9"/>
  <c r="N305" i="9"/>
  <c r="M305" i="9"/>
  <c r="H305" i="9"/>
  <c r="G305" i="9"/>
  <c r="F305" i="9"/>
  <c r="E305" i="9"/>
  <c r="U305" i="9" s="1"/>
  <c r="S305" i="9"/>
  <c r="T304" i="9"/>
  <c r="P304" i="9"/>
  <c r="O304" i="9"/>
  <c r="N304" i="9"/>
  <c r="M304" i="9"/>
  <c r="H304" i="9"/>
  <c r="G304" i="9"/>
  <c r="F304" i="9"/>
  <c r="E304" i="9"/>
  <c r="U304" i="9" s="1"/>
  <c r="S304" i="9"/>
  <c r="P303" i="9"/>
  <c r="O303" i="9"/>
  <c r="N303" i="9"/>
  <c r="M303" i="9"/>
  <c r="H303" i="9"/>
  <c r="G303" i="9"/>
  <c r="D303" i="9"/>
  <c r="C303" i="9"/>
  <c r="S303" i="9"/>
  <c r="T302" i="9"/>
  <c r="P302" i="9"/>
  <c r="O302" i="9"/>
  <c r="N302" i="9"/>
  <c r="M302" i="9"/>
  <c r="H302" i="9"/>
  <c r="G302" i="9"/>
  <c r="F302" i="9"/>
  <c r="E302" i="9"/>
  <c r="S302" i="9"/>
  <c r="P301" i="9"/>
  <c r="O301" i="9"/>
  <c r="L301" i="9"/>
  <c r="N301" i="9" s="1"/>
  <c r="H301" i="9"/>
  <c r="G301" i="9"/>
  <c r="F301" i="9"/>
  <c r="E301" i="9"/>
  <c r="S301" i="9"/>
  <c r="T300" i="9"/>
  <c r="P300" i="9"/>
  <c r="O300" i="9"/>
  <c r="N300" i="9"/>
  <c r="M300" i="9"/>
  <c r="H300" i="9"/>
  <c r="G300" i="9"/>
  <c r="F300" i="9"/>
  <c r="E300" i="9"/>
  <c r="U300" i="9" s="1"/>
  <c r="S300" i="9"/>
  <c r="U5" i="7"/>
  <c r="T299" i="9"/>
  <c r="P299" i="9"/>
  <c r="O299" i="9"/>
  <c r="N299" i="9"/>
  <c r="M299" i="9"/>
  <c r="H299" i="9"/>
  <c r="G299" i="9"/>
  <c r="F299" i="9"/>
  <c r="E299" i="9"/>
  <c r="U299" i="9" s="1"/>
  <c r="S299" i="9"/>
  <c r="P298" i="9"/>
  <c r="O298" i="9"/>
  <c r="N298" i="9"/>
  <c r="M298" i="9"/>
  <c r="H298" i="9"/>
  <c r="G298" i="9"/>
  <c r="D298" i="9"/>
  <c r="F298" i="9" s="1"/>
  <c r="C298" i="9"/>
  <c r="S298" i="9"/>
  <c r="T297" i="9"/>
  <c r="P297" i="9"/>
  <c r="O297" i="9"/>
  <c r="N297" i="9"/>
  <c r="M297" i="9"/>
  <c r="H297" i="9"/>
  <c r="G297" i="9"/>
  <c r="F297" i="9"/>
  <c r="E297" i="9"/>
  <c r="S297" i="9"/>
  <c r="T296" i="9"/>
  <c r="P296" i="9"/>
  <c r="O296" i="9"/>
  <c r="N296" i="9"/>
  <c r="M296" i="9"/>
  <c r="H296" i="9"/>
  <c r="G296" i="9"/>
  <c r="F296" i="9"/>
  <c r="E296" i="9"/>
  <c r="S296" i="9"/>
  <c r="T295" i="9"/>
  <c r="P295" i="9"/>
  <c r="O295" i="9"/>
  <c r="N295" i="9"/>
  <c r="M295" i="9"/>
  <c r="H295" i="9"/>
  <c r="G295" i="9"/>
  <c r="F295" i="9"/>
  <c r="E295" i="9"/>
  <c r="S295" i="9"/>
  <c r="T294" i="9"/>
  <c r="P294" i="9"/>
  <c r="O294" i="9"/>
  <c r="N294" i="9"/>
  <c r="M294" i="9"/>
  <c r="H294" i="9"/>
  <c r="G294" i="9"/>
  <c r="F294" i="9"/>
  <c r="E294" i="9"/>
  <c r="U294" i="9" s="1"/>
  <c r="S294" i="9"/>
  <c r="P293" i="9"/>
  <c r="O293" i="9"/>
  <c r="N293" i="9"/>
  <c r="M293" i="9"/>
  <c r="H293" i="9"/>
  <c r="G293" i="9"/>
  <c r="D293" i="9"/>
  <c r="F293" i="9" s="1"/>
  <c r="C293" i="9"/>
  <c r="S293" i="9"/>
  <c r="S282" i="9"/>
  <c r="C28" i="11"/>
  <c r="T292" i="9"/>
  <c r="P292" i="9"/>
  <c r="O292" i="9"/>
  <c r="N292" i="9"/>
  <c r="M292" i="9"/>
  <c r="H292" i="9"/>
  <c r="G292" i="9"/>
  <c r="F292" i="9"/>
  <c r="E292" i="9"/>
  <c r="U292" i="9" s="1"/>
  <c r="S292" i="9"/>
  <c r="T291" i="9"/>
  <c r="P291" i="9"/>
  <c r="O291" i="9"/>
  <c r="N291" i="9"/>
  <c r="M291" i="9"/>
  <c r="H291" i="9"/>
  <c r="G291" i="9"/>
  <c r="F291" i="9"/>
  <c r="E291" i="9"/>
  <c r="S291" i="9"/>
  <c r="T290" i="9"/>
  <c r="P290" i="9"/>
  <c r="O290" i="9"/>
  <c r="N290" i="9"/>
  <c r="M290" i="9"/>
  <c r="H290" i="9"/>
  <c r="G290" i="9"/>
  <c r="F290" i="9"/>
  <c r="E290" i="9"/>
  <c r="S290" i="9"/>
  <c r="T289" i="9"/>
  <c r="P289" i="9"/>
  <c r="O289" i="9"/>
  <c r="N289" i="9"/>
  <c r="M289" i="9"/>
  <c r="H289" i="9"/>
  <c r="G289" i="9"/>
  <c r="F289" i="9"/>
  <c r="E289" i="9"/>
  <c r="S289" i="9"/>
  <c r="P288" i="9"/>
  <c r="O288" i="9"/>
  <c r="N288" i="9"/>
  <c r="M288" i="9"/>
  <c r="S288" i="9"/>
  <c r="H288" i="9"/>
  <c r="G288" i="9"/>
  <c r="D288" i="9"/>
  <c r="F288" i="9" s="1"/>
  <c r="C288" i="9"/>
  <c r="T287" i="9"/>
  <c r="P287" i="9"/>
  <c r="O287" i="9"/>
  <c r="N287" i="9"/>
  <c r="M287" i="9"/>
  <c r="H287" i="9"/>
  <c r="G287" i="9"/>
  <c r="F287" i="9"/>
  <c r="E287" i="9"/>
  <c r="U287" i="9" s="1"/>
  <c r="S287" i="9"/>
  <c r="T286" i="9"/>
  <c r="P286" i="9"/>
  <c r="O286" i="9"/>
  <c r="N286" i="9"/>
  <c r="M286" i="9"/>
  <c r="H286" i="9"/>
  <c r="G286" i="9"/>
  <c r="F286" i="9"/>
  <c r="E286" i="9"/>
  <c r="S286" i="9"/>
  <c r="T285" i="9"/>
  <c r="P285" i="9"/>
  <c r="O285" i="9"/>
  <c r="N285" i="9"/>
  <c r="M285" i="9"/>
  <c r="H285" i="9"/>
  <c r="G285" i="9"/>
  <c r="F285" i="9"/>
  <c r="E285" i="9"/>
  <c r="S285" i="9"/>
  <c r="T284" i="9"/>
  <c r="P284" i="9"/>
  <c r="O284" i="9"/>
  <c r="N284" i="9"/>
  <c r="M284" i="9"/>
  <c r="H284" i="9"/>
  <c r="G284" i="9"/>
  <c r="F284" i="9"/>
  <c r="E284" i="9"/>
  <c r="S284" i="9"/>
  <c r="P283" i="9"/>
  <c r="O283" i="9"/>
  <c r="N283" i="9"/>
  <c r="M283" i="9"/>
  <c r="H283" i="9"/>
  <c r="G283" i="9"/>
  <c r="D283" i="9"/>
  <c r="C283" i="9"/>
  <c r="S283" i="9"/>
  <c r="P282" i="9"/>
  <c r="O282" i="9"/>
  <c r="L282" i="9"/>
  <c r="M282" i="9" s="1"/>
  <c r="H282" i="9"/>
  <c r="G282" i="9"/>
  <c r="F282" i="9"/>
  <c r="E282" i="9"/>
  <c r="U282" i="9" s="1"/>
  <c r="T281" i="9"/>
  <c r="T282" i="9" s="1"/>
  <c r="P281" i="9"/>
  <c r="O281" i="9"/>
  <c r="N281" i="9"/>
  <c r="M281" i="9"/>
  <c r="H281" i="9"/>
  <c r="G281" i="9"/>
  <c r="F281" i="9"/>
  <c r="E281" i="9"/>
  <c r="S281" i="9"/>
  <c r="T280" i="9"/>
  <c r="P280" i="9"/>
  <c r="O280" i="9"/>
  <c r="N280" i="9"/>
  <c r="M280" i="9"/>
  <c r="H280" i="9"/>
  <c r="G280" i="9"/>
  <c r="F280" i="9"/>
  <c r="E280" i="9"/>
  <c r="S280" i="9"/>
  <c r="P279" i="9"/>
  <c r="O279" i="9"/>
  <c r="N279" i="9"/>
  <c r="M279" i="9"/>
  <c r="H279" i="9"/>
  <c r="G279" i="9"/>
  <c r="D279" i="9"/>
  <c r="E279" i="9" s="1"/>
  <c r="U279" i="9" s="1"/>
  <c r="C279" i="9"/>
  <c r="S279" i="9"/>
  <c r="T278" i="9"/>
  <c r="P278" i="9"/>
  <c r="O278" i="9"/>
  <c r="N278" i="9"/>
  <c r="M278" i="9"/>
  <c r="H278" i="9"/>
  <c r="G278" i="9"/>
  <c r="F278" i="9"/>
  <c r="E278" i="9"/>
  <c r="U278" i="9" s="1"/>
  <c r="S278" i="9"/>
  <c r="U306" i="9" l="1"/>
  <c r="U289" i="9"/>
  <c r="U280" i="9"/>
  <c r="U284" i="9"/>
  <c r="U296" i="9"/>
  <c r="U295" i="9"/>
  <c r="U286" i="9"/>
  <c r="U291" i="9"/>
  <c r="U281" i="9"/>
  <c r="U285" i="9"/>
  <c r="U297" i="9"/>
  <c r="U302" i="9"/>
  <c r="U290" i="9"/>
  <c r="U307" i="9"/>
  <c r="W298" i="9"/>
  <c r="W284" i="9"/>
  <c r="F283" i="9"/>
  <c r="E283" i="9"/>
  <c r="U283" i="9" s="1"/>
  <c r="X308" i="9"/>
  <c r="W308" i="9"/>
  <c r="W293" i="9"/>
  <c r="F308" i="9"/>
  <c r="T308" i="9"/>
  <c r="V308" i="9" s="1"/>
  <c r="W288" i="9"/>
  <c r="X303" i="9"/>
  <c r="W303" i="9"/>
  <c r="F303" i="9"/>
  <c r="T303" i="9"/>
  <c r="V303" i="9" s="1"/>
  <c r="W283" i="9"/>
  <c r="X279" i="9"/>
  <c r="V294" i="9"/>
  <c r="V302" i="9"/>
  <c r="W302" i="9"/>
  <c r="X299" i="9"/>
  <c r="X309" i="9"/>
  <c r="X298" i="9"/>
  <c r="W296" i="9"/>
  <c r="X301" i="9"/>
  <c r="X297" i="9"/>
  <c r="V295" i="9"/>
  <c r="X296" i="9"/>
  <c r="V304" i="9"/>
  <c r="W305" i="9"/>
  <c r="W301" i="9"/>
  <c r="W294" i="9"/>
  <c r="W304" i="9"/>
  <c r="V297" i="9"/>
  <c r="T298" i="9"/>
  <c r="V298" i="9" s="1"/>
  <c r="V299" i="9"/>
  <c r="X300" i="9"/>
  <c r="W291" i="9"/>
  <c r="V296" i="9"/>
  <c r="W297" i="9"/>
  <c r="W299" i="9"/>
  <c r="V300" i="9"/>
  <c r="T283" i="9"/>
  <c r="V283" i="9" s="1"/>
  <c r="W306" i="9"/>
  <c r="X304" i="9"/>
  <c r="W309" i="9"/>
  <c r="W295" i="9"/>
  <c r="X292" i="9"/>
  <c r="W300" i="9"/>
  <c r="X291" i="9"/>
  <c r="T293" i="9"/>
  <c r="V293" i="9" s="1"/>
  <c r="X305" i="9"/>
  <c r="X286" i="9"/>
  <c r="X288" i="9"/>
  <c r="V284" i="9"/>
  <c r="X293" i="9"/>
  <c r="X295" i="9"/>
  <c r="X307" i="9"/>
  <c r="W292" i="9"/>
  <c r="X306" i="9"/>
  <c r="V309" i="9"/>
  <c r="V310" i="9"/>
  <c r="W310" i="9"/>
  <c r="X310" i="9"/>
  <c r="T301" i="9"/>
  <c r="V301" i="9" s="1"/>
  <c r="V307" i="9"/>
  <c r="W307" i="9"/>
  <c r="X302" i="9"/>
  <c r="X294" i="9"/>
  <c r="V306" i="9"/>
  <c r="X311" i="9"/>
  <c r="V291" i="9"/>
  <c r="V292" i="9"/>
  <c r="V305" i="9"/>
  <c r="E308" i="9"/>
  <c r="U308" i="9" s="1"/>
  <c r="E303" i="9"/>
  <c r="U303" i="9" s="1"/>
  <c r="M301" i="9"/>
  <c r="U301" i="9" s="1"/>
  <c r="E298" i="9"/>
  <c r="U298" i="9" s="1"/>
  <c r="E293" i="9"/>
  <c r="U293" i="9" s="1"/>
  <c r="X290" i="9"/>
  <c r="W285" i="9"/>
  <c r="W286" i="9"/>
  <c r="W289" i="9"/>
  <c r="W282" i="9"/>
  <c r="V286" i="9"/>
  <c r="X281" i="9"/>
  <c r="W287" i="9"/>
  <c r="V285" i="9"/>
  <c r="X289" i="9"/>
  <c r="V287" i="9"/>
  <c r="X283" i="9"/>
  <c r="T279" i="9"/>
  <c r="V279" i="9" s="1"/>
  <c r="X284" i="9"/>
  <c r="V278" i="9"/>
  <c r="V290" i="9"/>
  <c r="X287" i="9"/>
  <c r="X285" i="9"/>
  <c r="T288" i="9"/>
  <c r="V288" i="9" s="1"/>
  <c r="V289" i="9"/>
  <c r="W290" i="9"/>
  <c r="E288" i="9"/>
  <c r="U288" i="9" s="1"/>
  <c r="W280" i="9"/>
  <c r="X282" i="9"/>
  <c r="X280" i="9"/>
  <c r="W281" i="9"/>
  <c r="V280" i="9"/>
  <c r="W279" i="9"/>
  <c r="V281" i="9"/>
  <c r="V282" i="9"/>
  <c r="N282" i="9"/>
  <c r="F279" i="9"/>
  <c r="T277" i="9"/>
  <c r="P277" i="9"/>
  <c r="O277" i="9"/>
  <c r="N277" i="9"/>
  <c r="M277" i="9"/>
  <c r="H277" i="9"/>
  <c r="G277" i="9"/>
  <c r="F277" i="9"/>
  <c r="E277" i="9"/>
  <c r="S277" i="9"/>
  <c r="W278" i="9" s="1"/>
  <c r="Y5" i="7"/>
  <c r="V6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D46" i="7" s="1"/>
  <c r="C47" i="7"/>
  <c r="D47" i="7" s="1"/>
  <c r="C48" i="7"/>
  <c r="D48" i="7" s="1"/>
  <c r="C49" i="7"/>
  <c r="D49" i="7" s="1"/>
  <c r="C50" i="7"/>
  <c r="D50" i="7" s="1"/>
  <c r="C51" i="7"/>
  <c r="D51" i="7" s="1"/>
  <c r="C52" i="7"/>
  <c r="D52" i="7" s="1"/>
  <c r="C53" i="7"/>
  <c r="D53" i="7" s="1"/>
  <c r="C54" i="7"/>
  <c r="D54" i="7" s="1"/>
  <c r="C55" i="7"/>
  <c r="D55" i="7" s="1"/>
  <c r="C56" i="7"/>
  <c r="D56" i="7" s="1"/>
  <c r="C57" i="7"/>
  <c r="D57" i="7" s="1"/>
  <c r="C58" i="7"/>
  <c r="D58" i="7" s="1"/>
  <c r="C59" i="7"/>
  <c r="D59" i="7" s="1"/>
  <c r="C60" i="7"/>
  <c r="D60" i="7" s="1"/>
  <c r="C61" i="7"/>
  <c r="D61" i="7" s="1"/>
  <c r="C62" i="7"/>
  <c r="D62" i="7" s="1"/>
  <c r="C63" i="7"/>
  <c r="D63" i="7" s="1"/>
  <c r="C64" i="7"/>
  <c r="D64" i="7" s="1"/>
  <c r="C65" i="7"/>
  <c r="D65" i="7" s="1"/>
  <c r="C66" i="7"/>
  <c r="D66" i="7" s="1"/>
  <c r="C67" i="7"/>
  <c r="D67" i="7" s="1"/>
  <c r="C68" i="7"/>
  <c r="D68" i="7" s="1"/>
  <c r="C69" i="7"/>
  <c r="D69" i="7" s="1"/>
  <c r="C70" i="7"/>
  <c r="D70" i="7" s="1"/>
  <c r="C72" i="7"/>
  <c r="D72" i="7" s="1"/>
  <c r="C73" i="7"/>
  <c r="D73" i="7" s="1"/>
  <c r="C74" i="7"/>
  <c r="D74" i="7" s="1"/>
  <c r="C75" i="7"/>
  <c r="D75" i="7" s="1"/>
  <c r="C76" i="7"/>
  <c r="D76" i="7" s="1"/>
  <c r="C77" i="7"/>
  <c r="D77" i="7" s="1"/>
  <c r="C78" i="7"/>
  <c r="D78" i="7" s="1"/>
  <c r="C79" i="7"/>
  <c r="D79" i="7" s="1"/>
  <c r="C80" i="7"/>
  <c r="D80" i="7" s="1"/>
  <c r="C81" i="7"/>
  <c r="D81" i="7" s="1"/>
  <c r="C82" i="7"/>
  <c r="D82" i="7" s="1"/>
  <c r="C83" i="7"/>
  <c r="D83" i="7" s="1"/>
  <c r="C84" i="7"/>
  <c r="D84" i="7" s="1"/>
  <c r="C85" i="7"/>
  <c r="D85" i="7" s="1"/>
  <c r="C86" i="7"/>
  <c r="D86" i="7" s="1"/>
  <c r="C87" i="7"/>
  <c r="D87" i="7" s="1"/>
  <c r="C88" i="7"/>
  <c r="D88" i="7" s="1"/>
  <c r="C89" i="7"/>
  <c r="D89" i="7" s="1"/>
  <c r="C90" i="7"/>
  <c r="D90" i="7" s="1"/>
  <c r="C91" i="7"/>
  <c r="D91" i="7" s="1"/>
  <c r="C92" i="7"/>
  <c r="D92" i="7" s="1"/>
  <c r="C93" i="7"/>
  <c r="D93" i="7" s="1"/>
  <c r="C94" i="7"/>
  <c r="D94" i="7" s="1"/>
  <c r="C95" i="7"/>
  <c r="D95" i="7" s="1"/>
  <c r="C96" i="7"/>
  <c r="D96" i="7" s="1"/>
  <c r="C97" i="7"/>
  <c r="D97" i="7" s="1"/>
  <c r="C98" i="7"/>
  <c r="D98" i="7" s="1"/>
  <c r="C99" i="7"/>
  <c r="D99" i="7" s="1"/>
  <c r="U4" i="7"/>
  <c r="X4" i="7"/>
  <c r="C27" i="11"/>
  <c r="T276" i="9"/>
  <c r="P276" i="9"/>
  <c r="O276" i="9"/>
  <c r="N276" i="9"/>
  <c r="M276" i="9"/>
  <c r="H276" i="9"/>
  <c r="G276" i="9"/>
  <c r="F276" i="9"/>
  <c r="E276" i="9"/>
  <c r="S276" i="9"/>
  <c r="AB18" i="9" l="1"/>
  <c r="U277" i="9"/>
  <c r="U276" i="9"/>
  <c r="X277" i="9"/>
  <c r="W277" i="9"/>
  <c r="V277" i="9"/>
  <c r="X278" i="9"/>
  <c r="V276" i="9"/>
  <c r="Y6" i="7"/>
  <c r="T7" i="7" s="1"/>
  <c r="T275" i="9"/>
  <c r="P275" i="9"/>
  <c r="O275" i="9"/>
  <c r="N275" i="9"/>
  <c r="M275" i="9"/>
  <c r="H275" i="9"/>
  <c r="G275" i="9"/>
  <c r="F275" i="9"/>
  <c r="E275" i="9"/>
  <c r="U275" i="9" s="1"/>
  <c r="S275" i="9"/>
  <c r="W276" i="9" s="1"/>
  <c r="H274" i="9"/>
  <c r="G274" i="9"/>
  <c r="D274" i="9"/>
  <c r="E274" i="9" s="1"/>
  <c r="U274" i="9" s="1"/>
  <c r="C274" i="9"/>
  <c r="P274" i="9"/>
  <c r="O274" i="9"/>
  <c r="N274" i="9"/>
  <c r="M274" i="9"/>
  <c r="S274" i="9"/>
  <c r="T273" i="9"/>
  <c r="V273" i="9" s="1"/>
  <c r="P273" i="9"/>
  <c r="O273" i="9"/>
  <c r="N273" i="9"/>
  <c r="M273" i="9"/>
  <c r="H273" i="9"/>
  <c r="G273" i="9"/>
  <c r="F273" i="9"/>
  <c r="E273" i="9"/>
  <c r="S273" i="9"/>
  <c r="U273" i="9" l="1"/>
  <c r="V7" i="7"/>
  <c r="U7" i="7"/>
  <c r="Y7" i="7" s="1"/>
  <c r="V275" i="9"/>
  <c r="W275" i="9"/>
  <c r="X275" i="9"/>
  <c r="X274" i="9"/>
  <c r="T274" i="9"/>
  <c r="V274" i="9" s="1"/>
  <c r="W274" i="9"/>
  <c r="X276" i="9"/>
  <c r="F274" i="9"/>
  <c r="T272" i="9"/>
  <c r="P272" i="9"/>
  <c r="O272" i="9"/>
  <c r="N272" i="9"/>
  <c r="M272" i="9"/>
  <c r="H272" i="9"/>
  <c r="G272" i="9"/>
  <c r="F272" i="9"/>
  <c r="E272" i="9"/>
  <c r="U272" i="9" s="1"/>
  <c r="S272" i="9"/>
  <c r="W273" i="9" s="1"/>
  <c r="T271" i="9"/>
  <c r="P271" i="9"/>
  <c r="O271" i="9"/>
  <c r="N271" i="9"/>
  <c r="M271" i="9"/>
  <c r="H271" i="9"/>
  <c r="G271" i="9"/>
  <c r="F271" i="9"/>
  <c r="E271" i="9"/>
  <c r="U271" i="9" s="1"/>
  <c r="S271" i="9"/>
  <c r="T270" i="9"/>
  <c r="P270" i="9"/>
  <c r="O270" i="9"/>
  <c r="N270" i="9"/>
  <c r="M270" i="9"/>
  <c r="H270" i="9"/>
  <c r="G270" i="9"/>
  <c r="F270" i="9"/>
  <c r="E270" i="9"/>
  <c r="C269" i="9"/>
  <c r="D269" i="9"/>
  <c r="E269" i="9" s="1"/>
  <c r="G269" i="9"/>
  <c r="H269" i="9"/>
  <c r="S270" i="9"/>
  <c r="P269" i="9"/>
  <c r="O269" i="9"/>
  <c r="N269" i="9"/>
  <c r="M269" i="9"/>
  <c r="S269" i="9"/>
  <c r="T268" i="9"/>
  <c r="P268" i="9"/>
  <c r="O268" i="9"/>
  <c r="N268" i="9"/>
  <c r="M268" i="9"/>
  <c r="H268" i="9"/>
  <c r="G268" i="9"/>
  <c r="F268" i="9"/>
  <c r="E268" i="9"/>
  <c r="U268" i="9" s="1"/>
  <c r="S268" i="9"/>
  <c r="T267" i="9"/>
  <c r="P267" i="9"/>
  <c r="O267" i="9"/>
  <c r="N267" i="9"/>
  <c r="M267" i="9"/>
  <c r="H267" i="9"/>
  <c r="G267" i="9"/>
  <c r="F267" i="9"/>
  <c r="E267" i="9"/>
  <c r="U267" i="9" s="1"/>
  <c r="S267" i="9"/>
  <c r="T266" i="9"/>
  <c r="P266" i="9"/>
  <c r="O266" i="9"/>
  <c r="N266" i="9"/>
  <c r="M266" i="9"/>
  <c r="H266" i="9"/>
  <c r="G266" i="9"/>
  <c r="F266" i="9"/>
  <c r="E266" i="9"/>
  <c r="U266" i="9" s="1"/>
  <c r="S266" i="9"/>
  <c r="C26" i="11"/>
  <c r="T265" i="9"/>
  <c r="P265" i="9"/>
  <c r="O265" i="9"/>
  <c r="N265" i="9"/>
  <c r="M265" i="9"/>
  <c r="H265" i="9"/>
  <c r="G265" i="9"/>
  <c r="F265" i="9"/>
  <c r="E265" i="9"/>
  <c r="U265" i="9" s="1"/>
  <c r="S265" i="9"/>
  <c r="X265" i="9" s="1"/>
  <c r="H264" i="9"/>
  <c r="G264" i="9"/>
  <c r="D264" i="9"/>
  <c r="F264" i="9" s="1"/>
  <c r="C264" i="9"/>
  <c r="P264" i="9"/>
  <c r="O264" i="9"/>
  <c r="N264" i="9"/>
  <c r="M264" i="9"/>
  <c r="S264" i="9"/>
  <c r="T263" i="9"/>
  <c r="P263" i="9"/>
  <c r="O263" i="9"/>
  <c r="N263" i="9"/>
  <c r="M263" i="9"/>
  <c r="H263" i="9"/>
  <c r="G263" i="9"/>
  <c r="F263" i="9"/>
  <c r="E263" i="9"/>
  <c r="S263" i="9"/>
  <c r="T262" i="9"/>
  <c r="P262" i="9"/>
  <c r="O262" i="9"/>
  <c r="N262" i="9"/>
  <c r="M262" i="9"/>
  <c r="H262" i="9"/>
  <c r="G262" i="9"/>
  <c r="F262" i="9"/>
  <c r="E262" i="9"/>
  <c r="U262" i="9" s="1"/>
  <c r="S262" i="9"/>
  <c r="P261" i="9"/>
  <c r="O261" i="9"/>
  <c r="L261" i="9"/>
  <c r="N261" i="9" s="1"/>
  <c r="H261" i="9"/>
  <c r="G261" i="9"/>
  <c r="F261" i="9"/>
  <c r="E261" i="9"/>
  <c r="S261" i="9"/>
  <c r="T260" i="9"/>
  <c r="P260" i="9"/>
  <c r="O260" i="9"/>
  <c r="N260" i="9"/>
  <c r="M260" i="9"/>
  <c r="H260" i="9"/>
  <c r="G260" i="9"/>
  <c r="F260" i="9"/>
  <c r="E260" i="9"/>
  <c r="S260" i="9"/>
  <c r="U263" i="9" l="1"/>
  <c r="U269" i="9"/>
  <c r="U260" i="9"/>
  <c r="U270" i="9"/>
  <c r="V271" i="9"/>
  <c r="V272" i="9"/>
  <c r="W270" i="9"/>
  <c r="V263" i="9"/>
  <c r="X264" i="9"/>
  <c r="V262" i="9"/>
  <c r="W269" i="9"/>
  <c r="X271" i="9"/>
  <c r="X263" i="9"/>
  <c r="W267" i="9"/>
  <c r="W268" i="9"/>
  <c r="V267" i="9"/>
  <c r="W271" i="9"/>
  <c r="X261" i="9"/>
  <c r="V260" i="9"/>
  <c r="W263" i="9"/>
  <c r="V265" i="9"/>
  <c r="X267" i="9"/>
  <c r="V266" i="9"/>
  <c r="X270" i="9"/>
  <c r="W272" i="9"/>
  <c r="AB17" i="9" s="1"/>
  <c r="X272" i="9"/>
  <c r="W262" i="9"/>
  <c r="X262" i="9"/>
  <c r="T269" i="9"/>
  <c r="V269" i="9" s="1"/>
  <c r="T264" i="9"/>
  <c r="V264" i="9" s="1"/>
  <c r="X269" i="9"/>
  <c r="W264" i="9"/>
  <c r="W265" i="9"/>
  <c r="W266" i="9"/>
  <c r="V268" i="9"/>
  <c r="T261" i="9"/>
  <c r="V261" i="9" s="1"/>
  <c r="W261" i="9"/>
  <c r="X266" i="9"/>
  <c r="V270" i="9"/>
  <c r="X268" i="9"/>
  <c r="M261" i="9"/>
  <c r="U261" i="9" s="1"/>
  <c r="X273" i="9"/>
  <c r="F269" i="9"/>
  <c r="E264" i="9"/>
  <c r="U264" i="9" s="1"/>
  <c r="P259" i="9"/>
  <c r="O259" i="9"/>
  <c r="N259" i="9"/>
  <c r="M259" i="9"/>
  <c r="H259" i="9"/>
  <c r="G259" i="9"/>
  <c r="D259" i="9"/>
  <c r="F259" i="9" s="1"/>
  <c r="C259" i="9"/>
  <c r="S259" i="9"/>
  <c r="W260" i="9" s="1"/>
  <c r="T258" i="9"/>
  <c r="P258" i="9"/>
  <c r="O258" i="9"/>
  <c r="N258" i="9"/>
  <c r="M258" i="9"/>
  <c r="H258" i="9"/>
  <c r="G258" i="9"/>
  <c r="F258" i="9"/>
  <c r="E258" i="9"/>
  <c r="S258" i="9"/>
  <c r="U258" i="9" l="1"/>
  <c r="V258" i="9"/>
  <c r="X259" i="9"/>
  <c r="T259" i="9"/>
  <c r="V259" i="9" s="1"/>
  <c r="E259" i="9"/>
  <c r="U259" i="9" s="1"/>
  <c r="W259" i="9"/>
  <c r="X260" i="9"/>
  <c r="T257" i="9"/>
  <c r="V257" i="9" s="1"/>
  <c r="P257" i="9"/>
  <c r="O257" i="9"/>
  <c r="N257" i="9"/>
  <c r="M257" i="9"/>
  <c r="H257" i="9"/>
  <c r="G257" i="9"/>
  <c r="F257" i="9"/>
  <c r="E257" i="9"/>
  <c r="S257" i="9"/>
  <c r="W258" i="9" s="1"/>
  <c r="T256" i="9"/>
  <c r="W256" i="9"/>
  <c r="X256" i="9"/>
  <c r="P256" i="9"/>
  <c r="O256" i="9"/>
  <c r="N256" i="9"/>
  <c r="M256" i="9"/>
  <c r="H256" i="9"/>
  <c r="G256" i="9"/>
  <c r="F256" i="9"/>
  <c r="E256" i="9"/>
  <c r="S256" i="9"/>
  <c r="T255" i="9"/>
  <c r="V255" i="9" s="1"/>
  <c r="P255" i="9"/>
  <c r="O255" i="9"/>
  <c r="N255" i="9"/>
  <c r="M255" i="9"/>
  <c r="H255" i="9"/>
  <c r="G255" i="9"/>
  <c r="F255" i="9"/>
  <c r="E255" i="9"/>
  <c r="S255" i="9"/>
  <c r="H254" i="9"/>
  <c r="G254" i="9"/>
  <c r="D254" i="9"/>
  <c r="F254" i="9" s="1"/>
  <c r="C254" i="9"/>
  <c r="P254" i="9"/>
  <c r="O254" i="9"/>
  <c r="N254" i="9"/>
  <c r="M254" i="9"/>
  <c r="S254" i="9"/>
  <c r="U257" i="9" l="1"/>
  <c r="U256" i="9"/>
  <c r="U255" i="9"/>
  <c r="V256" i="9"/>
  <c r="W257" i="9"/>
  <c r="X255" i="9"/>
  <c r="T254" i="9"/>
  <c r="V254" i="9" s="1"/>
  <c r="W255" i="9"/>
  <c r="X257" i="9"/>
  <c r="X258" i="9"/>
  <c r="E254" i="9"/>
  <c r="U254" i="9" s="1"/>
  <c r="T253" i="9"/>
  <c r="P253" i="9"/>
  <c r="O253" i="9"/>
  <c r="N253" i="9"/>
  <c r="M253" i="9"/>
  <c r="H253" i="9"/>
  <c r="G253" i="9"/>
  <c r="F253" i="9"/>
  <c r="E253" i="9"/>
  <c r="U253" i="9" s="1"/>
  <c r="S253" i="9"/>
  <c r="W254" i="9" s="1"/>
  <c r="T252" i="9"/>
  <c r="P252" i="9"/>
  <c r="O252" i="9"/>
  <c r="N252" i="9"/>
  <c r="M252" i="9"/>
  <c r="H252" i="9"/>
  <c r="G252" i="9"/>
  <c r="F252" i="9"/>
  <c r="E252" i="9"/>
  <c r="U252" i="9" s="1"/>
  <c r="S252" i="9"/>
  <c r="W252" i="9" s="1"/>
  <c r="T251" i="9"/>
  <c r="P251" i="9"/>
  <c r="O251" i="9"/>
  <c r="N251" i="9"/>
  <c r="M251" i="9"/>
  <c r="H251" i="9"/>
  <c r="G251" i="9"/>
  <c r="F251" i="9"/>
  <c r="E251" i="9"/>
  <c r="S251" i="9"/>
  <c r="H250" i="9"/>
  <c r="G250" i="9"/>
  <c r="D250" i="9"/>
  <c r="F250" i="9" s="1"/>
  <c r="C250" i="9"/>
  <c r="P250" i="9"/>
  <c r="O250" i="9"/>
  <c r="N250" i="9"/>
  <c r="M250" i="9"/>
  <c r="S250" i="9"/>
  <c r="T249" i="9"/>
  <c r="P249" i="9"/>
  <c r="O249" i="9"/>
  <c r="N249" i="9"/>
  <c r="M249" i="9"/>
  <c r="S249" i="9"/>
  <c r="T248" i="9"/>
  <c r="S248" i="9"/>
  <c r="T247" i="9"/>
  <c r="S247" i="9"/>
  <c r="P248" i="9"/>
  <c r="O248" i="9"/>
  <c r="N248" i="9"/>
  <c r="M248" i="9"/>
  <c r="P247" i="9"/>
  <c r="O247" i="9"/>
  <c r="N247" i="9"/>
  <c r="M247" i="9"/>
  <c r="H248" i="9"/>
  <c r="G248" i="9"/>
  <c r="F248" i="9"/>
  <c r="E248" i="9"/>
  <c r="U248" i="9" s="1"/>
  <c r="H247" i="9"/>
  <c r="G247" i="9"/>
  <c r="F247" i="9"/>
  <c r="E247" i="9"/>
  <c r="H249" i="9"/>
  <c r="G249" i="9"/>
  <c r="F249" i="9"/>
  <c r="E249" i="9"/>
  <c r="U249" i="9" s="1"/>
  <c r="AB16" i="9" l="1"/>
  <c r="U247" i="9"/>
  <c r="U251" i="9"/>
  <c r="V253" i="9"/>
  <c r="V252" i="9"/>
  <c r="W253" i="9"/>
  <c r="X252" i="9"/>
  <c r="X251" i="9"/>
  <c r="X253" i="9"/>
  <c r="X254" i="9"/>
  <c r="X250" i="9"/>
  <c r="X249" i="9"/>
  <c r="V251" i="9"/>
  <c r="V249" i="9"/>
  <c r="T250" i="9"/>
  <c r="V250" i="9" s="1"/>
  <c r="W249" i="9"/>
  <c r="W250" i="9"/>
  <c r="X248" i="9"/>
  <c r="W251" i="9"/>
  <c r="E250" i="9"/>
  <c r="U250" i="9" s="1"/>
  <c r="W248" i="9"/>
  <c r="V248" i="9"/>
  <c r="V247" i="9"/>
  <c r="T246" i="9"/>
  <c r="P246" i="9"/>
  <c r="O246" i="9"/>
  <c r="N246" i="9"/>
  <c r="M246" i="9"/>
  <c r="H246" i="9"/>
  <c r="G246" i="9"/>
  <c r="F246" i="9"/>
  <c r="E246" i="9"/>
  <c r="U246" i="9" s="1"/>
  <c r="S246" i="9"/>
  <c r="X247" i="9" s="1"/>
  <c r="V246" i="9" l="1"/>
  <c r="W247" i="9"/>
  <c r="P245" i="9"/>
  <c r="O245" i="9"/>
  <c r="N245" i="9"/>
  <c r="M245" i="9"/>
  <c r="H245" i="9"/>
  <c r="G245" i="9"/>
  <c r="D245" i="9"/>
  <c r="F245" i="9" s="1"/>
  <c r="C245" i="9"/>
  <c r="S245" i="9"/>
  <c r="T245" i="9" l="1"/>
  <c r="V245" i="9" s="1"/>
  <c r="W246" i="9"/>
  <c r="X246" i="9"/>
  <c r="E245" i="9"/>
  <c r="U245" i="9" s="1"/>
  <c r="T244" i="9"/>
  <c r="T243" i="9"/>
  <c r="P244" i="9"/>
  <c r="O244" i="9"/>
  <c r="N244" i="9"/>
  <c r="M244" i="9"/>
  <c r="H244" i="9"/>
  <c r="G244" i="9"/>
  <c r="F244" i="9"/>
  <c r="E244" i="9"/>
  <c r="S244" i="9"/>
  <c r="W245" i="9" s="1"/>
  <c r="P243" i="9"/>
  <c r="O243" i="9"/>
  <c r="N243" i="9"/>
  <c r="M243" i="9"/>
  <c r="H243" i="9"/>
  <c r="G243" i="9"/>
  <c r="F243" i="9"/>
  <c r="E243" i="9"/>
  <c r="U243" i="9" s="1"/>
  <c r="S243" i="9"/>
  <c r="U244" i="9" l="1"/>
  <c r="V244" i="9"/>
  <c r="W244" i="9"/>
  <c r="X244" i="9"/>
  <c r="X245" i="9"/>
  <c r="V243" i="9"/>
  <c r="T242" i="9"/>
  <c r="V242" i="9" s="1"/>
  <c r="P242" i="9"/>
  <c r="O242" i="9"/>
  <c r="N242" i="9"/>
  <c r="M242" i="9"/>
  <c r="H242" i="9"/>
  <c r="G242" i="9"/>
  <c r="F242" i="9"/>
  <c r="E242" i="9"/>
  <c r="S242" i="9"/>
  <c r="C25" i="11"/>
  <c r="U242" i="9" l="1"/>
  <c r="X243" i="9"/>
  <c r="W243" i="9"/>
  <c r="T241" i="9"/>
  <c r="P241" i="9"/>
  <c r="O241" i="9"/>
  <c r="N241" i="9"/>
  <c r="M241" i="9"/>
  <c r="H241" i="9"/>
  <c r="G241" i="9"/>
  <c r="F241" i="9"/>
  <c r="E241" i="9"/>
  <c r="U241" i="9" s="1"/>
  <c r="S241" i="9"/>
  <c r="X242" i="9" s="1"/>
  <c r="P240" i="9"/>
  <c r="O240" i="9"/>
  <c r="N240" i="9"/>
  <c r="M240" i="9"/>
  <c r="H240" i="9"/>
  <c r="G240" i="9"/>
  <c r="D240" i="9"/>
  <c r="E240" i="9" s="1"/>
  <c r="U240" i="9" s="1"/>
  <c r="C240" i="9"/>
  <c r="S240" i="9"/>
  <c r="X240" i="9" s="1"/>
  <c r="H239" i="9"/>
  <c r="G239" i="9"/>
  <c r="F239" i="9"/>
  <c r="E239" i="9"/>
  <c r="P239" i="9"/>
  <c r="O239" i="9"/>
  <c r="L239" i="9"/>
  <c r="N239" i="9" s="1"/>
  <c r="S239" i="9"/>
  <c r="T238" i="9"/>
  <c r="P238" i="9"/>
  <c r="O238" i="9"/>
  <c r="N238" i="9"/>
  <c r="M238" i="9"/>
  <c r="H238" i="9"/>
  <c r="G238" i="9"/>
  <c r="F238" i="9"/>
  <c r="E238" i="9"/>
  <c r="S238" i="9"/>
  <c r="T237" i="9"/>
  <c r="P237" i="9"/>
  <c r="O237" i="9"/>
  <c r="N237" i="9"/>
  <c r="M237" i="9"/>
  <c r="H237" i="9"/>
  <c r="G237" i="9"/>
  <c r="F237" i="9"/>
  <c r="E237" i="9"/>
  <c r="S237" i="9"/>
  <c r="W239" i="9" l="1"/>
  <c r="U238" i="9"/>
  <c r="X239" i="9"/>
  <c r="V238" i="9"/>
  <c r="U237" i="9"/>
  <c r="V237" i="9"/>
  <c r="X238" i="9"/>
  <c r="V241" i="9"/>
  <c r="T240" i="9"/>
  <c r="V240" i="9" s="1"/>
  <c r="W238" i="9"/>
  <c r="T239" i="9"/>
  <c r="V239" i="9" s="1"/>
  <c r="W240" i="9"/>
  <c r="W241" i="9"/>
  <c r="X241" i="9"/>
  <c r="F240" i="9"/>
  <c r="W242" i="9"/>
  <c r="M239" i="9"/>
  <c r="U239" i="9" s="1"/>
  <c r="T236" i="9"/>
  <c r="P236" i="9"/>
  <c r="O236" i="9"/>
  <c r="N236" i="9"/>
  <c r="M236" i="9"/>
  <c r="H236" i="9"/>
  <c r="G236" i="9"/>
  <c r="F236" i="9"/>
  <c r="E236" i="9"/>
  <c r="S236" i="9"/>
  <c r="W237" i="9" s="1"/>
  <c r="U236" i="9" l="1"/>
  <c r="V236" i="9"/>
  <c r="X237" i="9"/>
  <c r="P235" i="9"/>
  <c r="O235" i="9"/>
  <c r="N235" i="9"/>
  <c r="M235" i="9"/>
  <c r="H235" i="9"/>
  <c r="G235" i="9"/>
  <c r="D235" i="9"/>
  <c r="F235" i="9" s="1"/>
  <c r="C235" i="9"/>
  <c r="S235" i="9"/>
  <c r="X236" i="9" s="1"/>
  <c r="T235" i="9" l="1"/>
  <c r="V235" i="9" s="1"/>
  <c r="W236" i="9"/>
  <c r="E235" i="9"/>
  <c r="U235" i="9" s="1"/>
  <c r="T234" i="9"/>
  <c r="P234" i="9"/>
  <c r="O234" i="9"/>
  <c r="N234" i="9"/>
  <c r="M234" i="9"/>
  <c r="H234" i="9"/>
  <c r="G234" i="9"/>
  <c r="F234" i="9"/>
  <c r="E234" i="9"/>
  <c r="U234" i="9" s="1"/>
  <c r="S234" i="9"/>
  <c r="W235" i="9" s="1"/>
  <c r="V234" i="9" l="1"/>
  <c r="X235" i="9"/>
  <c r="T233" i="9"/>
  <c r="P233" i="9"/>
  <c r="O233" i="9"/>
  <c r="N233" i="9"/>
  <c r="M233" i="9"/>
  <c r="H233" i="9"/>
  <c r="G233" i="9"/>
  <c r="F233" i="9"/>
  <c r="E233" i="9"/>
  <c r="U233" i="9" s="1"/>
  <c r="S233" i="9"/>
  <c r="W234" i="9" s="1"/>
  <c r="V233" i="9" l="1"/>
  <c r="X234" i="9"/>
  <c r="T232" i="9"/>
  <c r="P232" i="9"/>
  <c r="O232" i="9"/>
  <c r="N232" i="9"/>
  <c r="M232" i="9"/>
  <c r="H232" i="9"/>
  <c r="G232" i="9"/>
  <c r="F232" i="9"/>
  <c r="E232" i="9"/>
  <c r="U232" i="9" s="1"/>
  <c r="S232" i="9"/>
  <c r="T231" i="9"/>
  <c r="P231" i="9"/>
  <c r="O231" i="9"/>
  <c r="N231" i="9"/>
  <c r="M231" i="9"/>
  <c r="H231" i="9"/>
  <c r="G231" i="9"/>
  <c r="F231" i="9"/>
  <c r="E231" i="9"/>
  <c r="U231" i="9" s="1"/>
  <c r="S231" i="9"/>
  <c r="W232" i="9" l="1"/>
  <c r="V232" i="9"/>
  <c r="V231" i="9"/>
  <c r="X233" i="9"/>
  <c r="W233" i="9"/>
  <c r="X232" i="9"/>
  <c r="T230" i="9"/>
  <c r="V230" i="9" s="1"/>
  <c r="P230" i="9"/>
  <c r="O230" i="9"/>
  <c r="N230" i="9"/>
  <c r="M230" i="9"/>
  <c r="H230" i="9"/>
  <c r="G230" i="9"/>
  <c r="D230" i="9"/>
  <c r="F230" i="9" s="1"/>
  <c r="C230" i="9"/>
  <c r="S230" i="9"/>
  <c r="W231" i="9" s="1"/>
  <c r="T229" i="9"/>
  <c r="P229" i="9"/>
  <c r="O229" i="9"/>
  <c r="N229" i="9"/>
  <c r="M229" i="9"/>
  <c r="H229" i="9"/>
  <c r="G229" i="9"/>
  <c r="F229" i="9"/>
  <c r="E229" i="9"/>
  <c r="S229" i="9"/>
  <c r="U229" i="9" l="1"/>
  <c r="E230" i="9"/>
  <c r="U230" i="9" s="1"/>
  <c r="X230" i="9"/>
  <c r="W230" i="9"/>
  <c r="V229" i="9"/>
  <c r="X231" i="9"/>
  <c r="T228" i="9"/>
  <c r="P228" i="9"/>
  <c r="O228" i="9"/>
  <c r="N228" i="9"/>
  <c r="M228" i="9"/>
  <c r="H228" i="9"/>
  <c r="G228" i="9"/>
  <c r="F228" i="9"/>
  <c r="E228" i="9"/>
  <c r="S228" i="9"/>
  <c r="W229" i="9" s="1"/>
  <c r="AB15" i="9" s="1"/>
  <c r="U228" i="9" l="1"/>
  <c r="V228" i="9"/>
  <c r="X229" i="9"/>
  <c r="T227" i="9"/>
  <c r="M227" i="9"/>
  <c r="N227" i="9"/>
  <c r="O227" i="9"/>
  <c r="P227" i="9"/>
  <c r="H227" i="9"/>
  <c r="G227" i="9"/>
  <c r="F227" i="9"/>
  <c r="E227" i="9"/>
  <c r="U227" i="9" s="1"/>
  <c r="S227" i="9"/>
  <c r="W228" i="9" s="1"/>
  <c r="V227" i="9" l="1"/>
  <c r="X228" i="9"/>
  <c r="T226" i="9"/>
  <c r="P226" i="9"/>
  <c r="O226" i="9"/>
  <c r="N226" i="9"/>
  <c r="M226" i="9"/>
  <c r="H226" i="9"/>
  <c r="G226" i="9"/>
  <c r="F226" i="9"/>
  <c r="E226" i="9"/>
  <c r="U226" i="9" s="1"/>
  <c r="S226" i="9"/>
  <c r="W227" i="9" s="1"/>
  <c r="C24" i="11"/>
  <c r="H225" i="9"/>
  <c r="G225" i="9"/>
  <c r="D225" i="9"/>
  <c r="F225" i="9" s="1"/>
  <c r="C225" i="9"/>
  <c r="P225" i="9"/>
  <c r="O225" i="9"/>
  <c r="N225" i="9"/>
  <c r="M225" i="9"/>
  <c r="S225" i="9"/>
  <c r="W226" i="9" l="1"/>
  <c r="V226" i="9"/>
  <c r="T225" i="9"/>
  <c r="V225" i="9" s="1"/>
  <c r="X226" i="9"/>
  <c r="X227" i="9"/>
  <c r="E225" i="9"/>
  <c r="U225" i="9" s="1"/>
  <c r="T224" i="9"/>
  <c r="V224" i="9" s="1"/>
  <c r="P224" i="9"/>
  <c r="O224" i="9"/>
  <c r="N224" i="9"/>
  <c r="M224" i="9"/>
  <c r="H224" i="9"/>
  <c r="G224" i="9"/>
  <c r="F224" i="9"/>
  <c r="E224" i="9"/>
  <c r="S224" i="9"/>
  <c r="W225" i="9" s="1"/>
  <c r="U224" i="9" l="1"/>
  <c r="X225" i="9"/>
  <c r="T223" i="9"/>
  <c r="P223" i="9"/>
  <c r="O223" i="9"/>
  <c r="N223" i="9"/>
  <c r="M223" i="9"/>
  <c r="H223" i="9"/>
  <c r="G223" i="9"/>
  <c r="F223" i="9"/>
  <c r="E223" i="9"/>
  <c r="U223" i="9" s="1"/>
  <c r="S223" i="9"/>
  <c r="W224" i="9" s="1"/>
  <c r="V223" i="9" l="1"/>
  <c r="X224" i="9"/>
  <c r="T222" i="9"/>
  <c r="P222" i="9"/>
  <c r="O222" i="9"/>
  <c r="N222" i="9"/>
  <c r="M222" i="9"/>
  <c r="H222" i="9"/>
  <c r="G222" i="9"/>
  <c r="F222" i="9"/>
  <c r="E222" i="9"/>
  <c r="U222" i="9" s="1"/>
  <c r="S222" i="9"/>
  <c r="W223" i="9" s="1"/>
  <c r="V222" i="9" l="1"/>
  <c r="X223" i="9"/>
  <c r="T221" i="9"/>
  <c r="P221" i="9"/>
  <c r="O221" i="9"/>
  <c r="N221" i="9"/>
  <c r="M221" i="9"/>
  <c r="S221" i="9"/>
  <c r="W222" i="9" s="1"/>
  <c r="H221" i="9"/>
  <c r="G221" i="9"/>
  <c r="F221" i="9"/>
  <c r="E221" i="9"/>
  <c r="U221" i="9" s="1"/>
  <c r="C23" i="11"/>
  <c r="V221" i="9" l="1"/>
  <c r="X222" i="9"/>
  <c r="H220" i="9"/>
  <c r="G220" i="9"/>
  <c r="D220" i="9"/>
  <c r="F220" i="9" s="1"/>
  <c r="C220" i="9"/>
  <c r="P220" i="9"/>
  <c r="O220" i="9"/>
  <c r="N220" i="9"/>
  <c r="M220" i="9"/>
  <c r="S220" i="9"/>
  <c r="W221" i="9" s="1"/>
  <c r="T219" i="9"/>
  <c r="H219" i="9"/>
  <c r="G219" i="9"/>
  <c r="F219" i="9"/>
  <c r="E219" i="9"/>
  <c r="P219" i="9"/>
  <c r="O219" i="9"/>
  <c r="N219" i="9"/>
  <c r="M219" i="9"/>
  <c r="S219" i="9"/>
  <c r="P218" i="9"/>
  <c r="O218" i="9"/>
  <c r="L218" i="9"/>
  <c r="N218" i="9" s="1"/>
  <c r="H218" i="9"/>
  <c r="G218" i="9"/>
  <c r="F218" i="9"/>
  <c r="E218" i="9"/>
  <c r="S218" i="9"/>
  <c r="U219" i="9" l="1"/>
  <c r="W220" i="9"/>
  <c r="W219" i="9"/>
  <c r="V219" i="9"/>
  <c r="T220" i="9"/>
  <c r="V220" i="9" s="1"/>
  <c r="X221" i="9"/>
  <c r="X219" i="9"/>
  <c r="X220" i="9"/>
  <c r="E220" i="9"/>
  <c r="U220" i="9" s="1"/>
  <c r="M218" i="9"/>
  <c r="U218" i="9" s="1"/>
  <c r="T217" i="9"/>
  <c r="T218" i="9" s="1"/>
  <c r="P217" i="9"/>
  <c r="O217" i="9"/>
  <c r="N217" i="9"/>
  <c r="M217" i="9"/>
  <c r="H217" i="9"/>
  <c r="G217" i="9"/>
  <c r="F217" i="9"/>
  <c r="E217" i="9"/>
  <c r="U217" i="9" s="1"/>
  <c r="S217" i="9"/>
  <c r="W218" i="9" s="1"/>
  <c r="X218" i="9" l="1"/>
  <c r="V218" i="9"/>
  <c r="V217" i="9"/>
  <c r="T216" i="9"/>
  <c r="P216" i="9"/>
  <c r="O216" i="9"/>
  <c r="N216" i="9"/>
  <c r="M216" i="9"/>
  <c r="H216" i="9"/>
  <c r="G216" i="9"/>
  <c r="F216" i="9"/>
  <c r="E216" i="9"/>
  <c r="U216" i="9" s="1"/>
  <c r="S216" i="9"/>
  <c r="X217" i="9" s="1"/>
  <c r="P215" i="9"/>
  <c r="O215" i="9"/>
  <c r="N215" i="9"/>
  <c r="M215" i="9"/>
  <c r="H215" i="9"/>
  <c r="G215" i="9"/>
  <c r="D215" i="9"/>
  <c r="E215" i="9" s="1"/>
  <c r="U215" i="9" s="1"/>
  <c r="C215" i="9"/>
  <c r="S215" i="9"/>
  <c r="T214" i="9"/>
  <c r="P214" i="9"/>
  <c r="O214" i="9"/>
  <c r="N214" i="9"/>
  <c r="M214" i="9"/>
  <c r="H214" i="9"/>
  <c r="G214" i="9"/>
  <c r="F214" i="9"/>
  <c r="E214" i="9"/>
  <c r="U214" i="9" s="1"/>
  <c r="S214" i="9"/>
  <c r="T213" i="9"/>
  <c r="P213" i="9"/>
  <c r="O213" i="9"/>
  <c r="N213" i="9"/>
  <c r="M213" i="9"/>
  <c r="H213" i="9"/>
  <c r="G213" i="9"/>
  <c r="F213" i="9"/>
  <c r="E213" i="9"/>
  <c r="S213" i="9"/>
  <c r="U213" i="9" l="1"/>
  <c r="T215" i="9"/>
  <c r="V215" i="9" s="1"/>
  <c r="V214" i="9"/>
  <c r="X214" i="9"/>
  <c r="V213" i="9"/>
  <c r="W214" i="9"/>
  <c r="W215" i="9"/>
  <c r="V216" i="9"/>
  <c r="X215" i="9"/>
  <c r="W216" i="9"/>
  <c r="X216" i="9"/>
  <c r="F215" i="9"/>
  <c r="W217" i="9"/>
  <c r="T212" i="9"/>
  <c r="P212" i="9"/>
  <c r="O212" i="9"/>
  <c r="N212" i="9"/>
  <c r="M212" i="9"/>
  <c r="H212" i="9"/>
  <c r="G212" i="9"/>
  <c r="F212" i="9"/>
  <c r="E212" i="9"/>
  <c r="U212" i="9" s="1"/>
  <c r="S212" i="9"/>
  <c r="W213" i="9" s="1"/>
  <c r="V212" i="9" l="1"/>
  <c r="X213" i="9"/>
  <c r="T211" i="9"/>
  <c r="P211" i="9"/>
  <c r="O211" i="9"/>
  <c r="N211" i="9"/>
  <c r="M211" i="9"/>
  <c r="H211" i="9"/>
  <c r="G211" i="9"/>
  <c r="F211" i="9"/>
  <c r="E211" i="9"/>
  <c r="U211" i="9" s="1"/>
  <c r="S211" i="9"/>
  <c r="X212" i="9" s="1"/>
  <c r="V211" i="9" l="1"/>
  <c r="W212" i="9"/>
  <c r="D11" i="4"/>
  <c r="D12" i="4" s="1"/>
  <c r="S210" i="9"/>
  <c r="P210" i="9"/>
  <c r="O210" i="9"/>
  <c r="N210" i="9"/>
  <c r="M210" i="9"/>
  <c r="H210" i="9"/>
  <c r="G210" i="9"/>
  <c r="D210" i="9"/>
  <c r="E210" i="9" s="1"/>
  <c r="U210" i="9" s="1"/>
  <c r="C210" i="9"/>
  <c r="T209" i="9"/>
  <c r="S209" i="9"/>
  <c r="P209" i="9"/>
  <c r="O209" i="9"/>
  <c r="N209" i="9"/>
  <c r="M209" i="9"/>
  <c r="H209" i="9"/>
  <c r="G209" i="9"/>
  <c r="F209" i="9"/>
  <c r="E209" i="9"/>
  <c r="U209" i="9" s="1"/>
  <c r="T208" i="9"/>
  <c r="S208" i="9"/>
  <c r="P208" i="9"/>
  <c r="O208" i="9"/>
  <c r="N208" i="9"/>
  <c r="M208" i="9"/>
  <c r="H208" i="9"/>
  <c r="G208" i="9"/>
  <c r="F208" i="9"/>
  <c r="E208" i="9"/>
  <c r="U208" i="9" s="1"/>
  <c r="T207" i="9"/>
  <c r="S207" i="9"/>
  <c r="P207" i="9"/>
  <c r="O207" i="9"/>
  <c r="N207" i="9"/>
  <c r="M207" i="9"/>
  <c r="H207" i="9"/>
  <c r="G207" i="9"/>
  <c r="F207" i="9"/>
  <c r="E207" i="9"/>
  <c r="U207" i="9" s="1"/>
  <c r="T206" i="9"/>
  <c r="S206" i="9"/>
  <c r="P206" i="9"/>
  <c r="O206" i="9"/>
  <c r="N206" i="9"/>
  <c r="M206" i="9"/>
  <c r="H206" i="9"/>
  <c r="G206" i="9"/>
  <c r="F206" i="9"/>
  <c r="E206" i="9"/>
  <c r="S205" i="9"/>
  <c r="P205" i="9"/>
  <c r="O205" i="9"/>
  <c r="N205" i="9"/>
  <c r="M205" i="9"/>
  <c r="H205" i="9"/>
  <c r="G205" i="9"/>
  <c r="D205" i="9"/>
  <c r="E205" i="9" s="1"/>
  <c r="C205" i="9"/>
  <c r="T204" i="9"/>
  <c r="S204" i="9"/>
  <c r="P204" i="9"/>
  <c r="O204" i="9"/>
  <c r="N204" i="9"/>
  <c r="M204" i="9"/>
  <c r="H204" i="9"/>
  <c r="G204" i="9"/>
  <c r="F204" i="9"/>
  <c r="E204" i="9"/>
  <c r="U204" i="9" s="1"/>
  <c r="T203" i="9"/>
  <c r="S203" i="9"/>
  <c r="P203" i="9"/>
  <c r="O203" i="9"/>
  <c r="N203" i="9"/>
  <c r="M203" i="9"/>
  <c r="H203" i="9"/>
  <c r="G203" i="9"/>
  <c r="F203" i="9"/>
  <c r="E203" i="9"/>
  <c r="U203" i="9" s="1"/>
  <c r="T202" i="9"/>
  <c r="S202" i="9"/>
  <c r="P202" i="9"/>
  <c r="O202" i="9"/>
  <c r="N202" i="9"/>
  <c r="M202" i="9"/>
  <c r="H202" i="9"/>
  <c r="G202" i="9"/>
  <c r="F202" i="9"/>
  <c r="E202" i="9"/>
  <c r="U202" i="9" s="1"/>
  <c r="T201" i="9"/>
  <c r="S201" i="9"/>
  <c r="P201" i="9"/>
  <c r="O201" i="9"/>
  <c r="N201" i="9"/>
  <c r="M201" i="9"/>
  <c r="H201" i="9"/>
  <c r="G201" i="9"/>
  <c r="F201" i="9"/>
  <c r="E201" i="9"/>
  <c r="U201" i="9" s="1"/>
  <c r="S200" i="9"/>
  <c r="P200" i="9"/>
  <c r="O200" i="9"/>
  <c r="N200" i="9"/>
  <c r="M200" i="9"/>
  <c r="H200" i="9"/>
  <c r="G200" i="9"/>
  <c r="D200" i="9"/>
  <c r="E200" i="9" s="1"/>
  <c r="C200" i="9"/>
  <c r="T199" i="9"/>
  <c r="S199" i="9"/>
  <c r="P199" i="9"/>
  <c r="O199" i="9"/>
  <c r="N199" i="9"/>
  <c r="M199" i="9"/>
  <c r="H199" i="9"/>
  <c r="G199" i="9"/>
  <c r="F199" i="9"/>
  <c r="E199" i="9"/>
  <c r="T198" i="9"/>
  <c r="S198" i="9"/>
  <c r="P198" i="9"/>
  <c r="O198" i="9"/>
  <c r="N198" i="9"/>
  <c r="M198" i="9"/>
  <c r="H198" i="9"/>
  <c r="G198" i="9"/>
  <c r="F198" i="9"/>
  <c r="E198" i="9"/>
  <c r="U198" i="9" s="1"/>
  <c r="T197" i="9"/>
  <c r="S197" i="9"/>
  <c r="P197" i="9"/>
  <c r="O197" i="9"/>
  <c r="N197" i="9"/>
  <c r="M197" i="9"/>
  <c r="H197" i="9"/>
  <c r="G197" i="9"/>
  <c r="F197" i="9"/>
  <c r="E197" i="9"/>
  <c r="S196" i="9"/>
  <c r="P196" i="9"/>
  <c r="O196" i="9"/>
  <c r="L196" i="9"/>
  <c r="H196" i="9"/>
  <c r="G196" i="9"/>
  <c r="F196" i="9"/>
  <c r="E196" i="9"/>
  <c r="S195" i="9"/>
  <c r="P195" i="9"/>
  <c r="O195" i="9"/>
  <c r="N195" i="9"/>
  <c r="M195" i="9"/>
  <c r="H195" i="9"/>
  <c r="G195" i="9"/>
  <c r="D195" i="9"/>
  <c r="C195" i="9"/>
  <c r="T194" i="9"/>
  <c r="S194" i="9"/>
  <c r="P194" i="9"/>
  <c r="O194" i="9"/>
  <c r="N194" i="9"/>
  <c r="M194" i="9"/>
  <c r="H194" i="9"/>
  <c r="G194" i="9"/>
  <c r="F194" i="9"/>
  <c r="E194" i="9"/>
  <c r="U194" i="9" s="1"/>
  <c r="S193" i="9"/>
  <c r="T192" i="9"/>
  <c r="S192" i="9"/>
  <c r="P192" i="9"/>
  <c r="O192" i="9"/>
  <c r="N192" i="9"/>
  <c r="M192" i="9"/>
  <c r="H192" i="9"/>
  <c r="G192" i="9"/>
  <c r="F192" i="9"/>
  <c r="E192" i="9"/>
  <c r="U192" i="9" s="1"/>
  <c r="T191" i="9"/>
  <c r="S191" i="9"/>
  <c r="P191" i="9"/>
  <c r="O191" i="9"/>
  <c r="N191" i="9"/>
  <c r="M191" i="9"/>
  <c r="H191" i="9"/>
  <c r="G191" i="9"/>
  <c r="F191" i="9"/>
  <c r="E191" i="9"/>
  <c r="S190" i="9"/>
  <c r="P190" i="9"/>
  <c r="O190" i="9"/>
  <c r="N190" i="9"/>
  <c r="M190" i="9"/>
  <c r="H190" i="9"/>
  <c r="G190" i="9"/>
  <c r="D190" i="9"/>
  <c r="E190" i="9" s="1"/>
  <c r="U190" i="9" s="1"/>
  <c r="C190" i="9"/>
  <c r="T189" i="9"/>
  <c r="S189" i="9"/>
  <c r="P189" i="9"/>
  <c r="O189" i="9"/>
  <c r="N189" i="9"/>
  <c r="M189" i="9"/>
  <c r="H189" i="9"/>
  <c r="G189" i="9"/>
  <c r="F189" i="9"/>
  <c r="E189" i="9"/>
  <c r="T188" i="9"/>
  <c r="S188" i="9"/>
  <c r="P188" i="9"/>
  <c r="O188" i="9"/>
  <c r="N188" i="9"/>
  <c r="M188" i="9"/>
  <c r="H188" i="9"/>
  <c r="G188" i="9"/>
  <c r="F188" i="9"/>
  <c r="E188" i="9"/>
  <c r="T187" i="9"/>
  <c r="S187" i="9"/>
  <c r="P187" i="9"/>
  <c r="O187" i="9"/>
  <c r="N187" i="9"/>
  <c r="M187" i="9"/>
  <c r="H187" i="9"/>
  <c r="G187" i="9"/>
  <c r="F187" i="9"/>
  <c r="E187" i="9"/>
  <c r="U187" i="9" s="1"/>
  <c r="T186" i="9"/>
  <c r="S186" i="9"/>
  <c r="P186" i="9"/>
  <c r="O186" i="9"/>
  <c r="N186" i="9"/>
  <c r="M186" i="9"/>
  <c r="H186" i="9"/>
  <c r="G186" i="9"/>
  <c r="F186" i="9"/>
  <c r="E186" i="9"/>
  <c r="S185" i="9"/>
  <c r="P185" i="9"/>
  <c r="O185" i="9"/>
  <c r="N185" i="9"/>
  <c r="M185" i="9"/>
  <c r="H185" i="9"/>
  <c r="G185" i="9"/>
  <c r="D185" i="9"/>
  <c r="E185" i="9" s="1"/>
  <c r="U185" i="9" s="1"/>
  <c r="C185" i="9"/>
  <c r="T184" i="9"/>
  <c r="S184" i="9"/>
  <c r="P184" i="9"/>
  <c r="O184" i="9"/>
  <c r="N184" i="9"/>
  <c r="M184" i="9"/>
  <c r="H184" i="9"/>
  <c r="G184" i="9"/>
  <c r="F184" i="9"/>
  <c r="E184" i="9"/>
  <c r="T183" i="9"/>
  <c r="S183" i="9"/>
  <c r="P183" i="9"/>
  <c r="O183" i="9"/>
  <c r="N183" i="9"/>
  <c r="M183" i="9"/>
  <c r="H183" i="9"/>
  <c r="G183" i="9"/>
  <c r="F183" i="9"/>
  <c r="E183" i="9"/>
  <c r="T182" i="9"/>
  <c r="S182" i="9"/>
  <c r="P182" i="9"/>
  <c r="O182" i="9"/>
  <c r="N182" i="9"/>
  <c r="M182" i="9"/>
  <c r="H182" i="9"/>
  <c r="G182" i="9"/>
  <c r="F182" i="9"/>
  <c r="E182" i="9"/>
  <c r="T181" i="9"/>
  <c r="S181" i="9"/>
  <c r="P181" i="9"/>
  <c r="O181" i="9"/>
  <c r="N181" i="9"/>
  <c r="M181" i="9"/>
  <c r="H181" i="9"/>
  <c r="G181" i="9"/>
  <c r="F181" i="9"/>
  <c r="E181" i="9"/>
  <c r="U181" i="9" s="1"/>
  <c r="S180" i="9"/>
  <c r="P180" i="9"/>
  <c r="O180" i="9"/>
  <c r="N180" i="9"/>
  <c r="M180" i="9"/>
  <c r="H180" i="9"/>
  <c r="G180" i="9"/>
  <c r="D180" i="9"/>
  <c r="E180" i="9" s="1"/>
  <c r="U180" i="9" s="1"/>
  <c r="C180" i="9"/>
  <c r="T179" i="9"/>
  <c r="S179" i="9"/>
  <c r="P179" i="9"/>
  <c r="O179" i="9"/>
  <c r="N179" i="9"/>
  <c r="M179" i="9"/>
  <c r="H179" i="9"/>
  <c r="G179" i="9"/>
  <c r="F179" i="9"/>
  <c r="E179" i="9"/>
  <c r="T177" i="9"/>
  <c r="S177" i="9"/>
  <c r="P177" i="9"/>
  <c r="O177" i="9"/>
  <c r="N177" i="9"/>
  <c r="M177" i="9"/>
  <c r="H177" i="9"/>
  <c r="G177" i="9"/>
  <c r="F177" i="9"/>
  <c r="E177" i="9"/>
  <c r="T176" i="9"/>
  <c r="S176" i="9"/>
  <c r="P176" i="9"/>
  <c r="O176" i="9"/>
  <c r="N176" i="9"/>
  <c r="M176" i="9"/>
  <c r="H176" i="9"/>
  <c r="G176" i="9"/>
  <c r="F176" i="9"/>
  <c r="E176" i="9"/>
  <c r="S175" i="9"/>
  <c r="P175" i="9"/>
  <c r="O175" i="9"/>
  <c r="N175" i="9"/>
  <c r="M175" i="9"/>
  <c r="H175" i="9"/>
  <c r="G175" i="9"/>
  <c r="D175" i="9"/>
  <c r="F175" i="9" s="1"/>
  <c r="C175" i="9"/>
  <c r="S174" i="9"/>
  <c r="P174" i="9"/>
  <c r="O174" i="9"/>
  <c r="L174" i="9"/>
  <c r="N174" i="9" s="1"/>
  <c r="H174" i="9"/>
  <c r="G174" i="9"/>
  <c r="F174" i="9"/>
  <c r="E174" i="9"/>
  <c r="T173" i="9"/>
  <c r="T174" i="9" s="1"/>
  <c r="S173" i="9"/>
  <c r="P173" i="9"/>
  <c r="O173" i="9"/>
  <c r="N173" i="9"/>
  <c r="M173" i="9"/>
  <c r="H173" i="9"/>
  <c r="G173" i="9"/>
  <c r="F173" i="9"/>
  <c r="E173" i="9"/>
  <c r="T172" i="9"/>
  <c r="S172" i="9"/>
  <c r="P172" i="9"/>
  <c r="O172" i="9"/>
  <c r="N172" i="9"/>
  <c r="M172" i="9"/>
  <c r="H172" i="9"/>
  <c r="G172" i="9"/>
  <c r="F172" i="9"/>
  <c r="E172" i="9"/>
  <c r="T171" i="9"/>
  <c r="S171" i="9"/>
  <c r="P171" i="9"/>
  <c r="O171" i="9"/>
  <c r="N171" i="9"/>
  <c r="M171" i="9"/>
  <c r="H171" i="9"/>
  <c r="G171" i="9"/>
  <c r="F171" i="9"/>
  <c r="E171" i="9"/>
  <c r="S170" i="9"/>
  <c r="P170" i="9"/>
  <c r="O170" i="9"/>
  <c r="N170" i="9"/>
  <c r="M170" i="9"/>
  <c r="H170" i="9"/>
  <c r="G170" i="9"/>
  <c r="D170" i="9"/>
  <c r="T170" i="9" s="1"/>
  <c r="C170" i="9"/>
  <c r="T169" i="9"/>
  <c r="S169" i="9"/>
  <c r="P169" i="9"/>
  <c r="O169" i="9"/>
  <c r="N169" i="9"/>
  <c r="M169" i="9"/>
  <c r="H169" i="9"/>
  <c r="G169" i="9"/>
  <c r="F169" i="9"/>
  <c r="E169" i="9"/>
  <c r="U169" i="9" s="1"/>
  <c r="T168" i="9"/>
  <c r="S168" i="9"/>
  <c r="P168" i="9"/>
  <c r="O168" i="9"/>
  <c r="N168" i="9"/>
  <c r="M168" i="9"/>
  <c r="H168" i="9"/>
  <c r="G168" i="9"/>
  <c r="F168" i="9"/>
  <c r="E168" i="9"/>
  <c r="T167" i="9"/>
  <c r="S167" i="9"/>
  <c r="P167" i="9"/>
  <c r="O167" i="9"/>
  <c r="N167" i="9"/>
  <c r="M167" i="9"/>
  <c r="H167" i="9"/>
  <c r="G167" i="9"/>
  <c r="F167" i="9"/>
  <c r="E167" i="9"/>
  <c r="S166" i="9"/>
  <c r="P166" i="9"/>
  <c r="O166" i="9"/>
  <c r="N166" i="9"/>
  <c r="M166" i="9"/>
  <c r="H166" i="9"/>
  <c r="G166" i="9"/>
  <c r="D166" i="9"/>
  <c r="E166" i="9" s="1"/>
  <c r="C166" i="9"/>
  <c r="T165" i="9"/>
  <c r="S165" i="9"/>
  <c r="P165" i="9"/>
  <c r="O165" i="9"/>
  <c r="N165" i="9"/>
  <c r="M165" i="9"/>
  <c r="H165" i="9"/>
  <c r="G165" i="9"/>
  <c r="F165" i="9"/>
  <c r="E165" i="9"/>
  <c r="U165" i="9" s="1"/>
  <c r="T164" i="9"/>
  <c r="S164" i="9"/>
  <c r="P164" i="9"/>
  <c r="O164" i="9"/>
  <c r="N164" i="9"/>
  <c r="M164" i="9"/>
  <c r="H164" i="9"/>
  <c r="G164" i="9"/>
  <c r="F164" i="9"/>
  <c r="E164" i="9"/>
  <c r="T163" i="9"/>
  <c r="S163" i="9"/>
  <c r="P163" i="9"/>
  <c r="O163" i="9"/>
  <c r="N163" i="9"/>
  <c r="M163" i="9"/>
  <c r="H163" i="9"/>
  <c r="G163" i="9"/>
  <c r="F163" i="9"/>
  <c r="E163" i="9"/>
  <c r="T162" i="9"/>
  <c r="S162" i="9"/>
  <c r="P162" i="9"/>
  <c r="O162" i="9"/>
  <c r="N162" i="9"/>
  <c r="M162" i="9"/>
  <c r="H162" i="9"/>
  <c r="G162" i="9"/>
  <c r="F162" i="9"/>
  <c r="E162" i="9"/>
  <c r="S161" i="9"/>
  <c r="P161" i="9"/>
  <c r="O161" i="9"/>
  <c r="N161" i="9"/>
  <c r="M161" i="9"/>
  <c r="H161" i="9"/>
  <c r="G161" i="9"/>
  <c r="D161" i="9"/>
  <c r="E161" i="9" s="1"/>
  <c r="C161" i="9"/>
  <c r="T160" i="9"/>
  <c r="S160" i="9"/>
  <c r="P160" i="9"/>
  <c r="O160" i="9"/>
  <c r="N160" i="9"/>
  <c r="M160" i="9"/>
  <c r="H160" i="9"/>
  <c r="G160" i="9"/>
  <c r="F160" i="9"/>
  <c r="E160" i="9"/>
  <c r="U160" i="9" s="1"/>
  <c r="T159" i="9"/>
  <c r="S159" i="9"/>
  <c r="P159" i="9"/>
  <c r="O159" i="9"/>
  <c r="N159" i="9"/>
  <c r="M159" i="9"/>
  <c r="H159" i="9"/>
  <c r="G159" i="9"/>
  <c r="F159" i="9"/>
  <c r="E159" i="9"/>
  <c r="T158" i="9"/>
  <c r="S158" i="9"/>
  <c r="P158" i="9"/>
  <c r="O158" i="9"/>
  <c r="N158" i="9"/>
  <c r="M158" i="9"/>
  <c r="H158" i="9"/>
  <c r="G158" i="9"/>
  <c r="F158" i="9"/>
  <c r="E158" i="9"/>
  <c r="U158" i="9" s="1"/>
  <c r="T157" i="9"/>
  <c r="S157" i="9"/>
  <c r="P157" i="9"/>
  <c r="O157" i="9"/>
  <c r="N157" i="9"/>
  <c r="M157" i="9"/>
  <c r="H157" i="9"/>
  <c r="G157" i="9"/>
  <c r="F157" i="9"/>
  <c r="E157" i="9"/>
  <c r="S156" i="9"/>
  <c r="P156" i="9"/>
  <c r="O156" i="9"/>
  <c r="N156" i="9"/>
  <c r="M156" i="9"/>
  <c r="H156" i="9"/>
  <c r="G156" i="9"/>
  <c r="D156" i="9"/>
  <c r="C156" i="9"/>
  <c r="T155" i="9"/>
  <c r="S155" i="9"/>
  <c r="P155" i="9"/>
  <c r="O155" i="9"/>
  <c r="N155" i="9"/>
  <c r="M155" i="9"/>
  <c r="H155" i="9"/>
  <c r="G155" i="9"/>
  <c r="F155" i="9"/>
  <c r="E155" i="9"/>
  <c r="S154" i="9"/>
  <c r="P154" i="9"/>
  <c r="O154" i="9"/>
  <c r="L154" i="9"/>
  <c r="N154" i="9" s="1"/>
  <c r="H154" i="9"/>
  <c r="G154" i="9"/>
  <c r="F154" i="9"/>
  <c r="E154" i="9"/>
  <c r="T153" i="9"/>
  <c r="T154" i="9" s="1"/>
  <c r="S153" i="9"/>
  <c r="P153" i="9"/>
  <c r="O153" i="9"/>
  <c r="N153" i="9"/>
  <c r="M153" i="9"/>
  <c r="H153" i="9"/>
  <c r="G153" i="9"/>
  <c r="F153" i="9"/>
  <c r="E153" i="9"/>
  <c r="T152" i="9"/>
  <c r="S152" i="9"/>
  <c r="P152" i="9"/>
  <c r="O152" i="9"/>
  <c r="N152" i="9"/>
  <c r="M152" i="9"/>
  <c r="H152" i="9"/>
  <c r="G152" i="9"/>
  <c r="F152" i="9"/>
  <c r="E152" i="9"/>
  <c r="S151" i="9"/>
  <c r="P151" i="9"/>
  <c r="O151" i="9"/>
  <c r="N151" i="9"/>
  <c r="M151" i="9"/>
  <c r="H151" i="9"/>
  <c r="G151" i="9"/>
  <c r="D151" i="9"/>
  <c r="F151" i="9" s="1"/>
  <c r="C151" i="9"/>
  <c r="T150" i="9"/>
  <c r="S150" i="9"/>
  <c r="P150" i="9"/>
  <c r="O150" i="9"/>
  <c r="N150" i="9"/>
  <c r="M150" i="9"/>
  <c r="H150" i="9"/>
  <c r="G150" i="9"/>
  <c r="F150" i="9"/>
  <c r="E150" i="9"/>
  <c r="T149" i="9"/>
  <c r="S149" i="9"/>
  <c r="P149" i="9"/>
  <c r="O149" i="9"/>
  <c r="N149" i="9"/>
  <c r="M149" i="9"/>
  <c r="H149" i="9"/>
  <c r="G149" i="9"/>
  <c r="F149" i="9"/>
  <c r="E149" i="9"/>
  <c r="T148" i="9"/>
  <c r="S148" i="9"/>
  <c r="P148" i="9"/>
  <c r="O148" i="9"/>
  <c r="N148" i="9"/>
  <c r="M148" i="9"/>
  <c r="H148" i="9"/>
  <c r="G148" i="9"/>
  <c r="F148" i="9"/>
  <c r="E148" i="9"/>
  <c r="T147" i="9"/>
  <c r="S147" i="9"/>
  <c r="P147" i="9"/>
  <c r="O147" i="9"/>
  <c r="N147" i="9"/>
  <c r="M147" i="9"/>
  <c r="H147" i="9"/>
  <c r="G147" i="9"/>
  <c r="F147" i="9"/>
  <c r="E147" i="9"/>
  <c r="S146" i="9"/>
  <c r="P146" i="9"/>
  <c r="O146" i="9"/>
  <c r="N146" i="9"/>
  <c r="M146" i="9"/>
  <c r="H146" i="9"/>
  <c r="G146" i="9"/>
  <c r="D146" i="9"/>
  <c r="F146" i="9" s="1"/>
  <c r="C146" i="9"/>
  <c r="T145" i="9"/>
  <c r="S145" i="9"/>
  <c r="X145" i="9" s="1"/>
  <c r="P145" i="9"/>
  <c r="O145" i="9"/>
  <c r="N145" i="9"/>
  <c r="M145" i="9"/>
  <c r="H145" i="9"/>
  <c r="G145" i="9"/>
  <c r="F145" i="9"/>
  <c r="E145" i="9"/>
  <c r="T144" i="9"/>
  <c r="V144" i="9" s="1"/>
  <c r="P144" i="9"/>
  <c r="O144" i="9"/>
  <c r="N144" i="9"/>
  <c r="M144" i="9"/>
  <c r="H144" i="9"/>
  <c r="G144" i="9"/>
  <c r="F144" i="9"/>
  <c r="E144" i="9"/>
  <c r="T143" i="9"/>
  <c r="S143" i="9"/>
  <c r="P143" i="9"/>
  <c r="O143" i="9"/>
  <c r="N143" i="9"/>
  <c r="M143" i="9"/>
  <c r="H143" i="9"/>
  <c r="G143" i="9"/>
  <c r="F143" i="9"/>
  <c r="E143" i="9"/>
  <c r="T142" i="9"/>
  <c r="S142" i="9"/>
  <c r="P142" i="9"/>
  <c r="O142" i="9"/>
  <c r="N142" i="9"/>
  <c r="M142" i="9"/>
  <c r="H142" i="9"/>
  <c r="G142" i="9"/>
  <c r="F142" i="9"/>
  <c r="E142" i="9"/>
  <c r="T141" i="9"/>
  <c r="S141" i="9"/>
  <c r="P141" i="9"/>
  <c r="O141" i="9"/>
  <c r="N141" i="9"/>
  <c r="M141" i="9"/>
  <c r="U141" i="9" s="1"/>
  <c r="T140" i="9"/>
  <c r="S140" i="9"/>
  <c r="P140" i="9"/>
  <c r="O140" i="9"/>
  <c r="N140" i="9"/>
  <c r="M140" i="9"/>
  <c r="H140" i="9"/>
  <c r="G140" i="9"/>
  <c r="F140" i="9"/>
  <c r="E140" i="9"/>
  <c r="T139" i="9"/>
  <c r="S139" i="9"/>
  <c r="P139" i="9"/>
  <c r="O139" i="9"/>
  <c r="N139" i="9"/>
  <c r="M139" i="9"/>
  <c r="H139" i="9"/>
  <c r="G139" i="9"/>
  <c r="F139" i="9"/>
  <c r="E139" i="9"/>
  <c r="T138" i="9"/>
  <c r="S138" i="9"/>
  <c r="P138" i="9"/>
  <c r="O138" i="9"/>
  <c r="N138" i="9"/>
  <c r="M138" i="9"/>
  <c r="H138" i="9"/>
  <c r="G138" i="9"/>
  <c r="F138" i="9"/>
  <c r="E138" i="9"/>
  <c r="T137" i="9"/>
  <c r="S137" i="9"/>
  <c r="P137" i="9"/>
  <c r="O137" i="9"/>
  <c r="N137" i="9"/>
  <c r="M137" i="9"/>
  <c r="H137" i="9"/>
  <c r="G137" i="9"/>
  <c r="F137" i="9"/>
  <c r="E137" i="9"/>
  <c r="S136" i="9"/>
  <c r="P136" i="9"/>
  <c r="O136" i="9"/>
  <c r="N136" i="9"/>
  <c r="M136" i="9"/>
  <c r="H136" i="9"/>
  <c r="G136" i="9"/>
  <c r="D136" i="9"/>
  <c r="F136" i="9" s="1"/>
  <c r="C136" i="9"/>
  <c r="T135" i="9"/>
  <c r="S135" i="9"/>
  <c r="P135" i="9"/>
  <c r="O135" i="9"/>
  <c r="N135" i="9"/>
  <c r="M135" i="9"/>
  <c r="H135" i="9"/>
  <c r="G135" i="9"/>
  <c r="F135" i="9"/>
  <c r="E135" i="9"/>
  <c r="U135" i="9" s="1"/>
  <c r="T134" i="9"/>
  <c r="S134" i="9"/>
  <c r="P134" i="9"/>
  <c r="O134" i="9"/>
  <c r="N134" i="9"/>
  <c r="M134" i="9"/>
  <c r="H134" i="9"/>
  <c r="G134" i="9"/>
  <c r="F134" i="9"/>
  <c r="E134" i="9"/>
  <c r="T133" i="9"/>
  <c r="S133" i="9"/>
  <c r="P133" i="9"/>
  <c r="O133" i="9"/>
  <c r="N133" i="9"/>
  <c r="M133" i="9"/>
  <c r="H133" i="9"/>
  <c r="G133" i="9"/>
  <c r="F133" i="9"/>
  <c r="E133" i="9"/>
  <c r="T132" i="9"/>
  <c r="S132" i="9"/>
  <c r="P132" i="9"/>
  <c r="O132" i="9"/>
  <c r="N132" i="9"/>
  <c r="M132" i="9"/>
  <c r="H132" i="9"/>
  <c r="G132" i="9"/>
  <c r="F132" i="9"/>
  <c r="E132" i="9"/>
  <c r="S131" i="9"/>
  <c r="P131" i="9"/>
  <c r="O131" i="9"/>
  <c r="L131" i="9"/>
  <c r="M131" i="9" s="1"/>
  <c r="H131" i="9"/>
  <c r="G131" i="9"/>
  <c r="D131" i="9"/>
  <c r="F131" i="9" s="1"/>
  <c r="C131" i="9"/>
  <c r="T130" i="9"/>
  <c r="S130" i="9"/>
  <c r="P130" i="9"/>
  <c r="O130" i="9"/>
  <c r="N130" i="9"/>
  <c r="M130" i="9"/>
  <c r="H130" i="9"/>
  <c r="G130" i="9"/>
  <c r="F130" i="9"/>
  <c r="E130" i="9"/>
  <c r="U130" i="9" s="1"/>
  <c r="T129" i="9"/>
  <c r="S129" i="9"/>
  <c r="P129" i="9"/>
  <c r="O129" i="9"/>
  <c r="N129" i="9"/>
  <c r="M129" i="9"/>
  <c r="H129" i="9"/>
  <c r="G129" i="9"/>
  <c r="F129" i="9"/>
  <c r="E129" i="9"/>
  <c r="T128" i="9"/>
  <c r="S128" i="9"/>
  <c r="P128" i="9"/>
  <c r="O128" i="9"/>
  <c r="N128" i="9"/>
  <c r="M128" i="9"/>
  <c r="H128" i="9"/>
  <c r="G128" i="9"/>
  <c r="F128" i="9"/>
  <c r="E128" i="9"/>
  <c r="T127" i="9"/>
  <c r="S127" i="9"/>
  <c r="P127" i="9"/>
  <c r="O127" i="9"/>
  <c r="N127" i="9"/>
  <c r="M127" i="9"/>
  <c r="H127" i="9"/>
  <c r="G127" i="9"/>
  <c r="F127" i="9"/>
  <c r="E127" i="9"/>
  <c r="S126" i="9"/>
  <c r="P126" i="9"/>
  <c r="O126" i="9"/>
  <c r="N126" i="9"/>
  <c r="M126" i="9"/>
  <c r="H126" i="9"/>
  <c r="G126" i="9"/>
  <c r="D126" i="9"/>
  <c r="F126" i="9" s="1"/>
  <c r="C126" i="9"/>
  <c r="T125" i="9"/>
  <c r="S125" i="9"/>
  <c r="P125" i="9"/>
  <c r="O125" i="9"/>
  <c r="N125" i="9"/>
  <c r="M125" i="9"/>
  <c r="H125" i="9"/>
  <c r="G125" i="9"/>
  <c r="F125" i="9"/>
  <c r="E125" i="9"/>
  <c r="U125" i="9" s="1"/>
  <c r="T124" i="9"/>
  <c r="S124" i="9"/>
  <c r="P124" i="9"/>
  <c r="O124" i="9"/>
  <c r="N124" i="9"/>
  <c r="M124" i="9"/>
  <c r="H124" i="9"/>
  <c r="G124" i="9"/>
  <c r="F124" i="9"/>
  <c r="E124" i="9"/>
  <c r="T123" i="9"/>
  <c r="S123" i="9"/>
  <c r="P123" i="9"/>
  <c r="O123" i="9"/>
  <c r="N123" i="9"/>
  <c r="M123" i="9"/>
  <c r="H123" i="9"/>
  <c r="G123" i="9"/>
  <c r="F123" i="9"/>
  <c r="E123" i="9"/>
  <c r="S122" i="9"/>
  <c r="P122" i="9"/>
  <c r="O122" i="9"/>
  <c r="N122" i="9"/>
  <c r="M122" i="9"/>
  <c r="H122" i="9"/>
  <c r="G122" i="9"/>
  <c r="D122" i="9"/>
  <c r="C122" i="9"/>
  <c r="T121" i="9"/>
  <c r="S121" i="9"/>
  <c r="P121" i="9"/>
  <c r="O121" i="9"/>
  <c r="N121" i="9"/>
  <c r="M121" i="9"/>
  <c r="H121" i="9"/>
  <c r="G121" i="9"/>
  <c r="F121" i="9"/>
  <c r="E121" i="9"/>
  <c r="T120" i="9"/>
  <c r="S120" i="9"/>
  <c r="P120" i="9"/>
  <c r="O120" i="9"/>
  <c r="N120" i="9"/>
  <c r="M120" i="9"/>
  <c r="H120" i="9"/>
  <c r="G120" i="9"/>
  <c r="F120" i="9"/>
  <c r="E120" i="9"/>
  <c r="T119" i="9"/>
  <c r="S119" i="9"/>
  <c r="P119" i="9"/>
  <c r="O119" i="9"/>
  <c r="N119" i="9"/>
  <c r="M119" i="9"/>
  <c r="H119" i="9"/>
  <c r="G119" i="9"/>
  <c r="F119" i="9"/>
  <c r="E119" i="9"/>
  <c r="U119" i="9" s="1"/>
  <c r="T118" i="9"/>
  <c r="S118" i="9"/>
  <c r="P118" i="9"/>
  <c r="O118" i="9"/>
  <c r="N118" i="9"/>
  <c r="M118" i="9"/>
  <c r="H118" i="9"/>
  <c r="G118" i="9"/>
  <c r="F118" i="9"/>
  <c r="E118" i="9"/>
  <c r="T117" i="9"/>
  <c r="S117" i="9"/>
  <c r="P117" i="9"/>
  <c r="O117" i="9"/>
  <c r="N117" i="9"/>
  <c r="M117" i="9"/>
  <c r="H117" i="9"/>
  <c r="G117" i="9"/>
  <c r="F117" i="9"/>
  <c r="E117" i="9"/>
  <c r="S116" i="9"/>
  <c r="P116" i="9"/>
  <c r="O116" i="9"/>
  <c r="N116" i="9"/>
  <c r="M116" i="9"/>
  <c r="H116" i="9"/>
  <c r="G116" i="9"/>
  <c r="D116" i="9"/>
  <c r="F116" i="9" s="1"/>
  <c r="C116" i="9"/>
  <c r="T115" i="9"/>
  <c r="S115" i="9"/>
  <c r="P115" i="9"/>
  <c r="O115" i="9"/>
  <c r="N115" i="9"/>
  <c r="M115" i="9"/>
  <c r="H115" i="9"/>
  <c r="G115" i="9"/>
  <c r="F115" i="9"/>
  <c r="E115" i="9"/>
  <c r="T114" i="9"/>
  <c r="S114" i="9"/>
  <c r="P114" i="9"/>
  <c r="O114" i="9"/>
  <c r="N114" i="9"/>
  <c r="M114" i="9"/>
  <c r="H114" i="9"/>
  <c r="G114" i="9"/>
  <c r="F114" i="9"/>
  <c r="E114" i="9"/>
  <c r="T113" i="9"/>
  <c r="S113" i="9"/>
  <c r="P113" i="9"/>
  <c r="O113" i="9"/>
  <c r="N113" i="9"/>
  <c r="M113" i="9"/>
  <c r="H113" i="9"/>
  <c r="G113" i="9"/>
  <c r="F113" i="9"/>
  <c r="E113" i="9"/>
  <c r="T112" i="9"/>
  <c r="S112" i="9"/>
  <c r="P112" i="9"/>
  <c r="O112" i="9"/>
  <c r="N112" i="9"/>
  <c r="M112" i="9"/>
  <c r="H112" i="9"/>
  <c r="G112" i="9"/>
  <c r="F112" i="9"/>
  <c r="E112" i="9"/>
  <c r="S111" i="9"/>
  <c r="P111" i="9"/>
  <c r="O111" i="9"/>
  <c r="N111" i="9"/>
  <c r="M111" i="9"/>
  <c r="H111" i="9"/>
  <c r="G111" i="9"/>
  <c r="D111" i="9"/>
  <c r="F111" i="9" s="1"/>
  <c r="C111" i="9"/>
  <c r="T110" i="9"/>
  <c r="S110" i="9"/>
  <c r="P110" i="9"/>
  <c r="O110" i="9"/>
  <c r="N110" i="9"/>
  <c r="M110" i="9"/>
  <c r="H110" i="9"/>
  <c r="G110" i="9"/>
  <c r="F110" i="9"/>
  <c r="E110" i="9"/>
  <c r="S109" i="9"/>
  <c r="P109" i="9"/>
  <c r="O109" i="9"/>
  <c r="L109" i="9"/>
  <c r="N109" i="9" s="1"/>
  <c r="H109" i="9"/>
  <c r="G109" i="9"/>
  <c r="F109" i="9"/>
  <c r="E109" i="9"/>
  <c r="T108" i="9"/>
  <c r="T109" i="9" s="1"/>
  <c r="S108" i="9"/>
  <c r="P108" i="9"/>
  <c r="O108" i="9"/>
  <c r="N108" i="9"/>
  <c r="M108" i="9"/>
  <c r="H108" i="9"/>
  <c r="G108" i="9"/>
  <c r="F108" i="9"/>
  <c r="E108" i="9"/>
  <c r="T107" i="9"/>
  <c r="S107" i="9"/>
  <c r="P107" i="9"/>
  <c r="O107" i="9"/>
  <c r="N107" i="9"/>
  <c r="M107" i="9"/>
  <c r="H107" i="9"/>
  <c r="G107" i="9"/>
  <c r="F107" i="9"/>
  <c r="E107" i="9"/>
  <c r="S106" i="9"/>
  <c r="P106" i="9"/>
  <c r="O106" i="9"/>
  <c r="N106" i="9"/>
  <c r="M106" i="9"/>
  <c r="H106" i="9"/>
  <c r="G106" i="9"/>
  <c r="D106" i="9"/>
  <c r="F106" i="9" s="1"/>
  <c r="C106" i="9"/>
  <c r="T105" i="9"/>
  <c r="S105" i="9"/>
  <c r="P105" i="9"/>
  <c r="O105" i="9"/>
  <c r="N105" i="9"/>
  <c r="M105" i="9"/>
  <c r="H105" i="9"/>
  <c r="G105" i="9"/>
  <c r="F105" i="9"/>
  <c r="E105" i="9"/>
  <c r="T104" i="9"/>
  <c r="S104" i="9"/>
  <c r="P104" i="9"/>
  <c r="O104" i="9"/>
  <c r="N104" i="9"/>
  <c r="M104" i="9"/>
  <c r="H104" i="9"/>
  <c r="G104" i="9"/>
  <c r="F104" i="9"/>
  <c r="E104" i="9"/>
  <c r="T103" i="9"/>
  <c r="S103" i="9"/>
  <c r="P103" i="9"/>
  <c r="O103" i="9"/>
  <c r="N103" i="9"/>
  <c r="M103" i="9"/>
  <c r="H103" i="9"/>
  <c r="G103" i="9"/>
  <c r="F103" i="9"/>
  <c r="E103" i="9"/>
  <c r="T102" i="9"/>
  <c r="S102" i="9"/>
  <c r="P102" i="9"/>
  <c r="O102" i="9"/>
  <c r="N102" i="9"/>
  <c r="M102" i="9"/>
  <c r="H102" i="9"/>
  <c r="G102" i="9"/>
  <c r="F102" i="9"/>
  <c r="E102" i="9"/>
  <c r="S101" i="9"/>
  <c r="P101" i="9"/>
  <c r="O101" i="9"/>
  <c r="N101" i="9"/>
  <c r="M101" i="9"/>
  <c r="H101" i="9"/>
  <c r="G101" i="9"/>
  <c r="D101" i="9"/>
  <c r="F101" i="9" s="1"/>
  <c r="C101" i="9"/>
  <c r="T100" i="9"/>
  <c r="S100" i="9"/>
  <c r="P100" i="9"/>
  <c r="O100" i="9"/>
  <c r="N100" i="9"/>
  <c r="M100" i="9"/>
  <c r="H100" i="9"/>
  <c r="G100" i="9"/>
  <c r="F100" i="9"/>
  <c r="E100" i="9"/>
  <c r="T99" i="9"/>
  <c r="S99" i="9"/>
  <c r="P99" i="9"/>
  <c r="O99" i="9"/>
  <c r="N99" i="9"/>
  <c r="M99" i="9"/>
  <c r="H99" i="9"/>
  <c r="G99" i="9"/>
  <c r="F99" i="9"/>
  <c r="E99" i="9"/>
  <c r="T98" i="9"/>
  <c r="S98" i="9"/>
  <c r="P98" i="9"/>
  <c r="O98" i="9"/>
  <c r="N98" i="9"/>
  <c r="M98" i="9"/>
  <c r="H98" i="9"/>
  <c r="G98" i="9"/>
  <c r="F98" i="9"/>
  <c r="E98" i="9"/>
  <c r="T97" i="9"/>
  <c r="S97" i="9"/>
  <c r="P97" i="9"/>
  <c r="O97" i="9"/>
  <c r="N97" i="9"/>
  <c r="M97" i="9"/>
  <c r="H97" i="9"/>
  <c r="G97" i="9"/>
  <c r="F97" i="9"/>
  <c r="E97" i="9"/>
  <c r="S96" i="9"/>
  <c r="P96" i="9"/>
  <c r="O96" i="9"/>
  <c r="N96" i="9"/>
  <c r="M96" i="9"/>
  <c r="H96" i="9"/>
  <c r="G96" i="9"/>
  <c r="D96" i="9"/>
  <c r="C96" i="9"/>
  <c r="T95" i="9"/>
  <c r="S95" i="9"/>
  <c r="P95" i="9"/>
  <c r="O95" i="9"/>
  <c r="N95" i="9"/>
  <c r="M95" i="9"/>
  <c r="H95" i="9"/>
  <c r="G95" i="9"/>
  <c r="F95" i="9"/>
  <c r="E95" i="9"/>
  <c r="T94" i="9"/>
  <c r="S94" i="9"/>
  <c r="P94" i="9"/>
  <c r="O94" i="9"/>
  <c r="N94" i="9"/>
  <c r="M94" i="9"/>
  <c r="H94" i="9"/>
  <c r="G94" i="9"/>
  <c r="F94" i="9"/>
  <c r="E94" i="9"/>
  <c r="T93" i="9"/>
  <c r="S93" i="9"/>
  <c r="P93" i="9"/>
  <c r="O93" i="9"/>
  <c r="N93" i="9"/>
  <c r="M93" i="9"/>
  <c r="H93" i="9"/>
  <c r="G93" i="9"/>
  <c r="F93" i="9"/>
  <c r="E93" i="9"/>
  <c r="T92" i="9"/>
  <c r="S92" i="9"/>
  <c r="P92" i="9"/>
  <c r="O92" i="9"/>
  <c r="N92" i="9"/>
  <c r="M92" i="9"/>
  <c r="H92" i="9"/>
  <c r="G92" i="9"/>
  <c r="F92" i="9"/>
  <c r="E92" i="9"/>
  <c r="S91" i="9"/>
  <c r="P91" i="9"/>
  <c r="O91" i="9"/>
  <c r="N91" i="9"/>
  <c r="M91" i="9"/>
  <c r="H91" i="9"/>
  <c r="G91" i="9"/>
  <c r="D91" i="9"/>
  <c r="C91" i="9"/>
  <c r="T90" i="9"/>
  <c r="S90" i="9"/>
  <c r="P90" i="9"/>
  <c r="O90" i="9"/>
  <c r="N90" i="9"/>
  <c r="M90" i="9"/>
  <c r="H90" i="9"/>
  <c r="G90" i="9"/>
  <c r="F90" i="9"/>
  <c r="E90" i="9"/>
  <c r="S89" i="9"/>
  <c r="P89" i="9"/>
  <c r="O89" i="9"/>
  <c r="L89" i="9"/>
  <c r="N89" i="9" s="1"/>
  <c r="H89" i="9"/>
  <c r="G89" i="9"/>
  <c r="F89" i="9"/>
  <c r="E89" i="9"/>
  <c r="T88" i="9"/>
  <c r="T89" i="9" s="1"/>
  <c r="S88" i="9"/>
  <c r="P88" i="9"/>
  <c r="O88" i="9"/>
  <c r="N88" i="9"/>
  <c r="M88" i="9"/>
  <c r="H88" i="9"/>
  <c r="G88" i="9"/>
  <c r="F88" i="9"/>
  <c r="E88" i="9"/>
  <c r="U88" i="9" s="1"/>
  <c r="S87" i="9"/>
  <c r="P87" i="9"/>
  <c r="O87" i="9"/>
  <c r="N87" i="9"/>
  <c r="M87" i="9"/>
  <c r="H87" i="9"/>
  <c r="G87" i="9"/>
  <c r="D87" i="9"/>
  <c r="E87" i="9" s="1"/>
  <c r="C87" i="9"/>
  <c r="T86" i="9"/>
  <c r="S86" i="9"/>
  <c r="P86" i="9"/>
  <c r="O86" i="9"/>
  <c r="N86" i="9"/>
  <c r="M86" i="9"/>
  <c r="H86" i="9"/>
  <c r="G86" i="9"/>
  <c r="F86" i="9"/>
  <c r="E86" i="9"/>
  <c r="T85" i="9"/>
  <c r="S85" i="9"/>
  <c r="P85" i="9"/>
  <c r="O85" i="9"/>
  <c r="N85" i="9"/>
  <c r="M85" i="9"/>
  <c r="H85" i="9"/>
  <c r="G85" i="9"/>
  <c r="F85" i="9"/>
  <c r="E85" i="9"/>
  <c r="T84" i="9"/>
  <c r="S84" i="9"/>
  <c r="P84" i="9"/>
  <c r="O84" i="9"/>
  <c r="N84" i="9"/>
  <c r="M84" i="9"/>
  <c r="H84" i="9"/>
  <c r="G84" i="9"/>
  <c r="F84" i="9"/>
  <c r="E84" i="9"/>
  <c r="T83" i="9"/>
  <c r="S83" i="9"/>
  <c r="P83" i="9"/>
  <c r="O83" i="9"/>
  <c r="N83" i="9"/>
  <c r="M83" i="9"/>
  <c r="H83" i="9"/>
  <c r="G83" i="9"/>
  <c r="F83" i="9"/>
  <c r="E83" i="9"/>
  <c r="S82" i="9"/>
  <c r="P82" i="9"/>
  <c r="O82" i="9"/>
  <c r="N82" i="9"/>
  <c r="M82" i="9"/>
  <c r="H82" i="9"/>
  <c r="G82" i="9"/>
  <c r="D82" i="9"/>
  <c r="F82" i="9" s="1"/>
  <c r="C82" i="9"/>
  <c r="T81" i="9"/>
  <c r="S81" i="9"/>
  <c r="P81" i="9"/>
  <c r="O81" i="9"/>
  <c r="N81" i="9"/>
  <c r="M81" i="9"/>
  <c r="H81" i="9"/>
  <c r="G81" i="9"/>
  <c r="F81" i="9"/>
  <c r="E81" i="9"/>
  <c r="T80" i="9"/>
  <c r="S80" i="9"/>
  <c r="P80" i="9"/>
  <c r="O80" i="9"/>
  <c r="N80" i="9"/>
  <c r="M80" i="9"/>
  <c r="H80" i="9"/>
  <c r="G80" i="9"/>
  <c r="F80" i="9"/>
  <c r="E80" i="9"/>
  <c r="T79" i="9"/>
  <c r="S79" i="9"/>
  <c r="P79" i="9"/>
  <c r="O79" i="9"/>
  <c r="N79" i="9"/>
  <c r="M79" i="9"/>
  <c r="H79" i="9"/>
  <c r="G79" i="9"/>
  <c r="F79" i="9"/>
  <c r="E79" i="9"/>
  <c r="T78" i="9"/>
  <c r="S78" i="9"/>
  <c r="P78" i="9"/>
  <c r="O78" i="9"/>
  <c r="N78" i="9"/>
  <c r="M78" i="9"/>
  <c r="H78" i="9"/>
  <c r="G78" i="9"/>
  <c r="F78" i="9"/>
  <c r="E78" i="9"/>
  <c r="S77" i="9"/>
  <c r="P77" i="9"/>
  <c r="O77" i="9"/>
  <c r="N77" i="9"/>
  <c r="M77" i="9"/>
  <c r="H77" i="9"/>
  <c r="G77" i="9"/>
  <c r="D77" i="9"/>
  <c r="T77" i="9" s="1"/>
  <c r="C77" i="9"/>
  <c r="T76" i="9"/>
  <c r="S76" i="9"/>
  <c r="P76" i="9"/>
  <c r="O76" i="9"/>
  <c r="N76" i="9"/>
  <c r="M76" i="9"/>
  <c r="H76" i="9"/>
  <c r="G76" i="9"/>
  <c r="F76" i="9"/>
  <c r="E76" i="9"/>
  <c r="T75" i="9"/>
  <c r="S75" i="9"/>
  <c r="P75" i="9"/>
  <c r="O75" i="9"/>
  <c r="N75" i="9"/>
  <c r="M75" i="9"/>
  <c r="H75" i="9"/>
  <c r="G75" i="9"/>
  <c r="F75" i="9"/>
  <c r="E75" i="9"/>
  <c r="T74" i="9"/>
  <c r="S74" i="9"/>
  <c r="P74" i="9"/>
  <c r="O74" i="9"/>
  <c r="N74" i="9"/>
  <c r="M74" i="9"/>
  <c r="H74" i="9"/>
  <c r="G74" i="9"/>
  <c r="F74" i="9"/>
  <c r="E74" i="9"/>
  <c r="T73" i="9"/>
  <c r="S73" i="9"/>
  <c r="P73" i="9"/>
  <c r="O73" i="9"/>
  <c r="N73" i="9"/>
  <c r="M73" i="9"/>
  <c r="H73" i="9"/>
  <c r="G73" i="9"/>
  <c r="F73" i="9"/>
  <c r="E73" i="9"/>
  <c r="S72" i="9"/>
  <c r="P72" i="9"/>
  <c r="O72" i="9"/>
  <c r="N72" i="9"/>
  <c r="M72" i="9"/>
  <c r="H72" i="9"/>
  <c r="G72" i="9"/>
  <c r="D72" i="9"/>
  <c r="T72" i="9" s="1"/>
  <c r="C72" i="9"/>
  <c r="T71" i="9"/>
  <c r="S71" i="9"/>
  <c r="P71" i="9"/>
  <c r="O71" i="9"/>
  <c r="N71" i="9"/>
  <c r="M71" i="9"/>
  <c r="H71" i="9"/>
  <c r="G71" i="9"/>
  <c r="F71" i="9"/>
  <c r="E71" i="9"/>
  <c r="T70" i="9"/>
  <c r="S70" i="9"/>
  <c r="P70" i="9"/>
  <c r="O70" i="9"/>
  <c r="N70" i="9"/>
  <c r="M70" i="9"/>
  <c r="H70" i="9"/>
  <c r="G70" i="9"/>
  <c r="F70" i="9"/>
  <c r="E70" i="9"/>
  <c r="T69" i="9"/>
  <c r="S69" i="9"/>
  <c r="P69" i="9"/>
  <c r="O69" i="9"/>
  <c r="N69" i="9"/>
  <c r="M69" i="9"/>
  <c r="H69" i="9"/>
  <c r="G69" i="9"/>
  <c r="F69" i="9"/>
  <c r="E69" i="9"/>
  <c r="T68" i="9"/>
  <c r="S68" i="9"/>
  <c r="P68" i="9"/>
  <c r="O68" i="9"/>
  <c r="N68" i="9"/>
  <c r="M68" i="9"/>
  <c r="H68" i="9"/>
  <c r="G68" i="9"/>
  <c r="F68" i="9"/>
  <c r="E68" i="9"/>
  <c r="S67" i="9"/>
  <c r="P67" i="9"/>
  <c r="O67" i="9"/>
  <c r="L67" i="9"/>
  <c r="M67" i="9" s="1"/>
  <c r="H67" i="9"/>
  <c r="G67" i="9"/>
  <c r="D67" i="9"/>
  <c r="F67" i="9" s="1"/>
  <c r="C67" i="9"/>
  <c r="T66" i="9"/>
  <c r="T67" i="9" s="1"/>
  <c r="S66" i="9"/>
  <c r="P66" i="9"/>
  <c r="O66" i="9"/>
  <c r="N66" i="9"/>
  <c r="M66" i="9"/>
  <c r="H66" i="9"/>
  <c r="G66" i="9"/>
  <c r="F66" i="9"/>
  <c r="E66" i="9"/>
  <c r="T65" i="9"/>
  <c r="S65" i="9"/>
  <c r="P65" i="9"/>
  <c r="O65" i="9"/>
  <c r="N65" i="9"/>
  <c r="M65" i="9"/>
  <c r="H65" i="9"/>
  <c r="G65" i="9"/>
  <c r="F65" i="9"/>
  <c r="E65" i="9"/>
  <c r="S64" i="9"/>
  <c r="P64" i="9"/>
  <c r="O64" i="9"/>
  <c r="N64" i="9"/>
  <c r="M64" i="9"/>
  <c r="H64" i="9"/>
  <c r="G64" i="9"/>
  <c r="D64" i="9"/>
  <c r="C64" i="9"/>
  <c r="T63" i="9"/>
  <c r="S63" i="9"/>
  <c r="P63" i="9"/>
  <c r="O63" i="9"/>
  <c r="N63" i="9"/>
  <c r="M63" i="9"/>
  <c r="H63" i="9"/>
  <c r="G63" i="9"/>
  <c r="F63" i="9"/>
  <c r="E63" i="9"/>
  <c r="T62" i="9"/>
  <c r="S62" i="9"/>
  <c r="P62" i="9"/>
  <c r="O62" i="9"/>
  <c r="N62" i="9"/>
  <c r="M62" i="9"/>
  <c r="H62" i="9"/>
  <c r="G62" i="9"/>
  <c r="F62" i="9"/>
  <c r="E62" i="9"/>
  <c r="U62" i="9" s="1"/>
  <c r="T61" i="9"/>
  <c r="S61" i="9"/>
  <c r="P61" i="9"/>
  <c r="O61" i="9"/>
  <c r="N61" i="9"/>
  <c r="M61" i="9"/>
  <c r="H61" i="9"/>
  <c r="G61" i="9"/>
  <c r="F61" i="9"/>
  <c r="E61" i="9"/>
  <c r="T60" i="9"/>
  <c r="S60" i="9"/>
  <c r="P60" i="9"/>
  <c r="O60" i="9"/>
  <c r="N60" i="9"/>
  <c r="M60" i="9"/>
  <c r="H60" i="9"/>
  <c r="G60" i="9"/>
  <c r="F60" i="9"/>
  <c r="E60" i="9"/>
  <c r="S59" i="9"/>
  <c r="P59" i="9"/>
  <c r="O59" i="9"/>
  <c r="N59" i="9"/>
  <c r="M59" i="9"/>
  <c r="H59" i="9"/>
  <c r="G59" i="9"/>
  <c r="D59" i="9"/>
  <c r="T59" i="9" s="1"/>
  <c r="C59" i="9"/>
  <c r="T58" i="9"/>
  <c r="S58" i="9"/>
  <c r="P58" i="9"/>
  <c r="O58" i="9"/>
  <c r="N58" i="9"/>
  <c r="M58" i="9"/>
  <c r="H58" i="9"/>
  <c r="G58" i="9"/>
  <c r="F58" i="9"/>
  <c r="E58" i="9"/>
  <c r="T57" i="9"/>
  <c r="S57" i="9"/>
  <c r="P57" i="9"/>
  <c r="O57" i="9"/>
  <c r="N57" i="9"/>
  <c r="M57" i="9"/>
  <c r="H57" i="9"/>
  <c r="G57" i="9"/>
  <c r="F57" i="9"/>
  <c r="E57" i="9"/>
  <c r="T56" i="9"/>
  <c r="S56" i="9"/>
  <c r="P56" i="9"/>
  <c r="O56" i="9"/>
  <c r="N56" i="9"/>
  <c r="M56" i="9"/>
  <c r="H56" i="9"/>
  <c r="G56" i="9"/>
  <c r="F56" i="9"/>
  <c r="E56" i="9"/>
  <c r="T55" i="9"/>
  <c r="S55" i="9"/>
  <c r="P55" i="9"/>
  <c r="O55" i="9"/>
  <c r="N55" i="9"/>
  <c r="M55" i="9"/>
  <c r="H55" i="9"/>
  <c r="G55" i="9"/>
  <c r="F55" i="9"/>
  <c r="E55" i="9"/>
  <c r="S54" i="9"/>
  <c r="P54" i="9"/>
  <c r="O54" i="9"/>
  <c r="N54" i="9"/>
  <c r="M54" i="9"/>
  <c r="H54" i="9"/>
  <c r="G54" i="9"/>
  <c r="D54" i="9"/>
  <c r="T54" i="9" s="1"/>
  <c r="C54" i="9"/>
  <c r="T53" i="9"/>
  <c r="S53" i="9"/>
  <c r="P53" i="9"/>
  <c r="O53" i="9"/>
  <c r="N53" i="9"/>
  <c r="M53" i="9"/>
  <c r="H53" i="9"/>
  <c r="G53" i="9"/>
  <c r="F53" i="9"/>
  <c r="E53" i="9"/>
  <c r="T52" i="9"/>
  <c r="S52" i="9"/>
  <c r="P52" i="9"/>
  <c r="O52" i="9"/>
  <c r="N52" i="9"/>
  <c r="M52" i="9"/>
  <c r="H52" i="9"/>
  <c r="G52" i="9"/>
  <c r="F52" i="9"/>
  <c r="E52" i="9"/>
  <c r="T51" i="9"/>
  <c r="S51" i="9"/>
  <c r="P51" i="9"/>
  <c r="O51" i="9"/>
  <c r="N51" i="9"/>
  <c r="M51" i="9"/>
  <c r="H51" i="9"/>
  <c r="G51" i="9"/>
  <c r="F51" i="9"/>
  <c r="E51" i="9"/>
  <c r="U51" i="9" s="1"/>
  <c r="T50" i="9"/>
  <c r="S50" i="9"/>
  <c r="P50" i="9"/>
  <c r="O50" i="9"/>
  <c r="N50" i="9"/>
  <c r="M50" i="9"/>
  <c r="H50" i="9"/>
  <c r="G50" i="9"/>
  <c r="F50" i="9"/>
  <c r="E50" i="9"/>
  <c r="S49" i="9"/>
  <c r="P49" i="9"/>
  <c r="O49" i="9"/>
  <c r="N49" i="9"/>
  <c r="M49" i="9"/>
  <c r="H49" i="9"/>
  <c r="G49" i="9"/>
  <c r="D49" i="9"/>
  <c r="T49" i="9" s="1"/>
  <c r="C49" i="9"/>
  <c r="T48" i="9"/>
  <c r="S48" i="9"/>
  <c r="P48" i="9"/>
  <c r="O48" i="9"/>
  <c r="N48" i="9"/>
  <c r="M48" i="9"/>
  <c r="H48" i="9"/>
  <c r="G48" i="9"/>
  <c r="F48" i="9"/>
  <c r="E48" i="9"/>
  <c r="S47" i="9"/>
  <c r="P47" i="9"/>
  <c r="O47" i="9"/>
  <c r="L47" i="9"/>
  <c r="N47" i="9" s="1"/>
  <c r="H47" i="9"/>
  <c r="G47" i="9"/>
  <c r="F47" i="9"/>
  <c r="E47" i="9"/>
  <c r="T46" i="9"/>
  <c r="T47" i="9" s="1"/>
  <c r="S46" i="9"/>
  <c r="P46" i="9"/>
  <c r="O46" i="9"/>
  <c r="N46" i="9"/>
  <c r="M46" i="9"/>
  <c r="H46" i="9"/>
  <c r="G46" i="9"/>
  <c r="F46" i="9"/>
  <c r="E46" i="9"/>
  <c r="U46" i="9" s="1"/>
  <c r="T45" i="9"/>
  <c r="S45" i="9"/>
  <c r="P45" i="9"/>
  <c r="O45" i="9"/>
  <c r="N45" i="9"/>
  <c r="M45" i="9"/>
  <c r="H45" i="9"/>
  <c r="G45" i="9"/>
  <c r="F45" i="9"/>
  <c r="E45" i="9"/>
  <c r="S44" i="9"/>
  <c r="P44" i="9"/>
  <c r="O44" i="9"/>
  <c r="N44" i="9"/>
  <c r="M44" i="9"/>
  <c r="H44" i="9"/>
  <c r="G44" i="9"/>
  <c r="D44" i="9"/>
  <c r="F44" i="9" s="1"/>
  <c r="C44" i="9"/>
  <c r="T43" i="9"/>
  <c r="S43" i="9"/>
  <c r="P43" i="9"/>
  <c r="O43" i="9"/>
  <c r="N43" i="9"/>
  <c r="M43" i="9"/>
  <c r="H43" i="9"/>
  <c r="G43" i="9"/>
  <c r="F43" i="9"/>
  <c r="E43" i="9"/>
  <c r="T42" i="9"/>
  <c r="S42" i="9"/>
  <c r="P42" i="9"/>
  <c r="O42" i="9"/>
  <c r="N42" i="9"/>
  <c r="M42" i="9"/>
  <c r="H42" i="9"/>
  <c r="G42" i="9"/>
  <c r="F42" i="9"/>
  <c r="E42" i="9"/>
  <c r="T41" i="9"/>
  <c r="S41" i="9"/>
  <c r="P41" i="9"/>
  <c r="O41" i="9"/>
  <c r="N41" i="9"/>
  <c r="M41" i="9"/>
  <c r="H41" i="9"/>
  <c r="G41" i="9"/>
  <c r="F41" i="9"/>
  <c r="E41" i="9"/>
  <c r="U41" i="9" s="1"/>
  <c r="T40" i="9"/>
  <c r="S40" i="9"/>
  <c r="P40" i="9"/>
  <c r="O40" i="9"/>
  <c r="N40" i="9"/>
  <c r="M40" i="9"/>
  <c r="H40" i="9"/>
  <c r="G40" i="9"/>
  <c r="F40" i="9"/>
  <c r="E40" i="9"/>
  <c r="S39" i="9"/>
  <c r="P39" i="9"/>
  <c r="O39" i="9"/>
  <c r="N39" i="9"/>
  <c r="M39" i="9"/>
  <c r="H39" i="9"/>
  <c r="G39" i="9"/>
  <c r="D39" i="9"/>
  <c r="F39" i="9" s="1"/>
  <c r="C39" i="9"/>
  <c r="T38" i="9"/>
  <c r="S38" i="9"/>
  <c r="P38" i="9"/>
  <c r="O38" i="9"/>
  <c r="N38" i="9"/>
  <c r="M38" i="9"/>
  <c r="H38" i="9"/>
  <c r="G38" i="9"/>
  <c r="F38" i="9"/>
  <c r="E38" i="9"/>
  <c r="T37" i="9"/>
  <c r="S37" i="9"/>
  <c r="P37" i="9"/>
  <c r="O37" i="9"/>
  <c r="N37" i="9"/>
  <c r="M37" i="9"/>
  <c r="H37" i="9"/>
  <c r="G37" i="9"/>
  <c r="F37" i="9"/>
  <c r="E37" i="9"/>
  <c r="T36" i="9"/>
  <c r="S36" i="9"/>
  <c r="P36" i="9"/>
  <c r="O36" i="9"/>
  <c r="N36" i="9"/>
  <c r="M36" i="9"/>
  <c r="H36" i="9"/>
  <c r="G36" i="9"/>
  <c r="F36" i="9"/>
  <c r="E36" i="9"/>
  <c r="T35" i="9"/>
  <c r="S35" i="9"/>
  <c r="P35" i="9"/>
  <c r="O35" i="9"/>
  <c r="N35" i="9"/>
  <c r="M35" i="9"/>
  <c r="H35" i="9"/>
  <c r="G35" i="9"/>
  <c r="F35" i="9"/>
  <c r="E35" i="9"/>
  <c r="U35" i="9" s="1"/>
  <c r="S34" i="9"/>
  <c r="P34" i="9"/>
  <c r="O34" i="9"/>
  <c r="N34" i="9"/>
  <c r="M34" i="9"/>
  <c r="H34" i="9"/>
  <c r="G34" i="9"/>
  <c r="D34" i="9"/>
  <c r="F34" i="9" s="1"/>
  <c r="C34" i="9"/>
  <c r="T33" i="9"/>
  <c r="S33" i="9"/>
  <c r="P33" i="9"/>
  <c r="O33" i="9"/>
  <c r="N33" i="9"/>
  <c r="M33" i="9"/>
  <c r="H33" i="9"/>
  <c r="G33" i="9"/>
  <c r="F33" i="9"/>
  <c r="E33" i="9"/>
  <c r="T32" i="9"/>
  <c r="S32" i="9"/>
  <c r="P32" i="9"/>
  <c r="O32" i="9"/>
  <c r="N32" i="9"/>
  <c r="M32" i="9"/>
  <c r="H32" i="9"/>
  <c r="G32" i="9"/>
  <c r="F32" i="9"/>
  <c r="E32" i="9"/>
  <c r="T31" i="9"/>
  <c r="S31" i="9"/>
  <c r="P31" i="9"/>
  <c r="O31" i="9"/>
  <c r="N31" i="9"/>
  <c r="M31" i="9"/>
  <c r="H31" i="9"/>
  <c r="G31" i="9"/>
  <c r="F31" i="9"/>
  <c r="E31" i="9"/>
  <c r="T30" i="9"/>
  <c r="S30" i="9"/>
  <c r="P30" i="9"/>
  <c r="O30" i="9"/>
  <c r="N30" i="9"/>
  <c r="M30" i="9"/>
  <c r="H30" i="9"/>
  <c r="G30" i="9"/>
  <c r="F30" i="9"/>
  <c r="E30" i="9"/>
  <c r="U30" i="9" s="1"/>
  <c r="S29" i="9"/>
  <c r="P29" i="9"/>
  <c r="O29" i="9"/>
  <c r="N29" i="9"/>
  <c r="M29" i="9"/>
  <c r="H29" i="9"/>
  <c r="G29" i="9"/>
  <c r="D29" i="9"/>
  <c r="F29" i="9" s="1"/>
  <c r="C29" i="9"/>
  <c r="S28" i="9"/>
  <c r="P28" i="9"/>
  <c r="O28" i="9"/>
  <c r="L28" i="9"/>
  <c r="N28" i="9" s="1"/>
  <c r="H28" i="9"/>
  <c r="G28" i="9"/>
  <c r="F28" i="9"/>
  <c r="E28" i="9"/>
  <c r="T27" i="9"/>
  <c r="T28" i="9" s="1"/>
  <c r="S27" i="9"/>
  <c r="P27" i="9"/>
  <c r="O27" i="9"/>
  <c r="N27" i="9"/>
  <c r="M27" i="9"/>
  <c r="H27" i="9"/>
  <c r="G27" i="9"/>
  <c r="F27" i="9"/>
  <c r="E27" i="9"/>
  <c r="T26" i="9"/>
  <c r="S26" i="9"/>
  <c r="P26" i="9"/>
  <c r="O26" i="9"/>
  <c r="N26" i="9"/>
  <c r="M26" i="9"/>
  <c r="H26" i="9"/>
  <c r="G26" i="9"/>
  <c r="F26" i="9"/>
  <c r="E26" i="9"/>
  <c r="S25" i="9"/>
  <c r="P25" i="9"/>
  <c r="O25" i="9"/>
  <c r="N25" i="9"/>
  <c r="M25" i="9"/>
  <c r="H25" i="9"/>
  <c r="G25" i="9"/>
  <c r="D25" i="9"/>
  <c r="T25" i="9" s="1"/>
  <c r="C25" i="9"/>
  <c r="T24" i="9"/>
  <c r="S24" i="9"/>
  <c r="P24" i="9"/>
  <c r="O24" i="9"/>
  <c r="N24" i="9"/>
  <c r="M24" i="9"/>
  <c r="H24" i="9"/>
  <c r="G24" i="9"/>
  <c r="F24" i="9"/>
  <c r="E24" i="9"/>
  <c r="T23" i="9"/>
  <c r="S23" i="9"/>
  <c r="P23" i="9"/>
  <c r="O23" i="9"/>
  <c r="N23" i="9"/>
  <c r="M23" i="9"/>
  <c r="H23" i="9"/>
  <c r="G23" i="9"/>
  <c r="F23" i="9"/>
  <c r="E23" i="9"/>
  <c r="T22" i="9"/>
  <c r="S22" i="9"/>
  <c r="P22" i="9"/>
  <c r="O22" i="9"/>
  <c r="N22" i="9"/>
  <c r="M22" i="9"/>
  <c r="H22" i="9"/>
  <c r="G22" i="9"/>
  <c r="F22" i="9"/>
  <c r="E22" i="9"/>
  <c r="T21" i="9"/>
  <c r="S21" i="9"/>
  <c r="P21" i="9"/>
  <c r="O21" i="9"/>
  <c r="N21" i="9"/>
  <c r="M21" i="9"/>
  <c r="H21" i="9"/>
  <c r="G21" i="9"/>
  <c r="F21" i="9"/>
  <c r="E21" i="9"/>
  <c r="S20" i="9"/>
  <c r="P20" i="9"/>
  <c r="O20" i="9"/>
  <c r="N20" i="9"/>
  <c r="M20" i="9"/>
  <c r="H20" i="9"/>
  <c r="G20" i="9"/>
  <c r="D20" i="9"/>
  <c r="T20" i="9" s="1"/>
  <c r="C20" i="9"/>
  <c r="T19" i="9"/>
  <c r="S19" i="9"/>
  <c r="P19" i="9"/>
  <c r="O19" i="9"/>
  <c r="N19" i="9"/>
  <c r="M19" i="9"/>
  <c r="H19" i="9"/>
  <c r="G19" i="9"/>
  <c r="F19" i="9"/>
  <c r="E19" i="9"/>
  <c r="T18" i="9"/>
  <c r="S18" i="9"/>
  <c r="P18" i="9"/>
  <c r="O18" i="9"/>
  <c r="N18" i="9"/>
  <c r="M18" i="9"/>
  <c r="H18" i="9"/>
  <c r="G18" i="9"/>
  <c r="F18" i="9"/>
  <c r="E18" i="9"/>
  <c r="T17" i="9"/>
  <c r="S17" i="9"/>
  <c r="P17" i="9"/>
  <c r="O17" i="9"/>
  <c r="N17" i="9"/>
  <c r="M17" i="9"/>
  <c r="H17" i="9"/>
  <c r="G17" i="9"/>
  <c r="F17" i="9"/>
  <c r="E17" i="9"/>
  <c r="T16" i="9"/>
  <c r="S16" i="9"/>
  <c r="P16" i="9"/>
  <c r="O16" i="9"/>
  <c r="N16" i="9"/>
  <c r="M16" i="9"/>
  <c r="H16" i="9"/>
  <c r="G16" i="9"/>
  <c r="F16" i="9"/>
  <c r="E16" i="9"/>
  <c r="S15" i="9"/>
  <c r="P15" i="9"/>
  <c r="O15" i="9"/>
  <c r="N15" i="9"/>
  <c r="M15" i="9"/>
  <c r="H15" i="9"/>
  <c r="G15" i="9"/>
  <c r="D15" i="9"/>
  <c r="T15" i="9" s="1"/>
  <c r="C15" i="9"/>
  <c r="T14" i="9"/>
  <c r="S14" i="9"/>
  <c r="P14" i="9"/>
  <c r="O14" i="9"/>
  <c r="N14" i="9"/>
  <c r="M14" i="9"/>
  <c r="H14" i="9"/>
  <c r="G14" i="9"/>
  <c r="F14" i="9"/>
  <c r="E14" i="9"/>
  <c r="T13" i="9"/>
  <c r="S13" i="9"/>
  <c r="P13" i="9"/>
  <c r="O13" i="9"/>
  <c r="N13" i="9"/>
  <c r="M13" i="9"/>
  <c r="H13" i="9"/>
  <c r="G13" i="9"/>
  <c r="F13" i="9"/>
  <c r="E13" i="9"/>
  <c r="T12" i="9"/>
  <c r="S12" i="9"/>
  <c r="P12" i="9"/>
  <c r="O12" i="9"/>
  <c r="N12" i="9"/>
  <c r="M12" i="9"/>
  <c r="H12" i="9"/>
  <c r="G12" i="9"/>
  <c r="F12" i="9"/>
  <c r="E12" i="9"/>
  <c r="T11" i="9"/>
  <c r="S11" i="9"/>
  <c r="P11" i="9"/>
  <c r="O11" i="9"/>
  <c r="N11" i="9"/>
  <c r="M11" i="9"/>
  <c r="H11" i="9"/>
  <c r="G11" i="9"/>
  <c r="F11" i="9"/>
  <c r="E11" i="9"/>
  <c r="S10" i="9"/>
  <c r="P10" i="9"/>
  <c r="O10" i="9"/>
  <c r="N10" i="9"/>
  <c r="M10" i="9"/>
  <c r="H10" i="9"/>
  <c r="G10" i="9"/>
  <c r="D10" i="9"/>
  <c r="T10" i="9" s="1"/>
  <c r="C10" i="9"/>
  <c r="T9" i="9"/>
  <c r="S9" i="9"/>
  <c r="P9" i="9"/>
  <c r="O9" i="9"/>
  <c r="N9" i="9"/>
  <c r="M9" i="9"/>
  <c r="H9" i="9"/>
  <c r="G9" i="9"/>
  <c r="F9" i="9"/>
  <c r="E9" i="9"/>
  <c r="U9" i="9" s="1"/>
  <c r="T8" i="9"/>
  <c r="S8" i="9"/>
  <c r="P8" i="9"/>
  <c r="O8" i="9"/>
  <c r="N8" i="9"/>
  <c r="M8" i="9"/>
  <c r="H8" i="9"/>
  <c r="G8" i="9"/>
  <c r="F8" i="9"/>
  <c r="E8" i="9"/>
  <c r="T7" i="9"/>
  <c r="S7" i="9"/>
  <c r="P7" i="9"/>
  <c r="O7" i="9"/>
  <c r="N7" i="9"/>
  <c r="M7" i="9"/>
  <c r="H7" i="9"/>
  <c r="G7" i="9"/>
  <c r="F7" i="9"/>
  <c r="E7" i="9"/>
  <c r="T6" i="9"/>
  <c r="S6" i="9"/>
  <c r="P6" i="9"/>
  <c r="O6" i="9"/>
  <c r="N6" i="9"/>
  <c r="M6" i="9"/>
  <c r="H6" i="9"/>
  <c r="G6" i="9"/>
  <c r="F6" i="9"/>
  <c r="E6" i="9"/>
  <c r="T5" i="9"/>
  <c r="S5" i="9"/>
  <c r="P5" i="9"/>
  <c r="O5" i="9"/>
  <c r="N5" i="9"/>
  <c r="M5" i="9"/>
  <c r="H5" i="9"/>
  <c r="G5" i="9"/>
  <c r="F5" i="9"/>
  <c r="E5" i="9"/>
  <c r="T4" i="9"/>
  <c r="S4" i="9"/>
  <c r="M4" i="9"/>
  <c r="F4" i="9"/>
  <c r="E4" i="9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Y4" i="7"/>
  <c r="V5" i="7" s="1"/>
  <c r="U205" i="9" l="1"/>
  <c r="U24" i="9"/>
  <c r="U60" i="9"/>
  <c r="U76" i="9"/>
  <c r="U102" i="9"/>
  <c r="U112" i="9"/>
  <c r="U123" i="9"/>
  <c r="U139" i="9"/>
  <c r="U143" i="9"/>
  <c r="U148" i="9"/>
  <c r="U87" i="9"/>
  <c r="U161" i="9"/>
  <c r="U153" i="9"/>
  <c r="U163" i="9"/>
  <c r="U56" i="9"/>
  <c r="U98" i="9"/>
  <c r="U83" i="9"/>
  <c r="U93" i="9"/>
  <c r="U104" i="9"/>
  <c r="U114" i="9"/>
  <c r="U150" i="9"/>
  <c r="U23" i="9"/>
  <c r="U33" i="9"/>
  <c r="U75" i="9"/>
  <c r="U86" i="9"/>
  <c r="U138" i="9"/>
  <c r="U142" i="9"/>
  <c r="U147" i="9"/>
  <c r="U157" i="9"/>
  <c r="U168" i="9"/>
  <c r="U179" i="9"/>
  <c r="U45" i="9"/>
  <c r="U55" i="9"/>
  <c r="U66" i="9"/>
  <c r="U71" i="9"/>
  <c r="U97" i="9"/>
  <c r="U108" i="9"/>
  <c r="U118" i="9"/>
  <c r="U129" i="9"/>
  <c r="U134" i="9"/>
  <c r="U164" i="9"/>
  <c r="U191" i="9"/>
  <c r="U197" i="9"/>
  <c r="U8" i="9"/>
  <c r="U19" i="9"/>
  <c r="U12" i="9"/>
  <c r="U186" i="9"/>
  <c r="U26" i="9"/>
  <c r="U36" i="9"/>
  <c r="U57" i="9"/>
  <c r="U78" i="9"/>
  <c r="U99" i="9"/>
  <c r="U120" i="9"/>
  <c r="U145" i="9"/>
  <c r="U155" i="9"/>
  <c r="U171" i="9"/>
  <c r="U182" i="9"/>
  <c r="U199" i="9"/>
  <c r="U14" i="9"/>
  <c r="U40" i="9"/>
  <c r="U50" i="9"/>
  <c r="U61" i="9"/>
  <c r="U92" i="9"/>
  <c r="U103" i="9"/>
  <c r="U113" i="9"/>
  <c r="U124" i="9"/>
  <c r="U140" i="9"/>
  <c r="U144" i="9"/>
  <c r="U149" i="9"/>
  <c r="U159" i="9"/>
  <c r="U13" i="9"/>
  <c r="U7" i="9"/>
  <c r="U18" i="9"/>
  <c r="U65" i="9"/>
  <c r="U70" i="9"/>
  <c r="U81" i="9"/>
  <c r="U107" i="9"/>
  <c r="U117" i="9"/>
  <c r="U128" i="9"/>
  <c r="U133" i="9"/>
  <c r="U166" i="9"/>
  <c r="U17" i="9"/>
  <c r="U38" i="9"/>
  <c r="U48" i="9"/>
  <c r="U69" i="9"/>
  <c r="U80" i="9"/>
  <c r="U90" i="9"/>
  <c r="U127" i="9"/>
  <c r="U132" i="9"/>
  <c r="U152" i="9"/>
  <c r="U162" i="9"/>
  <c r="U173" i="9"/>
  <c r="U184" i="9"/>
  <c r="U206" i="9"/>
  <c r="U22" i="9"/>
  <c r="U32" i="9"/>
  <c r="U43" i="9"/>
  <c r="U53" i="9"/>
  <c r="U74" i="9"/>
  <c r="U85" i="9"/>
  <c r="U95" i="9"/>
  <c r="U137" i="9"/>
  <c r="U167" i="9"/>
  <c r="U177" i="9"/>
  <c r="U189" i="9"/>
  <c r="U6" i="9"/>
  <c r="U11" i="9"/>
  <c r="U5" i="9"/>
  <c r="U16" i="9"/>
  <c r="U27" i="9"/>
  <c r="U37" i="9"/>
  <c r="U58" i="9"/>
  <c r="U68" i="9"/>
  <c r="U79" i="9"/>
  <c r="U100" i="9"/>
  <c r="U110" i="9"/>
  <c r="U121" i="9"/>
  <c r="U172" i="9"/>
  <c r="U183" i="9"/>
  <c r="U21" i="9"/>
  <c r="U31" i="9"/>
  <c r="U42" i="9"/>
  <c r="U52" i="9"/>
  <c r="U63" i="9"/>
  <c r="U73" i="9"/>
  <c r="U84" i="9"/>
  <c r="U94" i="9"/>
  <c r="U105" i="9"/>
  <c r="U115" i="9"/>
  <c r="U176" i="9"/>
  <c r="U188" i="9"/>
  <c r="U200" i="9"/>
  <c r="A8" i="7"/>
  <c r="W131" i="9"/>
  <c r="W174" i="9"/>
  <c r="W154" i="9"/>
  <c r="W170" i="9"/>
  <c r="X5" i="9"/>
  <c r="W178" i="9"/>
  <c r="X178" i="9"/>
  <c r="X193" i="9"/>
  <c r="W193" i="9"/>
  <c r="V193" i="9"/>
  <c r="V8" i="9"/>
  <c r="V209" i="9"/>
  <c r="V102" i="9"/>
  <c r="X94" i="9"/>
  <c r="X195" i="9"/>
  <c r="V76" i="9"/>
  <c r="W111" i="9"/>
  <c r="W85" i="9"/>
  <c r="V95" i="9"/>
  <c r="V172" i="9"/>
  <c r="V171" i="9"/>
  <c r="X199" i="9"/>
  <c r="X33" i="9"/>
  <c r="V208" i="9"/>
  <c r="V153" i="9"/>
  <c r="E170" i="9"/>
  <c r="U170" i="9" s="1"/>
  <c r="W48" i="9"/>
  <c r="X106" i="9"/>
  <c r="T116" i="9"/>
  <c r="V116" i="9" s="1"/>
  <c r="X149" i="9"/>
  <c r="X154" i="9"/>
  <c r="N131" i="9"/>
  <c r="W24" i="9"/>
  <c r="W67" i="9"/>
  <c r="W25" i="9"/>
  <c r="V61" i="9"/>
  <c r="E116" i="9"/>
  <c r="U116" i="9" s="1"/>
  <c r="X78" i="9"/>
  <c r="F170" i="9"/>
  <c r="X184" i="9"/>
  <c r="V56" i="9"/>
  <c r="W200" i="9"/>
  <c r="E146" i="9"/>
  <c r="U146" i="9" s="1"/>
  <c r="W11" i="9"/>
  <c r="X23" i="9"/>
  <c r="X38" i="9"/>
  <c r="T82" i="9"/>
  <c r="V82" i="9" s="1"/>
  <c r="W72" i="9"/>
  <c r="X81" i="9"/>
  <c r="W103" i="9"/>
  <c r="X37" i="9"/>
  <c r="W142" i="9"/>
  <c r="F166" i="9"/>
  <c r="V169" i="9"/>
  <c r="V109" i="9"/>
  <c r="T136" i="9"/>
  <c r="V136" i="9" s="1"/>
  <c r="V141" i="9"/>
  <c r="X96" i="9"/>
  <c r="X14" i="9"/>
  <c r="X77" i="9"/>
  <c r="X89" i="9"/>
  <c r="X101" i="9"/>
  <c r="X113" i="9"/>
  <c r="V148" i="9"/>
  <c r="X189" i="9"/>
  <c r="X82" i="9"/>
  <c r="W94" i="9"/>
  <c r="W125" i="9"/>
  <c r="W158" i="9"/>
  <c r="X183" i="9"/>
  <c r="V165" i="9"/>
  <c r="V100" i="9"/>
  <c r="W172" i="9"/>
  <c r="E126" i="9"/>
  <c r="U126" i="9" s="1"/>
  <c r="E72" i="9"/>
  <c r="U72" i="9" s="1"/>
  <c r="V6" i="9"/>
  <c r="W12" i="9"/>
  <c r="F15" i="9"/>
  <c r="W18" i="9"/>
  <c r="X41" i="9"/>
  <c r="W53" i="9"/>
  <c r="X63" i="9"/>
  <c r="X68" i="9"/>
  <c r="F72" i="9"/>
  <c r="V81" i="9"/>
  <c r="X87" i="9"/>
  <c r="M109" i="9"/>
  <c r="U109" i="9" s="1"/>
  <c r="V134" i="9"/>
  <c r="V157" i="9"/>
  <c r="X162" i="9"/>
  <c r="W169" i="9"/>
  <c r="V182" i="9"/>
  <c r="V204" i="9"/>
  <c r="E10" i="9"/>
  <c r="U10" i="9" s="1"/>
  <c r="V23" i="9"/>
  <c r="W104" i="9"/>
  <c r="V105" i="9"/>
  <c r="V19" i="9"/>
  <c r="V80" i="9"/>
  <c r="V86" i="9"/>
  <c r="X116" i="9"/>
  <c r="X123" i="9"/>
  <c r="V139" i="9"/>
  <c r="X156" i="9"/>
  <c r="V167" i="9"/>
  <c r="V203" i="9"/>
  <c r="X50" i="9"/>
  <c r="X86" i="9"/>
  <c r="X197" i="9"/>
  <c r="M89" i="9"/>
  <c r="U89" i="9" s="1"/>
  <c r="E111" i="9"/>
  <c r="U111" i="9" s="1"/>
  <c r="W132" i="9"/>
  <c r="X138" i="9"/>
  <c r="W150" i="9"/>
  <c r="W28" i="9"/>
  <c r="V66" i="9"/>
  <c r="V90" i="9"/>
  <c r="W109" i="9"/>
  <c r="X161" i="9"/>
  <c r="W167" i="9"/>
  <c r="W185" i="9"/>
  <c r="V85" i="9"/>
  <c r="V92" i="9"/>
  <c r="E131" i="9"/>
  <c r="U131" i="9" s="1"/>
  <c r="V150" i="9"/>
  <c r="F190" i="9"/>
  <c r="T200" i="9"/>
  <c r="V200" i="9" s="1"/>
  <c r="V38" i="9"/>
  <c r="W50" i="9"/>
  <c r="W7" i="9"/>
  <c r="E25" i="9"/>
  <c r="U25" i="9" s="1"/>
  <c r="M28" i="9"/>
  <c r="U28" i="9" s="1"/>
  <c r="X30" i="9"/>
  <c r="V37" i="9"/>
  <c r="V63" i="9"/>
  <c r="V72" i="9"/>
  <c r="W77" i="9"/>
  <c r="X107" i="9"/>
  <c r="W115" i="9"/>
  <c r="M154" i="9"/>
  <c r="U154" i="9" s="1"/>
  <c r="W180" i="9"/>
  <c r="V187" i="9"/>
  <c r="T44" i="9"/>
  <c r="V44" i="9" s="1"/>
  <c r="W13" i="9"/>
  <c r="F25" i="9"/>
  <c r="W36" i="9"/>
  <c r="X48" i="9"/>
  <c r="V78" i="9"/>
  <c r="X91" i="9"/>
  <c r="E136" i="9"/>
  <c r="U136" i="9" s="1"/>
  <c r="T180" i="9"/>
  <c r="V180" i="9" s="1"/>
  <c r="V13" i="9"/>
  <c r="X20" i="9"/>
  <c r="T29" i="9"/>
  <c r="V29" i="9" s="1"/>
  <c r="E39" i="9"/>
  <c r="U39" i="9" s="1"/>
  <c r="V75" i="9"/>
  <c r="X99" i="9"/>
  <c r="W106" i="9"/>
  <c r="X120" i="9"/>
  <c r="V147" i="9"/>
  <c r="W155" i="9"/>
  <c r="V198" i="9"/>
  <c r="X19" i="9"/>
  <c r="W29" i="9"/>
  <c r="X125" i="9"/>
  <c r="W126" i="9"/>
  <c r="X177" i="9"/>
  <c r="X79" i="9"/>
  <c r="X67" i="9"/>
  <c r="E77" i="9"/>
  <c r="U77" i="9" s="1"/>
  <c r="W119" i="9"/>
  <c r="X126" i="9"/>
  <c r="T185" i="9"/>
  <c r="V185" i="9" s="1"/>
  <c r="V18" i="9"/>
  <c r="X53" i="9"/>
  <c r="W27" i="9"/>
  <c r="T34" i="9"/>
  <c r="V34" i="9" s="1"/>
  <c r="V46" i="9"/>
  <c r="W60" i="9"/>
  <c r="X65" i="9"/>
  <c r="X73" i="9"/>
  <c r="X97" i="9"/>
  <c r="X104" i="9"/>
  <c r="X111" i="9"/>
  <c r="T111" i="9"/>
  <c r="V111" i="9" s="1"/>
  <c r="X152" i="9"/>
  <c r="W166" i="9"/>
  <c r="X169" i="9"/>
  <c r="V176" i="9"/>
  <c r="W16" i="9"/>
  <c r="W88" i="9"/>
  <c r="X166" i="9"/>
  <c r="X24" i="9"/>
  <c r="W9" i="9"/>
  <c r="W10" i="9"/>
  <c r="X25" i="9"/>
  <c r="V26" i="9"/>
  <c r="X51" i="9"/>
  <c r="V58" i="9"/>
  <c r="W80" i="9"/>
  <c r="W87" i="9"/>
  <c r="W96" i="9"/>
  <c r="X176" i="9"/>
  <c r="F185" i="9"/>
  <c r="V22" i="9"/>
  <c r="W23" i="9"/>
  <c r="X39" i="9"/>
  <c r="X72" i="9"/>
  <c r="W116" i="9"/>
  <c r="W130" i="9"/>
  <c r="W151" i="9"/>
  <c r="X188" i="9"/>
  <c r="V67" i="9"/>
  <c r="W15" i="9"/>
  <c r="V42" i="9"/>
  <c r="V52" i="9"/>
  <c r="V53" i="9"/>
  <c r="T87" i="9"/>
  <c r="V87" i="9" s="1"/>
  <c r="X110" i="9"/>
  <c r="W114" i="9"/>
  <c r="X115" i="9"/>
  <c r="V179" i="9"/>
  <c r="X198" i="9"/>
  <c r="X9" i="9"/>
  <c r="E20" i="9"/>
  <c r="U20" i="9" s="1"/>
  <c r="E34" i="9"/>
  <c r="U34" i="9" s="1"/>
  <c r="V51" i="9"/>
  <c r="W52" i="9"/>
  <c r="W62" i="9"/>
  <c r="V107" i="9"/>
  <c r="V11" i="9"/>
  <c r="W14" i="9"/>
  <c r="X32" i="9"/>
  <c r="X8" i="9"/>
  <c r="W5" i="9"/>
  <c r="E15" i="9"/>
  <c r="U15" i="9" s="1"/>
  <c r="F20" i="9"/>
  <c r="V48" i="9"/>
  <c r="X52" i="9"/>
  <c r="N67" i="9"/>
  <c r="V77" i="9"/>
  <c r="W78" i="9"/>
  <c r="X83" i="9"/>
  <c r="X102" i="9"/>
  <c r="W107" i="9"/>
  <c r="W163" i="9"/>
  <c r="W190" i="9"/>
  <c r="V197" i="9"/>
  <c r="F205" i="9"/>
  <c r="V145" i="9"/>
  <c r="E151" i="9"/>
  <c r="U151" i="9" s="1"/>
  <c r="V177" i="9"/>
  <c r="X179" i="9"/>
  <c r="T190" i="9"/>
  <c r="V190" i="9" s="1"/>
  <c r="W198" i="9"/>
  <c r="X208" i="9"/>
  <c r="W210" i="9"/>
  <c r="X17" i="9"/>
  <c r="X10" i="9"/>
  <c r="F10" i="9"/>
  <c r="X28" i="9"/>
  <c r="W38" i="9"/>
  <c r="T39" i="9"/>
  <c r="V39" i="9" s="1"/>
  <c r="V71" i="9"/>
  <c r="F77" i="9"/>
  <c r="W82" i="9"/>
  <c r="F87" i="9"/>
  <c r="W99" i="9"/>
  <c r="W101" i="9"/>
  <c r="W102" i="9"/>
  <c r="V125" i="9"/>
  <c r="V128" i="9"/>
  <c r="V130" i="9"/>
  <c r="W143" i="9"/>
  <c r="X144" i="9"/>
  <c r="W145" i="9"/>
  <c r="W159" i="9"/>
  <c r="W161" i="9"/>
  <c r="V162" i="9"/>
  <c r="V188" i="9"/>
  <c r="T210" i="9"/>
  <c r="V210" i="9" s="1"/>
  <c r="V14" i="9"/>
  <c r="X13" i="9"/>
  <c r="E82" i="9"/>
  <c r="U82" i="9" s="1"/>
  <c r="V124" i="9"/>
  <c r="V129" i="9"/>
  <c r="X142" i="9"/>
  <c r="V160" i="9"/>
  <c r="W162" i="9"/>
  <c r="X209" i="9"/>
  <c r="W8" i="9"/>
  <c r="X71" i="9"/>
  <c r="V24" i="9"/>
  <c r="V49" i="9"/>
  <c r="X58" i="9"/>
  <c r="W124" i="9"/>
  <c r="T126" i="9"/>
  <c r="V126" i="9" s="1"/>
  <c r="W129" i="9"/>
  <c r="X130" i="9"/>
  <c r="X131" i="9"/>
  <c r="V142" i="9"/>
  <c r="X157" i="9"/>
  <c r="V158" i="9"/>
  <c r="F180" i="9"/>
  <c r="F200" i="9"/>
  <c r="V207" i="9"/>
  <c r="X7" i="9"/>
  <c r="W17" i="9"/>
  <c r="X21" i="9"/>
  <c r="X22" i="9"/>
  <c r="X140" i="9"/>
  <c r="X92" i="9"/>
  <c r="W156" i="9"/>
  <c r="W157" i="9"/>
  <c r="F161" i="9"/>
  <c r="X174" i="9"/>
  <c r="X203" i="9"/>
  <c r="F210" i="9"/>
  <c r="V149" i="9"/>
  <c r="X150" i="9"/>
  <c r="V152" i="9"/>
  <c r="V183" i="9"/>
  <c r="W194" i="9"/>
  <c r="W205" i="9"/>
  <c r="X211" i="9"/>
  <c r="W120" i="9"/>
  <c r="U4" i="9"/>
  <c r="W6" i="9"/>
  <c r="V9" i="9"/>
  <c r="X12" i="9"/>
  <c r="X15" i="9"/>
  <c r="V16" i="9"/>
  <c r="X18" i="9"/>
  <c r="W19" i="9"/>
  <c r="W20" i="9"/>
  <c r="V32" i="9"/>
  <c r="W33" i="9"/>
  <c r="X43" i="9"/>
  <c r="W91" i="9"/>
  <c r="W92" i="9"/>
  <c r="W110" i="9"/>
  <c r="V110" i="9"/>
  <c r="V113" i="9"/>
  <c r="V115" i="9"/>
  <c r="V118" i="9"/>
  <c r="V120" i="9"/>
  <c r="W137" i="9"/>
  <c r="V155" i="9"/>
  <c r="X172" i="9"/>
  <c r="W173" i="9"/>
  <c r="T205" i="9"/>
  <c r="V205" i="9" s="1"/>
  <c r="X88" i="9"/>
  <c r="W108" i="9"/>
  <c r="V114" i="9"/>
  <c r="V119" i="9"/>
  <c r="W165" i="9"/>
  <c r="X167" i="9"/>
  <c r="W168" i="9"/>
  <c r="V174" i="9"/>
  <c r="V192" i="9"/>
  <c r="V202" i="9"/>
  <c r="W203" i="9"/>
  <c r="X204" i="9"/>
  <c r="W211" i="9"/>
  <c r="F5" i="4"/>
  <c r="W160" i="9"/>
  <c r="X6" i="9"/>
  <c r="V7" i="9"/>
  <c r="X11" i="9"/>
  <c r="V12" i="9"/>
  <c r="X16" i="9"/>
  <c r="V17" i="9"/>
  <c r="W22" i="9"/>
  <c r="X27" i="9"/>
  <c r="V28" i="9"/>
  <c r="X29" i="9"/>
  <c r="X36" i="9"/>
  <c r="W37" i="9"/>
  <c r="X47" i="9"/>
  <c r="E59" i="9"/>
  <c r="U59" i="9" s="1"/>
  <c r="F59" i="9"/>
  <c r="V79" i="9"/>
  <c r="W79" i="9"/>
  <c r="W81" i="9"/>
  <c r="X80" i="9"/>
  <c r="V88" i="9"/>
  <c r="W89" i="9"/>
  <c r="W93" i="9"/>
  <c r="X100" i="9"/>
  <c r="W100" i="9"/>
  <c r="V99" i="9"/>
  <c r="X105" i="9"/>
  <c r="W105" i="9"/>
  <c r="V104" i="9"/>
  <c r="V123" i="9"/>
  <c r="V184" i="9"/>
  <c r="W187" i="9"/>
  <c r="X186" i="9"/>
  <c r="W186" i="9"/>
  <c r="V186" i="9"/>
  <c r="X187" i="9"/>
  <c r="N196" i="9"/>
  <c r="M196" i="9"/>
  <c r="U196" i="9" s="1"/>
  <c r="X165" i="9"/>
  <c r="V164" i="9"/>
  <c r="V40" i="9"/>
  <c r="W40" i="9"/>
  <c r="W54" i="9"/>
  <c r="X54" i="9"/>
  <c r="W56" i="9"/>
  <c r="V55" i="9"/>
  <c r="E67" i="9"/>
  <c r="U67" i="9" s="1"/>
  <c r="E91" i="9"/>
  <c r="U91" i="9" s="1"/>
  <c r="T91" i="9"/>
  <c r="V91" i="9" s="1"/>
  <c r="V97" i="9"/>
  <c r="X121" i="9"/>
  <c r="V121" i="9"/>
  <c r="X127" i="9"/>
  <c r="W127" i="9"/>
  <c r="X134" i="9"/>
  <c r="W134" i="9"/>
  <c r="V133" i="9"/>
  <c r="W135" i="9"/>
  <c r="V135" i="9"/>
  <c r="X136" i="9"/>
  <c r="W138" i="9"/>
  <c r="W164" i="9"/>
  <c r="W197" i="9"/>
  <c r="X196" i="9"/>
  <c r="W196" i="9"/>
  <c r="M47" i="9"/>
  <c r="U47" i="9" s="1"/>
  <c r="E49" i="9"/>
  <c r="U49" i="9" s="1"/>
  <c r="F49" i="9"/>
  <c r="V68" i="9"/>
  <c r="V70" i="9"/>
  <c r="F91" i="9"/>
  <c r="E96" i="9"/>
  <c r="U96" i="9" s="1"/>
  <c r="T96" i="9"/>
  <c r="V96" i="9" s="1"/>
  <c r="W97" i="9"/>
  <c r="V112" i="9"/>
  <c r="X117" i="9"/>
  <c r="W117" i="9"/>
  <c r="X164" i="9"/>
  <c r="W182" i="9"/>
  <c r="X181" i="9"/>
  <c r="W181" i="9"/>
  <c r="V181" i="9"/>
  <c r="X182" i="9"/>
  <c r="V30" i="9"/>
  <c r="W30" i="9"/>
  <c r="V69" i="9"/>
  <c r="W69" i="9"/>
  <c r="X112" i="9"/>
  <c r="W112" i="9"/>
  <c r="X160" i="9"/>
  <c r="V159" i="9"/>
  <c r="W31" i="9"/>
  <c r="V41" i="9"/>
  <c r="E29" i="9"/>
  <c r="U29" i="9" s="1"/>
  <c r="X31" i="9"/>
  <c r="W39" i="9"/>
  <c r="X40" i="9"/>
  <c r="W41" i="9"/>
  <c r="W42" i="9"/>
  <c r="W55" i="9"/>
  <c r="W68" i="9"/>
  <c r="X69" i="9"/>
  <c r="W70" i="9"/>
  <c r="V84" i="9"/>
  <c r="W84" i="9"/>
  <c r="W86" i="9"/>
  <c r="X85" i="9"/>
  <c r="F96" i="9"/>
  <c r="E101" i="9"/>
  <c r="U101" i="9" s="1"/>
  <c r="T101" i="9"/>
  <c r="V101" i="9" s="1"/>
  <c r="E106" i="9"/>
  <c r="U106" i="9" s="1"/>
  <c r="T106" i="9"/>
  <c r="V106" i="9" s="1"/>
  <c r="W121" i="9"/>
  <c r="V127" i="9"/>
  <c r="X128" i="9"/>
  <c r="W133" i="9"/>
  <c r="X135" i="9"/>
  <c r="W136" i="9"/>
  <c r="X153" i="9"/>
  <c r="W153" i="9"/>
  <c r="X155" i="9"/>
  <c r="V154" i="9"/>
  <c r="X159" i="9"/>
  <c r="E64" i="9"/>
  <c r="U64" i="9" s="1"/>
  <c r="F64" i="9"/>
  <c r="X171" i="9"/>
  <c r="W171" i="9"/>
  <c r="X170" i="9"/>
  <c r="V170" i="9"/>
  <c r="W32" i="9"/>
  <c r="X42" i="9"/>
  <c r="V43" i="9"/>
  <c r="X44" i="9"/>
  <c r="V54" i="9"/>
  <c r="X55" i="9"/>
  <c r="V57" i="9"/>
  <c r="V117" i="9"/>
  <c r="X118" i="9"/>
  <c r="T131" i="9"/>
  <c r="V131" i="9" s="1"/>
  <c r="X133" i="9"/>
  <c r="X141" i="9"/>
  <c r="W140" i="9"/>
  <c r="V140" i="9"/>
  <c r="V31" i="9"/>
  <c r="V5" i="9"/>
  <c r="V10" i="9"/>
  <c r="V15" i="9"/>
  <c r="V20" i="9"/>
  <c r="V25" i="9"/>
  <c r="V33" i="9"/>
  <c r="X34" i="9"/>
  <c r="W43" i="9"/>
  <c r="V45" i="9"/>
  <c r="W45" i="9"/>
  <c r="X46" i="9"/>
  <c r="X56" i="9"/>
  <c r="W57" i="9"/>
  <c r="W59" i="9"/>
  <c r="AB7" i="9" s="1"/>
  <c r="X59" i="9"/>
  <c r="X61" i="9"/>
  <c r="W61" i="9"/>
  <c r="V60" i="9"/>
  <c r="V62" i="9"/>
  <c r="V74" i="9"/>
  <c r="W74" i="9"/>
  <c r="W76" i="9"/>
  <c r="X75" i="9"/>
  <c r="V83" i="9"/>
  <c r="F122" i="9"/>
  <c r="E122" i="9"/>
  <c r="U122" i="9" s="1"/>
  <c r="T122" i="9"/>
  <c r="V122" i="9" s="1"/>
  <c r="X148" i="9"/>
  <c r="W148" i="9"/>
  <c r="W152" i="9"/>
  <c r="X151" i="9"/>
  <c r="X207" i="9"/>
  <c r="W207" i="9"/>
  <c r="X206" i="9"/>
  <c r="W206" i="9"/>
  <c r="V206" i="9"/>
  <c r="X139" i="9"/>
  <c r="W139" i="9"/>
  <c r="V138" i="9"/>
  <c r="V35" i="9"/>
  <c r="W35" i="9"/>
  <c r="E54" i="9"/>
  <c r="U54" i="9" s="1"/>
  <c r="F54" i="9"/>
  <c r="X57" i="9"/>
  <c r="W83" i="9"/>
  <c r="X84" i="9"/>
  <c r="V189" i="9"/>
  <c r="W192" i="9"/>
  <c r="X191" i="9"/>
  <c r="W191" i="9"/>
  <c r="V191" i="9"/>
  <c r="X192" i="9"/>
  <c r="W98" i="9"/>
  <c r="X122" i="9"/>
  <c r="W122" i="9"/>
  <c r="W26" i="9"/>
  <c r="W58" i="9"/>
  <c r="W64" i="9"/>
  <c r="X64" i="9"/>
  <c r="X66" i="9"/>
  <c r="W66" i="9"/>
  <c r="V65" i="9"/>
  <c r="V73" i="9"/>
  <c r="W147" i="9"/>
  <c r="X146" i="9"/>
  <c r="F156" i="9"/>
  <c r="E156" i="9"/>
  <c r="U156" i="9" s="1"/>
  <c r="T156" i="9"/>
  <c r="V156" i="9" s="1"/>
  <c r="W176" i="9"/>
  <c r="X175" i="9"/>
  <c r="W175" i="9"/>
  <c r="V21" i="9"/>
  <c r="W21" i="9"/>
  <c r="X26" i="9"/>
  <c r="V27" i="9"/>
  <c r="V36" i="9"/>
  <c r="W44" i="9"/>
  <c r="X45" i="9"/>
  <c r="W46" i="9"/>
  <c r="V47" i="9"/>
  <c r="V59" i="9"/>
  <c r="X60" i="9"/>
  <c r="X62" i="9"/>
  <c r="T64" i="9"/>
  <c r="V64" i="9" s="1"/>
  <c r="W73" i="9"/>
  <c r="X74" i="9"/>
  <c r="W75" i="9"/>
  <c r="X76" i="9"/>
  <c r="W146" i="9"/>
  <c r="X147" i="9"/>
  <c r="F195" i="9"/>
  <c r="E195" i="9"/>
  <c r="U195" i="9" s="1"/>
  <c r="T195" i="9"/>
  <c r="W71" i="9"/>
  <c r="X70" i="9"/>
  <c r="W34" i="9"/>
  <c r="X35" i="9"/>
  <c r="E44" i="9"/>
  <c r="U44" i="9" s="1"/>
  <c r="W47" i="9"/>
  <c r="W49" i="9"/>
  <c r="X49" i="9"/>
  <c r="W51" i="9"/>
  <c r="V50" i="9"/>
  <c r="W63" i="9"/>
  <c r="W65" i="9"/>
  <c r="X90" i="9"/>
  <c r="W90" i="9"/>
  <c r="V89" i="9"/>
  <c r="X95" i="9"/>
  <c r="W95" i="9"/>
  <c r="V94" i="9"/>
  <c r="V199" i="9"/>
  <c r="X202" i="9"/>
  <c r="W202" i="9"/>
  <c r="X201" i="9"/>
  <c r="W201" i="9"/>
  <c r="V201" i="9"/>
  <c r="X93" i="9"/>
  <c r="X98" i="9"/>
  <c r="X103" i="9"/>
  <c r="X108" i="9"/>
  <c r="W113" i="9"/>
  <c r="W118" i="9"/>
  <c r="W123" i="9"/>
  <c r="W128" i="9"/>
  <c r="X132" i="9"/>
  <c r="X137" i="9"/>
  <c r="X143" i="9"/>
  <c r="W144" i="9"/>
  <c r="W149" i="9"/>
  <c r="X158" i="9"/>
  <c r="X163" i="9"/>
  <c r="X168" i="9"/>
  <c r="X173" i="9"/>
  <c r="W179" i="9"/>
  <c r="W184" i="9"/>
  <c r="W189" i="9"/>
  <c r="X194" i="9"/>
  <c r="W199" i="9"/>
  <c r="W204" i="9"/>
  <c r="W209" i="9"/>
  <c r="X109" i="9"/>
  <c r="X114" i="9"/>
  <c r="X119" i="9"/>
  <c r="X124" i="9"/>
  <c r="X129" i="9"/>
  <c r="T146" i="9"/>
  <c r="V146" i="9" s="1"/>
  <c r="T151" i="9"/>
  <c r="V151" i="9" s="1"/>
  <c r="T175" i="9"/>
  <c r="V175" i="9" s="1"/>
  <c r="W195" i="9"/>
  <c r="T161" i="9"/>
  <c r="V161" i="9" s="1"/>
  <c r="T166" i="9"/>
  <c r="V166" i="9" s="1"/>
  <c r="X180" i="9"/>
  <c r="X185" i="9"/>
  <c r="X190" i="9"/>
  <c r="X200" i="9"/>
  <c r="X205" i="9"/>
  <c r="X210" i="9"/>
  <c r="M174" i="9"/>
  <c r="U174" i="9" s="1"/>
  <c r="E175" i="9"/>
  <c r="U175" i="9" s="1"/>
  <c r="V93" i="9"/>
  <c r="V98" i="9"/>
  <c r="V103" i="9"/>
  <c r="V108" i="9"/>
  <c r="V132" i="9"/>
  <c r="V137" i="9"/>
  <c r="V143" i="9"/>
  <c r="V163" i="9"/>
  <c r="V168" i="9"/>
  <c r="V173" i="9"/>
  <c r="W177" i="9"/>
  <c r="W183" i="9"/>
  <c r="W188" i="9"/>
  <c r="V194" i="9"/>
  <c r="W208" i="9"/>
  <c r="F6" i="4"/>
  <c r="AB14" i="9" l="1"/>
  <c r="AB4" i="9"/>
  <c r="AB5" i="9"/>
  <c r="AB12" i="9"/>
  <c r="AB9" i="9"/>
  <c r="AB13" i="9"/>
  <c r="AB11" i="9"/>
  <c r="AB6" i="9"/>
  <c r="AB8" i="9"/>
  <c r="AB10" i="9"/>
  <c r="J6" i="7"/>
  <c r="J4" i="7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T196" i="9"/>
  <c r="V195" i="9"/>
  <c r="AC32" i="9" l="1"/>
  <c r="AC45" i="9"/>
  <c r="AC30" i="9"/>
  <c r="AC38" i="9"/>
  <c r="AC33" i="9"/>
  <c r="AC40" i="9"/>
  <c r="AC36" i="9"/>
  <c r="AC42" i="9"/>
  <c r="AC41" i="9"/>
  <c r="AC37" i="9"/>
  <c r="AC39" i="9"/>
  <c r="AC35" i="9"/>
  <c r="AC44" i="9"/>
  <c r="AC43" i="9"/>
  <c r="AC31" i="9"/>
  <c r="AC34" i="9"/>
  <c r="K4" i="7"/>
  <c r="L4" i="7" s="1"/>
  <c r="I5" i="7" s="1"/>
  <c r="J5" i="7"/>
  <c r="K5" i="7" s="1"/>
  <c r="L5" i="7" s="1"/>
  <c r="I6" i="7" s="1"/>
  <c r="J7" i="7"/>
  <c r="AC29" i="9"/>
  <c r="AC28" i="9"/>
  <c r="AC22" i="9"/>
  <c r="AC23" i="9"/>
  <c r="AC9" i="9"/>
  <c r="AC19" i="9"/>
  <c r="AC20" i="9"/>
  <c r="AC8" i="9"/>
  <c r="AC16" i="9"/>
  <c r="AC18" i="9"/>
  <c r="AC26" i="9"/>
  <c r="AC21" i="9"/>
  <c r="AC27" i="9"/>
  <c r="AC4" i="9"/>
  <c r="AC17" i="9"/>
  <c r="AC12" i="9"/>
  <c r="AC24" i="9"/>
  <c r="AC6" i="9"/>
  <c r="AC25" i="9"/>
  <c r="AC11" i="9"/>
  <c r="AC7" i="9"/>
  <c r="AC14" i="9"/>
  <c r="AC5" i="9"/>
  <c r="AC15" i="9"/>
  <c r="AC10" i="9"/>
  <c r="AC13" i="9"/>
  <c r="V196" i="9"/>
  <c r="K7" i="7" l="1"/>
  <c r="L7" i="7" s="1"/>
  <c r="K6" i="7"/>
  <c r="L6" i="7" s="1"/>
  <c r="I7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4" authorId="0" shapeId="0" xr:uid="{EC44C73B-836F-4773-B94F-A51CCC318A88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Mutual Fund : $19350.74 (exact amount)
However, $19350 is reported to CRA. On top of this, there was additional amount $100 that's contributed to Self-directed investment.
The contribution in self-directed investment ($100) was withdrawn on 2020-10-14 to the chequing account.</t>
        </r>
      </text>
    </comment>
    <comment ref="P4" authorId="0" shapeId="0" xr:uid="{A8134B48-7376-4E06-B9BE-E2C9720F4CE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 : $7800
Saving : $100</t>
        </r>
      </text>
    </comment>
    <comment ref="B31" authorId="0" shapeId="0" xr:uid="{5F2108C4-2E85-4052-8FBA-5DC456208D90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</t>
        </r>
      </text>
    </comment>
    <comment ref="B71" authorId="0" shapeId="0" xr:uid="{546EFD1D-7A17-4292-A063-F1F057B965E9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Withdrawn contribution from self-directed investment. So, it's added back to the room.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10" authorId="0" shapeId="0" xr:uid="{971E8E48-2F57-4A21-8B93-5684815B1503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Additional 200 due to the regular investment plan.</t>
        </r>
      </text>
    </comment>
    <comment ref="A333" authorId="0" shapeId="0" xr:uid="{9E901870-3673-4A55-8E99-5ADF4F276D77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The data record missed on 4/29/2021. So, basically 4/30/2021 is recorded for 4/29/2021.</t>
        </r>
      </text>
    </comment>
    <comment ref="A627" authorId="0" shapeId="0" xr:uid="{739B48EF-B0EA-467D-94D6-9A1698C0ECC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Monthly Income Fund begins</t>
        </r>
      </text>
    </comment>
  </commentList>
</comments>
</file>

<file path=xl/sharedStrings.xml><?xml version="1.0" encoding="utf-8"?>
<sst xmlns="http://schemas.openxmlformats.org/spreadsheetml/2006/main" count="139" uniqueCount="85">
  <si>
    <t>salary increate rate</t>
  </si>
  <si>
    <t>pensionable service (years)</t>
  </si>
  <si>
    <t>first annual salary</t>
  </si>
  <si>
    <t>r1</t>
  </si>
  <si>
    <t>r2</t>
  </si>
  <si>
    <t>YMPE</t>
  </si>
  <si>
    <t>estimated monthly payment ($)</t>
  </si>
  <si>
    <t>estimated yearly payment ($)</t>
  </si>
  <si>
    <t>estimated yearly payment (Won)</t>
  </si>
  <si>
    <t>estimated monthly payment (Won)</t>
  </si>
  <si>
    <t>r3</t>
  </si>
  <si>
    <t>age when retired</t>
  </si>
  <si>
    <t>total income from bridge benefit</t>
  </si>
  <si>
    <t>bridge yearly benefit</t>
  </si>
  <si>
    <t>bridge monthly benefit</t>
  </si>
  <si>
    <t>total income from basic pension</t>
  </si>
  <si>
    <t>total lifetime income from both</t>
  </si>
  <si>
    <t>max when retiring at 48</t>
  </si>
  <si>
    <t>average lifetime annual income</t>
  </si>
  <si>
    <t>age when dying</t>
  </si>
  <si>
    <t>start age</t>
  </si>
  <si>
    <t>estimated annual salary at retirement</t>
  </si>
  <si>
    <t>Total</t>
  </si>
  <si>
    <t>Rent</t>
  </si>
  <si>
    <t>Transportation</t>
  </si>
  <si>
    <t>MSP</t>
  </si>
  <si>
    <t>Phone</t>
  </si>
  <si>
    <t>Spent</t>
  </si>
  <si>
    <t>Others</t>
  </si>
  <si>
    <t>Total Spent</t>
  </si>
  <si>
    <t>Avg</t>
  </si>
  <si>
    <t># of Days</t>
  </si>
  <si>
    <t>Monthly Net Income</t>
  </si>
  <si>
    <t>Monthly Saving</t>
  </si>
  <si>
    <t>Yearly Saving</t>
  </si>
  <si>
    <t>&lt;= 66</t>
  </si>
  <si>
    <t>Year</t>
  </si>
  <si>
    <t>Date</t>
  </si>
  <si>
    <t>Contribution</t>
  </si>
  <si>
    <t>Amount</t>
  </si>
  <si>
    <t>Room left</t>
  </si>
  <si>
    <t>TFSA</t>
  </si>
  <si>
    <t>RRSP</t>
  </si>
  <si>
    <t>Room</t>
  </si>
  <si>
    <t>CIBC Nasdaq Index Fund</t>
  </si>
  <si>
    <t>Closed Date</t>
  </si>
  <si>
    <t>Total Average Cost</t>
  </si>
  <si>
    <t>Total Market Value</t>
  </si>
  <si>
    <t>Profit</t>
  </si>
  <si>
    <t>Return Rate</t>
  </si>
  <si>
    <t>Daily Return</t>
  </si>
  <si>
    <t>Nominal Total Average Cost</t>
  </si>
  <si>
    <t>Total Actual Average Cost</t>
  </si>
  <si>
    <t>Daily Return Rate</t>
  </si>
  <si>
    <t>Net Worth</t>
  </si>
  <si>
    <t>Cummulative contribution</t>
  </si>
  <si>
    <t>Month</t>
  </si>
  <si>
    <t>Monthly Return</t>
  </si>
  <si>
    <t>Cumulative Return</t>
  </si>
  <si>
    <t>ARKX</t>
  </si>
  <si>
    <t>PLTR</t>
  </si>
  <si>
    <t>SPCE</t>
  </si>
  <si>
    <t>AMD</t>
  </si>
  <si>
    <t>Symbol</t>
  </si>
  <si>
    <t>AVG PRICE</t>
  </si>
  <si>
    <t>LAST</t>
  </si>
  <si>
    <t>POS</t>
  </si>
  <si>
    <t>Market Value</t>
  </si>
  <si>
    <t>Capital</t>
  </si>
  <si>
    <t>Date updated</t>
  </si>
  <si>
    <t>Cum. (Total)</t>
  </si>
  <si>
    <t>Cumulative Room</t>
  </si>
  <si>
    <t>Available room</t>
  </si>
  <si>
    <t>Return (US$)</t>
  </si>
  <si>
    <t>Pay end date</t>
  </si>
  <si>
    <t>Pay date</t>
  </si>
  <si>
    <t>Vac Even Yr</t>
  </si>
  <si>
    <t>Vac Odd Yr</t>
  </si>
  <si>
    <t>Annual end-year office closed days</t>
  </si>
  <si>
    <t>Cum. (Fund)</t>
  </si>
  <si>
    <t>Total (US$)</t>
  </si>
  <si>
    <t>1/1/2020 ~ 1/31/2020</t>
  </si>
  <si>
    <t>Can invest about CAD$1000 more</t>
  </si>
  <si>
    <t>CA$11000</t>
  </si>
  <si>
    <t>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</si>
</sst>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_);_(&quot;$&quot;* \(#,##0.0\);_(&quot;$&quot;* &quot;-&quot;??_);_(@_)"/>
    <numFmt numFmtId="166" formatCode="_-[$₩-412]* #,##0.0_-;\-[$₩-412]* #,##0.0_-;_-[$₩-412]* &quot;-&quot;_-;_-@_-"/>
    <numFmt numFmtId="167" formatCode="_(&quot;$&quot;* #,##0.0_);_(&quot;$&quot;* \(#,##0.0\);_(&quot;$&quot;* &quot;-&quot;?_);_(@_)"/>
    <numFmt numFmtId="168" formatCode="0E+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 diagonalDown="1">
      <left/>
      <right/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164" fontId="0" fillId="4" borderId="0" xfId="2" applyNumberFormat="1" applyFont="1" applyFill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164" fontId="0" fillId="4" borderId="4" xfId="2" applyNumberFormat="1" applyFont="1" applyFill="1" applyBorder="1" applyAlignment="1">
      <alignment horizontal="center" vertical="center"/>
    </xf>
    <xf numFmtId="44" fontId="0" fillId="4" borderId="4" xfId="0" applyNumberForma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44" fontId="0" fillId="5" borderId="4" xfId="0" applyNumberFormat="1" applyFill="1" applyBorder="1" applyAlignment="1">
      <alignment horizontal="center" vertical="center"/>
    </xf>
    <xf numFmtId="165" fontId="0" fillId="5" borderId="8" xfId="1" applyNumberFormat="1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10" fontId="0" fillId="2" borderId="4" xfId="2" applyNumberFormat="1" applyFont="1" applyFill="1" applyBorder="1" applyAlignment="1">
      <alignment horizontal="center" vertical="center"/>
    </xf>
    <xf numFmtId="14" fontId="0" fillId="4" borderId="0" xfId="0" applyNumberFormat="1" applyFill="1"/>
    <xf numFmtId="0" fontId="0" fillId="4" borderId="1" xfId="0" applyFill="1" applyBorder="1"/>
    <xf numFmtId="0" fontId="0" fillId="4" borderId="10" xfId="0" applyFill="1" applyBorder="1"/>
    <xf numFmtId="14" fontId="0" fillId="4" borderId="1" xfId="0" applyNumberFormat="1" applyFill="1" applyBorder="1"/>
    <xf numFmtId="44" fontId="0" fillId="4" borderId="0" xfId="0" applyNumberFormat="1" applyFill="1" applyAlignment="1">
      <alignment horizontal="left" vertical="center"/>
    </xf>
    <xf numFmtId="0" fontId="2" fillId="4" borderId="1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0" fontId="0" fillId="4" borderId="0" xfId="2" applyNumberFormat="1" applyFont="1" applyFill="1" applyAlignment="1">
      <alignment horizontal="center" vertical="center"/>
    </xf>
    <xf numFmtId="10" fontId="0" fillId="4" borderId="12" xfId="2" applyNumberFormat="1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0" fillId="4" borderId="0" xfId="3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0" fontId="2" fillId="4" borderId="11" xfId="2" applyNumberFormat="1" applyFont="1" applyFill="1" applyBorder="1" applyAlignment="1">
      <alignment horizontal="center" vertical="center"/>
    </xf>
    <xf numFmtId="10" fontId="8" fillId="4" borderId="0" xfId="2" applyNumberFormat="1" applyFont="1" applyFill="1" applyAlignment="1">
      <alignment horizontal="center" vertical="center"/>
    </xf>
    <xf numFmtId="0" fontId="0" fillId="2" borderId="0" xfId="3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2" borderId="0" xfId="2" applyNumberFormat="1" applyFon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10" fontId="0" fillId="6" borderId="0" xfId="2" applyNumberFormat="1" applyFont="1" applyFill="1" applyAlignment="1">
      <alignment horizontal="center" vertical="center"/>
    </xf>
    <xf numFmtId="44" fontId="0" fillId="4" borderId="0" xfId="0" applyNumberFormat="1" applyFill="1" applyAlignment="1">
      <alignment horizontal="center" vertical="center"/>
    </xf>
    <xf numFmtId="44" fontId="0" fillId="4" borderId="0" xfId="1" applyFont="1" applyFill="1" applyAlignment="1">
      <alignment horizontal="center" vertical="center"/>
    </xf>
    <xf numFmtId="44" fontId="0" fillId="4" borderId="0" xfId="1" applyFont="1" applyFill="1"/>
    <xf numFmtId="44" fontId="2" fillId="4" borderId="11" xfId="1" applyFont="1" applyFill="1" applyBorder="1" applyAlignment="1">
      <alignment horizontal="center" vertical="center"/>
    </xf>
    <xf numFmtId="44" fontId="0" fillId="4" borderId="0" xfId="0" applyNumberFormat="1" applyFill="1"/>
    <xf numFmtId="1" fontId="0" fillId="6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7" borderId="0" xfId="2" applyNumberFormat="1" applyFont="1" applyFill="1" applyAlignment="1">
      <alignment horizontal="center" vertical="center"/>
    </xf>
    <xf numFmtId="4" fontId="0" fillId="7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4" borderId="0" xfId="2" applyFon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0" fontId="0" fillId="3" borderId="0" xfId="2" applyNumberFormat="1" applyFon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44" fontId="10" fillId="4" borderId="1" xfId="1" applyFont="1" applyFill="1" applyBorder="1" applyAlignment="1">
      <alignment horizontal="center" vertical="center"/>
    </xf>
    <xf numFmtId="44" fontId="10" fillId="4" borderId="1" xfId="0" applyNumberFormat="1" applyFont="1" applyFill="1" applyBorder="1" applyAlignment="1">
      <alignment horizontal="center" vertical="center"/>
    </xf>
    <xf numFmtId="10" fontId="0" fillId="4" borderId="0" xfId="0" applyNumberFormat="1" applyFill="1"/>
    <xf numFmtId="9" fontId="0" fillId="4" borderId="0" xfId="0" applyNumberFormat="1" applyFill="1"/>
    <xf numFmtId="168" fontId="0" fillId="4" borderId="0" xfId="0" applyNumberForma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4" xfId="0" applyFill="1" applyBorder="1"/>
    <xf numFmtId="10" fontId="0" fillId="4" borderId="10" xfId="2" applyNumberFormat="1" applyFont="1" applyFill="1" applyBorder="1"/>
    <xf numFmtId="0" fontId="2" fillId="4" borderId="1" xfId="0" applyFont="1" applyFill="1" applyBorder="1"/>
    <xf numFmtId="0" fontId="0" fillId="8" borderId="0" xfId="0" applyFill="1" applyAlignment="1">
      <alignment horizontal="center" vertical="center"/>
    </xf>
    <xf numFmtId="10" fontId="0" fillId="8" borderId="0" xfId="2" applyNumberFormat="1" applyFont="1" applyFill="1" applyAlignment="1">
      <alignment horizontal="center" vertical="center"/>
    </xf>
    <xf numFmtId="4" fontId="0" fillId="8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0" fillId="9" borderId="0" xfId="2" applyNumberFormat="1" applyFont="1" applyFill="1" applyAlignment="1">
      <alignment horizontal="center" vertical="center"/>
    </xf>
    <xf numFmtId="4" fontId="0" fillId="9" borderId="0" xfId="0" applyNumberFormat="1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14" fontId="0" fillId="0" borderId="0" xfId="0" applyNumberFormat="1"/>
    <xf numFmtId="2" fontId="0" fillId="2" borderId="0" xfId="0" applyNumberFormat="1" applyFill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'Fund Performance'!$AB$3</c:f>
              <c:strCache>
                <c:ptCount val="1"/>
                <c:pt idx="0">
                  <c:v>Monthly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Performance'!$AB$4:$AB$400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-1815.3799999999974</c:v>
                </c:pt>
                <c:pt idx="2">
                  <c:v>-1159.75</c:v>
                </c:pt>
                <c:pt idx="3">
                  <c:v>5187.6900000000023</c:v>
                </c:pt>
                <c:pt idx="4">
                  <c:v>2214.8999999999942</c:v>
                </c:pt>
                <c:pt idx="5">
                  <c:v>2243.9700000000012</c:v>
                </c:pt>
                <c:pt idx="6">
                  <c:v>2982.6600000000035</c:v>
                </c:pt>
                <c:pt idx="7">
                  <c:v>4508.9599999999991</c:v>
                </c:pt>
                <c:pt idx="8">
                  <c:v>-2278.4500000000044</c:v>
                </c:pt>
                <c:pt idx="9">
                  <c:v>-1968.1900000000023</c:v>
                </c:pt>
                <c:pt idx="10">
                  <c:v>4813.7100000000064</c:v>
                </c:pt>
                <c:pt idx="11">
                  <c:v>1903.5</c:v>
                </c:pt>
                <c:pt idx="12">
                  <c:v>495.47999999999593</c:v>
                </c:pt>
                <c:pt idx="13">
                  <c:v>-457.75999999999476</c:v>
                </c:pt>
                <c:pt idx="14">
                  <c:v>116.07999999998719</c:v>
                </c:pt>
                <c:pt idx="15">
                  <c:v>2518.9100000000035</c:v>
                </c:pt>
                <c:pt idx="16">
                  <c:v>-2253.1399999999849</c:v>
                </c:pt>
                <c:pt idx="17">
                  <c:v>6945.2099999999919</c:v>
                </c:pt>
                <c:pt idx="18">
                  <c:v>2836.2300000000105</c:v>
                </c:pt>
                <c:pt idx="19">
                  <c:v>4696.6299999999901</c:v>
                </c:pt>
                <c:pt idx="20">
                  <c:v>-5018.0299999999988</c:v>
                </c:pt>
                <c:pt idx="21">
                  <c:v>4818.9599999999919</c:v>
                </c:pt>
                <c:pt idx="22">
                  <c:v>4816.5500000000029</c:v>
                </c:pt>
                <c:pt idx="23">
                  <c:v>117.64999999999418</c:v>
                </c:pt>
                <c:pt idx="24">
                  <c:v>-8194.9199999999983</c:v>
                </c:pt>
                <c:pt idx="25">
                  <c:v>-4598.9499999999971</c:v>
                </c:pt>
                <c:pt idx="26">
                  <c:v>2603.2399999999907</c:v>
                </c:pt>
                <c:pt idx="27">
                  <c:v>-10492.469999999987</c:v>
                </c:pt>
                <c:pt idx="28">
                  <c:v>-2725.4199999999983</c:v>
                </c:pt>
                <c:pt idx="29">
                  <c:v>-5906.3699999999953</c:v>
                </c:pt>
                <c:pt idx="30">
                  <c:v>4102.0299999999988</c:v>
                </c:pt>
                <c:pt idx="31">
                  <c:v>-2514.8800000000047</c:v>
                </c:pt>
                <c:pt idx="32">
                  <c:v>-3364.6600000000035</c:v>
                </c:pt>
                <c:pt idx="33">
                  <c:v>2773.0599999999977</c:v>
                </c:pt>
                <c:pt idx="34">
                  <c:v>3489.0500000000029</c:v>
                </c:pt>
                <c:pt idx="35">
                  <c:v>-3215.0200000000041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4-4C07-9241-4A4CFA400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466720"/>
        <c:axId val="861467552"/>
      </c:barChart>
      <c:dateAx>
        <c:axId val="861466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7552"/>
        <c:crosses val="autoZero"/>
        <c:auto val="1"/>
        <c:lblOffset val="100"/>
        <c:baseTimeUnit val="months"/>
      </c:dateAx>
      <c:valAx>
        <c:axId val="8614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 Performance'!$AC$3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Performance'!$AC$4:$AC$400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-496.57999999999811</c:v>
                </c:pt>
                <c:pt idx="2">
                  <c:v>-1656.3299999999981</c:v>
                </c:pt>
                <c:pt idx="3">
                  <c:v>3531.3600000000042</c:v>
                </c:pt>
                <c:pt idx="4">
                  <c:v>5746.2599999999984</c:v>
                </c:pt>
                <c:pt idx="5">
                  <c:v>7990.23</c:v>
                </c:pt>
                <c:pt idx="6">
                  <c:v>10972.890000000003</c:v>
                </c:pt>
                <c:pt idx="7">
                  <c:v>15481.850000000002</c:v>
                </c:pt>
                <c:pt idx="8">
                  <c:v>13203.399999999998</c:v>
                </c:pt>
                <c:pt idx="9">
                  <c:v>11235.209999999995</c:v>
                </c:pt>
                <c:pt idx="10">
                  <c:v>16048.920000000002</c:v>
                </c:pt>
                <c:pt idx="11">
                  <c:v>17952.420000000002</c:v>
                </c:pt>
                <c:pt idx="12">
                  <c:v>18447.899999999998</c:v>
                </c:pt>
                <c:pt idx="13">
                  <c:v>17990.140000000003</c:v>
                </c:pt>
                <c:pt idx="14">
                  <c:v>18106.21999999999</c:v>
                </c:pt>
                <c:pt idx="15">
                  <c:v>20625.129999999994</c:v>
                </c:pt>
                <c:pt idx="16">
                  <c:v>18371.990000000009</c:v>
                </c:pt>
                <c:pt idx="17">
                  <c:v>25317.200000000001</c:v>
                </c:pt>
                <c:pt idx="18">
                  <c:v>28153.430000000011</c:v>
                </c:pt>
                <c:pt idx="19">
                  <c:v>32850.06</c:v>
                </c:pt>
                <c:pt idx="20">
                  <c:v>27832.03</c:v>
                </c:pt>
                <c:pt idx="21">
                  <c:v>32650.989999999991</c:v>
                </c:pt>
                <c:pt idx="22">
                  <c:v>37467.539999999994</c:v>
                </c:pt>
                <c:pt idx="23">
                  <c:v>37585.189999999988</c:v>
                </c:pt>
                <c:pt idx="24">
                  <c:v>29390.26999999999</c:v>
                </c:pt>
                <c:pt idx="25">
                  <c:v>24791.319999999992</c:v>
                </c:pt>
                <c:pt idx="26">
                  <c:v>27394.559999999983</c:v>
                </c:pt>
                <c:pt idx="27">
                  <c:v>16902.089999999997</c:v>
                </c:pt>
                <c:pt idx="28">
                  <c:v>14176.669999999998</c:v>
                </c:pt>
                <c:pt idx="29">
                  <c:v>8270.3000000000029</c:v>
                </c:pt>
                <c:pt idx="30">
                  <c:v>12372.330000000002</c:v>
                </c:pt>
                <c:pt idx="31">
                  <c:v>9857.4499999999971</c:v>
                </c:pt>
                <c:pt idx="32">
                  <c:v>6492.7899999999936</c:v>
                </c:pt>
                <c:pt idx="33">
                  <c:v>9265.8499999999913</c:v>
                </c:pt>
                <c:pt idx="34">
                  <c:v>12754.899999999994</c:v>
                </c:pt>
                <c:pt idx="35">
                  <c:v>9539.8799999999901</c:v>
                </c:pt>
                <c:pt idx="36">
                  <c:v>9539.8799999999901</c:v>
                </c:pt>
                <c:pt idx="37">
                  <c:v>9539.8799999999901</c:v>
                </c:pt>
                <c:pt idx="38">
                  <c:v>9539.8799999999901</c:v>
                </c:pt>
                <c:pt idx="39">
                  <c:v>9539.8799999999901</c:v>
                </c:pt>
                <c:pt idx="40">
                  <c:v>9539.8799999999901</c:v>
                </c:pt>
                <c:pt idx="41">
                  <c:v>9539.8799999999901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0-452B-B1AA-67850A2AF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578720"/>
        <c:axId val="1674578304"/>
      </c:lineChart>
      <c:dateAx>
        <c:axId val="167457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304"/>
        <c:crosses val="autoZero"/>
        <c:auto val="1"/>
        <c:lblOffset val="100"/>
        <c:baseTimeUnit val="months"/>
      </c:dateAx>
      <c:valAx>
        <c:axId val="16745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25211</xdr:colOff>
      <xdr:row>22</xdr:row>
      <xdr:rowOff>166405</xdr:rowOff>
    </xdr:from>
    <xdr:to>
      <xdr:col>37</xdr:col>
      <xdr:colOff>347382</xdr:colOff>
      <xdr:row>43</xdr:row>
      <xdr:rowOff>5601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DF4382-CD68-4DA0-9FAE-0E8F270AC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25212</xdr:colOff>
      <xdr:row>3</xdr:row>
      <xdr:rowOff>28021</xdr:rowOff>
    </xdr:from>
    <xdr:to>
      <xdr:col>37</xdr:col>
      <xdr:colOff>336175</xdr:colOff>
      <xdr:row>22</xdr:row>
      <xdr:rowOff>151279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EE8D0B-52FA-4032-9B99-043D4D48F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9616-5780-43F9-9C82-DE02B1722528}">
  <sheetPr codeName="Sheet1"/>
  <dimension ref="A1:E27"/>
  <sheetViews>
    <sheetView zoomScale="85" zoomScaleNormal="85" workbookViewId="0">
      <selection activeCell="B23" sqref="A1:B23"/>
    </sheetView>
  </sheetViews>
  <sheetFormatPr defaultColWidth="9" defaultRowHeight="14.5" x14ac:dyDescent="0.35"/>
  <cols>
    <col min="1" max="1" width="35" style="2" bestFit="1" customWidth="1"/>
    <col min="2" max="2" width="16.81640625" style="3" bestFit="1" customWidth="1"/>
    <col min="3" max="3" width="22" style="3" bestFit="1" customWidth="1"/>
    <col min="4" max="4" width="32.81640625" style="3" bestFit="1" customWidth="1"/>
    <col min="5" max="5" width="15.26953125" style="3" bestFit="1" customWidth="1"/>
    <col min="6" max="16384" width="9" style="3"/>
  </cols>
  <sheetData>
    <row r="1" spans="1:3" x14ac:dyDescent="0.35">
      <c r="A1" s="12" t="s">
        <v>20</v>
      </c>
      <c r="B1" s="16">
        <v>32</v>
      </c>
    </row>
    <row r="2" spans="1:3" x14ac:dyDescent="0.35">
      <c r="A2" s="17" t="s">
        <v>11</v>
      </c>
      <c r="B2" s="18">
        <v>45</v>
      </c>
      <c r="C2" s="10" t="s">
        <v>35</v>
      </c>
    </row>
    <row r="3" spans="1:3" x14ac:dyDescent="0.35">
      <c r="A3" s="17" t="s">
        <v>19</v>
      </c>
      <c r="B3" s="19">
        <v>90</v>
      </c>
      <c r="C3" s="10"/>
    </row>
    <row r="4" spans="1:3" x14ac:dyDescent="0.35">
      <c r="A4" s="17"/>
      <c r="B4" s="19"/>
      <c r="C4" s="10"/>
    </row>
    <row r="5" spans="1:3" x14ac:dyDescent="0.35">
      <c r="A5" s="17" t="s">
        <v>1</v>
      </c>
      <c r="B5" s="19">
        <f>B2-B1</f>
        <v>13</v>
      </c>
      <c r="C5" s="10"/>
    </row>
    <row r="6" spans="1:3" x14ac:dyDescent="0.35">
      <c r="A6" s="17" t="s">
        <v>0</v>
      </c>
      <c r="B6" s="29">
        <v>2.5000000000000001E-2</v>
      </c>
      <c r="C6" s="10"/>
    </row>
    <row r="7" spans="1:3" x14ac:dyDescent="0.35">
      <c r="A7" s="17" t="s">
        <v>2</v>
      </c>
      <c r="B7" s="20">
        <v>70500</v>
      </c>
      <c r="C7" s="10"/>
    </row>
    <row r="8" spans="1:3" x14ac:dyDescent="0.35">
      <c r="A8" s="17" t="s">
        <v>21</v>
      </c>
      <c r="B8" s="20">
        <f>B7*(1+B6)^B5</f>
        <v>97185.028662098077</v>
      </c>
      <c r="C8" s="34"/>
    </row>
    <row r="9" spans="1:3" x14ac:dyDescent="0.35">
      <c r="A9" s="17" t="s">
        <v>5</v>
      </c>
      <c r="B9" s="20">
        <v>64900</v>
      </c>
      <c r="C9" s="10"/>
    </row>
    <row r="10" spans="1:3" x14ac:dyDescent="0.35">
      <c r="A10" s="17"/>
      <c r="B10" s="20"/>
      <c r="C10" s="10"/>
    </row>
    <row r="11" spans="1:3" x14ac:dyDescent="0.35">
      <c r="A11" s="17" t="s">
        <v>3</v>
      </c>
      <c r="B11" s="21">
        <v>1.2999999999999999E-2</v>
      </c>
      <c r="C11" s="10"/>
    </row>
    <row r="12" spans="1:3" x14ac:dyDescent="0.35">
      <c r="A12" s="17" t="s">
        <v>4</v>
      </c>
      <c r="B12" s="21">
        <v>0.02</v>
      </c>
      <c r="C12" s="10"/>
    </row>
    <row r="13" spans="1:3" x14ac:dyDescent="0.35">
      <c r="A13" s="17" t="s">
        <v>10</v>
      </c>
      <c r="B13" s="21">
        <v>7.0000000000000001E-3</v>
      </c>
      <c r="C13" s="10"/>
    </row>
    <row r="14" spans="1:3" x14ac:dyDescent="0.35">
      <c r="A14" s="17"/>
      <c r="B14" s="19"/>
      <c r="C14" s="10"/>
    </row>
    <row r="15" spans="1:3" x14ac:dyDescent="0.35">
      <c r="A15" s="17" t="s">
        <v>13</v>
      </c>
      <c r="B15" s="22">
        <f>B13*B9*B5</f>
        <v>5905.9000000000005</v>
      </c>
      <c r="C15" s="10" t="s">
        <v>17</v>
      </c>
    </row>
    <row r="16" spans="1:3" x14ac:dyDescent="0.35">
      <c r="A16" s="17" t="s">
        <v>14</v>
      </c>
      <c r="B16" s="22">
        <f>B15/12</f>
        <v>492.15833333333336</v>
      </c>
      <c r="C16" s="10"/>
    </row>
    <row r="17" spans="1:5" x14ac:dyDescent="0.35">
      <c r="A17" s="17" t="s">
        <v>7</v>
      </c>
      <c r="B17" s="23">
        <f>((B9*B11)+(B8-B9)*B12)*B5</f>
        <v>19362.2074521455</v>
      </c>
      <c r="C17" s="11">
        <f>B17/B8</f>
        <v>0.19923035182163518</v>
      </c>
      <c r="D17" s="12" t="s">
        <v>8</v>
      </c>
      <c r="E17" s="13">
        <f>B17*880</f>
        <v>17038742.557888038</v>
      </c>
    </row>
    <row r="18" spans="1:5" x14ac:dyDescent="0.35">
      <c r="A18" s="17" t="s">
        <v>6</v>
      </c>
      <c r="B18" s="23">
        <f>B17/12</f>
        <v>1613.5172876787917</v>
      </c>
      <c r="D18" s="14" t="s">
        <v>9</v>
      </c>
      <c r="E18" s="15">
        <f>B18*880</f>
        <v>1419895.2131573367</v>
      </c>
    </row>
    <row r="19" spans="1:5" x14ac:dyDescent="0.35">
      <c r="A19" s="17"/>
      <c r="B19" s="24"/>
    </row>
    <row r="20" spans="1:5" x14ac:dyDescent="0.35">
      <c r="A20" s="17" t="s">
        <v>12</v>
      </c>
      <c r="B20" s="25">
        <f>MAX(B13*B9*B5*(65-B2), 0)</f>
        <v>118118.00000000001</v>
      </c>
    </row>
    <row r="21" spans="1:5" x14ac:dyDescent="0.35">
      <c r="A21" s="17" t="s">
        <v>15</v>
      </c>
      <c r="B21" s="20">
        <f>B17*(B3-B2)</f>
        <v>871299.33534654754</v>
      </c>
    </row>
    <row r="22" spans="1:5" x14ac:dyDescent="0.35">
      <c r="A22" s="17" t="s">
        <v>16</v>
      </c>
      <c r="B22" s="26">
        <f>B21+B20</f>
        <v>989417.33534654754</v>
      </c>
    </row>
    <row r="23" spans="1:5" x14ac:dyDescent="0.35">
      <c r="A23" s="14" t="s">
        <v>18</v>
      </c>
      <c r="B23" s="27">
        <f>B22/(B3-B2)</f>
        <v>21987.051896589946</v>
      </c>
    </row>
    <row r="27" spans="1:5" x14ac:dyDescent="0.35">
      <c r="C27" s="5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8C3-0D58-4DA0-ABC8-B90EEA5A988D}">
  <dimension ref="A1:E27"/>
  <sheetViews>
    <sheetView zoomScale="95" workbookViewId="0">
      <selection activeCell="C6" sqref="C6"/>
    </sheetView>
  </sheetViews>
  <sheetFormatPr defaultColWidth="9" defaultRowHeight="14.5" x14ac:dyDescent="0.35"/>
  <cols>
    <col min="1" max="1" width="35" style="2" bestFit="1" customWidth="1"/>
    <col min="2" max="2" width="16.81640625" style="3" bestFit="1" customWidth="1"/>
    <col min="3" max="3" width="22" style="3" bestFit="1" customWidth="1"/>
    <col min="4" max="4" width="32.81640625" style="3" bestFit="1" customWidth="1"/>
    <col min="5" max="5" width="15.26953125" style="3" bestFit="1" customWidth="1"/>
    <col min="6" max="16384" width="9" style="3"/>
  </cols>
  <sheetData>
    <row r="1" spans="1:3" x14ac:dyDescent="0.35">
      <c r="A1" s="12" t="s">
        <v>20</v>
      </c>
      <c r="B1" s="16">
        <v>31</v>
      </c>
    </row>
    <row r="2" spans="1:3" x14ac:dyDescent="0.35">
      <c r="A2" s="17" t="s">
        <v>11</v>
      </c>
      <c r="B2" s="18">
        <v>65</v>
      </c>
      <c r="C2" s="10" t="s">
        <v>35</v>
      </c>
    </row>
    <row r="3" spans="1:3" x14ac:dyDescent="0.35">
      <c r="A3" s="17" t="s">
        <v>19</v>
      </c>
      <c r="B3" s="19">
        <v>90</v>
      </c>
      <c r="C3" s="10"/>
    </row>
    <row r="4" spans="1:3" x14ac:dyDescent="0.35">
      <c r="A4" s="17"/>
      <c r="B4" s="19"/>
      <c r="C4" s="10"/>
    </row>
    <row r="5" spans="1:3" x14ac:dyDescent="0.35">
      <c r="A5" s="17" t="s">
        <v>1</v>
      </c>
      <c r="B5" s="19">
        <f>B2-B1</f>
        <v>34</v>
      </c>
      <c r="C5" s="10"/>
    </row>
    <row r="6" spans="1:3" x14ac:dyDescent="0.35">
      <c r="A6" s="17" t="s">
        <v>0</v>
      </c>
      <c r="B6" s="29">
        <v>2.5000000000000001E-2</v>
      </c>
      <c r="C6" s="10"/>
    </row>
    <row r="7" spans="1:3" x14ac:dyDescent="0.35">
      <c r="A7" s="17" t="s">
        <v>2</v>
      </c>
      <c r="B7" s="20">
        <v>66400</v>
      </c>
      <c r="C7" s="10"/>
    </row>
    <row r="8" spans="1:3" x14ac:dyDescent="0.35">
      <c r="A8" s="17" t="s">
        <v>21</v>
      </c>
      <c r="B8" s="20">
        <f>B7*(1+B6)^B5</f>
        <v>153737.38961443744</v>
      </c>
      <c r="C8" s="34"/>
    </row>
    <row r="9" spans="1:3" x14ac:dyDescent="0.35">
      <c r="A9" s="17" t="s">
        <v>5</v>
      </c>
      <c r="B9" s="20">
        <v>0</v>
      </c>
      <c r="C9" s="10"/>
    </row>
    <row r="10" spans="1:3" x14ac:dyDescent="0.35">
      <c r="A10" s="17"/>
      <c r="B10" s="20"/>
      <c r="C10" s="10"/>
    </row>
    <row r="11" spans="1:3" x14ac:dyDescent="0.35">
      <c r="A11" s="17" t="s">
        <v>3</v>
      </c>
      <c r="B11" s="21">
        <v>0</v>
      </c>
      <c r="C11" s="10"/>
    </row>
    <row r="12" spans="1:3" x14ac:dyDescent="0.35">
      <c r="A12" s="17" t="s">
        <v>4</v>
      </c>
      <c r="B12" s="21">
        <v>1.9E-2</v>
      </c>
      <c r="C12" s="10"/>
    </row>
    <row r="13" spans="1:3" x14ac:dyDescent="0.35">
      <c r="A13" s="17" t="s">
        <v>10</v>
      </c>
      <c r="B13" s="21">
        <v>0</v>
      </c>
      <c r="C13" s="10"/>
    </row>
    <row r="14" spans="1:3" x14ac:dyDescent="0.35">
      <c r="A14" s="17"/>
      <c r="B14" s="19"/>
      <c r="C14" s="10"/>
    </row>
    <row r="15" spans="1:3" x14ac:dyDescent="0.35">
      <c r="A15" s="17" t="s">
        <v>13</v>
      </c>
      <c r="B15" s="22">
        <f>B13*B9*B5</f>
        <v>0</v>
      </c>
      <c r="C15" s="10"/>
    </row>
    <row r="16" spans="1:3" x14ac:dyDescent="0.35">
      <c r="A16" s="17" t="s">
        <v>14</v>
      </c>
      <c r="B16" s="22">
        <f>B15/12</f>
        <v>0</v>
      </c>
      <c r="C16" s="10"/>
    </row>
    <row r="17" spans="1:5" x14ac:dyDescent="0.35">
      <c r="A17" s="17" t="s">
        <v>7</v>
      </c>
      <c r="B17" s="23">
        <f>((B9*B11)+(B8-B9)*B12)*B5</f>
        <v>99314.353690926597</v>
      </c>
      <c r="C17" s="11">
        <f>B17/B8</f>
        <v>0.64600000000000002</v>
      </c>
      <c r="D17" s="12" t="s">
        <v>8</v>
      </c>
      <c r="E17" s="13">
        <f>B17*880</f>
        <v>87396631.248015404</v>
      </c>
    </row>
    <row r="18" spans="1:5" x14ac:dyDescent="0.35">
      <c r="A18" s="17" t="s">
        <v>6</v>
      </c>
      <c r="B18" s="23">
        <f>B17/12</f>
        <v>8276.1961409105497</v>
      </c>
      <c r="D18" s="14" t="s">
        <v>9</v>
      </c>
      <c r="E18" s="15">
        <f>B18*880</f>
        <v>7283052.6040012836</v>
      </c>
    </row>
    <row r="19" spans="1:5" x14ac:dyDescent="0.35">
      <c r="A19" s="17"/>
      <c r="B19" s="24"/>
    </row>
    <row r="20" spans="1:5" x14ac:dyDescent="0.35">
      <c r="A20" s="17" t="s">
        <v>12</v>
      </c>
      <c r="B20" s="25">
        <f>B13*B9*B5*(65-B2)</f>
        <v>0</v>
      </c>
    </row>
    <row r="21" spans="1:5" x14ac:dyDescent="0.35">
      <c r="A21" s="17" t="s">
        <v>15</v>
      </c>
      <c r="B21" s="20">
        <f>B17*(B3-B2)</f>
        <v>2482858.842273165</v>
      </c>
    </row>
    <row r="22" spans="1:5" x14ac:dyDescent="0.35">
      <c r="A22" s="17" t="s">
        <v>16</v>
      </c>
      <c r="B22" s="26">
        <f>B21+B20</f>
        <v>2482858.842273165</v>
      </c>
    </row>
    <row r="23" spans="1:5" x14ac:dyDescent="0.35">
      <c r="A23" s="14" t="s">
        <v>18</v>
      </c>
      <c r="B23" s="27">
        <f>B22/(B3-B2)</f>
        <v>99314.353690926597</v>
      </c>
    </row>
    <row r="27" spans="1:5" x14ac:dyDescent="0.35">
      <c r="C27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CE93-FDFF-4351-B5D1-9EC1485DE170}">
  <dimension ref="A1:D51"/>
  <sheetViews>
    <sheetView topLeftCell="A30" workbookViewId="0">
      <selection activeCell="D47" sqref="D47"/>
    </sheetView>
  </sheetViews>
  <sheetFormatPr defaultColWidth="9" defaultRowHeight="14.5" x14ac:dyDescent="0.35"/>
  <cols>
    <col min="1" max="1" width="11" style="1" bestFit="1" customWidth="1"/>
    <col min="2" max="2" width="12.81640625" style="54" bestFit="1" customWidth="1"/>
    <col min="3" max="3" width="11.26953125" style="1" bestFit="1" customWidth="1"/>
    <col min="4" max="4" width="11.81640625" style="1" bestFit="1" customWidth="1"/>
    <col min="5" max="16384" width="9" style="1"/>
  </cols>
  <sheetData>
    <row r="1" spans="1:4" ht="15" thickBot="1" x14ac:dyDescent="0.4">
      <c r="A1" s="35" t="s">
        <v>37</v>
      </c>
      <c r="B1" s="55" t="s">
        <v>54</v>
      </c>
    </row>
    <row r="2" spans="1:4" x14ac:dyDescent="0.35">
      <c r="A2" s="37">
        <v>43903</v>
      </c>
      <c r="B2" s="53">
        <v>47799.49</v>
      </c>
    </row>
    <row r="3" spans="1:4" x14ac:dyDescent="0.35">
      <c r="A3" s="30">
        <v>43914</v>
      </c>
      <c r="B3" s="54">
        <v>44674.01</v>
      </c>
      <c r="C3" s="56">
        <f>B3-B2</f>
        <v>-3125.4799999999959</v>
      </c>
    </row>
    <row r="4" spans="1:4" x14ac:dyDescent="0.35">
      <c r="A4" s="30">
        <v>43919</v>
      </c>
      <c r="B4" s="54">
        <v>47884.79</v>
      </c>
      <c r="C4" s="56">
        <f t="shared" ref="C4:C23" si="0">B4-B3</f>
        <v>3210.7799999999988</v>
      </c>
    </row>
    <row r="5" spans="1:4" x14ac:dyDescent="0.35">
      <c r="A5" s="30">
        <v>43931</v>
      </c>
      <c r="B5" s="54">
        <v>52367.81</v>
      </c>
      <c r="C5" s="56">
        <f t="shared" si="0"/>
        <v>4483.0199999999968</v>
      </c>
    </row>
    <row r="6" spans="1:4" x14ac:dyDescent="0.35">
      <c r="A6" s="30">
        <v>43937</v>
      </c>
      <c r="B6" s="54">
        <v>55119.35</v>
      </c>
      <c r="C6" s="56">
        <f t="shared" si="0"/>
        <v>2751.5400000000009</v>
      </c>
    </row>
    <row r="7" spans="1:4" x14ac:dyDescent="0.35">
      <c r="A7" s="30">
        <v>43947</v>
      </c>
      <c r="B7" s="54">
        <v>56595.13</v>
      </c>
      <c r="C7" s="56">
        <f t="shared" si="0"/>
        <v>1475.7799999999988</v>
      </c>
    </row>
    <row r="8" spans="1:4" x14ac:dyDescent="0.35">
      <c r="A8" s="30">
        <v>43951</v>
      </c>
      <c r="B8" s="54">
        <v>56978.16</v>
      </c>
      <c r="C8" s="56">
        <f t="shared" si="0"/>
        <v>383.03000000000611</v>
      </c>
    </row>
    <row r="9" spans="1:4" x14ac:dyDescent="0.35">
      <c r="A9" s="30">
        <v>43977</v>
      </c>
      <c r="B9" s="54">
        <v>61541.08</v>
      </c>
      <c r="C9" s="56">
        <f t="shared" si="0"/>
        <v>4562.9199999999983</v>
      </c>
    </row>
    <row r="10" spans="1:4" ht="13.9" customHeight="1" x14ac:dyDescent="0.35">
      <c r="A10" s="30">
        <v>43982</v>
      </c>
      <c r="B10" s="54">
        <v>61360.69</v>
      </c>
      <c r="C10" s="56">
        <f t="shared" si="0"/>
        <v>-180.38999999999942</v>
      </c>
    </row>
    <row r="11" spans="1:4" x14ac:dyDescent="0.35">
      <c r="A11" s="30">
        <v>43997</v>
      </c>
      <c r="B11" s="54">
        <v>62438.23</v>
      </c>
      <c r="C11" s="56">
        <f t="shared" si="0"/>
        <v>1077.5400000000009</v>
      </c>
    </row>
    <row r="12" spans="1:4" x14ac:dyDescent="0.35">
      <c r="A12" s="30">
        <v>44003</v>
      </c>
      <c r="B12" s="54">
        <v>64827.33</v>
      </c>
      <c r="C12" s="56">
        <f t="shared" si="0"/>
        <v>2389.0999999999985</v>
      </c>
    </row>
    <row r="13" spans="1:4" x14ac:dyDescent="0.35">
      <c r="A13" s="30">
        <v>44020</v>
      </c>
      <c r="B13" s="54">
        <v>68115.63</v>
      </c>
      <c r="C13" s="56">
        <f t="shared" si="0"/>
        <v>3288.3000000000029</v>
      </c>
    </row>
    <row r="14" spans="1:4" x14ac:dyDescent="0.35">
      <c r="A14" s="30">
        <v>44022</v>
      </c>
      <c r="B14" s="54">
        <v>69511.53</v>
      </c>
      <c r="C14" s="56">
        <f t="shared" si="0"/>
        <v>1395.8999999999942</v>
      </c>
    </row>
    <row r="15" spans="1:4" x14ac:dyDescent="0.35">
      <c r="A15" s="30">
        <v>44029</v>
      </c>
      <c r="B15" s="54">
        <v>70050.039999999994</v>
      </c>
      <c r="C15" s="56">
        <f t="shared" si="0"/>
        <v>538.50999999999476</v>
      </c>
      <c r="D15" s="56"/>
    </row>
    <row r="16" spans="1:4" x14ac:dyDescent="0.35">
      <c r="A16" s="30">
        <v>44062</v>
      </c>
      <c r="B16" s="54">
        <v>71087.94</v>
      </c>
      <c r="C16" s="56">
        <f t="shared" si="0"/>
        <v>1037.9000000000087</v>
      </c>
      <c r="D16" s="56"/>
    </row>
    <row r="17" spans="1:4" x14ac:dyDescent="0.35">
      <c r="A17" s="30">
        <v>44065</v>
      </c>
      <c r="B17" s="54">
        <v>71850.94</v>
      </c>
      <c r="C17" s="56">
        <f t="shared" si="0"/>
        <v>763</v>
      </c>
      <c r="D17" s="56"/>
    </row>
    <row r="18" spans="1:4" x14ac:dyDescent="0.35">
      <c r="A18" s="30">
        <v>44076</v>
      </c>
      <c r="B18" s="54">
        <v>76861</v>
      </c>
      <c r="C18" s="56">
        <f t="shared" si="0"/>
        <v>5010.0599999999977</v>
      </c>
      <c r="D18" s="56"/>
    </row>
    <row r="19" spans="1:4" x14ac:dyDescent="0.35">
      <c r="A19" s="30">
        <v>44092</v>
      </c>
      <c r="B19" s="54">
        <v>72518.84</v>
      </c>
      <c r="C19" s="56">
        <f t="shared" si="0"/>
        <v>-4342.1600000000035</v>
      </c>
      <c r="D19" s="56"/>
    </row>
    <row r="20" spans="1:4" x14ac:dyDescent="0.35">
      <c r="A20" s="30">
        <v>44100</v>
      </c>
      <c r="B20" s="54">
        <v>75242.539999999994</v>
      </c>
      <c r="C20" s="56">
        <f t="shared" si="0"/>
        <v>2723.6999999999971</v>
      </c>
      <c r="D20" s="56"/>
    </row>
    <row r="21" spans="1:4" x14ac:dyDescent="0.35">
      <c r="A21" s="30">
        <v>44117</v>
      </c>
      <c r="B21" s="54">
        <v>81217.149999999994</v>
      </c>
      <c r="C21" s="56">
        <f t="shared" si="0"/>
        <v>5974.6100000000006</v>
      </c>
      <c r="D21" s="56"/>
    </row>
    <row r="22" spans="1:4" x14ac:dyDescent="0.35">
      <c r="A22" s="30">
        <v>44136</v>
      </c>
      <c r="B22" s="54">
        <v>77448.78</v>
      </c>
      <c r="C22" s="56">
        <f t="shared" si="0"/>
        <v>-3768.3699999999953</v>
      </c>
    </row>
    <row r="23" spans="1:4" x14ac:dyDescent="0.35">
      <c r="A23" s="30">
        <v>44153</v>
      </c>
      <c r="B23" s="54">
        <v>80880.31</v>
      </c>
      <c r="C23" s="56">
        <f t="shared" si="0"/>
        <v>3431.5299999999988</v>
      </c>
      <c r="D23" s="56"/>
    </row>
    <row r="24" spans="1:4" x14ac:dyDescent="0.35">
      <c r="A24" s="30">
        <v>44160</v>
      </c>
      <c r="B24" s="54">
        <v>83920.960000000006</v>
      </c>
      <c r="C24" s="56">
        <f t="shared" ref="C24:C31" si="1">B24-B23</f>
        <v>3040.6500000000087</v>
      </c>
      <c r="D24" s="56"/>
    </row>
    <row r="25" spans="1:4" x14ac:dyDescent="0.35">
      <c r="A25" s="30">
        <v>44183</v>
      </c>
      <c r="B25" s="54">
        <v>87049.88</v>
      </c>
      <c r="C25" s="56">
        <f t="shared" si="1"/>
        <v>3128.9199999999983</v>
      </c>
      <c r="D25" s="56"/>
    </row>
    <row r="26" spans="1:4" x14ac:dyDescent="0.35">
      <c r="A26" s="30">
        <v>44217</v>
      </c>
      <c r="B26" s="54">
        <v>92289.2</v>
      </c>
      <c r="C26" s="56">
        <f t="shared" si="1"/>
        <v>5239.3199999999924</v>
      </c>
      <c r="D26" s="56"/>
    </row>
    <row r="27" spans="1:4" x14ac:dyDescent="0.35">
      <c r="A27" s="30">
        <v>44233</v>
      </c>
      <c r="B27" s="54">
        <v>94536.28</v>
      </c>
      <c r="C27" s="56">
        <f t="shared" si="1"/>
        <v>2247.0800000000017</v>
      </c>
      <c r="D27" s="56"/>
    </row>
    <row r="28" spans="1:4" x14ac:dyDescent="0.35">
      <c r="A28" s="30">
        <v>44258</v>
      </c>
      <c r="B28" s="54">
        <v>93667.53</v>
      </c>
      <c r="C28" s="56">
        <f t="shared" si="1"/>
        <v>-868.75</v>
      </c>
      <c r="D28" s="56"/>
    </row>
    <row r="29" spans="1:4" x14ac:dyDescent="0.35">
      <c r="A29" s="30">
        <v>44285</v>
      </c>
      <c r="B29" s="54">
        <v>97728.06</v>
      </c>
      <c r="C29" s="56">
        <f t="shared" si="1"/>
        <v>4060.5299999999988</v>
      </c>
      <c r="D29" s="56"/>
    </row>
    <row r="30" spans="1:4" x14ac:dyDescent="0.35">
      <c r="A30" s="30">
        <v>44293</v>
      </c>
      <c r="B30" s="54">
        <v>100862.14</v>
      </c>
      <c r="C30" s="56">
        <f t="shared" si="1"/>
        <v>3134.0800000000017</v>
      </c>
      <c r="D30" s="56"/>
    </row>
    <row r="31" spans="1:4" x14ac:dyDescent="0.35">
      <c r="A31" s="30">
        <v>44346</v>
      </c>
      <c r="B31" s="54">
        <v>103308.1</v>
      </c>
      <c r="C31" s="56">
        <f t="shared" si="1"/>
        <v>2445.9600000000064</v>
      </c>
    </row>
    <row r="32" spans="1:4" x14ac:dyDescent="0.35">
      <c r="A32" s="30">
        <v>44359</v>
      </c>
      <c r="B32" s="54">
        <v>106337.1</v>
      </c>
      <c r="C32" s="56">
        <f t="shared" ref="C32:C40" si="2">B32-B31</f>
        <v>3029</v>
      </c>
    </row>
    <row r="33" spans="1:4" x14ac:dyDescent="0.35">
      <c r="A33" s="30">
        <v>44365</v>
      </c>
      <c r="B33" s="54">
        <v>110216.12</v>
      </c>
      <c r="C33" s="56">
        <f t="shared" si="2"/>
        <v>3879.0199999999895</v>
      </c>
    </row>
    <row r="34" spans="1:4" x14ac:dyDescent="0.35">
      <c r="A34" s="30">
        <v>44384</v>
      </c>
      <c r="B34" s="54">
        <v>115206</v>
      </c>
      <c r="C34" s="56">
        <f t="shared" si="2"/>
        <v>4989.8800000000047</v>
      </c>
      <c r="D34" s="56"/>
    </row>
    <row r="35" spans="1:4" x14ac:dyDescent="0.35">
      <c r="A35" s="30">
        <v>44396</v>
      </c>
      <c r="B35" s="54">
        <v>117091.98</v>
      </c>
      <c r="C35" s="56">
        <f t="shared" si="2"/>
        <v>1885.9799999999959</v>
      </c>
      <c r="D35" s="56"/>
    </row>
    <row r="36" spans="1:4" x14ac:dyDescent="0.35">
      <c r="A36" s="30">
        <v>44400</v>
      </c>
      <c r="B36" s="54">
        <v>119196.1</v>
      </c>
      <c r="C36" s="56">
        <f t="shared" si="2"/>
        <v>2104.1200000000099</v>
      </c>
    </row>
    <row r="37" spans="1:4" x14ac:dyDescent="0.35">
      <c r="A37" s="30">
        <v>44430</v>
      </c>
      <c r="B37" s="54">
        <v>122985.4</v>
      </c>
      <c r="C37" s="56">
        <f t="shared" si="2"/>
        <v>3789.2999999999884</v>
      </c>
      <c r="D37" s="56"/>
    </row>
    <row r="38" spans="1:4" x14ac:dyDescent="0.35">
      <c r="A38" s="30">
        <v>44461</v>
      </c>
      <c r="B38" s="54">
        <v>122071</v>
      </c>
      <c r="C38" s="56">
        <f t="shared" si="2"/>
        <v>-914.39999999999418</v>
      </c>
      <c r="D38" s="56"/>
    </row>
    <row r="39" spans="1:4" x14ac:dyDescent="0.35">
      <c r="A39" s="30">
        <v>44497</v>
      </c>
      <c r="B39" s="54">
        <v>131013.65</v>
      </c>
      <c r="C39" s="56">
        <f t="shared" si="2"/>
        <v>8942.6499999999942</v>
      </c>
      <c r="D39" s="56"/>
    </row>
    <row r="40" spans="1:4" x14ac:dyDescent="0.35">
      <c r="A40" s="30">
        <v>44508</v>
      </c>
      <c r="B40" s="54">
        <v>137181.32999999999</v>
      </c>
      <c r="C40" s="56">
        <f t="shared" si="2"/>
        <v>6167.679999999993</v>
      </c>
    </row>
    <row r="41" spans="1:4" x14ac:dyDescent="0.35">
      <c r="A41" s="30">
        <v>44520</v>
      </c>
      <c r="B41" s="54">
        <v>141467.68</v>
      </c>
      <c r="C41" s="56">
        <f t="shared" ref="C41:C47" si="3">B41-B40</f>
        <v>4286.3500000000058</v>
      </c>
    </row>
    <row r="42" spans="1:4" x14ac:dyDescent="0.35">
      <c r="A42" s="30">
        <v>44541</v>
      </c>
      <c r="B42" s="54">
        <v>141368.67000000001</v>
      </c>
      <c r="C42" s="56">
        <f t="shared" si="3"/>
        <v>-99.009999999980209</v>
      </c>
    </row>
    <row r="43" spans="1:4" x14ac:dyDescent="0.35">
      <c r="A43" s="30">
        <v>44626</v>
      </c>
      <c r="B43" s="54">
        <v>132880.03</v>
      </c>
      <c r="C43" s="56">
        <f t="shared" si="3"/>
        <v>-8488.640000000014</v>
      </c>
    </row>
    <row r="44" spans="1:4" x14ac:dyDescent="0.35">
      <c r="A44" s="30">
        <v>44702</v>
      </c>
      <c r="B44" s="54">
        <v>130247.53</v>
      </c>
      <c r="C44" s="56">
        <f t="shared" si="3"/>
        <v>-2632.5</v>
      </c>
    </row>
    <row r="45" spans="1:4" x14ac:dyDescent="0.35">
      <c r="A45" s="30">
        <v>44768</v>
      </c>
      <c r="B45" s="54">
        <v>135784.29999999999</v>
      </c>
      <c r="C45" s="56">
        <f t="shared" si="3"/>
        <v>5536.7699999999895</v>
      </c>
    </row>
    <row r="46" spans="1:4" x14ac:dyDescent="0.35">
      <c r="A46" s="30">
        <v>44805</v>
      </c>
      <c r="B46" s="54">
        <v>138338.21000000002</v>
      </c>
      <c r="C46" s="56">
        <f t="shared" si="3"/>
        <v>2553.9100000000326</v>
      </c>
    </row>
    <row r="47" spans="1:4" x14ac:dyDescent="0.35">
      <c r="A47" s="30">
        <v>44937</v>
      </c>
      <c r="B47" s="54">
        <v>148716.93</v>
      </c>
      <c r="C47" s="56">
        <f t="shared" si="3"/>
        <v>10378.719999999972</v>
      </c>
      <c r="D47" s="56"/>
    </row>
    <row r="48" spans="1:4" x14ac:dyDescent="0.35">
      <c r="C48" s="56"/>
      <c r="D48" s="56"/>
    </row>
    <row r="50" spans="4:4" x14ac:dyDescent="0.35">
      <c r="D50" s="56"/>
    </row>
    <row r="51" spans="4:4" x14ac:dyDescent="0.35">
      <c r="D51" s="5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076F-2A31-48E2-8878-A835510682FE}">
  <dimension ref="A1:H11"/>
  <sheetViews>
    <sheetView workbookViewId="0">
      <selection activeCell="H3" sqref="H3"/>
    </sheetView>
  </sheetViews>
  <sheetFormatPr defaultColWidth="9.08984375" defaultRowHeight="14.5" x14ac:dyDescent="0.35"/>
  <cols>
    <col min="1" max="1" width="6.81640625" style="1" bestFit="1" customWidth="1"/>
    <col min="2" max="2" width="9.26953125" style="1" bestFit="1" customWidth="1"/>
    <col min="3" max="3" width="5.7265625" style="1" bestFit="1" customWidth="1"/>
    <col min="4" max="4" width="11.26953125" style="1" bestFit="1" customWidth="1"/>
    <col min="5" max="5" width="7.7265625" style="1" bestFit="1" customWidth="1"/>
    <col min="6" max="6" width="11.6328125" style="1" bestFit="1" customWidth="1"/>
    <col min="7" max="7" width="9.08984375" style="1"/>
    <col min="8" max="8" width="12.36328125" style="1" bestFit="1" customWidth="1"/>
    <col min="9" max="16384" width="9.08984375" style="1"/>
  </cols>
  <sheetData>
    <row r="1" spans="1:8" ht="15" thickBot="1" x14ac:dyDescent="0.4">
      <c r="A1" s="77" t="s">
        <v>63</v>
      </c>
      <c r="B1" s="77" t="s">
        <v>64</v>
      </c>
      <c r="C1" s="77" t="s">
        <v>65</v>
      </c>
      <c r="D1" s="77" t="s">
        <v>66</v>
      </c>
      <c r="E1" s="77" t="s">
        <v>68</v>
      </c>
      <c r="F1" s="77" t="s">
        <v>67</v>
      </c>
      <c r="H1" s="80" t="s">
        <v>69</v>
      </c>
    </row>
    <row r="2" spans="1:8" x14ac:dyDescent="0.35">
      <c r="A2" s="78" t="s">
        <v>59</v>
      </c>
      <c r="B2" s="78">
        <v>18.37</v>
      </c>
      <c r="C2" s="78">
        <v>13.92</v>
      </c>
      <c r="D2" s="78">
        <v>188</v>
      </c>
      <c r="E2" s="78">
        <f>D2*B2</f>
        <v>3453.5600000000004</v>
      </c>
      <c r="F2" s="78">
        <f>D2*C2</f>
        <v>2616.96</v>
      </c>
      <c r="H2" s="33">
        <v>44953</v>
      </c>
    </row>
    <row r="3" spans="1:8" x14ac:dyDescent="0.35">
      <c r="A3" s="78" t="s">
        <v>60</v>
      </c>
      <c r="B3" s="78">
        <v>15.853999999999999</v>
      </c>
      <c r="C3" s="78">
        <v>7.71</v>
      </c>
      <c r="D3" s="78">
        <v>40</v>
      </c>
      <c r="E3" s="78">
        <f>D3*B3</f>
        <v>634.16</v>
      </c>
      <c r="F3" s="78">
        <f>D3*C3</f>
        <v>308.39999999999998</v>
      </c>
    </row>
    <row r="4" spans="1:8" x14ac:dyDescent="0.35">
      <c r="A4" s="78" t="s">
        <v>61</v>
      </c>
      <c r="B4" s="78">
        <v>8.1920000000000002</v>
      </c>
      <c r="C4" s="78">
        <v>5.75</v>
      </c>
      <c r="D4" s="78">
        <v>50</v>
      </c>
      <c r="E4" s="78">
        <f>D4*B4</f>
        <v>409.6</v>
      </c>
      <c r="F4" s="78">
        <f>D4*C4</f>
        <v>287.5</v>
      </c>
      <c r="H4" s="95" t="s">
        <v>84</v>
      </c>
    </row>
    <row r="5" spans="1:8" x14ac:dyDescent="0.35">
      <c r="A5" s="32" t="s">
        <v>62</v>
      </c>
      <c r="B5" s="32">
        <v>83.733000000000004</v>
      </c>
      <c r="C5" s="32">
        <v>76.28</v>
      </c>
      <c r="D5" s="32">
        <v>8</v>
      </c>
      <c r="E5" s="32">
        <f>D5*B5</f>
        <v>669.86400000000003</v>
      </c>
      <c r="F5" s="32">
        <f>D5*C5</f>
        <v>610.24</v>
      </c>
      <c r="H5" s="94" t="s">
        <v>83</v>
      </c>
    </row>
    <row r="6" spans="1:8" x14ac:dyDescent="0.35">
      <c r="A6" s="78"/>
      <c r="B6" s="78"/>
      <c r="C6" s="78"/>
      <c r="D6" s="78" t="s">
        <v>80</v>
      </c>
      <c r="E6" s="78">
        <f>SUM(E2:E5)</f>
        <v>5167.1840000000011</v>
      </c>
      <c r="F6" s="78">
        <f>SUM(F2:F5)</f>
        <v>3823.1000000000004</v>
      </c>
    </row>
    <row r="7" spans="1:8" x14ac:dyDescent="0.35">
      <c r="A7" s="78"/>
      <c r="B7" s="78"/>
      <c r="C7" s="78"/>
      <c r="D7" s="78" t="s">
        <v>73</v>
      </c>
      <c r="E7" s="78"/>
      <c r="F7" s="78">
        <f>F6-E6</f>
        <v>-1344.0840000000007</v>
      </c>
    </row>
    <row r="8" spans="1:8" x14ac:dyDescent="0.35">
      <c r="A8" s="32"/>
      <c r="B8" s="32"/>
      <c r="C8" s="32"/>
      <c r="D8" s="32" t="s">
        <v>49</v>
      </c>
      <c r="E8" s="32"/>
      <c r="F8" s="79">
        <f>(F6-E6)/E6</f>
        <v>-0.26011924483432375</v>
      </c>
    </row>
    <row r="11" spans="1:8" x14ac:dyDescent="0.35">
      <c r="E11" s="1" t="s">
        <v>82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41E3-2325-4109-8617-9690174EA8AC}">
  <dimension ref="A1:Y147"/>
  <sheetViews>
    <sheetView topLeftCell="O1" zoomScale="85" zoomScaleNormal="85" workbookViewId="0">
      <pane ySplit="8" topLeftCell="A9" activePane="bottomLeft" state="frozen"/>
      <selection pane="bottomLeft" activeCell="T18" sqref="T18"/>
    </sheetView>
  </sheetViews>
  <sheetFormatPr defaultColWidth="9" defaultRowHeight="14.5" x14ac:dyDescent="0.35"/>
  <cols>
    <col min="1" max="1" width="13.08984375" style="1" customWidth="1"/>
    <col min="2" max="2" width="9" style="1" bestFit="1" customWidth="1"/>
    <col min="3" max="3" width="12.1796875" style="1" bestFit="1" customWidth="1"/>
    <col min="4" max="4" width="10.6328125" style="1" bestFit="1" customWidth="1"/>
    <col min="5" max="5" width="6" style="1" bestFit="1" customWidth="1"/>
    <col min="6" max="6" width="10.26953125" style="1" customWidth="1"/>
    <col min="7" max="7" width="10.7265625" style="1" bestFit="1" customWidth="1"/>
    <col min="8" max="8" width="16.08984375" style="1" bestFit="1" customWidth="1"/>
    <col min="9" max="9" width="14.1796875" style="1" bestFit="1" customWidth="1"/>
    <col min="10" max="10" width="11.6328125" style="1" bestFit="1" customWidth="1"/>
    <col min="11" max="11" width="23.54296875" style="1" bestFit="1" customWidth="1"/>
    <col min="12" max="12" width="9.26953125" style="1" bestFit="1" customWidth="1"/>
    <col min="13" max="14" width="9" style="1"/>
    <col min="15" max="15" width="11" style="1" bestFit="1" customWidth="1"/>
    <col min="16" max="16" width="8" style="1" bestFit="1" customWidth="1"/>
    <col min="17" max="17" width="10.6328125" style="1" bestFit="1" customWidth="1"/>
    <col min="18" max="18" width="9" style="1"/>
    <col min="19" max="19" width="4.90625" style="1" bestFit="1" customWidth="1"/>
    <col min="20" max="20" width="5.90625" style="1" bestFit="1" customWidth="1"/>
    <col min="21" max="21" width="16.08984375" style="1" bestFit="1" customWidth="1"/>
    <col min="22" max="22" width="14.1796875" style="1" bestFit="1" customWidth="1"/>
    <col min="23" max="23" width="11.6328125" style="1" bestFit="1" customWidth="1"/>
    <col min="24" max="24" width="23.54296875" style="1" bestFit="1" customWidth="1"/>
    <col min="25" max="25" width="9.26953125" style="1" bestFit="1" customWidth="1"/>
    <col min="26" max="16384" width="9" style="1"/>
  </cols>
  <sheetData>
    <row r="1" spans="1:25" ht="23.5" x14ac:dyDescent="0.55000000000000004">
      <c r="A1" s="96" t="s">
        <v>41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O1" s="96" t="s">
        <v>42</v>
      </c>
      <c r="P1" s="96"/>
      <c r="Q1" s="96"/>
      <c r="R1" s="96"/>
      <c r="S1" s="96"/>
      <c r="T1" s="96"/>
      <c r="U1" s="96"/>
      <c r="V1" s="96"/>
      <c r="W1" s="96"/>
      <c r="X1" s="96"/>
      <c r="Y1" s="96"/>
    </row>
    <row r="2" spans="1:25" x14ac:dyDescent="0.35">
      <c r="A2" s="97" t="s">
        <v>38</v>
      </c>
      <c r="B2" s="98"/>
      <c r="C2" s="98"/>
      <c r="D2" s="98"/>
      <c r="O2" s="97" t="s">
        <v>38</v>
      </c>
      <c r="P2" s="98"/>
      <c r="Q2" s="98"/>
    </row>
    <row r="3" spans="1:25" x14ac:dyDescent="0.35">
      <c r="A3" s="31" t="s">
        <v>37</v>
      </c>
      <c r="B3" s="31" t="s">
        <v>39</v>
      </c>
      <c r="C3" s="31" t="s">
        <v>70</v>
      </c>
      <c r="D3" s="31" t="s">
        <v>79</v>
      </c>
      <c r="F3" s="31" t="s">
        <v>36</v>
      </c>
      <c r="G3" s="31" t="s">
        <v>43</v>
      </c>
      <c r="H3" s="31" t="s">
        <v>71</v>
      </c>
      <c r="I3" s="31" t="s">
        <v>72</v>
      </c>
      <c r="J3" s="31" t="s">
        <v>38</v>
      </c>
      <c r="K3" s="31" t="s">
        <v>55</v>
      </c>
      <c r="L3" s="31" t="s">
        <v>40</v>
      </c>
      <c r="O3" s="31" t="s">
        <v>37</v>
      </c>
      <c r="P3" s="31" t="s">
        <v>39</v>
      </c>
      <c r="Q3" s="31" t="s">
        <v>79</v>
      </c>
      <c r="S3" s="31" t="s">
        <v>36</v>
      </c>
      <c r="T3" s="31" t="s">
        <v>43</v>
      </c>
      <c r="U3" s="31" t="s">
        <v>71</v>
      </c>
      <c r="V3" s="31" t="s">
        <v>72</v>
      </c>
      <c r="W3" s="31" t="s">
        <v>38</v>
      </c>
      <c r="X3" s="31" t="s">
        <v>55</v>
      </c>
      <c r="Y3" s="31" t="s">
        <v>40</v>
      </c>
    </row>
    <row r="4" spans="1:25" x14ac:dyDescent="0.35">
      <c r="A4" s="33">
        <v>43617</v>
      </c>
      <c r="B4" s="31">
        <f>19450</f>
        <v>19450</v>
      </c>
      <c r="C4" s="31">
        <f>SUM($B$4:B4)</f>
        <v>19450</v>
      </c>
      <c r="D4" s="31">
        <f>C4+0.74-100</f>
        <v>19350.740000000002</v>
      </c>
      <c r="F4" s="31">
        <v>2019</v>
      </c>
      <c r="G4" s="31">
        <v>32500</v>
      </c>
      <c r="H4" s="31">
        <f>SUM($G$4:G4)</f>
        <v>32500</v>
      </c>
      <c r="I4" s="31"/>
      <c r="J4" s="31">
        <f>SUMIF(A:A,"&lt;1/1/2020",B:B)-SUMIF(A:A,"&lt;1/1/2019",B:B)</f>
        <v>25950</v>
      </c>
      <c r="K4" s="31">
        <f>SUM($J$4:J4)</f>
        <v>25950</v>
      </c>
      <c r="L4" s="31">
        <f>H4-K4</f>
        <v>6550</v>
      </c>
      <c r="O4" s="33">
        <v>43841</v>
      </c>
      <c r="P4" s="31">
        <v>7900</v>
      </c>
      <c r="Q4" s="31">
        <f>SUM($P$4:P4)-100</f>
        <v>7800</v>
      </c>
      <c r="S4" s="31">
        <v>2019</v>
      </c>
      <c r="T4" s="31">
        <v>9074</v>
      </c>
      <c r="U4" s="31">
        <f>SUM($T$4:T4)</f>
        <v>9074</v>
      </c>
      <c r="V4" s="31"/>
      <c r="W4" s="31">
        <v>8300</v>
      </c>
      <c r="X4" s="31">
        <f>SUM($W$4:W4)</f>
        <v>8300</v>
      </c>
      <c r="Y4" s="31">
        <f>U4-X4</f>
        <v>774</v>
      </c>
    </row>
    <row r="5" spans="1:25" x14ac:dyDescent="0.35">
      <c r="A5" s="33">
        <v>43651</v>
      </c>
      <c r="B5" s="31">
        <v>250</v>
      </c>
      <c r="C5" s="31">
        <f>SUM($B$4:B5)</f>
        <v>19700</v>
      </c>
      <c r="D5" s="31">
        <f>C5+0.74-100</f>
        <v>19600.740000000002</v>
      </c>
      <c r="F5" s="31">
        <v>2020</v>
      </c>
      <c r="G5" s="31">
        <v>6000</v>
      </c>
      <c r="H5" s="31">
        <f>SUM($G$4:G5)</f>
        <v>38500</v>
      </c>
      <c r="I5" s="31">
        <f>G5+L4</f>
        <v>12550</v>
      </c>
      <c r="J5" s="31">
        <f>SUMIF(A:A,"&lt;1/1/2021",B:B)-SUMIF(A:A,"&lt;1/1/2020",B:B)</f>
        <v>12116.96</v>
      </c>
      <c r="K5" s="31">
        <f>SUM($J$4:J5)</f>
        <v>38066.959999999999</v>
      </c>
      <c r="L5" s="31">
        <f>H5-K5</f>
        <v>433.04000000000087</v>
      </c>
      <c r="O5" s="33">
        <v>43845</v>
      </c>
      <c r="P5" s="31">
        <v>0</v>
      </c>
      <c r="Q5" s="31">
        <f>SUM($P$4:P5)-100</f>
        <v>7800</v>
      </c>
      <c r="S5" s="31">
        <v>2020</v>
      </c>
      <c r="T5" s="31">
        <v>11721</v>
      </c>
      <c r="U5" s="31">
        <f>SUM($T$4:T5)</f>
        <v>20795</v>
      </c>
      <c r="V5" s="31">
        <f>T5+Y4</f>
        <v>12495</v>
      </c>
      <c r="W5" s="31">
        <v>4800</v>
      </c>
      <c r="X5" s="31">
        <f>SUM($W$4:W5)</f>
        <v>13100</v>
      </c>
      <c r="Y5" s="31">
        <f>U5-X5</f>
        <v>7695</v>
      </c>
    </row>
    <row r="6" spans="1:25" x14ac:dyDescent="0.35">
      <c r="A6" s="33">
        <v>43658</v>
      </c>
      <c r="B6" s="31">
        <v>250</v>
      </c>
      <c r="C6" s="31">
        <f>SUM($B$4:B6)</f>
        <v>19950</v>
      </c>
      <c r="D6" s="31">
        <f>C6+0.74-100</f>
        <v>19850.740000000002</v>
      </c>
      <c r="F6" s="31">
        <v>2021</v>
      </c>
      <c r="G6" s="31">
        <v>6000</v>
      </c>
      <c r="H6" s="31">
        <f>SUM($G$4:G6)</f>
        <v>44500</v>
      </c>
      <c r="I6" s="31">
        <f>G6+L5</f>
        <v>6433.0400000000009</v>
      </c>
      <c r="J6" s="31">
        <f>SUMIF(A:A,"&lt;1/1/2022",B:B)-SUMIF(A:A,"&lt;1/1/2021",B:B)</f>
        <v>6400</v>
      </c>
      <c r="K6" s="31">
        <f>SUM($J$4:J6)</f>
        <v>44466.96</v>
      </c>
      <c r="L6" s="31">
        <f>H6-K6</f>
        <v>33.040000000000873</v>
      </c>
      <c r="O6" s="33">
        <v>43879</v>
      </c>
      <c r="P6" s="31">
        <v>400</v>
      </c>
      <c r="Q6" s="31">
        <f>SUM($P$4:P6)-100</f>
        <v>8200</v>
      </c>
      <c r="S6" s="31">
        <v>2021</v>
      </c>
      <c r="T6" s="31">
        <f>12315-7639</f>
        <v>4676</v>
      </c>
      <c r="U6" s="31">
        <f>SUM($T$4:T6)</f>
        <v>25471</v>
      </c>
      <c r="V6" s="31">
        <f>T6+Y5</f>
        <v>12371</v>
      </c>
      <c r="W6" s="31">
        <f>SUMIF(O:O,"&lt;3/1/2022",P:P)-SUMIF(O:O,"&lt;3/1/2021",P:P)</f>
        <v>7800</v>
      </c>
      <c r="X6" s="31">
        <f>SUM($W$4:W6)</f>
        <v>20900</v>
      </c>
      <c r="Y6" s="31">
        <f>U6-X6</f>
        <v>4571</v>
      </c>
    </row>
    <row r="7" spans="1:25" x14ac:dyDescent="0.35">
      <c r="A7" s="33">
        <f>A6+7</f>
        <v>43665</v>
      </c>
      <c r="B7" s="31">
        <v>250</v>
      </c>
      <c r="C7" s="31">
        <f>SUM($B$4:B7)</f>
        <v>20200</v>
      </c>
      <c r="D7" s="31">
        <f>C7+0.74-100</f>
        <v>20100.740000000002</v>
      </c>
      <c r="F7" s="31">
        <v>2022</v>
      </c>
      <c r="G7" s="31">
        <v>6000</v>
      </c>
      <c r="H7" s="31">
        <f>SUM($G$4:G7)</f>
        <v>50500</v>
      </c>
      <c r="I7" s="31">
        <f>G7+L6</f>
        <v>6033.0400000000009</v>
      </c>
      <c r="J7" s="31">
        <f>SUMIF(A:A,"&lt;1/1/2023",B:B)-SUMIF(A:A,"&lt;1/1/2022",B:B)</f>
        <v>5500</v>
      </c>
      <c r="K7" s="31">
        <f>SUM($J$4:J7)</f>
        <v>49966.96</v>
      </c>
      <c r="L7" s="31">
        <f>H7-K7</f>
        <v>533.04000000000087</v>
      </c>
      <c r="O7" s="33">
        <v>43906</v>
      </c>
      <c r="P7" s="31">
        <v>400</v>
      </c>
      <c r="Q7" s="31">
        <f>SUM($P$4:P7)-100</f>
        <v>8600</v>
      </c>
      <c r="S7" s="31">
        <v>2022</v>
      </c>
      <c r="T7" s="31">
        <f>9004-Y6</f>
        <v>4433</v>
      </c>
      <c r="U7" s="31">
        <f>SUM($T$4:T7)</f>
        <v>29904</v>
      </c>
      <c r="V7" s="31">
        <f>T7+Y6</f>
        <v>9004</v>
      </c>
      <c r="W7" s="31">
        <f>SUMIF(O:O,"&lt;3/1/2023",P:P)-SUMIF(O:O,"&lt;3/1/2022",P:P)</f>
        <v>7300</v>
      </c>
      <c r="X7" s="31">
        <f>SUM($W$4:W7)</f>
        <v>28200</v>
      </c>
      <c r="Y7" s="31">
        <f>U7-X7</f>
        <v>1704</v>
      </c>
    </row>
    <row r="8" spans="1:25" x14ac:dyDescent="0.35">
      <c r="A8" s="33">
        <f>A7+7</f>
        <v>43672</v>
      </c>
      <c r="B8" s="31">
        <v>250</v>
      </c>
      <c r="C8" s="31">
        <f>SUM($B$4:B8)</f>
        <v>20450</v>
      </c>
      <c r="D8" s="31">
        <f t="shared" ref="D8:D23" si="0">C8+0.74-100</f>
        <v>20350.740000000002</v>
      </c>
      <c r="F8" s="31">
        <v>2023</v>
      </c>
      <c r="G8" s="31">
        <v>6500</v>
      </c>
      <c r="H8" s="31">
        <f>SUM($G$4:G8)</f>
        <v>57000</v>
      </c>
      <c r="I8" s="31">
        <f>G8+L7</f>
        <v>7033.0400000000009</v>
      </c>
      <c r="J8" s="31">
        <f>SUMIF(A:A,"&lt;1/1/2024",B:B)-SUMIF(A:A,"&lt;1/1/2023",B:B)</f>
        <v>250</v>
      </c>
      <c r="K8" s="31">
        <f>SUM($J$4:J8)</f>
        <v>50216.959999999999</v>
      </c>
      <c r="L8" s="31">
        <f>H8-K8</f>
        <v>6783.0400000000009</v>
      </c>
      <c r="O8" s="33">
        <v>43936</v>
      </c>
      <c r="P8" s="31">
        <v>400</v>
      </c>
      <c r="Q8" s="31">
        <f>SUM($P$4:P8)-100</f>
        <v>9000</v>
      </c>
      <c r="S8" s="31">
        <v>2023</v>
      </c>
      <c r="T8" s="31"/>
      <c r="U8" s="31"/>
      <c r="V8" s="31"/>
      <c r="W8" s="31"/>
      <c r="X8" s="31"/>
      <c r="Y8" s="31"/>
    </row>
    <row r="9" spans="1:25" x14ac:dyDescent="0.35">
      <c r="A9" s="33">
        <f t="shared" ref="A9:A30" si="1">A8+7</f>
        <v>43679</v>
      </c>
      <c r="B9" s="31">
        <v>250</v>
      </c>
      <c r="C9" s="31">
        <f>SUM($B$4:B9)</f>
        <v>20700</v>
      </c>
      <c r="D9" s="31">
        <f t="shared" si="0"/>
        <v>20600.740000000002</v>
      </c>
      <c r="O9" s="33">
        <v>43966</v>
      </c>
      <c r="P9" s="31">
        <v>400</v>
      </c>
      <c r="Q9" s="31">
        <f>SUM($P$4:P9)-100</f>
        <v>9400</v>
      </c>
    </row>
    <row r="10" spans="1:25" x14ac:dyDescent="0.35">
      <c r="A10" s="33">
        <f t="shared" si="1"/>
        <v>43686</v>
      </c>
      <c r="B10" s="31">
        <v>250</v>
      </c>
      <c r="C10" s="31">
        <f>SUM($B$4:B10)</f>
        <v>20950</v>
      </c>
      <c r="D10" s="31">
        <f t="shared" si="0"/>
        <v>20850.740000000002</v>
      </c>
      <c r="O10" s="33">
        <v>43997</v>
      </c>
      <c r="P10" s="31">
        <v>400</v>
      </c>
      <c r="Q10" s="31">
        <f>SUM($P$4:P10)-100</f>
        <v>9800</v>
      </c>
    </row>
    <row r="11" spans="1:25" x14ac:dyDescent="0.35">
      <c r="A11" s="33">
        <f t="shared" si="1"/>
        <v>43693</v>
      </c>
      <c r="B11" s="31">
        <v>250</v>
      </c>
      <c r="C11" s="31">
        <f>SUM($B$4:B11)</f>
        <v>21200</v>
      </c>
      <c r="D11" s="31">
        <f t="shared" si="0"/>
        <v>21100.74</v>
      </c>
      <c r="O11" s="33">
        <v>44027</v>
      </c>
      <c r="P11" s="31">
        <v>400</v>
      </c>
      <c r="Q11" s="31">
        <f>SUM($P$4:P11)-100</f>
        <v>10200</v>
      </c>
    </row>
    <row r="12" spans="1:25" x14ac:dyDescent="0.35">
      <c r="A12" s="33">
        <f t="shared" si="1"/>
        <v>43700</v>
      </c>
      <c r="B12" s="31">
        <v>250</v>
      </c>
      <c r="C12" s="31">
        <f>SUM($B$4:B12)</f>
        <v>21450</v>
      </c>
      <c r="D12" s="31">
        <f t="shared" si="0"/>
        <v>21350.74</v>
      </c>
      <c r="O12" s="33">
        <v>44060</v>
      </c>
      <c r="P12" s="31">
        <v>400</v>
      </c>
      <c r="Q12" s="31">
        <f>SUM($P$4:P12)-100</f>
        <v>10600</v>
      </c>
    </row>
    <row r="13" spans="1:25" x14ac:dyDescent="0.35">
      <c r="A13" s="33">
        <f t="shared" si="1"/>
        <v>43707</v>
      </c>
      <c r="B13" s="31">
        <v>250</v>
      </c>
      <c r="C13" s="31">
        <f>SUM($B$4:B13)</f>
        <v>21700</v>
      </c>
      <c r="D13" s="31">
        <f t="shared" si="0"/>
        <v>21600.74</v>
      </c>
      <c r="O13" s="33">
        <v>44089</v>
      </c>
      <c r="P13" s="31">
        <v>400</v>
      </c>
      <c r="Q13" s="31">
        <f>SUM($P$4:P13)-100</f>
        <v>11000</v>
      </c>
    </row>
    <row r="14" spans="1:25" x14ac:dyDescent="0.35">
      <c r="A14" s="33">
        <f t="shared" si="1"/>
        <v>43714</v>
      </c>
      <c r="B14" s="31">
        <v>250</v>
      </c>
      <c r="C14" s="31">
        <f>SUM($B$4:B14)</f>
        <v>21950</v>
      </c>
      <c r="D14" s="31">
        <f t="shared" si="0"/>
        <v>21850.74</v>
      </c>
      <c r="O14" s="33">
        <v>44119</v>
      </c>
      <c r="P14" s="31">
        <v>400</v>
      </c>
      <c r="Q14" s="31">
        <f>SUM($P$4:P14)-100</f>
        <v>11400</v>
      </c>
    </row>
    <row r="15" spans="1:25" x14ac:dyDescent="0.35">
      <c r="A15" s="33">
        <f t="shared" si="1"/>
        <v>43721</v>
      </c>
      <c r="B15" s="31">
        <v>250</v>
      </c>
      <c r="C15" s="31">
        <f>SUM($B$4:B15)</f>
        <v>22200</v>
      </c>
      <c r="D15" s="31">
        <f t="shared" si="0"/>
        <v>22100.74</v>
      </c>
      <c r="O15" s="33">
        <v>44151</v>
      </c>
      <c r="P15" s="31">
        <v>400</v>
      </c>
      <c r="Q15" s="31">
        <f>SUM($P$4:P15)-100</f>
        <v>11800</v>
      </c>
    </row>
    <row r="16" spans="1:25" x14ac:dyDescent="0.35">
      <c r="A16" s="33">
        <f t="shared" si="1"/>
        <v>43728</v>
      </c>
      <c r="B16" s="31">
        <v>250</v>
      </c>
      <c r="C16" s="31">
        <f>SUM($B$4:B16)</f>
        <v>22450</v>
      </c>
      <c r="D16" s="31">
        <f t="shared" si="0"/>
        <v>22350.74</v>
      </c>
      <c r="O16" s="33">
        <v>44180</v>
      </c>
      <c r="P16" s="31">
        <v>400</v>
      </c>
      <c r="Q16" s="31">
        <f>SUM($P$4:P16)-100</f>
        <v>12200</v>
      </c>
    </row>
    <row r="17" spans="1:25" x14ac:dyDescent="0.35">
      <c r="A17" s="33">
        <f t="shared" si="1"/>
        <v>43735</v>
      </c>
      <c r="B17" s="31">
        <v>250</v>
      </c>
      <c r="C17" s="31">
        <f>SUM($B$4:B17)</f>
        <v>22700</v>
      </c>
      <c r="D17" s="31">
        <f t="shared" si="0"/>
        <v>22600.74</v>
      </c>
      <c r="O17" s="33">
        <v>44211</v>
      </c>
      <c r="P17" s="31">
        <v>400</v>
      </c>
      <c r="Q17" s="31">
        <f>SUM($P$4:P17)-100</f>
        <v>12600</v>
      </c>
    </row>
    <row r="18" spans="1:25" x14ac:dyDescent="0.35">
      <c r="A18" s="33">
        <f t="shared" si="1"/>
        <v>43742</v>
      </c>
      <c r="B18" s="31">
        <v>250</v>
      </c>
      <c r="C18" s="31">
        <f>SUM($B$4:B18)</f>
        <v>22950</v>
      </c>
      <c r="D18" s="31">
        <f t="shared" si="0"/>
        <v>22850.74</v>
      </c>
      <c r="O18" s="33">
        <v>44243</v>
      </c>
      <c r="P18" s="31">
        <v>400</v>
      </c>
      <c r="Q18" s="31">
        <f>SUM($P$4:P18)-100</f>
        <v>13000</v>
      </c>
    </row>
    <row r="19" spans="1:25" x14ac:dyDescent="0.35">
      <c r="A19" s="33">
        <f t="shared" si="1"/>
        <v>43749</v>
      </c>
      <c r="B19" s="31">
        <v>250</v>
      </c>
      <c r="C19" s="31">
        <f>SUM($B$4:B19)</f>
        <v>23200</v>
      </c>
      <c r="D19" s="31">
        <f t="shared" si="0"/>
        <v>23100.74</v>
      </c>
      <c r="O19" s="33">
        <v>44270</v>
      </c>
      <c r="P19" s="31">
        <v>400</v>
      </c>
      <c r="Q19" s="31">
        <f>SUM($P$4:P19)-100</f>
        <v>13400</v>
      </c>
    </row>
    <row r="20" spans="1:25" x14ac:dyDescent="0.35">
      <c r="A20" s="33">
        <f t="shared" si="1"/>
        <v>43756</v>
      </c>
      <c r="B20" s="31">
        <v>250</v>
      </c>
      <c r="C20" s="31">
        <f>SUM($B$4:B20)</f>
        <v>23450</v>
      </c>
      <c r="D20" s="31">
        <f t="shared" si="0"/>
        <v>23350.74</v>
      </c>
      <c r="O20" s="33">
        <v>44301</v>
      </c>
      <c r="P20" s="31">
        <v>400</v>
      </c>
      <c r="Q20" s="31">
        <f>SUM($P$4:P20)-100</f>
        <v>13800</v>
      </c>
    </row>
    <row r="21" spans="1:25" x14ac:dyDescent="0.35">
      <c r="A21" s="33">
        <f t="shared" si="1"/>
        <v>43763</v>
      </c>
      <c r="B21" s="31">
        <v>250</v>
      </c>
      <c r="C21" s="31">
        <f>SUM($B$4:B21)</f>
        <v>23700</v>
      </c>
      <c r="D21" s="31">
        <f t="shared" si="0"/>
        <v>23600.74</v>
      </c>
      <c r="O21" s="33">
        <v>44333</v>
      </c>
      <c r="P21" s="31">
        <v>400</v>
      </c>
      <c r="Q21" s="31">
        <f>SUM($P$4:P21)-100</f>
        <v>14200</v>
      </c>
    </row>
    <row r="22" spans="1:25" x14ac:dyDescent="0.35">
      <c r="A22" s="33">
        <f t="shared" si="1"/>
        <v>43770</v>
      </c>
      <c r="B22" s="31">
        <v>250</v>
      </c>
      <c r="C22" s="31">
        <f>SUM($B$4:B22)</f>
        <v>23950</v>
      </c>
      <c r="D22" s="31">
        <f t="shared" si="0"/>
        <v>23850.74</v>
      </c>
      <c r="O22" s="33">
        <v>44362</v>
      </c>
      <c r="P22" s="31">
        <v>400</v>
      </c>
      <c r="Q22" s="31">
        <f>SUM($P$4:P22)-100</f>
        <v>14600</v>
      </c>
    </row>
    <row r="23" spans="1:25" x14ac:dyDescent="0.35">
      <c r="A23" s="33">
        <f t="shared" si="1"/>
        <v>43777</v>
      </c>
      <c r="B23" s="31">
        <v>250</v>
      </c>
      <c r="C23" s="31">
        <f>SUM($B$4:B23)</f>
        <v>24200</v>
      </c>
      <c r="D23" s="31">
        <f t="shared" si="0"/>
        <v>24100.74</v>
      </c>
      <c r="J23" s="74"/>
      <c r="O23" s="33">
        <v>44392</v>
      </c>
      <c r="P23" s="31">
        <v>400</v>
      </c>
      <c r="Q23" s="31">
        <f>SUM($P$4:P23)-100</f>
        <v>15000</v>
      </c>
    </row>
    <row r="24" spans="1:25" x14ac:dyDescent="0.35">
      <c r="A24" s="33">
        <f t="shared" si="1"/>
        <v>43784</v>
      </c>
      <c r="B24" s="31">
        <v>250</v>
      </c>
      <c r="C24" s="31">
        <f>SUM($B$4:B24)</f>
        <v>24450</v>
      </c>
      <c r="D24" s="31">
        <f t="shared" ref="D24:D69" si="2">C24+0.74-100</f>
        <v>24350.74</v>
      </c>
      <c r="O24" s="33">
        <v>44419</v>
      </c>
      <c r="P24" s="31">
        <v>200</v>
      </c>
      <c r="Q24" s="31">
        <f>SUM($P$4:P24)-100</f>
        <v>15200</v>
      </c>
    </row>
    <row r="25" spans="1:25" x14ac:dyDescent="0.35">
      <c r="A25" s="33">
        <f t="shared" si="1"/>
        <v>43791</v>
      </c>
      <c r="B25" s="31">
        <v>250</v>
      </c>
      <c r="C25" s="31">
        <f>SUM($B$4:B25)</f>
        <v>24700</v>
      </c>
      <c r="D25" s="31">
        <f t="shared" si="2"/>
        <v>24600.74</v>
      </c>
      <c r="O25" s="33">
        <v>44426</v>
      </c>
      <c r="P25" s="31">
        <v>200</v>
      </c>
      <c r="Q25" s="31">
        <f>SUM($P$4:P25)-100</f>
        <v>15400</v>
      </c>
    </row>
    <row r="26" spans="1:25" x14ac:dyDescent="0.35">
      <c r="A26" s="33">
        <f t="shared" si="1"/>
        <v>43798</v>
      </c>
      <c r="B26" s="31">
        <v>250</v>
      </c>
      <c r="C26" s="31">
        <f>SUM($B$4:B26)</f>
        <v>24950</v>
      </c>
      <c r="D26" s="31">
        <f t="shared" si="2"/>
        <v>24850.74</v>
      </c>
      <c r="O26" s="33">
        <v>44433</v>
      </c>
      <c r="P26" s="31">
        <v>200</v>
      </c>
      <c r="Q26" s="31">
        <f>SUM($P$4:P26)-100</f>
        <v>15600</v>
      </c>
    </row>
    <row r="27" spans="1:25" x14ac:dyDescent="0.35">
      <c r="A27" s="33">
        <f t="shared" si="1"/>
        <v>43805</v>
      </c>
      <c r="B27" s="31">
        <v>250</v>
      </c>
      <c r="C27" s="31">
        <f>SUM($B$4:B27)</f>
        <v>25200</v>
      </c>
      <c r="D27" s="31">
        <f t="shared" si="2"/>
        <v>25100.74</v>
      </c>
      <c r="O27" s="33">
        <v>44440</v>
      </c>
      <c r="P27" s="31">
        <v>200</v>
      </c>
      <c r="Q27" s="31">
        <f>SUM($P$4:P27)-100</f>
        <v>15800</v>
      </c>
      <c r="Y27" s="30"/>
    </row>
    <row r="28" spans="1:25" x14ac:dyDescent="0.35">
      <c r="A28" s="33">
        <f t="shared" si="1"/>
        <v>43812</v>
      </c>
      <c r="B28" s="31">
        <v>250</v>
      </c>
      <c r="C28" s="31">
        <f>SUM($B$4:B28)</f>
        <v>25450</v>
      </c>
      <c r="D28" s="31">
        <f t="shared" si="2"/>
        <v>25350.74</v>
      </c>
      <c r="O28" s="33">
        <v>44447</v>
      </c>
      <c r="P28" s="31">
        <v>200</v>
      </c>
      <c r="Q28" s="31">
        <f>SUM($P$4:P28)-100</f>
        <v>16000</v>
      </c>
    </row>
    <row r="29" spans="1:25" x14ac:dyDescent="0.35">
      <c r="A29" s="33">
        <f t="shared" si="1"/>
        <v>43819</v>
      </c>
      <c r="B29" s="31">
        <v>250</v>
      </c>
      <c r="C29" s="31">
        <f>SUM($B$4:B29)</f>
        <v>25700</v>
      </c>
      <c r="D29" s="31">
        <f t="shared" si="2"/>
        <v>25600.74</v>
      </c>
      <c r="O29" s="33">
        <v>44454</v>
      </c>
      <c r="P29" s="31">
        <v>200</v>
      </c>
      <c r="Q29" s="31">
        <f>SUM($P$4:P29)-100</f>
        <v>16200</v>
      </c>
    </row>
    <row r="30" spans="1:25" x14ac:dyDescent="0.35">
      <c r="A30" s="33">
        <f t="shared" si="1"/>
        <v>43826</v>
      </c>
      <c r="B30" s="31">
        <v>250</v>
      </c>
      <c r="C30" s="31">
        <f>SUM($B$4:B30)</f>
        <v>25950</v>
      </c>
      <c r="D30" s="31">
        <f t="shared" si="2"/>
        <v>25850.74</v>
      </c>
      <c r="J30" s="75"/>
      <c r="O30" s="33">
        <v>44461</v>
      </c>
      <c r="P30" s="31">
        <v>200</v>
      </c>
      <c r="Q30" s="31">
        <f>SUM($P$4:P30)-100</f>
        <v>16400</v>
      </c>
    </row>
    <row r="31" spans="1:25" x14ac:dyDescent="0.35">
      <c r="A31" s="33">
        <v>43841</v>
      </c>
      <c r="B31" s="31">
        <v>2200</v>
      </c>
      <c r="C31" s="31">
        <f>SUM($B$4:B31)</f>
        <v>28150</v>
      </c>
      <c r="D31" s="31">
        <f t="shared" si="2"/>
        <v>28050.74</v>
      </c>
      <c r="O31" s="33">
        <v>44468</v>
      </c>
      <c r="P31" s="31">
        <v>200</v>
      </c>
      <c r="Q31" s="31">
        <f>SUM($P$4:P31)-100</f>
        <v>16600</v>
      </c>
    </row>
    <row r="32" spans="1:25" x14ac:dyDescent="0.35">
      <c r="A32" s="33">
        <v>43845</v>
      </c>
      <c r="B32" s="31">
        <v>0</v>
      </c>
      <c r="C32" s="31">
        <f>SUM($B$4:B32)</f>
        <v>28150</v>
      </c>
      <c r="D32" s="31">
        <f t="shared" si="2"/>
        <v>28050.74</v>
      </c>
      <c r="O32" s="33">
        <v>44475</v>
      </c>
      <c r="P32" s="31">
        <v>200</v>
      </c>
      <c r="Q32" s="31">
        <f>SUM($P$4:P32)-100</f>
        <v>16800</v>
      </c>
    </row>
    <row r="33" spans="1:24" x14ac:dyDescent="0.35">
      <c r="A33" s="33">
        <f>A32+7</f>
        <v>43852</v>
      </c>
      <c r="B33" s="31">
        <v>200</v>
      </c>
      <c r="C33" s="31">
        <f>SUM($B$4:B33)</f>
        <v>28350</v>
      </c>
      <c r="D33" s="31">
        <f t="shared" si="2"/>
        <v>28250.74</v>
      </c>
      <c r="O33" s="33">
        <v>44482</v>
      </c>
      <c r="P33" s="31">
        <v>200</v>
      </c>
      <c r="Q33" s="31">
        <f>SUM($P$4:P33)-100</f>
        <v>17000</v>
      </c>
    </row>
    <row r="34" spans="1:24" x14ac:dyDescent="0.35">
      <c r="A34" s="33">
        <f>A33+7</f>
        <v>43859</v>
      </c>
      <c r="B34" s="31">
        <v>200</v>
      </c>
      <c r="C34" s="31">
        <f>SUM($B$4:B34)</f>
        <v>28550</v>
      </c>
      <c r="D34" s="31">
        <f t="shared" si="2"/>
        <v>28450.74</v>
      </c>
      <c r="O34" s="33">
        <v>44489</v>
      </c>
      <c r="P34" s="31">
        <v>200</v>
      </c>
      <c r="Q34" s="31">
        <f>SUM($P$4:P34)-100</f>
        <v>17200</v>
      </c>
    </row>
    <row r="35" spans="1:24" x14ac:dyDescent="0.35">
      <c r="A35" s="33">
        <f t="shared" ref="A35:A100" si="3">A34+7</f>
        <v>43866</v>
      </c>
      <c r="B35" s="31">
        <v>200</v>
      </c>
      <c r="C35" s="31">
        <f>SUM($B$4:B35)</f>
        <v>28750</v>
      </c>
      <c r="D35" s="31">
        <f t="shared" si="2"/>
        <v>28650.74</v>
      </c>
      <c r="O35" s="33">
        <v>44496</v>
      </c>
      <c r="P35" s="31">
        <v>200</v>
      </c>
      <c r="Q35" s="31">
        <f>SUM($P$4:P35)-100</f>
        <v>17400</v>
      </c>
    </row>
    <row r="36" spans="1:24" x14ac:dyDescent="0.35">
      <c r="A36" s="33">
        <f t="shared" si="3"/>
        <v>43873</v>
      </c>
      <c r="B36" s="31">
        <v>200</v>
      </c>
      <c r="C36" s="31">
        <f>SUM($B$4:B36)</f>
        <v>28950</v>
      </c>
      <c r="D36" s="31">
        <f t="shared" si="2"/>
        <v>28850.74</v>
      </c>
      <c r="O36" s="33">
        <v>44503</v>
      </c>
      <c r="P36" s="31">
        <v>200</v>
      </c>
      <c r="Q36" s="31">
        <f>SUM($P$4:P36)-100</f>
        <v>17600</v>
      </c>
    </row>
    <row r="37" spans="1:24" x14ac:dyDescent="0.35">
      <c r="A37" s="33">
        <f t="shared" si="3"/>
        <v>43880</v>
      </c>
      <c r="B37" s="31">
        <v>200</v>
      </c>
      <c r="C37" s="31">
        <f>SUM($B$4:B37)</f>
        <v>29150</v>
      </c>
      <c r="D37" s="31">
        <f t="shared" si="2"/>
        <v>29050.74</v>
      </c>
      <c r="O37" s="33">
        <v>44510</v>
      </c>
      <c r="P37" s="31">
        <v>200</v>
      </c>
      <c r="Q37" s="31">
        <f>SUM($P$4:P37)-100</f>
        <v>17800</v>
      </c>
    </row>
    <row r="38" spans="1:24" x14ac:dyDescent="0.35">
      <c r="A38" s="33">
        <f t="shared" si="3"/>
        <v>43887</v>
      </c>
      <c r="B38" s="31">
        <v>200</v>
      </c>
      <c r="C38" s="31">
        <f>SUM($B$4:B38)</f>
        <v>29350</v>
      </c>
      <c r="D38" s="31">
        <f t="shared" si="2"/>
        <v>29250.74</v>
      </c>
      <c r="O38" s="33">
        <v>44517</v>
      </c>
      <c r="P38" s="31">
        <v>200</v>
      </c>
      <c r="Q38" s="31">
        <f>SUM($P$4:P38)-100</f>
        <v>18000</v>
      </c>
      <c r="X38" s="30"/>
    </row>
    <row r="39" spans="1:24" x14ac:dyDescent="0.35">
      <c r="A39" s="33">
        <f t="shared" si="3"/>
        <v>43894</v>
      </c>
      <c r="B39" s="31">
        <v>200</v>
      </c>
      <c r="C39" s="31">
        <f>SUM($B$4:B39)</f>
        <v>29550</v>
      </c>
      <c r="D39" s="31">
        <f t="shared" si="2"/>
        <v>29450.74</v>
      </c>
      <c r="O39" s="33">
        <v>44524</v>
      </c>
      <c r="P39" s="31">
        <v>200</v>
      </c>
      <c r="Q39" s="31">
        <f>SUM($P$4:P39)-100</f>
        <v>18200</v>
      </c>
      <c r="X39" s="30"/>
    </row>
    <row r="40" spans="1:24" x14ac:dyDescent="0.35">
      <c r="A40" s="33">
        <f t="shared" si="3"/>
        <v>43901</v>
      </c>
      <c r="B40" s="31">
        <v>200</v>
      </c>
      <c r="C40" s="31">
        <f>SUM($B$4:B40)</f>
        <v>29750</v>
      </c>
      <c r="D40" s="31">
        <f t="shared" si="2"/>
        <v>29650.74</v>
      </c>
      <c r="O40" s="33">
        <v>44531</v>
      </c>
      <c r="P40" s="31">
        <v>200</v>
      </c>
      <c r="Q40" s="31">
        <f>SUM($P$4:P40)-100</f>
        <v>18400</v>
      </c>
    </row>
    <row r="41" spans="1:24" x14ac:dyDescent="0.35">
      <c r="A41" s="33">
        <f t="shared" si="3"/>
        <v>43908</v>
      </c>
      <c r="B41" s="31">
        <v>200</v>
      </c>
      <c r="C41" s="31">
        <f>SUM($B$4:B41)</f>
        <v>29950</v>
      </c>
      <c r="D41" s="31">
        <f t="shared" si="2"/>
        <v>29850.74</v>
      </c>
      <c r="O41" s="33">
        <v>44538</v>
      </c>
      <c r="P41" s="31">
        <v>200</v>
      </c>
      <c r="Q41" s="31">
        <f>SUM($P$4:P41)-100</f>
        <v>18600</v>
      </c>
    </row>
    <row r="42" spans="1:24" x14ac:dyDescent="0.35">
      <c r="A42" s="33">
        <f t="shared" si="3"/>
        <v>43915</v>
      </c>
      <c r="B42" s="31">
        <v>200</v>
      </c>
      <c r="C42" s="31">
        <f>SUM($B$4:B42)</f>
        <v>30150</v>
      </c>
      <c r="D42" s="31">
        <f t="shared" si="2"/>
        <v>30050.74</v>
      </c>
      <c r="O42" s="33">
        <v>44545</v>
      </c>
      <c r="P42" s="31">
        <v>200</v>
      </c>
      <c r="Q42" s="31">
        <f>SUM($P$4:P42)-100</f>
        <v>18800</v>
      </c>
    </row>
    <row r="43" spans="1:24" x14ac:dyDescent="0.35">
      <c r="A43" s="33">
        <f t="shared" si="3"/>
        <v>43922</v>
      </c>
      <c r="B43" s="31">
        <v>200</v>
      </c>
      <c r="C43" s="31">
        <f>SUM($B$4:B43)</f>
        <v>30350</v>
      </c>
      <c r="D43" s="31">
        <f t="shared" si="2"/>
        <v>30250.74</v>
      </c>
      <c r="O43" s="33">
        <v>44552</v>
      </c>
      <c r="P43" s="31">
        <v>200</v>
      </c>
      <c r="Q43" s="31">
        <f>SUM($P$4:P43)-100</f>
        <v>19000</v>
      </c>
    </row>
    <row r="44" spans="1:24" x14ac:dyDescent="0.35">
      <c r="A44" s="33">
        <f t="shared" si="3"/>
        <v>43929</v>
      </c>
      <c r="B44" s="31">
        <v>200</v>
      </c>
      <c r="C44" s="31">
        <f>SUM($B$4:B44)</f>
        <v>30550</v>
      </c>
      <c r="D44" s="31">
        <f t="shared" si="2"/>
        <v>30450.74</v>
      </c>
      <c r="O44" s="33">
        <v>44559</v>
      </c>
      <c r="P44" s="31">
        <v>200</v>
      </c>
      <c r="Q44" s="31">
        <f>SUM($P$4:P44)-100</f>
        <v>19200</v>
      </c>
    </row>
    <row r="45" spans="1:24" x14ac:dyDescent="0.35">
      <c r="A45" s="33">
        <f t="shared" si="3"/>
        <v>43936</v>
      </c>
      <c r="B45" s="31">
        <v>200</v>
      </c>
      <c r="C45" s="31">
        <f>SUM($B$4:B45)</f>
        <v>30750</v>
      </c>
      <c r="D45" s="31">
        <f t="shared" si="2"/>
        <v>30650.74</v>
      </c>
      <c r="O45" s="33">
        <v>44566</v>
      </c>
      <c r="P45" s="31">
        <v>200</v>
      </c>
      <c r="Q45" s="31">
        <f>SUM($P$4:P45)-100</f>
        <v>19400</v>
      </c>
    </row>
    <row r="46" spans="1:24" x14ac:dyDescent="0.35">
      <c r="A46" s="33">
        <f t="shared" si="3"/>
        <v>43943</v>
      </c>
      <c r="B46" s="31">
        <v>200</v>
      </c>
      <c r="C46" s="31">
        <f>SUM($B$4:B46)</f>
        <v>30950</v>
      </c>
      <c r="D46" s="31">
        <f t="shared" si="2"/>
        <v>30850.74</v>
      </c>
      <c r="O46" s="33">
        <v>44573</v>
      </c>
      <c r="P46" s="31">
        <v>200</v>
      </c>
      <c r="Q46" s="31">
        <f>SUM($P$4:P46)-100</f>
        <v>19600</v>
      </c>
    </row>
    <row r="47" spans="1:24" x14ac:dyDescent="0.35">
      <c r="A47" s="33">
        <f t="shared" si="3"/>
        <v>43950</v>
      </c>
      <c r="B47" s="31">
        <v>200</v>
      </c>
      <c r="C47" s="31">
        <f>SUM($B$4:B47)</f>
        <v>31150</v>
      </c>
      <c r="D47" s="31">
        <f t="shared" si="2"/>
        <v>31050.74</v>
      </c>
      <c r="O47" s="33">
        <v>44580</v>
      </c>
      <c r="P47" s="31">
        <v>200</v>
      </c>
      <c r="Q47" s="31">
        <f>SUM($P$4:P47)-100</f>
        <v>19800</v>
      </c>
    </row>
    <row r="48" spans="1:24" x14ac:dyDescent="0.35">
      <c r="A48" s="33">
        <f t="shared" si="3"/>
        <v>43957</v>
      </c>
      <c r="B48" s="31">
        <v>200</v>
      </c>
      <c r="C48" s="31">
        <f>SUM($B$4:B48)</f>
        <v>31350</v>
      </c>
      <c r="D48" s="31">
        <f t="shared" si="2"/>
        <v>31250.74</v>
      </c>
      <c r="O48" s="33">
        <v>44587</v>
      </c>
      <c r="P48" s="31">
        <v>200</v>
      </c>
      <c r="Q48" s="31">
        <f>SUM($P$4:P48)-100</f>
        <v>20000</v>
      </c>
    </row>
    <row r="49" spans="1:17" x14ac:dyDescent="0.35">
      <c r="A49" s="33">
        <f t="shared" si="3"/>
        <v>43964</v>
      </c>
      <c r="B49" s="31">
        <v>200</v>
      </c>
      <c r="C49" s="31">
        <f>SUM($B$4:B49)</f>
        <v>31550</v>
      </c>
      <c r="D49" s="31">
        <f t="shared" si="2"/>
        <v>31450.74</v>
      </c>
      <c r="O49" s="33">
        <v>44594</v>
      </c>
      <c r="P49" s="31">
        <v>200</v>
      </c>
      <c r="Q49" s="31">
        <f>SUM($P$4:P49)-100</f>
        <v>20200</v>
      </c>
    </row>
    <row r="50" spans="1:17" x14ac:dyDescent="0.35">
      <c r="A50" s="33">
        <f t="shared" si="3"/>
        <v>43971</v>
      </c>
      <c r="B50" s="31">
        <v>200</v>
      </c>
      <c r="C50" s="31">
        <f>SUM($B$4:B50)</f>
        <v>31750</v>
      </c>
      <c r="D50" s="31">
        <f t="shared" si="2"/>
        <v>31650.74</v>
      </c>
      <c r="O50" s="33">
        <v>44601</v>
      </c>
      <c r="P50" s="31">
        <v>200</v>
      </c>
      <c r="Q50" s="31">
        <f>SUM($P$4:P50)-100</f>
        <v>20400</v>
      </c>
    </row>
    <row r="51" spans="1:17" x14ac:dyDescent="0.35">
      <c r="A51" s="33">
        <f t="shared" si="3"/>
        <v>43978</v>
      </c>
      <c r="B51" s="31">
        <v>200</v>
      </c>
      <c r="C51" s="31">
        <f>SUM($B$4:B51)</f>
        <v>31950</v>
      </c>
      <c r="D51" s="31">
        <f t="shared" si="2"/>
        <v>31850.74</v>
      </c>
      <c r="O51" s="33">
        <v>44608</v>
      </c>
      <c r="P51" s="31">
        <v>200</v>
      </c>
      <c r="Q51" s="31">
        <f>SUM($P$4:P51)-100</f>
        <v>20600</v>
      </c>
    </row>
    <row r="52" spans="1:17" x14ac:dyDescent="0.35">
      <c r="A52" s="33">
        <f t="shared" si="3"/>
        <v>43985</v>
      </c>
      <c r="B52" s="31">
        <v>200</v>
      </c>
      <c r="C52" s="31">
        <f>SUM($B$4:B52)</f>
        <v>32150</v>
      </c>
      <c r="D52" s="31">
        <f t="shared" si="2"/>
        <v>32050.74</v>
      </c>
      <c r="O52" s="33">
        <v>44615</v>
      </c>
      <c r="P52" s="31">
        <v>200</v>
      </c>
      <c r="Q52" s="31">
        <f>SUM($P$4:P52)-100</f>
        <v>20800</v>
      </c>
    </row>
    <row r="53" spans="1:17" x14ac:dyDescent="0.35">
      <c r="A53" s="33">
        <f t="shared" si="3"/>
        <v>43992</v>
      </c>
      <c r="B53" s="31">
        <v>200</v>
      </c>
      <c r="C53" s="31">
        <f>SUM($B$4:B53)</f>
        <v>32350</v>
      </c>
      <c r="D53" s="31">
        <f t="shared" si="2"/>
        <v>32250.74</v>
      </c>
      <c r="O53" s="33">
        <v>44622</v>
      </c>
      <c r="P53" s="31">
        <v>200</v>
      </c>
      <c r="Q53" s="31">
        <f>SUM($P$4:P53)-100</f>
        <v>21000</v>
      </c>
    </row>
    <row r="54" spans="1:17" x14ac:dyDescent="0.35">
      <c r="A54" s="33">
        <f t="shared" si="3"/>
        <v>43999</v>
      </c>
      <c r="B54" s="31">
        <v>200</v>
      </c>
      <c r="C54" s="31">
        <f>SUM($B$4:B54)</f>
        <v>32550</v>
      </c>
      <c r="D54" s="31">
        <f t="shared" si="2"/>
        <v>32450.74</v>
      </c>
      <c r="O54" s="33">
        <v>44629</v>
      </c>
      <c r="P54" s="31">
        <v>200</v>
      </c>
      <c r="Q54" s="31">
        <f>SUM($P$4:P54)-100</f>
        <v>21200</v>
      </c>
    </row>
    <row r="55" spans="1:17" x14ac:dyDescent="0.35">
      <c r="A55" s="33">
        <f t="shared" si="3"/>
        <v>44006</v>
      </c>
      <c r="B55" s="31">
        <v>200</v>
      </c>
      <c r="C55" s="31">
        <f>SUM($B$4:B55)</f>
        <v>32750</v>
      </c>
      <c r="D55" s="31">
        <f t="shared" si="2"/>
        <v>32650.74</v>
      </c>
      <c r="O55" s="33">
        <v>44636</v>
      </c>
      <c r="P55" s="31">
        <v>200</v>
      </c>
      <c r="Q55" s="31">
        <f>SUM($P$4:P55)-100</f>
        <v>21400</v>
      </c>
    </row>
    <row r="56" spans="1:17" x14ac:dyDescent="0.35">
      <c r="A56" s="33">
        <f t="shared" si="3"/>
        <v>44013</v>
      </c>
      <c r="B56" s="31">
        <v>200</v>
      </c>
      <c r="C56" s="31">
        <f>SUM($B$4:B56)</f>
        <v>32950</v>
      </c>
      <c r="D56" s="31">
        <f t="shared" si="2"/>
        <v>32850.74</v>
      </c>
      <c r="O56" s="33">
        <v>44643</v>
      </c>
      <c r="P56" s="31">
        <v>200</v>
      </c>
      <c r="Q56" s="31">
        <f>SUM($P$4:P56)-100</f>
        <v>21600</v>
      </c>
    </row>
    <row r="57" spans="1:17" x14ac:dyDescent="0.35">
      <c r="A57" s="33">
        <f t="shared" si="3"/>
        <v>44020</v>
      </c>
      <c r="B57" s="31">
        <v>200</v>
      </c>
      <c r="C57" s="31">
        <f>SUM($B$4:B57)</f>
        <v>33150</v>
      </c>
      <c r="D57" s="31">
        <f t="shared" si="2"/>
        <v>33050.74</v>
      </c>
      <c r="O57" s="33">
        <v>44650</v>
      </c>
      <c r="P57" s="31">
        <v>200</v>
      </c>
      <c r="Q57" s="31">
        <f>SUM($P$4:P57)-100</f>
        <v>21800</v>
      </c>
    </row>
    <row r="58" spans="1:17" x14ac:dyDescent="0.35">
      <c r="A58" s="33">
        <f t="shared" si="3"/>
        <v>44027</v>
      </c>
      <c r="B58" s="31">
        <v>200</v>
      </c>
      <c r="C58" s="31">
        <f>SUM($B$4:B58)</f>
        <v>33350</v>
      </c>
      <c r="D58" s="31">
        <f t="shared" si="2"/>
        <v>33250.74</v>
      </c>
      <c r="O58" s="33">
        <v>44657</v>
      </c>
      <c r="P58" s="31">
        <v>200</v>
      </c>
      <c r="Q58" s="31">
        <f>SUM($P$4:P58)-100</f>
        <v>22000</v>
      </c>
    </row>
    <row r="59" spans="1:17" x14ac:dyDescent="0.35">
      <c r="A59" s="33">
        <f t="shared" si="3"/>
        <v>44034</v>
      </c>
      <c r="B59" s="31">
        <v>200</v>
      </c>
      <c r="C59" s="31">
        <f>SUM($B$4:B59)</f>
        <v>33550</v>
      </c>
      <c r="D59" s="31">
        <f t="shared" si="2"/>
        <v>33450.74</v>
      </c>
      <c r="O59" s="33">
        <v>44664</v>
      </c>
      <c r="P59" s="31">
        <v>200</v>
      </c>
      <c r="Q59" s="31">
        <f>SUM($P$4:P59)-100</f>
        <v>22200</v>
      </c>
    </row>
    <row r="60" spans="1:17" x14ac:dyDescent="0.35">
      <c r="A60" s="33">
        <f t="shared" si="3"/>
        <v>44041</v>
      </c>
      <c r="B60" s="31">
        <v>200</v>
      </c>
      <c r="C60" s="31">
        <f>SUM($B$4:B60)</f>
        <v>33750</v>
      </c>
      <c r="D60" s="31">
        <f t="shared" si="2"/>
        <v>33650.74</v>
      </c>
      <c r="O60" s="33">
        <v>44671</v>
      </c>
      <c r="P60" s="31">
        <v>200</v>
      </c>
      <c r="Q60" s="31">
        <f>SUM($P$4:P60)-100</f>
        <v>22400</v>
      </c>
    </row>
    <row r="61" spans="1:17" x14ac:dyDescent="0.35">
      <c r="A61" s="33">
        <f t="shared" si="3"/>
        <v>44048</v>
      </c>
      <c r="B61" s="31">
        <v>200</v>
      </c>
      <c r="C61" s="31">
        <f>SUM($B$4:B61)</f>
        <v>33950</v>
      </c>
      <c r="D61" s="31">
        <f t="shared" si="2"/>
        <v>33850.74</v>
      </c>
      <c r="O61" s="33">
        <v>44678</v>
      </c>
      <c r="P61" s="31">
        <v>200</v>
      </c>
      <c r="Q61" s="31">
        <f>SUM($P$4:P61)-100</f>
        <v>22600</v>
      </c>
    </row>
    <row r="62" spans="1:17" x14ac:dyDescent="0.35">
      <c r="A62" s="33">
        <f t="shared" si="3"/>
        <v>44055</v>
      </c>
      <c r="B62" s="31">
        <v>200</v>
      </c>
      <c r="C62" s="31">
        <f>SUM($B$4:B62)</f>
        <v>34150</v>
      </c>
      <c r="D62" s="31">
        <f t="shared" si="2"/>
        <v>34050.74</v>
      </c>
      <c r="O62" s="33">
        <v>44685</v>
      </c>
      <c r="P62" s="31">
        <v>200</v>
      </c>
      <c r="Q62" s="31">
        <f>SUM($P$4:P62)-100</f>
        <v>22800</v>
      </c>
    </row>
    <row r="63" spans="1:17" x14ac:dyDescent="0.35">
      <c r="A63" s="33">
        <f t="shared" si="3"/>
        <v>44062</v>
      </c>
      <c r="B63" s="31">
        <v>200</v>
      </c>
      <c r="C63" s="31">
        <f>SUM($B$4:B63)</f>
        <v>34350</v>
      </c>
      <c r="D63" s="31">
        <f t="shared" si="2"/>
        <v>34250.74</v>
      </c>
      <c r="O63" s="33">
        <v>44692</v>
      </c>
      <c r="P63" s="31">
        <v>200</v>
      </c>
      <c r="Q63" s="31">
        <f>SUM($P$4:P63)-100</f>
        <v>23000</v>
      </c>
    </row>
    <row r="64" spans="1:17" x14ac:dyDescent="0.35">
      <c r="A64" s="33">
        <f t="shared" si="3"/>
        <v>44069</v>
      </c>
      <c r="B64" s="31">
        <v>200</v>
      </c>
      <c r="C64" s="31">
        <f>SUM($B$4:B64)</f>
        <v>34550</v>
      </c>
      <c r="D64" s="31">
        <f t="shared" si="2"/>
        <v>34450.74</v>
      </c>
      <c r="O64" s="33">
        <v>44699</v>
      </c>
      <c r="P64" s="31">
        <v>150</v>
      </c>
      <c r="Q64" s="31">
        <f>SUM($P$4:P64)-100</f>
        <v>23150</v>
      </c>
    </row>
    <row r="65" spans="1:17" x14ac:dyDescent="0.35">
      <c r="A65" s="33">
        <f t="shared" si="3"/>
        <v>44076</v>
      </c>
      <c r="B65" s="31">
        <v>200</v>
      </c>
      <c r="C65" s="31">
        <f>SUM($B$4:B65)</f>
        <v>34750</v>
      </c>
      <c r="D65" s="31">
        <f t="shared" si="2"/>
        <v>34650.74</v>
      </c>
      <c r="O65" s="33">
        <v>44706</v>
      </c>
      <c r="P65" s="31">
        <v>150</v>
      </c>
      <c r="Q65" s="31">
        <f>SUM($P$4:P65)-100</f>
        <v>23300</v>
      </c>
    </row>
    <row r="66" spans="1:17" x14ac:dyDescent="0.35">
      <c r="A66" s="33">
        <f t="shared" si="3"/>
        <v>44083</v>
      </c>
      <c r="B66" s="31">
        <v>200</v>
      </c>
      <c r="C66" s="31">
        <f>SUM($B$4:B66)</f>
        <v>34950</v>
      </c>
      <c r="D66" s="31">
        <f t="shared" si="2"/>
        <v>34850.74</v>
      </c>
      <c r="O66" s="33">
        <v>44713</v>
      </c>
      <c r="P66" s="31">
        <v>150</v>
      </c>
      <c r="Q66" s="31">
        <f>SUM($P$4:P66)-100</f>
        <v>23450</v>
      </c>
    </row>
    <row r="67" spans="1:17" x14ac:dyDescent="0.35">
      <c r="A67" s="33">
        <f t="shared" si="3"/>
        <v>44090</v>
      </c>
      <c r="B67" s="31">
        <v>200</v>
      </c>
      <c r="C67" s="31">
        <f>SUM($B$4:B67)</f>
        <v>35150</v>
      </c>
      <c r="D67" s="31">
        <f t="shared" si="2"/>
        <v>35050.74</v>
      </c>
      <c r="O67" s="33">
        <v>44720</v>
      </c>
      <c r="P67" s="31">
        <v>150</v>
      </c>
      <c r="Q67" s="31">
        <f>SUM($P$4:P67)-100</f>
        <v>23600</v>
      </c>
    </row>
    <row r="68" spans="1:17" x14ac:dyDescent="0.35">
      <c r="A68" s="33">
        <f t="shared" si="3"/>
        <v>44097</v>
      </c>
      <c r="B68" s="31">
        <v>200</v>
      </c>
      <c r="C68" s="31">
        <f>SUM($B$4:B68)</f>
        <v>35350</v>
      </c>
      <c r="D68" s="31">
        <f t="shared" si="2"/>
        <v>35250.74</v>
      </c>
      <c r="O68" s="33">
        <v>44727</v>
      </c>
      <c r="P68" s="31">
        <v>150</v>
      </c>
      <c r="Q68" s="31">
        <f>SUM($P$4:P68)-100</f>
        <v>23750</v>
      </c>
    </row>
    <row r="69" spans="1:17" x14ac:dyDescent="0.35">
      <c r="A69" s="33">
        <f t="shared" si="3"/>
        <v>44104</v>
      </c>
      <c r="B69" s="31">
        <v>200</v>
      </c>
      <c r="C69" s="31">
        <f>SUM($B$4:B69)</f>
        <v>35550</v>
      </c>
      <c r="D69" s="31">
        <f t="shared" si="2"/>
        <v>35450.74</v>
      </c>
      <c r="O69" s="33">
        <v>44734</v>
      </c>
      <c r="P69" s="31">
        <v>150</v>
      </c>
      <c r="Q69" s="31">
        <f>SUM($P$4:P69)-100</f>
        <v>23900</v>
      </c>
    </row>
    <row r="70" spans="1:17" x14ac:dyDescent="0.35">
      <c r="A70" s="33">
        <f t="shared" si="3"/>
        <v>44111</v>
      </c>
      <c r="B70" s="31">
        <v>200</v>
      </c>
      <c r="C70" s="31">
        <f>SUM($B$4:B70)</f>
        <v>35750</v>
      </c>
      <c r="D70" s="31">
        <f>C70+0.74-100</f>
        <v>35650.74</v>
      </c>
      <c r="O70" s="33">
        <v>44741</v>
      </c>
      <c r="P70" s="31">
        <v>150</v>
      </c>
      <c r="Q70" s="31">
        <f>SUM($P$4:P70)-100</f>
        <v>24050</v>
      </c>
    </row>
    <row r="71" spans="1:17" x14ac:dyDescent="0.35">
      <c r="A71" s="33">
        <v>44118</v>
      </c>
      <c r="B71" s="31">
        <v>-83.04</v>
      </c>
      <c r="C71" s="31">
        <f>SUM($B$4:B71)</f>
        <v>35666.959999999999</v>
      </c>
      <c r="D71" s="31">
        <f>C71+0.74-100+83.04</f>
        <v>35650.74</v>
      </c>
      <c r="O71" s="33">
        <v>44748</v>
      </c>
      <c r="P71" s="31">
        <v>150</v>
      </c>
      <c r="Q71" s="31">
        <f>SUM($P$4:P71)-100</f>
        <v>24200</v>
      </c>
    </row>
    <row r="72" spans="1:17" x14ac:dyDescent="0.35">
      <c r="A72" s="33">
        <f>A70+7</f>
        <v>44118</v>
      </c>
      <c r="B72" s="31">
        <v>200</v>
      </c>
      <c r="C72" s="31">
        <f>SUM($B$4:B72)</f>
        <v>35866.959999999999</v>
      </c>
      <c r="D72" s="31">
        <f>C72+0.74-100+83.04</f>
        <v>35850.74</v>
      </c>
      <c r="O72" s="33">
        <v>44755</v>
      </c>
      <c r="P72" s="31">
        <v>150</v>
      </c>
      <c r="Q72" s="31">
        <f>SUM($P$4:P72)-100</f>
        <v>24350</v>
      </c>
    </row>
    <row r="73" spans="1:17" x14ac:dyDescent="0.35">
      <c r="A73" s="33">
        <f>A72+7</f>
        <v>44125</v>
      </c>
      <c r="B73" s="31">
        <v>200</v>
      </c>
      <c r="C73" s="31">
        <f>SUM($B$4:B73)</f>
        <v>36066.959999999999</v>
      </c>
      <c r="D73" s="31">
        <f>C73+0.74-100+83.04</f>
        <v>36050.74</v>
      </c>
      <c r="O73" s="33">
        <v>44762</v>
      </c>
      <c r="P73" s="31">
        <v>150</v>
      </c>
      <c r="Q73" s="31">
        <f>SUM($P$4:P73)-100</f>
        <v>24500</v>
      </c>
    </row>
    <row r="74" spans="1:17" x14ac:dyDescent="0.35">
      <c r="A74" s="33">
        <f t="shared" si="3"/>
        <v>44132</v>
      </c>
      <c r="B74" s="31">
        <v>200</v>
      </c>
      <c r="C74" s="31">
        <f>SUM($B$4:B74)</f>
        <v>36266.959999999999</v>
      </c>
      <c r="D74" s="31">
        <f>C74+0.74-100+83.04</f>
        <v>36250.74</v>
      </c>
      <c r="O74" s="33">
        <v>44769</v>
      </c>
      <c r="P74" s="31">
        <v>150</v>
      </c>
      <c r="Q74" s="31">
        <f>SUM($P$4:P74)-100</f>
        <v>24650</v>
      </c>
    </row>
    <row r="75" spans="1:17" x14ac:dyDescent="0.35">
      <c r="A75" s="33">
        <f t="shared" si="3"/>
        <v>44139</v>
      </c>
      <c r="B75" s="31">
        <v>200</v>
      </c>
      <c r="C75" s="31">
        <f>SUM($B$4:B75)</f>
        <v>36466.959999999999</v>
      </c>
      <c r="D75" s="31">
        <f t="shared" ref="D75:D117" si="4">C75+0.74-100+83.04</f>
        <v>36450.74</v>
      </c>
      <c r="O75" s="33">
        <v>44776</v>
      </c>
      <c r="P75" s="31">
        <v>150</v>
      </c>
      <c r="Q75" s="31">
        <f>SUM($P$4:P75)-100</f>
        <v>24800</v>
      </c>
    </row>
    <row r="76" spans="1:17" x14ac:dyDescent="0.35">
      <c r="A76" s="33">
        <f t="shared" si="3"/>
        <v>44146</v>
      </c>
      <c r="B76" s="31">
        <v>200</v>
      </c>
      <c r="C76" s="31">
        <f>SUM($B$4:B76)</f>
        <v>36666.959999999999</v>
      </c>
      <c r="D76" s="31">
        <f t="shared" si="4"/>
        <v>36650.74</v>
      </c>
      <c r="O76" s="33">
        <v>44783</v>
      </c>
      <c r="P76" s="31">
        <v>150</v>
      </c>
      <c r="Q76" s="31">
        <f>SUM($P$4:P76)-100</f>
        <v>24950</v>
      </c>
    </row>
    <row r="77" spans="1:17" x14ac:dyDescent="0.35">
      <c r="A77" s="33">
        <f t="shared" si="3"/>
        <v>44153</v>
      </c>
      <c r="B77" s="31">
        <v>200</v>
      </c>
      <c r="C77" s="31">
        <f>SUM($B$4:B77)</f>
        <v>36866.959999999999</v>
      </c>
      <c r="D77" s="31">
        <f t="shared" si="4"/>
        <v>36850.74</v>
      </c>
      <c r="O77" s="33">
        <v>44790</v>
      </c>
      <c r="P77" s="31">
        <v>150</v>
      </c>
      <c r="Q77" s="31">
        <f>SUM($P$4:P77)-100</f>
        <v>25100</v>
      </c>
    </row>
    <row r="78" spans="1:17" x14ac:dyDescent="0.35">
      <c r="A78" s="33">
        <f t="shared" si="3"/>
        <v>44160</v>
      </c>
      <c r="B78" s="31">
        <v>200</v>
      </c>
      <c r="C78" s="31">
        <f>SUM($B$4:B78)</f>
        <v>37066.959999999999</v>
      </c>
      <c r="D78" s="31">
        <f t="shared" si="4"/>
        <v>37050.74</v>
      </c>
      <c r="O78" s="33">
        <v>44797</v>
      </c>
      <c r="P78" s="31">
        <v>150</v>
      </c>
      <c r="Q78" s="31">
        <f>SUM($P$4:P78)-100</f>
        <v>25250</v>
      </c>
    </row>
    <row r="79" spans="1:17" x14ac:dyDescent="0.35">
      <c r="A79" s="33">
        <f t="shared" si="3"/>
        <v>44167</v>
      </c>
      <c r="B79" s="31">
        <v>200</v>
      </c>
      <c r="C79" s="31">
        <f>SUM($B$4:B79)</f>
        <v>37266.959999999999</v>
      </c>
      <c r="D79" s="31">
        <f t="shared" si="4"/>
        <v>37250.74</v>
      </c>
      <c r="O79" s="33">
        <v>44804</v>
      </c>
      <c r="P79" s="31">
        <v>150</v>
      </c>
      <c r="Q79" s="31">
        <f>SUM($P$4:P79)-100</f>
        <v>25400</v>
      </c>
    </row>
    <row r="80" spans="1:17" x14ac:dyDescent="0.35">
      <c r="A80" s="33">
        <f>A79+7</f>
        <v>44174</v>
      </c>
      <c r="B80" s="31">
        <v>200</v>
      </c>
      <c r="C80" s="31">
        <f>SUM($B$4:B80)</f>
        <v>37466.959999999999</v>
      </c>
      <c r="D80" s="31">
        <f t="shared" si="4"/>
        <v>37450.74</v>
      </c>
      <c r="O80" s="33">
        <v>44811</v>
      </c>
      <c r="P80" s="31">
        <v>150</v>
      </c>
      <c r="Q80" s="31">
        <f>SUM($P$4:P80)-100</f>
        <v>25550</v>
      </c>
    </row>
    <row r="81" spans="1:17" x14ac:dyDescent="0.35">
      <c r="A81" s="33">
        <f t="shared" si="3"/>
        <v>44181</v>
      </c>
      <c r="B81" s="31">
        <v>200</v>
      </c>
      <c r="C81" s="31">
        <f>SUM($B$4:B81)</f>
        <v>37666.959999999999</v>
      </c>
      <c r="D81" s="31">
        <f t="shared" si="4"/>
        <v>37650.74</v>
      </c>
      <c r="O81" s="33">
        <v>44818</v>
      </c>
      <c r="P81" s="31">
        <v>150</v>
      </c>
      <c r="Q81" s="31">
        <f>SUM($P$4:P81)-100</f>
        <v>25700</v>
      </c>
    </row>
    <row r="82" spans="1:17" x14ac:dyDescent="0.35">
      <c r="A82" s="33">
        <f t="shared" si="3"/>
        <v>44188</v>
      </c>
      <c r="B82" s="31">
        <v>200</v>
      </c>
      <c r="C82" s="31">
        <f>SUM($B$4:B82)</f>
        <v>37866.959999999999</v>
      </c>
      <c r="D82" s="31">
        <f t="shared" si="4"/>
        <v>37850.74</v>
      </c>
      <c r="O82" s="33">
        <v>44825</v>
      </c>
      <c r="P82" s="31">
        <v>150</v>
      </c>
      <c r="Q82" s="31">
        <f>SUM($P$4:P82)-100</f>
        <v>25850</v>
      </c>
    </row>
    <row r="83" spans="1:17" x14ac:dyDescent="0.35">
      <c r="A83" s="33">
        <f t="shared" si="3"/>
        <v>44195</v>
      </c>
      <c r="B83" s="31">
        <v>200</v>
      </c>
      <c r="C83" s="31">
        <f>SUM($B$4:B83)</f>
        <v>38066.959999999999</v>
      </c>
      <c r="D83" s="31">
        <f t="shared" si="4"/>
        <v>38050.74</v>
      </c>
      <c r="O83" s="33">
        <v>44832</v>
      </c>
      <c r="P83" s="31">
        <v>150</v>
      </c>
      <c r="Q83" s="31">
        <f>SUM($P$4:P83)-100</f>
        <v>26000</v>
      </c>
    </row>
    <row r="84" spans="1:17" x14ac:dyDescent="0.35">
      <c r="A84" s="33">
        <f t="shared" si="3"/>
        <v>44202</v>
      </c>
      <c r="B84" s="31">
        <v>200</v>
      </c>
      <c r="C84" s="31">
        <f>SUM($B$4:B84)</f>
        <v>38266.959999999999</v>
      </c>
      <c r="D84" s="31">
        <f t="shared" si="4"/>
        <v>38250.74</v>
      </c>
      <c r="O84" s="33">
        <v>44839</v>
      </c>
      <c r="P84" s="31">
        <v>150</v>
      </c>
      <c r="Q84" s="31">
        <f>SUM($P$4:P84)-100</f>
        <v>26150</v>
      </c>
    </row>
    <row r="85" spans="1:17" x14ac:dyDescent="0.35">
      <c r="A85" s="33">
        <f t="shared" si="3"/>
        <v>44209</v>
      </c>
      <c r="B85" s="31">
        <v>200</v>
      </c>
      <c r="C85" s="31">
        <f>SUM($B$4:B85)</f>
        <v>38466.959999999999</v>
      </c>
      <c r="D85" s="31">
        <f t="shared" si="4"/>
        <v>38450.74</v>
      </c>
      <c r="O85" s="33">
        <v>44846</v>
      </c>
      <c r="P85" s="31">
        <v>150</v>
      </c>
      <c r="Q85" s="31">
        <f>SUM($P$4:P85)-100</f>
        <v>26300</v>
      </c>
    </row>
    <row r="86" spans="1:17" x14ac:dyDescent="0.35">
      <c r="A86" s="33">
        <f t="shared" si="3"/>
        <v>44216</v>
      </c>
      <c r="B86" s="31">
        <v>200</v>
      </c>
      <c r="C86" s="31">
        <f>SUM($B$4:B86)</f>
        <v>38666.959999999999</v>
      </c>
      <c r="D86" s="31">
        <f t="shared" si="4"/>
        <v>38650.74</v>
      </c>
      <c r="O86" s="33">
        <v>44853</v>
      </c>
      <c r="P86" s="31">
        <v>150</v>
      </c>
      <c r="Q86" s="31">
        <f>SUM($P$4:P86)-100</f>
        <v>26450</v>
      </c>
    </row>
    <row r="87" spans="1:17" x14ac:dyDescent="0.35">
      <c r="A87" s="33">
        <f t="shared" si="3"/>
        <v>44223</v>
      </c>
      <c r="B87" s="31">
        <v>200</v>
      </c>
      <c r="C87" s="31">
        <f>SUM($B$4:B87)</f>
        <v>38866.959999999999</v>
      </c>
      <c r="D87" s="31">
        <f t="shared" si="4"/>
        <v>38850.74</v>
      </c>
      <c r="O87" s="33">
        <v>44860</v>
      </c>
      <c r="P87" s="31">
        <v>150</v>
      </c>
      <c r="Q87" s="31">
        <f>SUM($P$4:P87)-100</f>
        <v>26600</v>
      </c>
    </row>
    <row r="88" spans="1:17" x14ac:dyDescent="0.35">
      <c r="A88" s="33">
        <f t="shared" si="3"/>
        <v>44230</v>
      </c>
      <c r="B88" s="31">
        <v>200</v>
      </c>
      <c r="C88" s="31">
        <f>SUM($B$4:B88)</f>
        <v>39066.959999999999</v>
      </c>
      <c r="D88" s="31">
        <f t="shared" si="4"/>
        <v>39050.74</v>
      </c>
      <c r="O88" s="33">
        <v>44867</v>
      </c>
      <c r="P88" s="31">
        <v>150</v>
      </c>
      <c r="Q88" s="31">
        <f>SUM($P$4:P88)-100</f>
        <v>26750</v>
      </c>
    </row>
    <row r="89" spans="1:17" x14ac:dyDescent="0.35">
      <c r="A89" s="33">
        <f t="shared" si="3"/>
        <v>44237</v>
      </c>
      <c r="B89" s="31">
        <v>200</v>
      </c>
      <c r="C89" s="31">
        <f>SUM($B$4:B89)</f>
        <v>39266.959999999999</v>
      </c>
      <c r="D89" s="31">
        <f t="shared" si="4"/>
        <v>39250.74</v>
      </c>
      <c r="O89" s="33">
        <v>44874</v>
      </c>
      <c r="P89" s="31">
        <v>150</v>
      </c>
      <c r="Q89" s="31">
        <f>SUM($P$4:P89)-100</f>
        <v>26900</v>
      </c>
    </row>
    <row r="90" spans="1:17" x14ac:dyDescent="0.35">
      <c r="A90" s="33">
        <f t="shared" si="3"/>
        <v>44244</v>
      </c>
      <c r="B90" s="31">
        <v>200</v>
      </c>
      <c r="C90" s="31">
        <f>SUM($B$4:B90)</f>
        <v>39466.959999999999</v>
      </c>
      <c r="D90" s="31">
        <f t="shared" si="4"/>
        <v>39450.74</v>
      </c>
      <c r="O90" s="33">
        <v>44881</v>
      </c>
      <c r="P90" s="31">
        <v>150</v>
      </c>
      <c r="Q90" s="31">
        <f>SUM($P$4:P90)-100</f>
        <v>27050</v>
      </c>
    </row>
    <row r="91" spans="1:17" x14ac:dyDescent="0.35">
      <c r="A91" s="33">
        <f t="shared" si="3"/>
        <v>44251</v>
      </c>
      <c r="B91" s="31">
        <v>200</v>
      </c>
      <c r="C91" s="31">
        <f>SUM($B$4:B91)</f>
        <v>39666.959999999999</v>
      </c>
      <c r="D91" s="31">
        <f t="shared" si="4"/>
        <v>39650.74</v>
      </c>
      <c r="O91" s="33">
        <v>44888</v>
      </c>
      <c r="P91" s="31">
        <v>150</v>
      </c>
      <c r="Q91" s="31">
        <f>SUM($P$4:P91)-100</f>
        <v>27200</v>
      </c>
    </row>
    <row r="92" spans="1:17" x14ac:dyDescent="0.35">
      <c r="A92" s="33">
        <f t="shared" si="3"/>
        <v>44258</v>
      </c>
      <c r="B92" s="31">
        <v>200</v>
      </c>
      <c r="C92" s="31">
        <f>SUM($B$4:B92)</f>
        <v>39866.959999999999</v>
      </c>
      <c r="D92" s="31">
        <f t="shared" si="4"/>
        <v>39850.74</v>
      </c>
      <c r="O92" s="33">
        <v>44895</v>
      </c>
      <c r="P92" s="31">
        <v>150</v>
      </c>
      <c r="Q92" s="31">
        <f>SUM($P$4:P92)-100</f>
        <v>27350</v>
      </c>
    </row>
    <row r="93" spans="1:17" x14ac:dyDescent="0.35">
      <c r="A93" s="33">
        <f t="shared" si="3"/>
        <v>44265</v>
      </c>
      <c r="B93" s="31">
        <v>200</v>
      </c>
      <c r="C93" s="31">
        <f>SUM($B$4:B93)</f>
        <v>40066.959999999999</v>
      </c>
      <c r="D93" s="31">
        <f t="shared" si="4"/>
        <v>40050.74</v>
      </c>
      <c r="O93" s="33">
        <v>44902</v>
      </c>
      <c r="P93" s="31">
        <v>150</v>
      </c>
      <c r="Q93" s="31">
        <f>SUM($P$4:P93)-100</f>
        <v>27500</v>
      </c>
    </row>
    <row r="94" spans="1:17" x14ac:dyDescent="0.35">
      <c r="A94" s="33">
        <f t="shared" si="3"/>
        <v>44272</v>
      </c>
      <c r="B94" s="31">
        <v>200</v>
      </c>
      <c r="C94" s="31">
        <f>SUM($B$4:B94)</f>
        <v>40266.959999999999</v>
      </c>
      <c r="D94" s="31">
        <f t="shared" si="4"/>
        <v>40250.74</v>
      </c>
      <c r="O94" s="33">
        <v>44909</v>
      </c>
      <c r="P94" s="31">
        <v>150</v>
      </c>
      <c r="Q94" s="31">
        <f>SUM($P$4:P94)-100</f>
        <v>27650</v>
      </c>
    </row>
    <row r="95" spans="1:17" x14ac:dyDescent="0.35">
      <c r="A95" s="33">
        <f t="shared" si="3"/>
        <v>44279</v>
      </c>
      <c r="B95" s="31">
        <v>200</v>
      </c>
      <c r="C95" s="31">
        <f>SUM($B$4:B95)</f>
        <v>40466.959999999999</v>
      </c>
      <c r="D95" s="31">
        <f t="shared" si="4"/>
        <v>40450.74</v>
      </c>
      <c r="O95" s="33">
        <v>44916</v>
      </c>
      <c r="P95" s="31">
        <v>150</v>
      </c>
      <c r="Q95" s="31">
        <f>SUM($P$4:P95)-100</f>
        <v>27800</v>
      </c>
    </row>
    <row r="96" spans="1:17" x14ac:dyDescent="0.35">
      <c r="A96" s="33">
        <f t="shared" si="3"/>
        <v>44286</v>
      </c>
      <c r="B96" s="31">
        <v>200</v>
      </c>
      <c r="C96" s="31">
        <f>SUM($B$4:B96)</f>
        <v>40666.959999999999</v>
      </c>
      <c r="D96" s="31">
        <f t="shared" si="4"/>
        <v>40650.74</v>
      </c>
      <c r="O96" s="33">
        <v>44923</v>
      </c>
      <c r="P96" s="31">
        <v>150</v>
      </c>
      <c r="Q96" s="31">
        <f>SUM($P$4:P96)-100</f>
        <v>27950</v>
      </c>
    </row>
    <row r="97" spans="1:17" x14ac:dyDescent="0.35">
      <c r="A97" s="33">
        <f t="shared" si="3"/>
        <v>44293</v>
      </c>
      <c r="B97" s="31">
        <v>200</v>
      </c>
      <c r="C97" s="31">
        <f>SUM($B$4:B97)</f>
        <v>40866.959999999999</v>
      </c>
      <c r="D97" s="31">
        <f t="shared" si="4"/>
        <v>40850.74</v>
      </c>
      <c r="O97" s="33">
        <v>44930</v>
      </c>
      <c r="P97" s="31">
        <v>150</v>
      </c>
      <c r="Q97" s="31">
        <f>SUM($P$4:P97)-100</f>
        <v>28100</v>
      </c>
    </row>
    <row r="98" spans="1:17" x14ac:dyDescent="0.35">
      <c r="A98" s="33">
        <f t="shared" si="3"/>
        <v>44300</v>
      </c>
      <c r="B98" s="31">
        <v>200</v>
      </c>
      <c r="C98" s="31">
        <f>SUM($B$4:B98)</f>
        <v>41066.959999999999</v>
      </c>
      <c r="D98" s="31">
        <f t="shared" si="4"/>
        <v>41050.74</v>
      </c>
      <c r="O98" s="33">
        <v>44937</v>
      </c>
      <c r="P98" s="31"/>
      <c r="Q98" s="31"/>
    </row>
    <row r="99" spans="1:17" x14ac:dyDescent="0.35">
      <c r="A99" s="33">
        <f t="shared" si="3"/>
        <v>44307</v>
      </c>
      <c r="B99" s="31">
        <v>200</v>
      </c>
      <c r="C99" s="31">
        <f>SUM($B$4:B99)</f>
        <v>41266.959999999999</v>
      </c>
      <c r="D99" s="31">
        <f t="shared" si="4"/>
        <v>41250.74</v>
      </c>
      <c r="O99" s="33">
        <v>44944</v>
      </c>
      <c r="P99" s="31"/>
      <c r="Q99" s="31"/>
    </row>
    <row r="100" spans="1:17" x14ac:dyDescent="0.35">
      <c r="A100" s="33">
        <f t="shared" si="3"/>
        <v>44314</v>
      </c>
      <c r="B100" s="31">
        <v>200</v>
      </c>
      <c r="C100" s="31">
        <f>SUM($B$4:B100)</f>
        <v>41466.959999999999</v>
      </c>
      <c r="D100" s="31">
        <f t="shared" si="4"/>
        <v>41450.74</v>
      </c>
      <c r="O100" s="33">
        <v>44951</v>
      </c>
      <c r="P100" s="31"/>
      <c r="Q100" s="31"/>
    </row>
    <row r="101" spans="1:17" x14ac:dyDescent="0.35">
      <c r="A101" s="33">
        <f t="shared" ref="A101:A115" si="5">A100+7</f>
        <v>44321</v>
      </c>
      <c r="B101" s="31">
        <v>200</v>
      </c>
      <c r="C101" s="31">
        <f>SUM($B$4:B101)</f>
        <v>41666.959999999999</v>
      </c>
      <c r="D101" s="31">
        <f t="shared" si="4"/>
        <v>41650.74</v>
      </c>
      <c r="O101" s="33">
        <v>44958</v>
      </c>
      <c r="P101" s="31"/>
      <c r="Q101" s="31"/>
    </row>
    <row r="102" spans="1:17" x14ac:dyDescent="0.35">
      <c r="A102" s="33">
        <f t="shared" si="5"/>
        <v>44328</v>
      </c>
      <c r="B102" s="31">
        <v>200</v>
      </c>
      <c r="C102" s="31">
        <f>SUM($B$4:B102)</f>
        <v>41866.959999999999</v>
      </c>
      <c r="D102" s="31">
        <f t="shared" si="4"/>
        <v>41850.74</v>
      </c>
    </row>
    <row r="103" spans="1:17" x14ac:dyDescent="0.35">
      <c r="A103" s="33">
        <f t="shared" si="5"/>
        <v>44335</v>
      </c>
      <c r="B103" s="31">
        <v>200</v>
      </c>
      <c r="C103" s="31">
        <f>SUM($B$4:B103)</f>
        <v>42066.96</v>
      </c>
      <c r="D103" s="31">
        <f t="shared" si="4"/>
        <v>42050.74</v>
      </c>
    </row>
    <row r="104" spans="1:17" x14ac:dyDescent="0.35">
      <c r="A104" s="33">
        <f t="shared" si="5"/>
        <v>44342</v>
      </c>
      <c r="B104" s="31">
        <v>200</v>
      </c>
      <c r="C104" s="31">
        <f>SUM($B$4:B104)</f>
        <v>42266.96</v>
      </c>
      <c r="D104" s="31">
        <f t="shared" si="4"/>
        <v>42250.74</v>
      </c>
    </row>
    <row r="105" spans="1:17" x14ac:dyDescent="0.35">
      <c r="A105" s="33">
        <f t="shared" si="5"/>
        <v>44349</v>
      </c>
      <c r="B105" s="31">
        <v>200</v>
      </c>
      <c r="C105" s="31">
        <f>SUM($B$4:B105)</f>
        <v>42466.96</v>
      </c>
      <c r="D105" s="31">
        <f t="shared" si="4"/>
        <v>42450.74</v>
      </c>
    </row>
    <row r="106" spans="1:17" x14ac:dyDescent="0.35">
      <c r="A106" s="33">
        <f t="shared" si="5"/>
        <v>44356</v>
      </c>
      <c r="B106" s="31">
        <v>200</v>
      </c>
      <c r="C106" s="31">
        <f>SUM($B$4:B106)</f>
        <v>42666.96</v>
      </c>
      <c r="D106" s="31">
        <f t="shared" si="4"/>
        <v>42650.74</v>
      </c>
    </row>
    <row r="107" spans="1:17" x14ac:dyDescent="0.35">
      <c r="A107" s="33">
        <f t="shared" si="5"/>
        <v>44363</v>
      </c>
      <c r="B107" s="31">
        <v>200</v>
      </c>
      <c r="C107" s="31">
        <f>SUM($B$4:B107)</f>
        <v>42866.96</v>
      </c>
      <c r="D107" s="31">
        <f t="shared" si="4"/>
        <v>42850.74</v>
      </c>
    </row>
    <row r="108" spans="1:17" x14ac:dyDescent="0.35">
      <c r="A108" s="33">
        <f t="shared" si="5"/>
        <v>44370</v>
      </c>
      <c r="B108" s="31">
        <v>200</v>
      </c>
      <c r="C108" s="31">
        <f>SUM($B$4:B108)</f>
        <v>43066.96</v>
      </c>
      <c r="D108" s="31">
        <f t="shared" si="4"/>
        <v>43050.74</v>
      </c>
    </row>
    <row r="109" spans="1:17" x14ac:dyDescent="0.35">
      <c r="A109" s="33">
        <f t="shared" si="5"/>
        <v>44377</v>
      </c>
      <c r="B109" s="31">
        <v>200</v>
      </c>
      <c r="C109" s="31">
        <f>SUM($B$4:B109)</f>
        <v>43266.96</v>
      </c>
      <c r="D109" s="31">
        <f t="shared" si="4"/>
        <v>43250.74</v>
      </c>
    </row>
    <row r="110" spans="1:17" x14ac:dyDescent="0.35">
      <c r="A110" s="33">
        <f t="shared" si="5"/>
        <v>44384</v>
      </c>
      <c r="B110" s="31">
        <v>200</v>
      </c>
      <c r="C110" s="31">
        <f>SUM($B$4:B110)</f>
        <v>43466.96</v>
      </c>
      <c r="D110" s="31">
        <f t="shared" si="4"/>
        <v>43450.74</v>
      </c>
    </row>
    <row r="111" spans="1:17" x14ac:dyDescent="0.35">
      <c r="A111" s="33">
        <f t="shared" si="5"/>
        <v>44391</v>
      </c>
      <c r="B111" s="31">
        <v>200</v>
      </c>
      <c r="C111" s="31">
        <f>SUM($B$4:B111)</f>
        <v>43666.96</v>
      </c>
      <c r="D111" s="31">
        <f t="shared" si="4"/>
        <v>43650.74</v>
      </c>
    </row>
    <row r="112" spans="1:17" x14ac:dyDescent="0.35">
      <c r="A112" s="33">
        <f t="shared" si="5"/>
        <v>44398</v>
      </c>
      <c r="B112" s="31">
        <v>200</v>
      </c>
      <c r="C112" s="31">
        <f>SUM($B$4:B112)</f>
        <v>43866.96</v>
      </c>
      <c r="D112" s="31">
        <f t="shared" si="4"/>
        <v>43850.74</v>
      </c>
    </row>
    <row r="113" spans="1:4" x14ac:dyDescent="0.35">
      <c r="A113" s="33">
        <f t="shared" si="5"/>
        <v>44405</v>
      </c>
      <c r="B113" s="31">
        <v>200</v>
      </c>
      <c r="C113" s="31">
        <f>SUM($B$4:B113)</f>
        <v>44066.96</v>
      </c>
      <c r="D113" s="31">
        <f t="shared" si="4"/>
        <v>44050.74</v>
      </c>
    </row>
    <row r="114" spans="1:4" x14ac:dyDescent="0.35">
      <c r="A114" s="33">
        <f t="shared" si="5"/>
        <v>44412</v>
      </c>
      <c r="B114" s="31">
        <v>200</v>
      </c>
      <c r="C114" s="31">
        <f>SUM($B$4:B114)</f>
        <v>44266.96</v>
      </c>
      <c r="D114" s="31">
        <f t="shared" si="4"/>
        <v>44250.74</v>
      </c>
    </row>
    <row r="115" spans="1:4" x14ac:dyDescent="0.35">
      <c r="A115" s="33">
        <f t="shared" si="5"/>
        <v>44419</v>
      </c>
      <c r="B115" s="31">
        <v>200</v>
      </c>
      <c r="C115" s="31">
        <f>SUM($B$4:B115)</f>
        <v>44466.96</v>
      </c>
      <c r="D115" s="31">
        <f t="shared" si="4"/>
        <v>44450.74</v>
      </c>
    </row>
    <row r="116" spans="1:4" x14ac:dyDescent="0.35">
      <c r="A116" s="33">
        <v>44593</v>
      </c>
      <c r="B116" s="31">
        <v>250</v>
      </c>
      <c r="C116" s="31">
        <f>SUM($B$4:B116)</f>
        <v>44716.959999999999</v>
      </c>
      <c r="D116" s="31">
        <f t="shared" si="4"/>
        <v>44700.74</v>
      </c>
    </row>
    <row r="117" spans="1:4" x14ac:dyDescent="0.35">
      <c r="A117" s="33">
        <v>44607</v>
      </c>
      <c r="B117" s="31">
        <v>250</v>
      </c>
      <c r="C117" s="31">
        <f>SUM($B$4:B117)</f>
        <v>44966.96</v>
      </c>
      <c r="D117" s="31">
        <f t="shared" si="4"/>
        <v>44950.74</v>
      </c>
    </row>
    <row r="118" spans="1:4" x14ac:dyDescent="0.35">
      <c r="A118" s="33">
        <v>44621</v>
      </c>
      <c r="B118" s="31">
        <v>250</v>
      </c>
      <c r="C118" s="31">
        <f>SUM($B$4:B118)</f>
        <v>45216.959999999999</v>
      </c>
      <c r="D118" s="31">
        <f>C118+0.74-100+83.04</f>
        <v>45200.74</v>
      </c>
    </row>
    <row r="119" spans="1:4" x14ac:dyDescent="0.35">
      <c r="A119" s="33">
        <v>44635</v>
      </c>
      <c r="B119" s="31">
        <v>250</v>
      </c>
      <c r="C119" s="31">
        <f>SUM($B$4:B119)</f>
        <v>45466.96</v>
      </c>
      <c r="D119" s="31">
        <f>C119+0.74-100+83.04</f>
        <v>45450.74</v>
      </c>
    </row>
    <row r="120" spans="1:4" x14ac:dyDescent="0.35">
      <c r="A120" s="33">
        <v>44652</v>
      </c>
      <c r="B120" s="31">
        <v>250</v>
      </c>
      <c r="C120" s="31">
        <f>SUM($B$4:B120)</f>
        <v>45716.959999999999</v>
      </c>
      <c r="D120" s="31">
        <f>C120+0.74-100+83.04</f>
        <v>45700.74</v>
      </c>
    </row>
    <row r="121" spans="1:4" x14ac:dyDescent="0.35">
      <c r="A121" s="33">
        <v>44666</v>
      </c>
      <c r="B121" s="31">
        <v>250</v>
      </c>
      <c r="C121" s="31">
        <f>SUM($B$4:B121)</f>
        <v>45966.96</v>
      </c>
      <c r="D121" s="31">
        <f>C121+0.74-100+83.04</f>
        <v>45950.74</v>
      </c>
    </row>
    <row r="122" spans="1:4" x14ac:dyDescent="0.35">
      <c r="A122" s="33">
        <v>44682</v>
      </c>
      <c r="B122" s="31">
        <v>250</v>
      </c>
      <c r="C122" s="31">
        <f>SUM($B$4:B122)</f>
        <v>46216.959999999999</v>
      </c>
      <c r="D122" s="31">
        <f>C122+0.74-100+83.04</f>
        <v>46200.74</v>
      </c>
    </row>
    <row r="123" spans="1:4" x14ac:dyDescent="0.35">
      <c r="A123" s="33">
        <v>44696</v>
      </c>
      <c r="B123" s="31">
        <v>250</v>
      </c>
      <c r="C123" s="31">
        <f>SUM($B$4:B123)</f>
        <v>46466.96</v>
      </c>
      <c r="D123" s="31">
        <f t="shared" ref="D123:D125" si="6">C123+0.74-100+83.04</f>
        <v>46450.74</v>
      </c>
    </row>
    <row r="124" spans="1:4" x14ac:dyDescent="0.35">
      <c r="A124" s="33">
        <v>44713</v>
      </c>
      <c r="B124" s="31">
        <v>250</v>
      </c>
      <c r="C124" s="31">
        <f>SUM($B$4:B124)</f>
        <v>46716.959999999999</v>
      </c>
      <c r="D124" s="31">
        <f t="shared" si="6"/>
        <v>46700.74</v>
      </c>
    </row>
    <row r="125" spans="1:4" x14ac:dyDescent="0.35">
      <c r="A125" s="33">
        <v>44727</v>
      </c>
      <c r="B125" s="31">
        <v>250</v>
      </c>
      <c r="C125" s="31">
        <f>SUM($B$4:B125)</f>
        <v>46966.96</v>
      </c>
      <c r="D125" s="31">
        <f t="shared" si="6"/>
        <v>46950.74</v>
      </c>
    </row>
    <row r="126" spans="1:4" x14ac:dyDescent="0.35">
      <c r="A126" s="33">
        <v>44743</v>
      </c>
      <c r="B126" s="31">
        <v>250</v>
      </c>
      <c r="C126" s="31">
        <f>SUM($B$4:B126)</f>
        <v>47216.959999999999</v>
      </c>
      <c r="D126" s="31">
        <f t="shared" ref="D126:D130" si="7">C126+0.74-100+83.04</f>
        <v>47200.74</v>
      </c>
    </row>
    <row r="127" spans="1:4" x14ac:dyDescent="0.35">
      <c r="A127" s="33">
        <v>44757</v>
      </c>
      <c r="B127" s="31">
        <v>250</v>
      </c>
      <c r="C127" s="31">
        <f>SUM($B$4:B127)</f>
        <v>47466.96</v>
      </c>
      <c r="D127" s="31">
        <f t="shared" si="7"/>
        <v>47450.74</v>
      </c>
    </row>
    <row r="128" spans="1:4" x14ac:dyDescent="0.35">
      <c r="A128" s="33">
        <v>44774</v>
      </c>
      <c r="B128" s="31">
        <v>250</v>
      </c>
      <c r="C128" s="31">
        <f>SUM($B$4:B128)</f>
        <v>47716.959999999999</v>
      </c>
      <c r="D128" s="31">
        <f t="shared" si="7"/>
        <v>47700.74</v>
      </c>
    </row>
    <row r="129" spans="1:4" x14ac:dyDescent="0.35">
      <c r="A129" s="33">
        <v>44788</v>
      </c>
      <c r="B129" s="31">
        <v>250</v>
      </c>
      <c r="C129" s="31">
        <f>SUM($B$4:B129)</f>
        <v>47966.96</v>
      </c>
      <c r="D129" s="31">
        <f t="shared" si="7"/>
        <v>47950.74</v>
      </c>
    </row>
    <row r="130" spans="1:4" x14ac:dyDescent="0.35">
      <c r="A130" s="33">
        <v>44805</v>
      </c>
      <c r="B130" s="31">
        <v>250</v>
      </c>
      <c r="C130" s="31">
        <f>SUM($B$4:B130)</f>
        <v>48216.959999999999</v>
      </c>
      <c r="D130" s="31">
        <f t="shared" si="7"/>
        <v>48200.74</v>
      </c>
    </row>
    <row r="131" spans="1:4" x14ac:dyDescent="0.35">
      <c r="A131" s="33">
        <v>44819</v>
      </c>
      <c r="B131" s="31">
        <v>250</v>
      </c>
      <c r="C131" s="31">
        <f>SUM($B$4:B131)</f>
        <v>48466.96</v>
      </c>
      <c r="D131" s="31">
        <f t="shared" ref="D131:D132" si="8">C131+0.74-100+83.04</f>
        <v>48450.74</v>
      </c>
    </row>
    <row r="132" spans="1:4" x14ac:dyDescent="0.35">
      <c r="A132" s="33">
        <v>44835</v>
      </c>
      <c r="B132" s="31">
        <v>250</v>
      </c>
      <c r="C132" s="31">
        <f>SUM($B$4:B132)</f>
        <v>48716.959999999999</v>
      </c>
      <c r="D132" s="31">
        <f t="shared" si="8"/>
        <v>48700.74</v>
      </c>
    </row>
    <row r="133" spans="1:4" x14ac:dyDescent="0.35">
      <c r="A133" s="33">
        <v>44851</v>
      </c>
      <c r="B133" s="31">
        <v>250</v>
      </c>
      <c r="C133" s="31">
        <f>SUM($B$4:B133)</f>
        <v>48966.96</v>
      </c>
      <c r="D133" s="31">
        <f t="shared" ref="D133:D138" si="9">C133+0.74-100+83.04</f>
        <v>48950.74</v>
      </c>
    </row>
    <row r="134" spans="1:4" x14ac:dyDescent="0.35">
      <c r="A134" s="33">
        <v>44866</v>
      </c>
      <c r="B134" s="31">
        <v>250</v>
      </c>
      <c r="C134" s="31">
        <f>SUM($B$4:B134)</f>
        <v>49216.959999999999</v>
      </c>
      <c r="D134" s="31">
        <f t="shared" si="9"/>
        <v>49200.74</v>
      </c>
    </row>
    <row r="135" spans="1:4" x14ac:dyDescent="0.35">
      <c r="A135" s="33">
        <v>44880</v>
      </c>
      <c r="B135" s="31">
        <v>250</v>
      </c>
      <c r="C135" s="31">
        <f>SUM($B$4:B135)</f>
        <v>49466.96</v>
      </c>
      <c r="D135" s="31">
        <f t="shared" si="9"/>
        <v>49450.74</v>
      </c>
    </row>
    <row r="136" spans="1:4" x14ac:dyDescent="0.35">
      <c r="A136" s="33">
        <v>44896</v>
      </c>
      <c r="B136" s="31">
        <v>250</v>
      </c>
      <c r="C136" s="31">
        <f>SUM($B$4:B136)</f>
        <v>49716.959999999999</v>
      </c>
      <c r="D136" s="31">
        <f t="shared" si="9"/>
        <v>49700.74</v>
      </c>
    </row>
    <row r="137" spans="1:4" x14ac:dyDescent="0.35">
      <c r="A137" s="33">
        <v>44910</v>
      </c>
      <c r="B137" s="31">
        <v>250</v>
      </c>
      <c r="C137" s="31">
        <f>SUM($B$4:B137)</f>
        <v>49966.96</v>
      </c>
      <c r="D137" s="31">
        <f t="shared" si="9"/>
        <v>49950.74</v>
      </c>
    </row>
    <row r="138" spans="1:4" x14ac:dyDescent="0.35">
      <c r="A138" s="33">
        <v>44929</v>
      </c>
      <c r="B138" s="31">
        <v>250</v>
      </c>
      <c r="C138" s="31">
        <f>SUM($B$4:B138)</f>
        <v>50216.959999999999</v>
      </c>
      <c r="D138" s="31">
        <f t="shared" si="9"/>
        <v>50200.74</v>
      </c>
    </row>
    <row r="139" spans="1:4" x14ac:dyDescent="0.35">
      <c r="A139" s="33"/>
      <c r="B139" s="31"/>
      <c r="C139" s="31"/>
      <c r="D139" s="31"/>
    </row>
    <row r="140" spans="1:4" x14ac:dyDescent="0.35">
      <c r="A140" s="33"/>
      <c r="B140" s="31"/>
      <c r="C140" s="31"/>
      <c r="D140" s="31"/>
    </row>
    <row r="141" spans="1:4" x14ac:dyDescent="0.35">
      <c r="A141" s="33"/>
      <c r="B141" s="31"/>
      <c r="C141" s="31"/>
      <c r="D141" s="31"/>
    </row>
    <row r="142" spans="1:4" x14ac:dyDescent="0.35">
      <c r="A142" s="33"/>
      <c r="B142" s="31"/>
      <c r="C142" s="31"/>
      <c r="D142" s="31"/>
    </row>
    <row r="143" spans="1:4" x14ac:dyDescent="0.35">
      <c r="A143" s="33"/>
      <c r="B143" s="31"/>
      <c r="C143" s="31"/>
      <c r="D143" s="31"/>
    </row>
    <row r="144" spans="1:4" x14ac:dyDescent="0.35">
      <c r="A144" s="33"/>
      <c r="B144" s="31"/>
      <c r="C144" s="31"/>
      <c r="D144" s="31"/>
    </row>
    <row r="145" spans="1:4" x14ac:dyDescent="0.35">
      <c r="A145" s="33"/>
      <c r="B145" s="31"/>
      <c r="C145" s="31"/>
      <c r="D145" s="31"/>
    </row>
    <row r="146" spans="1:4" x14ac:dyDescent="0.35">
      <c r="A146" s="33"/>
      <c r="B146" s="31"/>
      <c r="C146" s="31"/>
      <c r="D146" s="31"/>
    </row>
    <row r="147" spans="1:4" x14ac:dyDescent="0.35">
      <c r="A147" s="33"/>
      <c r="B147" s="31"/>
      <c r="C147" s="31"/>
      <c r="D147" s="31"/>
    </row>
  </sheetData>
  <mergeCells count="4">
    <mergeCell ref="A1:L1"/>
    <mergeCell ref="O1:Y1"/>
    <mergeCell ref="A2:D2"/>
    <mergeCell ref="O2:Q2"/>
  </mergeCells>
  <pageMargins left="0.7" right="0.7" top="0.75" bottom="0.75" header="0.3" footer="0.3"/>
  <pageSetup orientation="portrait" horizontalDpi="300" verticalDpi="300" r:id="rId1"/>
  <ignoredErrors>
    <ignoredError sqref="Q5:Q84 Q85:Q97" formulaRange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CC9E-9876-428D-BF66-37EA5AD968FB}">
  <dimension ref="A1:AC818"/>
  <sheetViews>
    <sheetView tabSelected="1" topLeftCell="G1" zoomScale="70" zoomScaleNormal="70" workbookViewId="0">
      <pane ySplit="3" topLeftCell="A755" activePane="bottomLeft" state="frozen"/>
      <selection pane="bottomLeft" activeCell="T786" sqref="T786"/>
    </sheetView>
  </sheetViews>
  <sheetFormatPr defaultColWidth="9" defaultRowHeight="14.5" x14ac:dyDescent="0.35"/>
  <cols>
    <col min="1" max="1" width="11.6328125" style="3" bestFit="1" customWidth="1"/>
    <col min="2" max="2" width="16.81640625" style="3" bestFit="1" customWidth="1"/>
    <col min="3" max="3" width="24" style="3" bestFit="1" customWidth="1"/>
    <col min="4" max="4" width="22.26953125" style="3" bestFit="1" customWidth="1"/>
    <col min="5" max="5" width="7.81640625" style="3" bestFit="1" customWidth="1"/>
    <col min="6" max="6" width="10.81640625" style="38" bestFit="1" customWidth="1"/>
    <col min="7" max="7" width="11" style="3" bestFit="1" customWidth="1"/>
    <col min="8" max="8" width="15.26953125" style="38" bestFit="1" customWidth="1"/>
    <col min="9" max="9" width="9" style="3"/>
    <col min="10" max="10" width="11.6328125" style="3" bestFit="1" customWidth="1"/>
    <col min="11" max="11" width="16.81640625" style="3" bestFit="1" customWidth="1"/>
    <col min="12" max="12" width="16.26953125" style="3" bestFit="1" customWidth="1"/>
    <col min="13" max="13" width="9.26953125" style="3" bestFit="1" customWidth="1"/>
    <col min="14" max="14" width="12.36328125" style="38" customWidth="1"/>
    <col min="15" max="15" width="11" style="3" bestFit="1" customWidth="1"/>
    <col min="16" max="16" width="15.26953125" style="38" bestFit="1" customWidth="1"/>
    <col min="17" max="17" width="9" style="3"/>
    <col min="18" max="18" width="11.6328125" style="3" bestFit="1" customWidth="1"/>
    <col min="19" max="19" width="16.81640625" style="3" bestFit="1" customWidth="1"/>
    <col min="20" max="20" width="22.26953125" style="3" bestFit="1" customWidth="1"/>
    <col min="21" max="21" width="12" style="3" bestFit="1" customWidth="1"/>
    <col min="22" max="22" width="11.6328125" style="38" bestFit="1" customWidth="1"/>
    <col min="23" max="23" width="11.81640625" style="3" bestFit="1" customWidth="1"/>
    <col min="24" max="24" width="16.6328125" style="38" bestFit="1" customWidth="1"/>
    <col min="25" max="25" width="11.36328125" style="3" customWidth="1"/>
    <col min="26" max="26" width="19.6328125" style="3" customWidth="1"/>
    <col min="27" max="27" width="9.6328125" style="3" bestFit="1" customWidth="1"/>
    <col min="28" max="28" width="13.81640625" style="3" bestFit="1" customWidth="1"/>
    <col min="29" max="29" width="16.08984375" style="3" bestFit="1" customWidth="1"/>
    <col min="30" max="16384" width="9" style="3"/>
  </cols>
  <sheetData>
    <row r="1" spans="1:29" ht="18.5" x14ac:dyDescent="0.35">
      <c r="B1" s="99" t="s">
        <v>41</v>
      </c>
      <c r="C1" s="99"/>
      <c r="D1" s="99"/>
      <c r="E1" s="99"/>
      <c r="F1" s="99"/>
      <c r="G1" s="99"/>
      <c r="K1" s="99" t="s">
        <v>42</v>
      </c>
      <c r="L1" s="99"/>
      <c r="M1" s="99"/>
      <c r="N1" s="99"/>
      <c r="O1" s="99"/>
      <c r="P1" s="99"/>
      <c r="S1" s="99" t="s">
        <v>22</v>
      </c>
      <c r="T1" s="99"/>
      <c r="U1" s="99"/>
      <c r="V1" s="99"/>
      <c r="W1" s="99"/>
      <c r="X1" s="99"/>
    </row>
    <row r="2" spans="1:29" s="36" customFormat="1" ht="16" thickBot="1" x14ac:dyDescent="0.4">
      <c r="B2" s="100" t="s">
        <v>44</v>
      </c>
      <c r="C2" s="100"/>
      <c r="D2" s="100"/>
      <c r="E2" s="100"/>
      <c r="F2" s="100"/>
      <c r="G2" s="100"/>
      <c r="H2" s="45"/>
      <c r="K2" s="100" t="s">
        <v>44</v>
      </c>
      <c r="L2" s="100"/>
      <c r="M2" s="100"/>
      <c r="N2" s="100"/>
      <c r="O2" s="100"/>
      <c r="P2" s="100"/>
      <c r="S2" s="100" t="s">
        <v>44</v>
      </c>
      <c r="T2" s="100"/>
      <c r="U2" s="100"/>
      <c r="V2" s="100"/>
      <c r="W2" s="100"/>
      <c r="X2" s="100"/>
    </row>
    <row r="3" spans="1:29" s="2" customFormat="1" ht="15" thickBot="1" x14ac:dyDescent="0.4">
      <c r="A3" s="35" t="s">
        <v>45</v>
      </c>
      <c r="B3" s="35" t="s">
        <v>47</v>
      </c>
      <c r="C3" s="35" t="s">
        <v>51</v>
      </c>
      <c r="D3" s="35" t="s">
        <v>52</v>
      </c>
      <c r="E3" s="35" t="s">
        <v>48</v>
      </c>
      <c r="F3" s="44" t="s">
        <v>49</v>
      </c>
      <c r="G3" s="35" t="s">
        <v>50</v>
      </c>
      <c r="H3" s="44" t="s">
        <v>53</v>
      </c>
      <c r="J3" s="35" t="s">
        <v>45</v>
      </c>
      <c r="K3" s="35" t="s">
        <v>47</v>
      </c>
      <c r="L3" s="35" t="s">
        <v>46</v>
      </c>
      <c r="M3" s="35" t="s">
        <v>48</v>
      </c>
      <c r="N3" s="44" t="s">
        <v>49</v>
      </c>
      <c r="O3" s="35" t="s">
        <v>50</v>
      </c>
      <c r="P3" s="44" t="s">
        <v>53</v>
      </c>
      <c r="R3" s="35" t="s">
        <v>45</v>
      </c>
      <c r="S3" s="35" t="s">
        <v>47</v>
      </c>
      <c r="T3" s="35" t="s">
        <v>52</v>
      </c>
      <c r="U3" s="35" t="s">
        <v>48</v>
      </c>
      <c r="V3" s="44" t="s">
        <v>49</v>
      </c>
      <c r="W3" s="35" t="s">
        <v>50</v>
      </c>
      <c r="X3" s="44" t="s">
        <v>53</v>
      </c>
      <c r="AA3" s="2" t="s">
        <v>56</v>
      </c>
      <c r="AB3" s="2" t="s">
        <v>57</v>
      </c>
      <c r="AC3" s="2" t="s">
        <v>58</v>
      </c>
    </row>
    <row r="4" spans="1:29" x14ac:dyDescent="0.35">
      <c r="A4" s="37">
        <v>43843</v>
      </c>
      <c r="B4" s="42">
        <v>29225.15</v>
      </c>
      <c r="C4" s="42">
        <v>29225.15</v>
      </c>
      <c r="D4" s="42">
        <v>28050.74</v>
      </c>
      <c r="E4" s="3">
        <f t="shared" ref="E4:E9" si="0">B4-D4</f>
        <v>1174.4099999999999</v>
      </c>
      <c r="F4" s="38">
        <f t="shared" ref="F4:F19" si="1">B4/D4-1</f>
        <v>4.1867344676111973E-2</v>
      </c>
      <c r="J4" s="37">
        <v>43843</v>
      </c>
      <c r="K4" s="43">
        <v>7800</v>
      </c>
      <c r="L4" s="58">
        <v>7800</v>
      </c>
      <c r="M4" s="43">
        <f t="shared" ref="M4:M20" si="2">K4-L4</f>
        <v>0</v>
      </c>
      <c r="N4" s="39"/>
      <c r="O4" s="40"/>
      <c r="P4" s="39"/>
      <c r="R4" s="37">
        <v>43843</v>
      </c>
      <c r="S4" s="3">
        <f>B4+K4</f>
        <v>37025.15</v>
      </c>
      <c r="T4" s="43">
        <f t="shared" ref="T4:U19" si="3">D4+L4</f>
        <v>35850.740000000005</v>
      </c>
      <c r="U4" s="3">
        <f t="shared" si="3"/>
        <v>1174.4099999999999</v>
      </c>
      <c r="V4" s="39"/>
      <c r="W4" s="40"/>
      <c r="X4" s="39"/>
      <c r="Z4" s="37" t="s">
        <v>81</v>
      </c>
      <c r="AA4" s="37">
        <v>43831</v>
      </c>
      <c r="AB4" s="53">
        <f>SUMIFS($W$4:$W$10521,$R$4:$R$10521,"&gt;="&amp;AA4,$R$4:$R$10521,"&lt;="&amp;EOMONTH(AA4,0))+$U$4</f>
        <v>1318.7999999999993</v>
      </c>
      <c r="AC4" s="52">
        <f>SUM($AB$4:AB4)</f>
        <v>1318.7999999999993</v>
      </c>
    </row>
    <row r="5" spans="1:29" x14ac:dyDescent="0.35">
      <c r="A5" s="37">
        <v>43844</v>
      </c>
      <c r="B5" s="42">
        <v>29111.35</v>
      </c>
      <c r="C5" s="42">
        <v>29225.15</v>
      </c>
      <c r="D5" s="42">
        <v>28050.74</v>
      </c>
      <c r="E5" s="3">
        <f t="shared" si="0"/>
        <v>1060.6099999999969</v>
      </c>
      <c r="F5" s="38">
        <f t="shared" si="1"/>
        <v>3.7810410705742425E-2</v>
      </c>
      <c r="G5" s="3">
        <f>B5-B4</f>
        <v>-113.80000000000291</v>
      </c>
      <c r="H5" s="38">
        <f>B5/B4-1</f>
        <v>-3.8939064470158158E-3</v>
      </c>
      <c r="J5" s="37">
        <v>43844</v>
      </c>
      <c r="K5" s="43">
        <v>7769.63</v>
      </c>
      <c r="L5" s="58">
        <v>7800</v>
      </c>
      <c r="M5" s="43">
        <f t="shared" si="2"/>
        <v>-30.369999999999891</v>
      </c>
      <c r="N5" s="38">
        <f t="shared" ref="N5:N20" si="4">K5/L5-1</f>
        <v>-3.8935897435897759E-3</v>
      </c>
      <c r="O5" s="3">
        <f>K5-K4</f>
        <v>-30.369999999999891</v>
      </c>
      <c r="P5" s="38">
        <f>K5/K4-1</f>
        <v>-3.8935897435897759E-3</v>
      </c>
      <c r="R5" s="37">
        <v>43844</v>
      </c>
      <c r="S5" s="3">
        <f>B5+K5</f>
        <v>36880.979999999996</v>
      </c>
      <c r="T5" s="43">
        <f t="shared" si="3"/>
        <v>35850.740000000005</v>
      </c>
      <c r="U5" s="3">
        <f t="shared" si="3"/>
        <v>1030.2399999999971</v>
      </c>
      <c r="V5" s="38">
        <f t="shared" ref="V5:V19" si="5">S5/T5-1</f>
        <v>2.8736924258745855E-2</v>
      </c>
      <c r="W5" s="3">
        <f t="shared" ref="W5:W19" si="6">S5-S4</f>
        <v>-144.17000000000553</v>
      </c>
      <c r="X5" s="38">
        <f>S5/S4-1</f>
        <v>-3.8938397278608372E-3</v>
      </c>
      <c r="AA5" s="37">
        <v>43862</v>
      </c>
      <c r="AB5" s="53">
        <f>SUMIFS($W$4:$W$10771,$R$4:$R$10771,"&gt;="&amp;AA5,$R$4:$R$10771,"&lt;="&amp;EOMONTH(AA5,0))</f>
        <v>-1815.3799999999974</v>
      </c>
      <c r="AC5" s="52">
        <f>SUM($AB$4:AB5)</f>
        <v>-496.57999999999811</v>
      </c>
    </row>
    <row r="6" spans="1:29" x14ac:dyDescent="0.35">
      <c r="A6" s="37">
        <v>43845</v>
      </c>
      <c r="B6" s="42">
        <v>29086.27</v>
      </c>
      <c r="C6" s="42">
        <v>29225.15</v>
      </c>
      <c r="D6" s="42">
        <v>28050.74</v>
      </c>
      <c r="E6" s="3">
        <f t="shared" si="0"/>
        <v>1035.5299999999988</v>
      </c>
      <c r="F6" s="38">
        <f t="shared" si="1"/>
        <v>3.6916316646191882E-2</v>
      </c>
      <c r="G6" s="3">
        <f>B6-B5</f>
        <v>-25.079999999998108</v>
      </c>
      <c r="H6" s="38">
        <f>B6/B5-1</f>
        <v>-8.6151964783487411E-4</v>
      </c>
      <c r="J6" s="37">
        <v>43845</v>
      </c>
      <c r="K6" s="43">
        <v>7762.93</v>
      </c>
      <c r="L6" s="58">
        <v>7800</v>
      </c>
      <c r="M6" s="43">
        <f t="shared" si="2"/>
        <v>-37.069999999999709</v>
      </c>
      <c r="N6" s="38">
        <f t="shared" si="4"/>
        <v>-4.752564102564083E-3</v>
      </c>
      <c r="O6" s="3">
        <f>K6-K5</f>
        <v>-6.6999999999998181</v>
      </c>
      <c r="P6" s="38">
        <f>K6/K5-1</f>
        <v>-8.6233192571583128E-4</v>
      </c>
      <c r="R6" s="37">
        <v>43845</v>
      </c>
      <c r="S6" s="3">
        <f>B6+K6</f>
        <v>36849.199999999997</v>
      </c>
      <c r="T6" s="43">
        <f t="shared" si="3"/>
        <v>35850.740000000005</v>
      </c>
      <c r="U6" s="3">
        <f t="shared" si="3"/>
        <v>998.45999999999913</v>
      </c>
      <c r="V6" s="38">
        <f t="shared" si="5"/>
        <v>2.7850471147875755E-2</v>
      </c>
      <c r="W6" s="3">
        <f t="shared" si="6"/>
        <v>-31.779999999998836</v>
      </c>
      <c r="X6" s="38">
        <f>S6/S5-1</f>
        <v>-8.6169076852071758E-4</v>
      </c>
      <c r="AA6" s="37">
        <v>43891</v>
      </c>
      <c r="AB6" s="53">
        <f>SUMIFS($W$4:$W$10771,$R$4:$R$10771,"&gt;="&amp;AA6,$R$4:$R$10771,"&lt;="&amp;EOMONTH(AA6,0))</f>
        <v>-1159.75</v>
      </c>
      <c r="AC6" s="52">
        <f>SUM($AB$4:AB6)</f>
        <v>-1656.3299999999981</v>
      </c>
    </row>
    <row r="7" spans="1:29" x14ac:dyDescent="0.35">
      <c r="A7" s="37">
        <v>43846</v>
      </c>
      <c r="B7" s="42">
        <v>29354.57</v>
      </c>
      <c r="C7" s="42">
        <v>29225.15</v>
      </c>
      <c r="D7" s="42">
        <v>28050.74</v>
      </c>
      <c r="E7" s="3">
        <f t="shared" si="0"/>
        <v>1303.8299999999981</v>
      </c>
      <c r="F7" s="38">
        <f t="shared" si="1"/>
        <v>4.6481126701113595E-2</v>
      </c>
      <c r="G7" s="3">
        <f>B7-B6</f>
        <v>268.29999999999927</v>
      </c>
      <c r="H7" s="38">
        <f>B7/B6-1</f>
        <v>9.2242834849569633E-3</v>
      </c>
      <c r="J7" s="37">
        <v>43846</v>
      </c>
      <c r="K7" s="43">
        <v>7834.54</v>
      </c>
      <c r="L7" s="58">
        <v>7800</v>
      </c>
      <c r="M7" s="43">
        <f t="shared" si="2"/>
        <v>34.539999999999964</v>
      </c>
      <c r="N7" s="38">
        <f t="shared" si="4"/>
        <v>4.4282051282051871E-3</v>
      </c>
      <c r="O7" s="3">
        <f>K7-K6</f>
        <v>71.609999999999673</v>
      </c>
      <c r="P7" s="38">
        <f>K7/K6-1</f>
        <v>9.2246097800701143E-3</v>
      </c>
      <c r="R7" s="37">
        <v>43846</v>
      </c>
      <c r="S7" s="3">
        <f>B7+K7</f>
        <v>37189.11</v>
      </c>
      <c r="T7" s="43">
        <f t="shared" si="3"/>
        <v>35850.740000000005</v>
      </c>
      <c r="U7" s="3">
        <f t="shared" si="3"/>
        <v>1338.3699999999981</v>
      </c>
      <c r="V7" s="38">
        <f t="shared" si="5"/>
        <v>3.7331725928111847E-2</v>
      </c>
      <c r="W7" s="3">
        <f t="shared" si="6"/>
        <v>339.91000000000349</v>
      </c>
      <c r="X7" s="38">
        <f>S7/S6-1</f>
        <v>9.2243522247430487E-3</v>
      </c>
      <c r="AA7" s="37">
        <v>43922</v>
      </c>
      <c r="AB7" s="53">
        <f>SUMIFS($W$4:$W$10771,$R$4:$R$10771,"&gt;="&amp;AA7,$R$4:$R$10771,"&lt;="&amp;EOMONTH(AA7,0))</f>
        <v>5187.6900000000023</v>
      </c>
      <c r="AC7" s="52">
        <f>SUM($AB$4:AB7)</f>
        <v>3531.3600000000042</v>
      </c>
    </row>
    <row r="8" spans="1:29" x14ac:dyDescent="0.35">
      <c r="A8" s="37">
        <v>43847</v>
      </c>
      <c r="B8" s="42">
        <v>29567.7</v>
      </c>
      <c r="C8" s="42">
        <v>29225.15</v>
      </c>
      <c r="D8" s="42">
        <v>28050.74</v>
      </c>
      <c r="E8" s="3">
        <f t="shared" si="0"/>
        <v>1516.9599999999991</v>
      </c>
      <c r="F8" s="38">
        <f t="shared" si="1"/>
        <v>5.4079143723124501E-2</v>
      </c>
      <c r="G8" s="3">
        <f>B8-B7</f>
        <v>213.13000000000102</v>
      </c>
      <c r="H8" s="38">
        <f>B8/B7-1</f>
        <v>7.2605389893294348E-3</v>
      </c>
      <c r="J8" s="37">
        <v>43847</v>
      </c>
      <c r="K8" s="43">
        <v>7891.42</v>
      </c>
      <c r="L8" s="58">
        <v>7800</v>
      </c>
      <c r="M8" s="43">
        <f t="shared" si="2"/>
        <v>91.420000000000073</v>
      </c>
      <c r="N8" s="38">
        <f t="shared" si="4"/>
        <v>1.1720512820512896E-2</v>
      </c>
      <c r="O8" s="3">
        <f>K8-K7</f>
        <v>56.880000000000109</v>
      </c>
      <c r="P8" s="38">
        <f>K8/K7-1</f>
        <v>7.260158222435642E-3</v>
      </c>
      <c r="R8" s="37">
        <v>43847</v>
      </c>
      <c r="S8" s="3">
        <f>B8+K8</f>
        <v>37459.120000000003</v>
      </c>
      <c r="T8" s="43">
        <f t="shared" si="3"/>
        <v>35850.740000000005</v>
      </c>
      <c r="U8" s="3">
        <f t="shared" si="3"/>
        <v>1608.3799999999992</v>
      </c>
      <c r="V8" s="38">
        <f t="shared" si="5"/>
        <v>4.4863230159265743E-2</v>
      </c>
      <c r="W8" s="3">
        <f t="shared" si="6"/>
        <v>270.01000000000204</v>
      </c>
      <c r="X8" s="38">
        <f>S8/S7-1</f>
        <v>7.2604587740874305E-3</v>
      </c>
      <c r="AA8" s="37">
        <v>43952</v>
      </c>
      <c r="AB8" s="53">
        <f t="shared" ref="AB8:AB39" si="7">SUMIFS($W$4:$W$10771,$R$4:$R$10771,"&gt;="&amp;AA8,$R$4:$R$10771,"&lt;="&amp;EOMONTH(AA8,0))</f>
        <v>2214.8999999999942</v>
      </c>
      <c r="AC8" s="52">
        <f>SUM($AB$4:AB8)</f>
        <v>5746.2599999999984</v>
      </c>
    </row>
    <row r="9" spans="1:29" x14ac:dyDescent="0.35">
      <c r="A9" s="37">
        <v>43851</v>
      </c>
      <c r="B9" s="42">
        <v>29568.41</v>
      </c>
      <c r="C9" s="42">
        <v>29225.15</v>
      </c>
      <c r="D9" s="42">
        <v>28050.74</v>
      </c>
      <c r="E9" s="3">
        <f t="shared" si="0"/>
        <v>1517.6699999999983</v>
      </c>
      <c r="F9" s="38">
        <f t="shared" si="1"/>
        <v>5.4104454998335161E-2</v>
      </c>
      <c r="G9" s="41">
        <f>B9-B8</f>
        <v>0.70999999999912689</v>
      </c>
      <c r="H9" s="38">
        <f>B9/B8-1</f>
        <v>2.4012689522567854E-5</v>
      </c>
      <c r="J9" s="37">
        <v>43851</v>
      </c>
      <c r="K9" s="43">
        <v>7891.62</v>
      </c>
      <c r="L9" s="58">
        <v>7800</v>
      </c>
      <c r="M9" s="43">
        <f t="shared" si="2"/>
        <v>91.619999999999891</v>
      </c>
      <c r="N9" s="38">
        <f t="shared" si="4"/>
        <v>1.1746153846153851E-2</v>
      </c>
      <c r="O9" s="43">
        <f t="shared" ref="O9:O14" si="8">K9-K8</f>
        <v>0.1999999999998181</v>
      </c>
      <c r="P9" s="38">
        <f t="shared" ref="P9:P14" si="9">K9/K8-1</f>
        <v>2.5343981184589026E-5</v>
      </c>
      <c r="R9" s="37">
        <v>43851</v>
      </c>
      <c r="S9" s="3">
        <f t="shared" ref="S9:S89" si="10">B9+K9</f>
        <v>37460.03</v>
      </c>
      <c r="T9" s="43">
        <f t="shared" ref="T9:U24" si="11">D9+L9</f>
        <v>35850.740000000005</v>
      </c>
      <c r="U9" s="3">
        <f t="shared" si="3"/>
        <v>1609.2899999999981</v>
      </c>
      <c r="V9" s="38">
        <f t="shared" si="5"/>
        <v>4.4888613177858971E-2</v>
      </c>
      <c r="W9" s="3">
        <f t="shared" si="6"/>
        <v>0.9099999999962165</v>
      </c>
      <c r="X9" s="38">
        <f>S9/S8-1</f>
        <v>2.4293149438525674E-5</v>
      </c>
      <c r="AA9" s="37">
        <v>43983</v>
      </c>
      <c r="AB9" s="53">
        <f t="shared" si="7"/>
        <v>2243.9700000000012</v>
      </c>
      <c r="AC9" s="52">
        <f>SUM($AB$4:AB9)</f>
        <v>7990.23</v>
      </c>
    </row>
    <row r="10" spans="1:29" x14ac:dyDescent="0.35">
      <c r="A10" s="37">
        <v>43852</v>
      </c>
      <c r="B10" s="42">
        <v>29973.66</v>
      </c>
      <c r="C10" s="46">
        <f>C9+200</f>
        <v>29425.15</v>
      </c>
      <c r="D10" s="46">
        <f>D9+200</f>
        <v>28250.74</v>
      </c>
      <c r="E10" s="47">
        <f>B10-D10</f>
        <v>1722.9199999999983</v>
      </c>
      <c r="F10" s="48">
        <f>(B10-200)/D10-1</f>
        <v>5.3907260482380259E-2</v>
      </c>
      <c r="G10" s="49">
        <f>B10-B9-200</f>
        <v>205.25</v>
      </c>
      <c r="H10" s="48">
        <f>(B10-200)/B9-1</f>
        <v>6.9415298286246152E-3</v>
      </c>
      <c r="J10" s="37">
        <v>43852</v>
      </c>
      <c r="K10" s="43">
        <v>7946.39</v>
      </c>
      <c r="L10" s="58">
        <v>7800</v>
      </c>
      <c r="M10" s="43">
        <f t="shared" si="2"/>
        <v>146.39000000000033</v>
      </c>
      <c r="N10" s="38">
        <f t="shared" si="4"/>
        <v>1.8767948717948846E-2</v>
      </c>
      <c r="O10" s="43">
        <f t="shared" si="8"/>
        <v>54.770000000000437</v>
      </c>
      <c r="P10" s="38">
        <f t="shared" si="9"/>
        <v>6.9402733532533123E-3</v>
      </c>
      <c r="R10" s="37">
        <v>43852</v>
      </c>
      <c r="S10" s="3">
        <f t="shared" si="10"/>
        <v>37920.050000000003</v>
      </c>
      <c r="T10" s="43">
        <f t="shared" si="11"/>
        <v>36050.740000000005</v>
      </c>
      <c r="U10" s="3">
        <f t="shared" si="3"/>
        <v>1869.3099999999986</v>
      </c>
      <c r="V10" s="48">
        <f>(S10-200)/(T10-200)-1</f>
        <v>5.2141462073028277E-2</v>
      </c>
      <c r="W10" s="47">
        <f>S10-S9-200</f>
        <v>260.02000000000407</v>
      </c>
      <c r="X10" s="48">
        <f>(S10-200)/S9-1</f>
        <v>6.941265129793095E-3</v>
      </c>
      <c r="AA10" s="37">
        <v>44013</v>
      </c>
      <c r="AB10" s="53">
        <f t="shared" si="7"/>
        <v>2982.6600000000035</v>
      </c>
      <c r="AC10" s="52">
        <f>SUM($AB$4:AB10)</f>
        <v>10972.890000000003</v>
      </c>
    </row>
    <row r="11" spans="1:29" x14ac:dyDescent="0.35">
      <c r="A11" s="37">
        <v>43853</v>
      </c>
      <c r="B11" s="3">
        <v>30047.68</v>
      </c>
      <c r="C11" s="3">
        <v>29425.15</v>
      </c>
      <c r="D11" s="3">
        <v>28250.74</v>
      </c>
      <c r="E11" s="3">
        <f t="shared" ref="E11:E19" si="12">B11-D11</f>
        <v>1796.9399999999987</v>
      </c>
      <c r="F11" s="38">
        <f t="shared" si="1"/>
        <v>6.3606829414025956E-2</v>
      </c>
      <c r="G11" s="41">
        <f t="shared" ref="G11:G19" si="13">B11-B10</f>
        <v>74.020000000000437</v>
      </c>
      <c r="H11" s="38">
        <f>B11/B10-1</f>
        <v>2.4695015556992495E-3</v>
      </c>
      <c r="J11" s="37">
        <v>43853</v>
      </c>
      <c r="K11" s="3">
        <v>7966.02</v>
      </c>
      <c r="L11" s="58">
        <v>7800</v>
      </c>
      <c r="M11" s="43">
        <f t="shared" si="2"/>
        <v>166.02000000000044</v>
      </c>
      <c r="N11" s="38">
        <f t="shared" si="4"/>
        <v>2.1284615384615346E-2</v>
      </c>
      <c r="O11" s="43">
        <f t="shared" si="8"/>
        <v>19.630000000000109</v>
      </c>
      <c r="P11" s="38">
        <f t="shared" si="9"/>
        <v>2.4703041255211833E-3</v>
      </c>
      <c r="R11" s="37">
        <v>43853</v>
      </c>
      <c r="S11" s="3">
        <f t="shared" si="10"/>
        <v>38013.699999999997</v>
      </c>
      <c r="T11" s="43">
        <f t="shared" si="11"/>
        <v>36050.740000000005</v>
      </c>
      <c r="U11" s="3">
        <f t="shared" si="3"/>
        <v>1962.9599999999991</v>
      </c>
      <c r="V11" s="38">
        <f t="shared" si="5"/>
        <v>5.4449922525861894E-2</v>
      </c>
      <c r="W11" s="3">
        <f t="shared" si="6"/>
        <v>93.649999999994179</v>
      </c>
      <c r="X11" s="38">
        <f>S11/S10-1</f>
        <v>2.4696697393593592E-3</v>
      </c>
      <c r="AA11" s="37">
        <v>44044</v>
      </c>
      <c r="AB11" s="53">
        <f t="shared" si="7"/>
        <v>4508.9599999999991</v>
      </c>
      <c r="AC11" s="52">
        <f>SUM($AB$4:AB11)</f>
        <v>15481.850000000002</v>
      </c>
    </row>
    <row r="12" spans="1:29" x14ac:dyDescent="0.35">
      <c r="A12" s="37">
        <v>43854</v>
      </c>
      <c r="B12" s="3">
        <v>29824.9</v>
      </c>
      <c r="C12" s="3">
        <v>29425.15</v>
      </c>
      <c r="D12" s="3">
        <v>28250.74</v>
      </c>
      <c r="E12" s="3">
        <f t="shared" si="12"/>
        <v>1574.1599999999999</v>
      </c>
      <c r="F12" s="38">
        <f t="shared" si="1"/>
        <v>5.5721018281291057E-2</v>
      </c>
      <c r="G12" s="41">
        <f t="shared" si="13"/>
        <v>-222.77999999999884</v>
      </c>
      <c r="H12" s="38">
        <f>B12/B11-1</f>
        <v>-7.4142163388321025E-3</v>
      </c>
      <c r="J12" s="37">
        <v>43854</v>
      </c>
      <c r="K12" s="3">
        <v>7906.96</v>
      </c>
      <c r="L12" s="58">
        <v>7800</v>
      </c>
      <c r="M12" s="43">
        <f t="shared" si="2"/>
        <v>106.96000000000004</v>
      </c>
      <c r="N12" s="38">
        <f t="shared" si="4"/>
        <v>1.3712820512820523E-2</v>
      </c>
      <c r="O12" s="43">
        <f t="shared" si="8"/>
        <v>-59.0600000000004</v>
      </c>
      <c r="P12" s="38">
        <f t="shared" si="9"/>
        <v>-7.4139909264602233E-3</v>
      </c>
      <c r="R12" s="37">
        <v>43854</v>
      </c>
      <c r="S12" s="3">
        <f t="shared" si="10"/>
        <v>37731.86</v>
      </c>
      <c r="T12" s="43">
        <f t="shared" si="11"/>
        <v>36050.740000000005</v>
      </c>
      <c r="U12" s="3">
        <f t="shared" si="3"/>
        <v>1681.12</v>
      </c>
      <c r="V12" s="38">
        <f t="shared" si="5"/>
        <v>4.6632052490461984E-2</v>
      </c>
      <c r="W12" s="3">
        <f t="shared" si="6"/>
        <v>-281.83999999999651</v>
      </c>
      <c r="X12" s="38">
        <f>S12/S11-1</f>
        <v>-7.4141691021920586E-3</v>
      </c>
      <c r="AA12" s="37">
        <v>44075</v>
      </c>
      <c r="AB12" s="53">
        <f t="shared" si="7"/>
        <v>-2278.4500000000044</v>
      </c>
      <c r="AC12" s="52">
        <f>SUM($AB$4:AB12)</f>
        <v>13203.399999999998</v>
      </c>
    </row>
    <row r="13" spans="1:29" x14ac:dyDescent="0.35">
      <c r="A13" s="37">
        <v>43857</v>
      </c>
      <c r="B13" s="3">
        <v>29305.75</v>
      </c>
      <c r="C13" s="3">
        <v>29425.15</v>
      </c>
      <c r="D13" s="3">
        <v>28250.74</v>
      </c>
      <c r="E13" s="3">
        <f t="shared" si="12"/>
        <v>1055.0099999999984</v>
      </c>
      <c r="F13" s="38">
        <f t="shared" si="1"/>
        <v>3.7344508497830331E-2</v>
      </c>
      <c r="G13" s="41">
        <f t="shared" si="13"/>
        <v>-519.15000000000146</v>
      </c>
      <c r="H13" s="38">
        <f>B13/B12-1</f>
        <v>-1.740659650158094E-2</v>
      </c>
      <c r="J13" s="37">
        <v>43857</v>
      </c>
      <c r="K13" s="3">
        <v>7769.32</v>
      </c>
      <c r="L13" s="58">
        <v>7800</v>
      </c>
      <c r="M13" s="43">
        <f t="shared" si="2"/>
        <v>-30.680000000000291</v>
      </c>
      <c r="N13" s="38">
        <f t="shared" si="4"/>
        <v>-3.9333333333333442E-3</v>
      </c>
      <c r="O13" s="43">
        <f t="shared" si="8"/>
        <v>-137.64000000000033</v>
      </c>
      <c r="P13" s="38">
        <f t="shared" si="9"/>
        <v>-1.7407448627538291E-2</v>
      </c>
      <c r="R13" s="37">
        <v>43857</v>
      </c>
      <c r="S13" s="3">
        <f t="shared" si="10"/>
        <v>37075.07</v>
      </c>
      <c r="T13" s="43">
        <f t="shared" si="11"/>
        <v>36050.740000000005</v>
      </c>
      <c r="U13" s="3">
        <f t="shared" si="3"/>
        <v>1024.3299999999981</v>
      </c>
      <c r="V13" s="38">
        <f t="shared" si="5"/>
        <v>2.8413563771506389E-2</v>
      </c>
      <c r="W13" s="3">
        <f t="shared" si="6"/>
        <v>-656.79000000000087</v>
      </c>
      <c r="X13" s="38">
        <f>S13/S12-1</f>
        <v>-1.7406775070192726E-2</v>
      </c>
      <c r="AA13" s="37">
        <v>44105</v>
      </c>
      <c r="AB13" s="53">
        <f t="shared" si="7"/>
        <v>-1968.1900000000023</v>
      </c>
      <c r="AC13" s="52">
        <f>SUM($AB$4:AB13)</f>
        <v>11235.209999999995</v>
      </c>
    </row>
    <row r="14" spans="1:29" x14ac:dyDescent="0.35">
      <c r="A14" s="37">
        <v>43858</v>
      </c>
      <c r="B14" s="3">
        <v>29710.48</v>
      </c>
      <c r="C14" s="3">
        <v>29425.15</v>
      </c>
      <c r="D14" s="3">
        <v>28250.74</v>
      </c>
      <c r="E14" s="3">
        <f t="shared" si="12"/>
        <v>1459.739999999998</v>
      </c>
      <c r="F14" s="38">
        <f t="shared" si="1"/>
        <v>5.1670858887236104E-2</v>
      </c>
      <c r="G14" s="41">
        <f t="shared" si="13"/>
        <v>404.72999999999956</v>
      </c>
      <c r="H14" s="38">
        <f>B14/B13-1</f>
        <v>1.3810600308813203E-2</v>
      </c>
      <c r="J14" s="37">
        <v>43858</v>
      </c>
      <c r="K14" s="3">
        <v>7876.62</v>
      </c>
      <c r="L14" s="58">
        <v>7800</v>
      </c>
      <c r="M14" s="43">
        <f t="shared" si="2"/>
        <v>76.619999999999891</v>
      </c>
      <c r="N14" s="38">
        <f t="shared" si="4"/>
        <v>9.8230769230769344E-3</v>
      </c>
      <c r="O14" s="43">
        <f t="shared" si="8"/>
        <v>107.30000000000018</v>
      </c>
      <c r="P14" s="38">
        <f t="shared" si="9"/>
        <v>1.381073247079545E-2</v>
      </c>
      <c r="R14" s="37">
        <v>43858</v>
      </c>
      <c r="S14" s="3">
        <f t="shared" si="10"/>
        <v>37587.1</v>
      </c>
      <c r="T14" s="43">
        <f t="shared" si="11"/>
        <v>36050.740000000005</v>
      </c>
      <c r="U14" s="3">
        <f t="shared" si="3"/>
        <v>1536.3599999999979</v>
      </c>
      <c r="V14" s="38">
        <f t="shared" si="5"/>
        <v>4.2616600935237114E-2</v>
      </c>
      <c r="W14" s="3">
        <f t="shared" si="6"/>
        <v>512.02999999999884</v>
      </c>
      <c r="X14" s="38">
        <f>S14/S13-1</f>
        <v>1.3810628004208736E-2</v>
      </c>
      <c r="AA14" s="37">
        <v>44136</v>
      </c>
      <c r="AB14" s="53">
        <f t="shared" si="7"/>
        <v>4813.7100000000064</v>
      </c>
      <c r="AC14" s="52">
        <f>SUM($AB$4:AB14)</f>
        <v>16048.920000000002</v>
      </c>
    </row>
    <row r="15" spans="1:29" x14ac:dyDescent="0.35">
      <c r="A15" s="37">
        <v>43859</v>
      </c>
      <c r="B15" s="3">
        <v>30033.99</v>
      </c>
      <c r="C15" s="47">
        <f>C14+200</f>
        <v>29625.15</v>
      </c>
      <c r="D15" s="47">
        <f>D14+200</f>
        <v>28450.74</v>
      </c>
      <c r="E15" s="47">
        <f>B15-D15</f>
        <v>1583.25</v>
      </c>
      <c r="F15" s="48">
        <f>(B15-200)/D15-1</f>
        <v>4.8619122033381146E-2</v>
      </c>
      <c r="G15" s="49">
        <f>B15-B14-200</f>
        <v>123.51000000000204</v>
      </c>
      <c r="H15" s="48">
        <f>(B15-200)/B14-1</f>
        <v>4.1571189694680211E-3</v>
      </c>
      <c r="J15" s="37">
        <v>43859</v>
      </c>
      <c r="K15" s="3">
        <v>7909.37</v>
      </c>
      <c r="L15" s="58">
        <v>7800</v>
      </c>
      <c r="M15" s="43">
        <f t="shared" si="2"/>
        <v>109.36999999999989</v>
      </c>
      <c r="N15" s="38">
        <f t="shared" si="4"/>
        <v>1.402179487179489E-2</v>
      </c>
      <c r="O15" s="43">
        <f t="shared" ref="O15:O20" si="14">K15-K14</f>
        <v>32.75</v>
      </c>
      <c r="P15" s="38">
        <f t="shared" ref="P15:P20" si="15">K15/K14-1</f>
        <v>4.1578748244806008E-3</v>
      </c>
      <c r="R15" s="37">
        <v>43859</v>
      </c>
      <c r="S15" s="3">
        <f t="shared" si="10"/>
        <v>37943.360000000001</v>
      </c>
      <c r="T15" s="43">
        <f t="shared" si="11"/>
        <v>36250.740000000005</v>
      </c>
      <c r="U15" s="3">
        <f t="shared" si="3"/>
        <v>1692.62</v>
      </c>
      <c r="V15" s="48">
        <f>(S15-200)/(T15-200)-1</f>
        <v>4.6951047329402806E-2</v>
      </c>
      <c r="W15" s="47">
        <f>S15-S14-200</f>
        <v>156.26000000000204</v>
      </c>
      <c r="X15" s="48">
        <f>(S15-200)/S14-1</f>
        <v>4.1572773637763571E-3</v>
      </c>
      <c r="AA15" s="37">
        <v>44166</v>
      </c>
      <c r="AB15" s="53">
        <f t="shared" si="7"/>
        <v>1903.5</v>
      </c>
      <c r="AC15" s="52">
        <f>SUM($AB$4:AB15)</f>
        <v>17952.420000000002</v>
      </c>
    </row>
    <row r="16" spans="1:29" x14ac:dyDescent="0.35">
      <c r="A16" s="37">
        <v>43860</v>
      </c>
      <c r="B16" s="3">
        <v>30122.01</v>
      </c>
      <c r="C16" s="3">
        <v>29625.15</v>
      </c>
      <c r="D16" s="3">
        <v>28450.74</v>
      </c>
      <c r="E16" s="3">
        <f t="shared" si="12"/>
        <v>1671.2699999999968</v>
      </c>
      <c r="F16" s="38">
        <f t="shared" si="1"/>
        <v>5.8742584551403576E-2</v>
      </c>
      <c r="G16" s="41">
        <f t="shared" si="13"/>
        <v>88.019999999996799</v>
      </c>
      <c r="H16" s="38">
        <f>B16/B15-1</f>
        <v>2.9306795400809715E-3</v>
      </c>
      <c r="J16" s="37">
        <v>43860</v>
      </c>
      <c r="K16" s="3">
        <v>7932.55</v>
      </c>
      <c r="L16" s="58">
        <v>7800</v>
      </c>
      <c r="M16" s="43">
        <f t="shared" si="2"/>
        <v>132.55000000000018</v>
      </c>
      <c r="N16" s="38">
        <f t="shared" si="4"/>
        <v>1.6993589743589776E-2</v>
      </c>
      <c r="O16" s="43">
        <f t="shared" si="14"/>
        <v>23.180000000000291</v>
      </c>
      <c r="P16" s="38">
        <f t="shared" si="15"/>
        <v>2.9307011810042471E-3</v>
      </c>
      <c r="R16" s="37">
        <v>43860</v>
      </c>
      <c r="S16" s="3">
        <f t="shared" si="10"/>
        <v>38054.559999999998</v>
      </c>
      <c r="T16" s="43">
        <f t="shared" si="11"/>
        <v>36250.740000000005</v>
      </c>
      <c r="U16" s="3">
        <f t="shared" si="3"/>
        <v>1803.819999999997</v>
      </c>
      <c r="V16" s="38">
        <f t="shared" si="5"/>
        <v>4.9759535943266098E-2</v>
      </c>
      <c r="W16" s="3">
        <f t="shared" si="6"/>
        <v>111.19999999999709</v>
      </c>
      <c r="X16" s="38">
        <f>S16/S15-1</f>
        <v>2.9306840511751364E-3</v>
      </c>
      <c r="AA16" s="37">
        <v>44197</v>
      </c>
      <c r="AB16" s="53">
        <f t="shared" si="7"/>
        <v>495.47999999999593</v>
      </c>
      <c r="AC16" s="52">
        <f>SUM($AB$4:AB16)</f>
        <v>18447.899999999998</v>
      </c>
    </row>
    <row r="17" spans="1:29" x14ac:dyDescent="0.35">
      <c r="A17" s="37">
        <v>43861</v>
      </c>
      <c r="B17" s="3">
        <v>29738.1</v>
      </c>
      <c r="C17" s="3">
        <v>29625.15</v>
      </c>
      <c r="D17" s="3">
        <v>28450.74</v>
      </c>
      <c r="E17" s="3">
        <f t="shared" si="12"/>
        <v>1287.3599999999969</v>
      </c>
      <c r="F17" s="38">
        <f t="shared" si="1"/>
        <v>4.524873518228345E-2</v>
      </c>
      <c r="G17" s="41">
        <f t="shared" si="13"/>
        <v>-383.90999999999985</v>
      </c>
      <c r="H17" s="38">
        <f>B17/B16-1</f>
        <v>-1.2745165412268333E-2</v>
      </c>
      <c r="J17" s="37">
        <v>43861</v>
      </c>
      <c r="K17" s="3">
        <v>7831.44</v>
      </c>
      <c r="L17" s="58">
        <v>7800</v>
      </c>
      <c r="M17" s="43">
        <f t="shared" si="2"/>
        <v>31.4399999999996</v>
      </c>
      <c r="N17" s="38">
        <f t="shared" si="4"/>
        <v>4.0307692307692822E-3</v>
      </c>
      <c r="O17" s="43">
        <f t="shared" si="14"/>
        <v>-101.11000000000058</v>
      </c>
      <c r="P17" s="38">
        <f t="shared" si="15"/>
        <v>-1.2746216538187638E-2</v>
      </c>
      <c r="R17" s="37">
        <v>43861</v>
      </c>
      <c r="S17" s="3">
        <f t="shared" si="10"/>
        <v>37569.54</v>
      </c>
      <c r="T17" s="43">
        <f t="shared" si="11"/>
        <v>36250.740000000005</v>
      </c>
      <c r="U17" s="3">
        <f t="shared" si="3"/>
        <v>1318.7999999999965</v>
      </c>
      <c r="V17" s="38">
        <f t="shared" si="5"/>
        <v>3.6379947002461055E-2</v>
      </c>
      <c r="W17" s="3">
        <f t="shared" si="6"/>
        <v>-485.0199999999968</v>
      </c>
      <c r="X17" s="38">
        <f>S17/S16-1</f>
        <v>-1.2745384521592018E-2</v>
      </c>
      <c r="AA17" s="37">
        <v>44228</v>
      </c>
      <c r="AB17" s="53">
        <f t="shared" si="7"/>
        <v>-457.75999999999476</v>
      </c>
      <c r="AC17" s="52">
        <f>SUM($AB$4:AB17)</f>
        <v>17990.140000000003</v>
      </c>
    </row>
    <row r="18" spans="1:29" x14ac:dyDescent="0.35">
      <c r="A18" s="37">
        <v>43864</v>
      </c>
      <c r="B18" s="3">
        <v>30324.639999999999</v>
      </c>
      <c r="C18" s="3">
        <v>29625.15</v>
      </c>
      <c r="D18" s="3">
        <v>28450.74</v>
      </c>
      <c r="E18" s="3">
        <f t="shared" si="12"/>
        <v>1873.8999999999978</v>
      </c>
      <c r="F18" s="38">
        <f t="shared" si="1"/>
        <v>6.5864719160204643E-2</v>
      </c>
      <c r="G18" s="41">
        <f t="shared" si="13"/>
        <v>586.54000000000087</v>
      </c>
      <c r="H18" s="38">
        <f>B18/B17-1</f>
        <v>1.9723519659964772E-2</v>
      </c>
      <c r="J18" s="37">
        <v>43864</v>
      </c>
      <c r="K18" s="3">
        <v>7985.91</v>
      </c>
      <c r="L18" s="58">
        <v>7800</v>
      </c>
      <c r="M18" s="43">
        <f t="shared" si="2"/>
        <v>185.90999999999985</v>
      </c>
      <c r="N18" s="38">
        <f t="shared" si="4"/>
        <v>2.3834615384615399E-2</v>
      </c>
      <c r="O18" s="43">
        <f t="shared" si="14"/>
        <v>154.47000000000025</v>
      </c>
      <c r="P18" s="38">
        <f t="shared" si="15"/>
        <v>1.9724341883485152E-2</v>
      </c>
      <c r="R18" s="37">
        <v>43864</v>
      </c>
      <c r="S18" s="3">
        <f t="shared" si="10"/>
        <v>38310.550000000003</v>
      </c>
      <c r="T18" s="43">
        <f t="shared" si="11"/>
        <v>36250.740000000005</v>
      </c>
      <c r="U18" s="3">
        <f t="shared" si="3"/>
        <v>2059.8099999999977</v>
      </c>
      <c r="V18" s="38">
        <f t="shared" si="5"/>
        <v>5.6821184891673759E-2</v>
      </c>
      <c r="W18" s="3">
        <f t="shared" si="6"/>
        <v>741.01000000000204</v>
      </c>
      <c r="X18" s="38">
        <f>S18/S17-1</f>
        <v>1.97236910539762E-2</v>
      </c>
      <c r="AA18" s="37">
        <v>44256</v>
      </c>
      <c r="AB18" s="53">
        <f t="shared" si="7"/>
        <v>116.07999999998719</v>
      </c>
      <c r="AC18" s="52">
        <f>SUM($AB$4:AB18)</f>
        <v>18106.21999999999</v>
      </c>
    </row>
    <row r="19" spans="1:29" x14ac:dyDescent="0.35">
      <c r="A19" s="37">
        <v>43865</v>
      </c>
      <c r="B19" s="3">
        <v>30973.79</v>
      </c>
      <c r="C19" s="3">
        <v>29625.15</v>
      </c>
      <c r="D19" s="3">
        <v>28450.74</v>
      </c>
      <c r="E19" s="3">
        <f t="shared" si="12"/>
        <v>2523.0499999999993</v>
      </c>
      <c r="F19" s="38">
        <f t="shared" si="1"/>
        <v>8.8681348885828681E-2</v>
      </c>
      <c r="G19" s="41">
        <f t="shared" si="13"/>
        <v>649.15000000000146</v>
      </c>
      <c r="H19" s="38">
        <f>B19/B18-1</f>
        <v>2.1406684465174353E-2</v>
      </c>
      <c r="J19" s="37">
        <v>43865</v>
      </c>
      <c r="K19" s="3">
        <v>8156.86</v>
      </c>
      <c r="L19" s="58">
        <v>7800</v>
      </c>
      <c r="M19" s="43">
        <f t="shared" si="2"/>
        <v>356.85999999999967</v>
      </c>
      <c r="N19" s="38">
        <f t="shared" si="4"/>
        <v>4.5751282051281983E-2</v>
      </c>
      <c r="O19" s="43">
        <f t="shared" si="14"/>
        <v>170.94999999999982</v>
      </c>
      <c r="P19" s="38">
        <f t="shared" si="15"/>
        <v>2.1406452113785335E-2</v>
      </c>
      <c r="R19" s="37">
        <v>43865</v>
      </c>
      <c r="S19" s="3">
        <f t="shared" si="10"/>
        <v>39130.65</v>
      </c>
      <c r="T19" s="43">
        <f t="shared" si="11"/>
        <v>36250.740000000005</v>
      </c>
      <c r="U19" s="3">
        <f t="shared" si="3"/>
        <v>2879.9099999999989</v>
      </c>
      <c r="V19" s="38">
        <f t="shared" si="5"/>
        <v>7.9444171346571002E-2</v>
      </c>
      <c r="W19" s="3">
        <f t="shared" si="6"/>
        <v>820.09999999999854</v>
      </c>
      <c r="X19" s="38">
        <f>S19/S18-1</f>
        <v>2.1406636031067183E-2</v>
      </c>
      <c r="AA19" s="37">
        <v>44287</v>
      </c>
      <c r="AB19" s="53">
        <f t="shared" si="7"/>
        <v>2518.9100000000035</v>
      </c>
      <c r="AC19" s="52">
        <f>SUM($AB$4:AB19)</f>
        <v>20625.129999999994</v>
      </c>
    </row>
    <row r="20" spans="1:29" x14ac:dyDescent="0.35">
      <c r="A20" s="37">
        <v>43866</v>
      </c>
      <c r="B20" s="3">
        <v>31307.86</v>
      </c>
      <c r="C20" s="47">
        <f>C19+200</f>
        <v>29825.15</v>
      </c>
      <c r="D20" s="47">
        <f>D19+200</f>
        <v>28650.74</v>
      </c>
      <c r="E20" s="47">
        <f t="shared" ref="E20:E29" si="16">B20-D20</f>
        <v>2657.119999999999</v>
      </c>
      <c r="F20" s="48">
        <f>(B20-200)/D20-1</f>
        <v>8.5761135663511512E-2</v>
      </c>
      <c r="G20" s="49">
        <f>B20-B19-200</f>
        <v>134.06999999999971</v>
      </c>
      <c r="H20" s="48">
        <f>(B20-200)/B19-1</f>
        <v>4.3284983852476255E-3</v>
      </c>
      <c r="J20" s="37">
        <v>43866</v>
      </c>
      <c r="K20" s="3">
        <v>8192.17</v>
      </c>
      <c r="L20" s="58">
        <v>7800</v>
      </c>
      <c r="M20" s="43">
        <f t="shared" si="2"/>
        <v>392.17000000000007</v>
      </c>
      <c r="N20" s="38">
        <f t="shared" si="4"/>
        <v>5.0278205128205133E-2</v>
      </c>
      <c r="O20" s="43">
        <f t="shared" si="14"/>
        <v>35.3100000000004</v>
      </c>
      <c r="P20" s="38">
        <f t="shared" si="15"/>
        <v>4.3288716491396428E-3</v>
      </c>
      <c r="R20" s="37">
        <v>43866</v>
      </c>
      <c r="S20" s="3">
        <f t="shared" si="10"/>
        <v>39500.03</v>
      </c>
      <c r="T20" s="43">
        <f t="shared" si="11"/>
        <v>36450.740000000005</v>
      </c>
      <c r="U20" s="3">
        <f t="shared" si="11"/>
        <v>3049.2899999999991</v>
      </c>
      <c r="V20" s="48">
        <f>(S20-200)/(T20-200)-1</f>
        <v>8.4116627688151757E-2</v>
      </c>
      <c r="W20" s="47">
        <f>S20-S19-200</f>
        <v>169.37999999999738</v>
      </c>
      <c r="X20" s="48">
        <f>(S20-200)/S19-1</f>
        <v>4.3285761928308908E-3</v>
      </c>
      <c r="AA20" s="37">
        <v>44317</v>
      </c>
      <c r="AB20" s="53">
        <f t="shared" si="7"/>
        <v>-2253.1399999999849</v>
      </c>
      <c r="AC20" s="52">
        <f>SUM($AB$4:AB20)</f>
        <v>18371.990000000009</v>
      </c>
    </row>
    <row r="21" spans="1:29" x14ac:dyDescent="0.35">
      <c r="A21" s="37">
        <v>43867</v>
      </c>
      <c r="B21" s="3">
        <v>31576.41</v>
      </c>
      <c r="C21" s="3">
        <v>29825.15</v>
      </c>
      <c r="D21" s="3">
        <v>28650.74</v>
      </c>
      <c r="E21" s="3">
        <f t="shared" si="16"/>
        <v>2925.6699999999983</v>
      </c>
      <c r="F21" s="38">
        <f>B21/D21-1</f>
        <v>0.1021149890020292</v>
      </c>
      <c r="G21" s="41">
        <f>B21-B20</f>
        <v>268.54999999999927</v>
      </c>
      <c r="H21" s="38">
        <f>(B21)/B20-1</f>
        <v>8.5777181832293881E-3</v>
      </c>
      <c r="J21" s="37">
        <v>43867</v>
      </c>
      <c r="K21" s="3">
        <v>8262.44</v>
      </c>
      <c r="L21" s="58">
        <v>7800</v>
      </c>
      <c r="M21" s="43">
        <f t="shared" ref="M21:M27" si="17">K21-L21</f>
        <v>462.44000000000051</v>
      </c>
      <c r="N21" s="38">
        <f t="shared" ref="N21:N27" si="18">K21/L21-1</f>
        <v>5.9287179487179653E-2</v>
      </c>
      <c r="O21" s="43">
        <f t="shared" ref="O21:O27" si="19">K21-K20</f>
        <v>70.270000000000437</v>
      </c>
      <c r="P21" s="38">
        <f t="shared" ref="P21:P27" si="20">K21/K20-1</f>
        <v>8.5777028552875834E-3</v>
      </c>
      <c r="R21" s="37">
        <v>43867</v>
      </c>
      <c r="S21" s="3">
        <f t="shared" si="10"/>
        <v>39838.85</v>
      </c>
      <c r="T21" s="43">
        <f t="shared" ref="T21:U36" si="21">D21+L21</f>
        <v>36450.740000000005</v>
      </c>
      <c r="U21" s="3">
        <f t="shared" si="11"/>
        <v>3388.1099999999988</v>
      </c>
      <c r="V21" s="38">
        <f>S21/T21-1</f>
        <v>9.2950376316091043E-2</v>
      </c>
      <c r="W21" s="3">
        <f>S21-S20</f>
        <v>338.81999999999971</v>
      </c>
      <c r="X21" s="38">
        <f>(S21)/S20-1</f>
        <v>8.5777150042671835E-3</v>
      </c>
      <c r="AA21" s="37">
        <v>44348</v>
      </c>
      <c r="AB21" s="53">
        <f t="shared" si="7"/>
        <v>6945.2099999999919</v>
      </c>
      <c r="AC21" s="52">
        <f>SUM($AB$4:AB21)</f>
        <v>25317.200000000001</v>
      </c>
    </row>
    <row r="22" spans="1:29" x14ac:dyDescent="0.35">
      <c r="A22" s="37">
        <v>43868</v>
      </c>
      <c r="B22" s="3">
        <v>31455.8</v>
      </c>
      <c r="C22" s="3">
        <v>29825.15</v>
      </c>
      <c r="D22" s="3">
        <v>28650.74</v>
      </c>
      <c r="E22" s="3">
        <f t="shared" si="16"/>
        <v>2805.0599999999977</v>
      </c>
      <c r="F22" s="38">
        <f>B22/D22-1</f>
        <v>9.7905324609416589E-2</v>
      </c>
      <c r="G22" s="41">
        <f>B22-B21</f>
        <v>-120.61000000000058</v>
      </c>
      <c r="H22" s="38">
        <f>(B22)/B21-1</f>
        <v>-3.8196235734208051E-3</v>
      </c>
      <c r="J22" s="37">
        <v>43868</v>
      </c>
      <c r="K22" s="3">
        <v>8230.8799999999992</v>
      </c>
      <c r="L22" s="58">
        <v>7800</v>
      </c>
      <c r="M22" s="43">
        <f t="shared" si="17"/>
        <v>430.8799999999992</v>
      </c>
      <c r="N22" s="38">
        <f t="shared" si="18"/>
        <v>5.5241025641025621E-2</v>
      </c>
      <c r="O22" s="43">
        <f t="shared" si="19"/>
        <v>-31.56000000000131</v>
      </c>
      <c r="P22" s="38">
        <f t="shared" si="20"/>
        <v>-3.8196949085259613E-3</v>
      </c>
      <c r="R22" s="37">
        <v>43868</v>
      </c>
      <c r="S22" s="3">
        <f t="shared" si="10"/>
        <v>39686.68</v>
      </c>
      <c r="T22" s="43">
        <f t="shared" si="21"/>
        <v>36450.740000000005</v>
      </c>
      <c r="U22" s="3">
        <f t="shared" si="11"/>
        <v>3235.9399999999969</v>
      </c>
      <c r="V22" s="38">
        <f>S22/T22-1</f>
        <v>8.8775701124311768E-2</v>
      </c>
      <c r="W22" s="3">
        <f>S22-S21</f>
        <v>-152.16999999999825</v>
      </c>
      <c r="X22" s="38">
        <f>(S22)/S21-1</f>
        <v>-3.8196383680753065E-3</v>
      </c>
      <c r="AA22" s="37">
        <v>44378</v>
      </c>
      <c r="AB22" s="53">
        <f t="shared" si="7"/>
        <v>2836.2300000000105</v>
      </c>
      <c r="AC22" s="52">
        <f>SUM($AB$4:AB22)</f>
        <v>28153.430000000011</v>
      </c>
    </row>
    <row r="23" spans="1:29" x14ac:dyDescent="0.35">
      <c r="A23" s="37">
        <v>43871</v>
      </c>
      <c r="B23" s="3">
        <v>31875.51</v>
      </c>
      <c r="C23" s="3">
        <v>29825.15</v>
      </c>
      <c r="D23" s="3">
        <v>28650.74</v>
      </c>
      <c r="E23" s="3">
        <f t="shared" si="16"/>
        <v>3224.7699999999968</v>
      </c>
      <c r="F23" s="38">
        <f>B23/D23-1</f>
        <v>0.11255450993586891</v>
      </c>
      <c r="G23" s="41">
        <f>B23-B22</f>
        <v>419.70999999999913</v>
      </c>
      <c r="H23" s="38">
        <f>(B23)/B22-1</f>
        <v>1.3342849331442919E-2</v>
      </c>
      <c r="J23" s="37">
        <v>43871</v>
      </c>
      <c r="K23" s="3">
        <v>8340.7000000000007</v>
      </c>
      <c r="L23" s="58">
        <v>7800</v>
      </c>
      <c r="M23" s="43">
        <f t="shared" si="17"/>
        <v>540.70000000000073</v>
      </c>
      <c r="N23" s="38">
        <f t="shared" si="18"/>
        <v>6.9320512820512992E-2</v>
      </c>
      <c r="O23" s="43">
        <f t="shared" si="19"/>
        <v>109.82000000000153</v>
      </c>
      <c r="P23" s="38">
        <f t="shared" si="20"/>
        <v>1.3342437260657647E-2</v>
      </c>
      <c r="R23" s="37">
        <v>43871</v>
      </c>
      <c r="S23" s="3">
        <f t="shared" si="10"/>
        <v>40216.21</v>
      </c>
      <c r="T23" s="43">
        <f t="shared" si="21"/>
        <v>36450.740000000005</v>
      </c>
      <c r="U23" s="3">
        <f t="shared" si="11"/>
        <v>3765.4699999999975</v>
      </c>
      <c r="V23" s="38">
        <f>S23/T23-1</f>
        <v>0.10330297821114165</v>
      </c>
      <c r="W23" s="3">
        <f>S23-S22</f>
        <v>529.52999999999884</v>
      </c>
      <c r="X23" s="38">
        <f>(S23)/S22-1</f>
        <v>1.3342763869388818E-2</v>
      </c>
      <c r="AA23" s="37">
        <v>44409</v>
      </c>
      <c r="AB23" s="53">
        <f t="shared" si="7"/>
        <v>4696.6299999999901</v>
      </c>
      <c r="AC23" s="52">
        <f>SUM($AB$4:AB23)</f>
        <v>32850.06</v>
      </c>
    </row>
    <row r="24" spans="1:29" x14ac:dyDescent="0.35">
      <c r="A24" s="37">
        <v>43872</v>
      </c>
      <c r="B24" s="3">
        <v>31811.19</v>
      </c>
      <c r="C24" s="3">
        <v>29825.15</v>
      </c>
      <c r="D24" s="3">
        <v>28650.74</v>
      </c>
      <c r="E24" s="3">
        <f t="shared" si="16"/>
        <v>3160.4499999999971</v>
      </c>
      <c r="F24" s="38">
        <f>B24/D24-1</f>
        <v>0.11030954174307528</v>
      </c>
      <c r="G24" s="41">
        <f>B24-B23</f>
        <v>-64.319999999999709</v>
      </c>
      <c r="H24" s="38">
        <f>(B24)/B23-1</f>
        <v>-2.0178500673401212E-3</v>
      </c>
      <c r="J24" s="37">
        <v>43872</v>
      </c>
      <c r="K24" s="3">
        <v>8323.8700000000008</v>
      </c>
      <c r="L24" s="58">
        <v>7800</v>
      </c>
      <c r="M24" s="43">
        <f t="shared" si="17"/>
        <v>523.8700000000008</v>
      </c>
      <c r="N24" s="38">
        <f t="shared" si="18"/>
        <v>6.716282051282052E-2</v>
      </c>
      <c r="O24" s="43">
        <f t="shared" si="19"/>
        <v>-16.829999999999927</v>
      </c>
      <c r="P24" s="38">
        <f t="shared" si="20"/>
        <v>-2.0178162504346231E-3</v>
      </c>
      <c r="R24" s="37">
        <v>43872</v>
      </c>
      <c r="S24" s="3">
        <f t="shared" si="10"/>
        <v>40135.06</v>
      </c>
      <c r="T24" s="43">
        <f t="shared" si="21"/>
        <v>36450.740000000005</v>
      </c>
      <c r="U24" s="3">
        <f t="shared" si="11"/>
        <v>3684.3199999999979</v>
      </c>
      <c r="V24" s="38">
        <f>S24/T24-1</f>
        <v>0.10107668596028474</v>
      </c>
      <c r="W24" s="3">
        <f>S24-S23</f>
        <v>-81.150000000001455</v>
      </c>
      <c r="X24" s="38">
        <f>(S24)/S23-1</f>
        <v>-2.0178430538333458E-3</v>
      </c>
      <c r="AA24" s="37">
        <v>44440</v>
      </c>
      <c r="AB24" s="53">
        <f t="shared" si="7"/>
        <v>-5018.0299999999988</v>
      </c>
      <c r="AC24" s="52">
        <f>SUM($AB$4:AB24)</f>
        <v>27832.03</v>
      </c>
    </row>
    <row r="25" spans="1:29" x14ac:dyDescent="0.35">
      <c r="A25" s="37">
        <v>43873</v>
      </c>
      <c r="B25" s="3">
        <v>32238.22</v>
      </c>
      <c r="C25" s="47">
        <f>C24+200</f>
        <v>30025.15</v>
      </c>
      <c r="D25" s="47">
        <f>D24+200</f>
        <v>28850.74</v>
      </c>
      <c r="E25" s="47">
        <f t="shared" si="16"/>
        <v>3387.4799999999996</v>
      </c>
      <c r="F25" s="48">
        <f>(B25-200)/D25-1</f>
        <v>0.11048174154285118</v>
      </c>
      <c r="G25" s="49">
        <f>B25-B24-200</f>
        <v>227.03000000000247</v>
      </c>
      <c r="H25" s="48">
        <f>(B25-200)/B24-1</f>
        <v>7.1367968315552144E-3</v>
      </c>
      <c r="J25" s="37">
        <v>43873</v>
      </c>
      <c r="K25" s="3">
        <v>8383.2800000000007</v>
      </c>
      <c r="L25" s="58">
        <v>7800</v>
      </c>
      <c r="M25" s="43">
        <f t="shared" si="17"/>
        <v>583.28000000000065</v>
      </c>
      <c r="N25" s="38">
        <f t="shared" si="18"/>
        <v>7.4779487179487347E-2</v>
      </c>
      <c r="O25" s="43">
        <f t="shared" si="19"/>
        <v>59.409999999999854</v>
      </c>
      <c r="P25" s="38">
        <f t="shared" si="20"/>
        <v>7.1373051236984786E-3</v>
      </c>
      <c r="R25" s="37">
        <v>43873</v>
      </c>
      <c r="S25" s="3">
        <f t="shared" si="10"/>
        <v>40621.5</v>
      </c>
      <c r="T25" s="43">
        <f t="shared" si="21"/>
        <v>36650.740000000005</v>
      </c>
      <c r="U25" s="3">
        <f t="shared" si="21"/>
        <v>3970.76</v>
      </c>
      <c r="V25" s="48">
        <f>(S25-200)/(T25-200)-1</f>
        <v>0.10893496263724667</v>
      </c>
      <c r="W25" s="47">
        <f>S25-S24-200</f>
        <v>286.44000000000233</v>
      </c>
      <c r="X25" s="48">
        <f>(S25-200)/S24-1</f>
        <v>7.1369022495544332E-3</v>
      </c>
      <c r="AA25" s="37">
        <v>44470</v>
      </c>
      <c r="AB25" s="53">
        <f t="shared" si="7"/>
        <v>4818.9599999999919</v>
      </c>
      <c r="AC25" s="52">
        <f>SUM($AB$4:AB25)</f>
        <v>32650.989999999991</v>
      </c>
    </row>
    <row r="26" spans="1:29" x14ac:dyDescent="0.35">
      <c r="A26" s="37">
        <v>43874</v>
      </c>
      <c r="B26" s="3">
        <v>32204.97</v>
      </c>
      <c r="C26" s="3">
        <v>30025.15</v>
      </c>
      <c r="D26" s="3">
        <v>28850.74</v>
      </c>
      <c r="E26" s="3">
        <f t="shared" si="16"/>
        <v>3354.2299999999996</v>
      </c>
      <c r="F26" s="38">
        <f>B26/D26-1</f>
        <v>0.11626148930668667</v>
      </c>
      <c r="G26" s="41">
        <f>B26-B25</f>
        <v>-33.25</v>
      </c>
      <c r="H26" s="38">
        <f>(B26)/B25-1</f>
        <v>-1.0313844871088218E-3</v>
      </c>
      <c r="J26" s="37">
        <v>43874</v>
      </c>
      <c r="K26" s="3">
        <v>8374.6299999999992</v>
      </c>
      <c r="L26" s="58">
        <v>7800</v>
      </c>
      <c r="M26" s="43">
        <f t="shared" si="17"/>
        <v>574.6299999999992</v>
      </c>
      <c r="N26" s="38">
        <f t="shared" si="18"/>
        <v>7.3670512820512624E-2</v>
      </c>
      <c r="O26" s="43">
        <f t="shared" si="19"/>
        <v>-8.6500000000014552</v>
      </c>
      <c r="P26" s="38">
        <f t="shared" si="20"/>
        <v>-1.0318157093645031E-3</v>
      </c>
      <c r="R26" s="37">
        <v>43874</v>
      </c>
      <c r="S26" s="3">
        <f t="shared" si="10"/>
        <v>40579.599999999999</v>
      </c>
      <c r="T26" s="43">
        <f t="shared" si="21"/>
        <v>36650.740000000005</v>
      </c>
      <c r="U26" s="3">
        <f t="shared" si="21"/>
        <v>3928.8599999999988</v>
      </c>
      <c r="V26" s="38">
        <f>S26/T26-1</f>
        <v>0.10719728987736654</v>
      </c>
      <c r="W26" s="3">
        <f>S26-S25</f>
        <v>-41.900000000001455</v>
      </c>
      <c r="X26" s="38">
        <f>(S26)/S25-1</f>
        <v>-1.0314734807922443E-3</v>
      </c>
      <c r="AA26" s="37">
        <v>44501</v>
      </c>
      <c r="AB26" s="53">
        <f t="shared" si="7"/>
        <v>4816.5500000000029</v>
      </c>
      <c r="AC26" s="52">
        <f>SUM($AB$4:AB26)</f>
        <v>37467.539999999994</v>
      </c>
    </row>
    <row r="27" spans="1:29" x14ac:dyDescent="0.35">
      <c r="A27" s="37">
        <v>43875</v>
      </c>
      <c r="B27" s="3">
        <v>32265.43</v>
      </c>
      <c r="C27" s="3">
        <v>30025.15</v>
      </c>
      <c r="D27" s="3">
        <v>28850.74</v>
      </c>
      <c r="E27" s="3">
        <f t="shared" si="16"/>
        <v>3414.6899999999987</v>
      </c>
      <c r="F27" s="38">
        <f>B27/D27-1</f>
        <v>0.11835710279874956</v>
      </c>
      <c r="G27" s="41">
        <f>B27-B26</f>
        <v>60.459999999999127</v>
      </c>
      <c r="H27" s="38">
        <f>(B27)/B26-1</f>
        <v>1.8773499866635568E-3</v>
      </c>
      <c r="J27" s="37">
        <v>43875</v>
      </c>
      <c r="K27" s="3">
        <v>8390.35</v>
      </c>
      <c r="L27" s="58">
        <v>7800</v>
      </c>
      <c r="M27" s="43">
        <f t="shared" si="17"/>
        <v>590.35000000000036</v>
      </c>
      <c r="N27" s="38">
        <f t="shared" si="18"/>
        <v>7.5685897435897376E-2</v>
      </c>
      <c r="O27" s="43">
        <f t="shared" si="19"/>
        <v>15.720000000001164</v>
      </c>
      <c r="P27" s="38">
        <f t="shared" si="20"/>
        <v>1.8770978538755756E-3</v>
      </c>
      <c r="R27" s="37">
        <v>43875</v>
      </c>
      <c r="S27" s="3">
        <f t="shared" si="10"/>
        <v>40655.78</v>
      </c>
      <c r="T27" s="43">
        <f t="shared" si="21"/>
        <v>36650.740000000005</v>
      </c>
      <c r="U27" s="3">
        <f t="shared" si="21"/>
        <v>4005.0399999999991</v>
      </c>
      <c r="V27" s="38">
        <f>S27/T27-1</f>
        <v>0.10927582908285061</v>
      </c>
      <c r="W27" s="3">
        <f>S27-S26</f>
        <v>76.180000000000291</v>
      </c>
      <c r="X27" s="38">
        <f>(S27)/S26-1</f>
        <v>1.8772979526657796E-3</v>
      </c>
      <c r="AA27" s="37">
        <v>44531</v>
      </c>
      <c r="AB27" s="53">
        <f t="shared" si="7"/>
        <v>117.64999999999418</v>
      </c>
      <c r="AC27" s="52">
        <f>SUM($AB$4:AB27)</f>
        <v>37585.189999999988</v>
      </c>
    </row>
    <row r="28" spans="1:29" x14ac:dyDescent="0.35">
      <c r="A28" s="37">
        <v>43879</v>
      </c>
      <c r="B28" s="3">
        <v>32302.65</v>
      </c>
      <c r="C28" s="3">
        <v>30025.15</v>
      </c>
      <c r="D28" s="3">
        <v>28850.74</v>
      </c>
      <c r="E28" s="3">
        <f t="shared" si="16"/>
        <v>3451.91</v>
      </c>
      <c r="F28" s="38">
        <f>B28/D28-1</f>
        <v>0.11964719102525612</v>
      </c>
      <c r="G28" s="41">
        <f>B28-B27</f>
        <v>37.220000000001164</v>
      </c>
      <c r="H28" s="38">
        <f>(B28)/B27-1</f>
        <v>1.153556608419537E-3</v>
      </c>
      <c r="J28" s="37">
        <v>43879</v>
      </c>
      <c r="K28" s="3">
        <v>8800.0300000000007</v>
      </c>
      <c r="L28" s="57">
        <f>L27+400</f>
        <v>8200</v>
      </c>
      <c r="M28" s="43">
        <f t="shared" ref="M28:M59" si="22">K28-L28</f>
        <v>600.03000000000065</v>
      </c>
      <c r="N28" s="38">
        <f>(K28-400)/L28-1</f>
        <v>2.4393902439024506E-2</v>
      </c>
      <c r="O28" s="50">
        <f>K28-K27-400</f>
        <v>9.680000000000291</v>
      </c>
      <c r="P28" s="51">
        <f>(K28-400)/K27-1</f>
        <v>1.1537063412134785E-3</v>
      </c>
      <c r="R28" s="37">
        <v>43879</v>
      </c>
      <c r="S28" s="3">
        <f t="shared" si="10"/>
        <v>41102.68</v>
      </c>
      <c r="T28" s="50">
        <f>T27+400</f>
        <v>37050.740000000005</v>
      </c>
      <c r="U28" s="3">
        <f t="shared" si="21"/>
        <v>4051.9400000000005</v>
      </c>
      <c r="V28" s="51">
        <f>(S28-400)/(T28-400)-1</f>
        <v>0.11055547582395331</v>
      </c>
      <c r="W28" s="50">
        <f>S28-S27-400</f>
        <v>46.900000000001455</v>
      </c>
      <c r="X28" s="51">
        <f>(S28-400)/S27-1</f>
        <v>1.1535875095742831E-3</v>
      </c>
      <c r="AA28" s="37">
        <v>44562</v>
      </c>
      <c r="AB28" s="53">
        <f t="shared" si="7"/>
        <v>-8194.9199999999983</v>
      </c>
      <c r="AC28" s="52">
        <f>SUM($AB$4:AB28)</f>
        <v>29390.26999999999</v>
      </c>
    </row>
    <row r="29" spans="1:29" x14ac:dyDescent="0.35">
      <c r="A29" s="37">
        <v>43880</v>
      </c>
      <c r="B29" s="3">
        <v>32736.39</v>
      </c>
      <c r="C29" s="47">
        <f>C28+200</f>
        <v>30225.15</v>
      </c>
      <c r="D29" s="47">
        <f>D28+200</f>
        <v>29050.74</v>
      </c>
      <c r="E29" s="47">
        <f t="shared" si="16"/>
        <v>3685.6499999999978</v>
      </c>
      <c r="F29" s="48">
        <f>(B29-200)/D29-1</f>
        <v>0.11998489539337021</v>
      </c>
      <c r="G29" s="49">
        <f>B29-B28-200</f>
        <v>233.73999999999796</v>
      </c>
      <c r="H29" s="48">
        <f>(B29-200)/B28-1</f>
        <v>7.2359388471223696E-3</v>
      </c>
      <c r="J29" s="37">
        <v>43880</v>
      </c>
      <c r="K29" s="3">
        <v>8863.7099999999991</v>
      </c>
      <c r="L29" s="58">
        <v>8200</v>
      </c>
      <c r="M29" s="43">
        <f t="shared" si="22"/>
        <v>663.70999999999913</v>
      </c>
      <c r="N29" s="38">
        <f t="shared" ref="N29:N46" si="23">K29/L29-1</f>
        <v>8.0940243902438924E-2</v>
      </c>
      <c r="O29" s="43">
        <f t="shared" ref="O29:O46" si="24">K29-K28</f>
        <v>63.679999999998472</v>
      </c>
      <c r="P29" s="38">
        <f t="shared" ref="P29:P46" si="25">K29/K28-1</f>
        <v>7.2363389670260236E-3</v>
      </c>
      <c r="R29" s="37">
        <v>43880</v>
      </c>
      <c r="S29" s="3">
        <f t="shared" si="10"/>
        <v>41600.1</v>
      </c>
      <c r="T29" s="43">
        <f t="shared" ref="T29:U46" si="26">D29+L29</f>
        <v>37250.740000000005</v>
      </c>
      <c r="U29" s="3">
        <f t="shared" si="21"/>
        <v>4349.3599999999969</v>
      </c>
      <c r="V29" s="48">
        <f>(S29-200)/(T29-200)-1</f>
        <v>0.11738928831111051</v>
      </c>
      <c r="W29" s="47">
        <f>S29-S28-200</f>
        <v>297.41999999999825</v>
      </c>
      <c r="X29" s="48">
        <f>(S29-200)/S28-1</f>
        <v>7.2360245122702338E-3</v>
      </c>
      <c r="AA29" s="37">
        <v>44593</v>
      </c>
      <c r="AB29" s="53">
        <f t="shared" si="7"/>
        <v>-4598.9499999999971</v>
      </c>
      <c r="AC29" s="52">
        <f>SUM($AB$4:AB29)</f>
        <v>24791.319999999992</v>
      </c>
    </row>
    <row r="30" spans="1:29" x14ac:dyDescent="0.35">
      <c r="A30" s="37">
        <v>43881</v>
      </c>
      <c r="B30" s="3">
        <v>32509.200000000001</v>
      </c>
      <c r="C30" s="3">
        <v>30225.15</v>
      </c>
      <c r="D30" s="3">
        <v>29050.74</v>
      </c>
      <c r="E30" s="3">
        <f t="shared" ref="E30:E61" si="27">B30-D30</f>
        <v>3458.4599999999991</v>
      </c>
      <c r="F30" s="38">
        <f>B30/D30-1</f>
        <v>0.11904894677381717</v>
      </c>
      <c r="G30" s="41">
        <f>B30-B29</f>
        <v>-227.18999999999869</v>
      </c>
      <c r="H30" s="38">
        <f>(B30)/B29-1</f>
        <v>-6.9399833029848423E-3</v>
      </c>
      <c r="J30" s="37">
        <v>43881</v>
      </c>
      <c r="K30" s="3">
        <v>8802.19</v>
      </c>
      <c r="L30" s="58">
        <v>8200</v>
      </c>
      <c r="M30" s="43">
        <f t="shared" si="22"/>
        <v>602.19000000000051</v>
      </c>
      <c r="N30" s="38">
        <f t="shared" si="23"/>
        <v>7.3437804878048851E-2</v>
      </c>
      <c r="O30" s="43">
        <f t="shared" si="24"/>
        <v>-61.519999999998618</v>
      </c>
      <c r="P30" s="38">
        <f t="shared" si="25"/>
        <v>-6.9406602878476775E-3</v>
      </c>
      <c r="R30" s="37">
        <v>43881</v>
      </c>
      <c r="S30" s="3">
        <f t="shared" si="10"/>
        <v>41311.39</v>
      </c>
      <c r="T30" s="43">
        <f t="shared" si="26"/>
        <v>37250.740000000005</v>
      </c>
      <c r="U30" s="3">
        <f t="shared" si="21"/>
        <v>4060.6499999999996</v>
      </c>
      <c r="V30" s="38">
        <f>S30/T30-1</f>
        <v>0.10900857271560227</v>
      </c>
      <c r="W30" s="3">
        <f>S30-S29</f>
        <v>-288.70999999999913</v>
      </c>
      <c r="X30" s="38">
        <f>(S30)/S29-1</f>
        <v>-6.9401275477702917E-3</v>
      </c>
      <c r="AA30" s="37">
        <v>44621</v>
      </c>
      <c r="AB30" s="53">
        <f t="shared" si="7"/>
        <v>2603.2399999999907</v>
      </c>
      <c r="AC30" s="52">
        <f>SUM($AB$4:AB30)</f>
        <v>27394.559999999983</v>
      </c>
    </row>
    <row r="31" spans="1:29" x14ac:dyDescent="0.35">
      <c r="A31" s="37">
        <v>43882</v>
      </c>
      <c r="B31" s="3">
        <v>31800.85</v>
      </c>
      <c r="C31" s="3">
        <v>30225.15</v>
      </c>
      <c r="D31" s="3">
        <v>29050.74</v>
      </c>
      <c r="E31" s="3">
        <f t="shared" si="27"/>
        <v>2750.1099999999969</v>
      </c>
      <c r="F31" s="38">
        <f>B31/D31-1</f>
        <v>9.4665746896636538E-2</v>
      </c>
      <c r="G31" s="41">
        <f>B31-B30</f>
        <v>-708.35000000000218</v>
      </c>
      <c r="H31" s="38">
        <f>(B31)/B30-1</f>
        <v>-2.1789216590995863E-2</v>
      </c>
      <c r="J31" s="37">
        <v>43882</v>
      </c>
      <c r="K31" s="3">
        <v>8610.4</v>
      </c>
      <c r="L31" s="58">
        <v>8200</v>
      </c>
      <c r="M31" s="43">
        <f t="shared" si="22"/>
        <v>410.39999999999964</v>
      </c>
      <c r="N31" s="38">
        <f t="shared" si="23"/>
        <v>5.0048780487804923E-2</v>
      </c>
      <c r="O31" s="43">
        <f t="shared" si="24"/>
        <v>-191.79000000000087</v>
      </c>
      <c r="P31" s="38">
        <f t="shared" si="25"/>
        <v>-2.1788895717997581E-2</v>
      </c>
      <c r="R31" s="37">
        <v>43882</v>
      </c>
      <c r="S31" s="3">
        <f t="shared" si="10"/>
        <v>40411.25</v>
      </c>
      <c r="T31" s="43">
        <f t="shared" si="26"/>
        <v>37250.740000000005</v>
      </c>
      <c r="U31" s="3">
        <f t="shared" si="21"/>
        <v>3160.5099999999966</v>
      </c>
      <c r="V31" s="38">
        <f>S31/T31-1</f>
        <v>8.4844220544343374E-2</v>
      </c>
      <c r="W31" s="3">
        <f>S31-S30</f>
        <v>-900.13999999999942</v>
      </c>
      <c r="X31" s="38">
        <f>(S31)/S30-1</f>
        <v>-2.1789148222802424E-2</v>
      </c>
      <c r="AA31" s="37">
        <v>44652</v>
      </c>
      <c r="AB31" s="53">
        <f t="shared" si="7"/>
        <v>-10492.469999999987</v>
      </c>
      <c r="AC31" s="52">
        <f>SUM($AB$4:AB31)</f>
        <v>16902.089999999997</v>
      </c>
    </row>
    <row r="32" spans="1:29" x14ac:dyDescent="0.35">
      <c r="A32" s="37">
        <v>43885</v>
      </c>
      <c r="B32" s="3">
        <v>30735.21</v>
      </c>
      <c r="C32" s="3">
        <v>30225.15</v>
      </c>
      <c r="D32" s="3">
        <v>29050.74</v>
      </c>
      <c r="E32" s="3">
        <f t="shared" si="27"/>
        <v>1684.4699999999975</v>
      </c>
      <c r="F32" s="38">
        <f>B32/D32-1</f>
        <v>5.7983720896610524E-2</v>
      </c>
      <c r="G32" s="41">
        <f>B32-B31</f>
        <v>-1065.6399999999994</v>
      </c>
      <c r="H32" s="38">
        <f>(B32)/B31-1</f>
        <v>-3.3509796121801716E-2</v>
      </c>
      <c r="J32" s="37">
        <v>43885</v>
      </c>
      <c r="K32" s="3">
        <v>8321.8700000000008</v>
      </c>
      <c r="L32" s="58">
        <v>8200</v>
      </c>
      <c r="M32" s="43">
        <f t="shared" si="22"/>
        <v>121.8700000000008</v>
      </c>
      <c r="N32" s="38">
        <f t="shared" si="23"/>
        <v>1.4862195121951416E-2</v>
      </c>
      <c r="O32" s="43">
        <f t="shared" si="24"/>
        <v>-288.52999999999884</v>
      </c>
      <c r="P32" s="38">
        <f t="shared" si="25"/>
        <v>-3.3509476911641634E-2</v>
      </c>
      <c r="R32" s="37">
        <v>43885</v>
      </c>
      <c r="S32" s="3">
        <f t="shared" si="10"/>
        <v>39057.08</v>
      </c>
      <c r="T32" s="43">
        <f t="shared" si="26"/>
        <v>37250.740000000005</v>
      </c>
      <c r="U32" s="3">
        <f t="shared" si="21"/>
        <v>1806.3399999999983</v>
      </c>
      <c r="V32" s="38">
        <f>S32/T32-1</f>
        <v>4.8491385674485743E-2</v>
      </c>
      <c r="W32" s="3">
        <f>S32-S31</f>
        <v>-1354.1699999999983</v>
      </c>
      <c r="X32" s="38">
        <f>(S32)/S31-1</f>
        <v>-3.3509728107890657E-2</v>
      </c>
      <c r="AA32" s="37">
        <v>44682</v>
      </c>
      <c r="AB32" s="53">
        <f t="shared" si="7"/>
        <v>-2725.4199999999983</v>
      </c>
      <c r="AC32" s="52">
        <f>SUM($AB$4:AB32)</f>
        <v>14176.669999999998</v>
      </c>
    </row>
    <row r="33" spans="1:29" x14ac:dyDescent="0.35">
      <c r="A33" s="37">
        <v>43886</v>
      </c>
      <c r="B33" s="3">
        <v>29918.799999999999</v>
      </c>
      <c r="C33" s="3">
        <v>30225.15</v>
      </c>
      <c r="D33" s="3">
        <v>29050.74</v>
      </c>
      <c r="E33" s="3">
        <f t="shared" si="27"/>
        <v>868.05999999999767</v>
      </c>
      <c r="F33" s="38">
        <f>B33/D33-1</f>
        <v>2.9880822312959854E-2</v>
      </c>
      <c r="G33" s="41">
        <f>B33-B32</f>
        <v>-816.40999999999985</v>
      </c>
      <c r="H33" s="38">
        <f>(B33)/B32-1</f>
        <v>-2.6562694707470635E-2</v>
      </c>
      <c r="J33" s="37">
        <v>43886</v>
      </c>
      <c r="K33" s="3">
        <v>8100.82</v>
      </c>
      <c r="L33" s="58">
        <v>8200</v>
      </c>
      <c r="M33" s="43">
        <f t="shared" si="22"/>
        <v>-99.180000000000291</v>
      </c>
      <c r="N33" s="38">
        <f t="shared" si="23"/>
        <v>-1.2095121951219534E-2</v>
      </c>
      <c r="O33" s="43">
        <f t="shared" si="24"/>
        <v>-221.05000000000109</v>
      </c>
      <c r="P33" s="38">
        <f t="shared" si="25"/>
        <v>-2.6562539429239029E-2</v>
      </c>
      <c r="R33" s="37">
        <v>43886</v>
      </c>
      <c r="S33" s="3">
        <f t="shared" si="10"/>
        <v>38019.619999999995</v>
      </c>
      <c r="T33" s="43">
        <f t="shared" si="26"/>
        <v>37250.740000000005</v>
      </c>
      <c r="U33" s="3">
        <f t="shared" si="21"/>
        <v>768.87999999999738</v>
      </c>
      <c r="V33" s="38">
        <f>S33/T33-1</f>
        <v>2.0640663782786284E-2</v>
      </c>
      <c r="W33" s="3">
        <f>S33-S32</f>
        <v>-1037.4600000000064</v>
      </c>
      <c r="X33" s="38">
        <f>(S33)/S32-1</f>
        <v>-2.6562661622425598E-2</v>
      </c>
      <c r="AA33" s="37">
        <v>44713</v>
      </c>
      <c r="AB33" s="53">
        <f t="shared" si="7"/>
        <v>-5906.3699999999953</v>
      </c>
      <c r="AC33" s="52">
        <f>SUM($AB$4:AB33)</f>
        <v>8270.3000000000029</v>
      </c>
    </row>
    <row r="34" spans="1:29" x14ac:dyDescent="0.35">
      <c r="A34" s="37">
        <v>43887</v>
      </c>
      <c r="B34" s="3">
        <v>30297.45</v>
      </c>
      <c r="C34" s="47">
        <f>C33+200</f>
        <v>30425.15</v>
      </c>
      <c r="D34" s="47">
        <f>D33+200</f>
        <v>29250.74</v>
      </c>
      <c r="E34" s="47">
        <f t="shared" si="27"/>
        <v>1046.7099999999991</v>
      </c>
      <c r="F34" s="48">
        <f>(B34-200)/D34-1</f>
        <v>2.8946618102653199E-2</v>
      </c>
      <c r="G34" s="49">
        <f>B34-B33-200</f>
        <v>178.65000000000146</v>
      </c>
      <c r="H34" s="48">
        <f>(B34-200)/B33-1</f>
        <v>5.9711619449978048E-3</v>
      </c>
      <c r="J34" s="37">
        <v>43887</v>
      </c>
      <c r="K34" s="3">
        <v>8149.19</v>
      </c>
      <c r="L34" s="58">
        <v>8200</v>
      </c>
      <c r="M34" s="43">
        <f t="shared" si="22"/>
        <v>-50.8100000000004</v>
      </c>
      <c r="N34" s="38">
        <f t="shared" si="23"/>
        <v>-6.1963414634146341E-3</v>
      </c>
      <c r="O34" s="43">
        <f t="shared" si="24"/>
        <v>48.369999999999891</v>
      </c>
      <c r="P34" s="38">
        <f t="shared" si="25"/>
        <v>5.9710004666193583E-3</v>
      </c>
      <c r="R34" s="37">
        <v>43887</v>
      </c>
      <c r="S34" s="3">
        <f t="shared" si="10"/>
        <v>38446.639999999999</v>
      </c>
      <c r="T34" s="43">
        <f t="shared" si="26"/>
        <v>37450.740000000005</v>
      </c>
      <c r="U34" s="3">
        <f t="shared" si="21"/>
        <v>995.89999999999873</v>
      </c>
      <c r="V34" s="48">
        <f>(S34-200)/(T34-200)-1</f>
        <v>2.6735039357607127E-2</v>
      </c>
      <c r="W34" s="47">
        <f>S34-S33-200</f>
        <v>227.02000000000407</v>
      </c>
      <c r="X34" s="48">
        <f>(S34-200)/S33-1</f>
        <v>5.9711275388865115E-3</v>
      </c>
      <c r="AA34" s="37">
        <v>44743</v>
      </c>
      <c r="AB34" s="53">
        <f t="shared" si="7"/>
        <v>4102.0299999999988</v>
      </c>
      <c r="AC34" s="52">
        <f>SUM($AB$4:AB34)</f>
        <v>12372.330000000002</v>
      </c>
    </row>
    <row r="35" spans="1:29" x14ac:dyDescent="0.35">
      <c r="A35" s="37">
        <v>43888</v>
      </c>
      <c r="B35" s="3">
        <v>28944.62</v>
      </c>
      <c r="C35" s="3">
        <v>30425.15</v>
      </c>
      <c r="D35" s="3">
        <v>29250.74</v>
      </c>
      <c r="E35" s="3">
        <f t="shared" si="27"/>
        <v>-306.12000000000262</v>
      </c>
      <c r="F35" s="38">
        <f>B35/D35-1</f>
        <v>-1.0465376260566539E-2</v>
      </c>
      <c r="G35" s="41">
        <f>B35-B34</f>
        <v>-1352.8300000000017</v>
      </c>
      <c r="H35" s="38">
        <f>(B35)/B34-1</f>
        <v>-4.4651612594459378E-2</v>
      </c>
      <c r="J35" s="37">
        <v>43888</v>
      </c>
      <c r="K35" s="3">
        <v>7785.31</v>
      </c>
      <c r="L35" s="58">
        <v>8200</v>
      </c>
      <c r="M35" s="43">
        <f t="shared" si="22"/>
        <v>-414.6899999999996</v>
      </c>
      <c r="N35" s="38">
        <f t="shared" si="23"/>
        <v>-5.057195121951219E-2</v>
      </c>
      <c r="O35" s="43">
        <f t="shared" si="24"/>
        <v>-363.8799999999992</v>
      </c>
      <c r="P35" s="38">
        <f t="shared" si="25"/>
        <v>-4.4652290595752375E-2</v>
      </c>
      <c r="R35" s="37">
        <v>43888</v>
      </c>
      <c r="S35" s="3">
        <f t="shared" si="10"/>
        <v>36729.93</v>
      </c>
      <c r="T35" s="43">
        <f t="shared" si="26"/>
        <v>37450.740000000005</v>
      </c>
      <c r="U35" s="3">
        <f t="shared" si="21"/>
        <v>-720.81000000000222</v>
      </c>
      <c r="V35" s="38">
        <f>S35/T35-1</f>
        <v>-1.9246882705121537E-2</v>
      </c>
      <c r="W35" s="3">
        <f>S35-S34</f>
        <v>-1716.7099999999991</v>
      </c>
      <c r="X35" s="38">
        <f>(S35)/S34-1</f>
        <v>-4.4651756304322054E-2</v>
      </c>
      <c r="AA35" s="37">
        <v>44774</v>
      </c>
      <c r="AB35" s="53">
        <f t="shared" si="7"/>
        <v>-2514.8800000000047</v>
      </c>
      <c r="AC35" s="52">
        <f>SUM($AB$4:AB35)</f>
        <v>9857.4499999999971</v>
      </c>
    </row>
    <row r="36" spans="1:29" x14ac:dyDescent="0.35">
      <c r="A36" s="37">
        <v>43889</v>
      </c>
      <c r="B36" s="3">
        <v>29121.32</v>
      </c>
      <c r="C36" s="3">
        <v>30425.15</v>
      </c>
      <c r="D36" s="3">
        <v>29250.74</v>
      </c>
      <c r="E36" s="3">
        <f t="shared" si="27"/>
        <v>-129.42000000000189</v>
      </c>
      <c r="F36" s="38">
        <f>B36/D36-1</f>
        <v>-4.4245034484597934E-3</v>
      </c>
      <c r="G36" s="41">
        <f>B36-B35</f>
        <v>176.70000000000073</v>
      </c>
      <c r="H36" s="38">
        <f>(B36)/B35-1</f>
        <v>6.1047614375313586E-3</v>
      </c>
      <c r="J36" s="37">
        <v>43889</v>
      </c>
      <c r="K36" s="3">
        <v>7832.84</v>
      </c>
      <c r="L36" s="58">
        <v>8200</v>
      </c>
      <c r="M36" s="43">
        <f t="shared" si="22"/>
        <v>-367.15999999999985</v>
      </c>
      <c r="N36" s="38">
        <f t="shared" si="23"/>
        <v>-4.4775609756097512E-2</v>
      </c>
      <c r="O36" s="43">
        <f t="shared" si="24"/>
        <v>47.529999999999745</v>
      </c>
      <c r="P36" s="38">
        <f t="shared" si="25"/>
        <v>6.1050876586801195E-3</v>
      </c>
      <c r="R36" s="37">
        <v>43889</v>
      </c>
      <c r="S36" s="3">
        <f t="shared" si="10"/>
        <v>36954.160000000003</v>
      </c>
      <c r="T36" s="43">
        <f t="shared" si="26"/>
        <v>37450.740000000005</v>
      </c>
      <c r="U36" s="3">
        <f t="shared" si="21"/>
        <v>-496.58000000000175</v>
      </c>
      <c r="V36" s="38">
        <f>S36/T36-1</f>
        <v>-1.3259551079631615E-2</v>
      </c>
      <c r="W36" s="3">
        <f>S36-S35</f>
        <v>224.2300000000032</v>
      </c>
      <c r="X36" s="38">
        <f>(S36)/S35-1</f>
        <v>6.1048305836683969E-3</v>
      </c>
      <c r="AA36" s="37">
        <v>44805</v>
      </c>
      <c r="AB36" s="53">
        <f t="shared" si="7"/>
        <v>-3364.6600000000035</v>
      </c>
      <c r="AC36" s="52">
        <f>SUM($AB$4:AB36)</f>
        <v>6492.7899999999936</v>
      </c>
    </row>
    <row r="37" spans="1:29" x14ac:dyDescent="0.35">
      <c r="A37" s="37">
        <v>43892</v>
      </c>
      <c r="B37" s="3">
        <v>30348.85</v>
      </c>
      <c r="C37" s="3">
        <v>30425.15</v>
      </c>
      <c r="D37" s="3">
        <v>29250.74</v>
      </c>
      <c r="E37" s="3">
        <f t="shared" si="27"/>
        <v>1098.1099999999969</v>
      </c>
      <c r="F37" s="38">
        <f>B37/D37-1</f>
        <v>3.7541272460115405E-2</v>
      </c>
      <c r="G37" s="41">
        <f>B37-B36</f>
        <v>1227.5299999999988</v>
      </c>
      <c r="H37" s="38">
        <f>(B37)/B36-1</f>
        <v>4.215227881153738E-2</v>
      </c>
      <c r="J37" s="37">
        <v>43892</v>
      </c>
      <c r="K37" s="3">
        <v>8163.01</v>
      </c>
      <c r="L37" s="58">
        <v>8200</v>
      </c>
      <c r="M37" s="43">
        <f t="shared" si="22"/>
        <v>-36.989999999999782</v>
      </c>
      <c r="N37" s="38">
        <f t="shared" si="23"/>
        <v>-4.5109756097561071E-3</v>
      </c>
      <c r="O37" s="43">
        <f t="shared" si="24"/>
        <v>330.17000000000007</v>
      </c>
      <c r="P37" s="38">
        <f t="shared" si="25"/>
        <v>4.2152016382308366E-2</v>
      </c>
      <c r="R37" s="37">
        <v>43892</v>
      </c>
      <c r="S37" s="3">
        <f t="shared" si="10"/>
        <v>38511.86</v>
      </c>
      <c r="T37" s="43">
        <f t="shared" si="26"/>
        <v>37450.740000000005</v>
      </c>
      <c r="U37" s="3">
        <f t="shared" si="26"/>
        <v>1061.1199999999972</v>
      </c>
      <c r="V37" s="38">
        <f>S37/T37-1</f>
        <v>2.8333752550683711E-2</v>
      </c>
      <c r="W37" s="3">
        <f>S37-S36</f>
        <v>1557.6999999999971</v>
      </c>
      <c r="X37" s="38">
        <f>(S37)/S36-1</f>
        <v>4.215222318678058E-2</v>
      </c>
      <c r="AA37" s="37">
        <v>44835</v>
      </c>
      <c r="AB37" s="53">
        <f t="shared" si="7"/>
        <v>2773.0599999999977</v>
      </c>
      <c r="AC37" s="52">
        <f>SUM($AB$4:AB37)</f>
        <v>9265.8499999999913</v>
      </c>
    </row>
    <row r="38" spans="1:29" x14ac:dyDescent="0.35">
      <c r="A38" s="37">
        <v>43893</v>
      </c>
      <c r="B38" s="3">
        <v>29467.87</v>
      </c>
      <c r="C38" s="3">
        <v>30425.15</v>
      </c>
      <c r="D38" s="3">
        <v>29250.74</v>
      </c>
      <c r="E38" s="3">
        <f t="shared" si="27"/>
        <v>217.12999999999738</v>
      </c>
      <c r="F38" s="38">
        <f>B38/D38-1</f>
        <v>7.4230600661726598E-3</v>
      </c>
      <c r="G38" s="41">
        <f>B38-B37</f>
        <v>-880.97999999999956</v>
      </c>
      <c r="H38" s="38">
        <f>(B38)/B37-1</f>
        <v>-2.9028447535903279E-2</v>
      </c>
      <c r="J38" s="37">
        <v>43893</v>
      </c>
      <c r="K38" s="3">
        <v>7926.05</v>
      </c>
      <c r="L38" s="58">
        <v>8200</v>
      </c>
      <c r="M38" s="43">
        <f t="shared" si="22"/>
        <v>-273.94999999999982</v>
      </c>
      <c r="N38" s="38">
        <f t="shared" si="23"/>
        <v>-3.34085365853658E-2</v>
      </c>
      <c r="O38" s="43">
        <f t="shared" si="24"/>
        <v>-236.96000000000004</v>
      </c>
      <c r="P38" s="38">
        <f t="shared" si="25"/>
        <v>-2.9028507866583508E-2</v>
      </c>
      <c r="R38" s="37">
        <v>43893</v>
      </c>
      <c r="S38" s="3">
        <f t="shared" si="10"/>
        <v>37393.919999999998</v>
      </c>
      <c r="T38" s="43">
        <f t="shared" si="26"/>
        <v>37450.740000000005</v>
      </c>
      <c r="U38" s="3">
        <f t="shared" si="26"/>
        <v>-56.820000000002437</v>
      </c>
      <c r="V38" s="38">
        <f>S38/T38-1</f>
        <v>-1.5171929847048737E-3</v>
      </c>
      <c r="W38" s="3">
        <f>S38-S37</f>
        <v>-1117.9400000000023</v>
      </c>
      <c r="X38" s="38">
        <f>(S38)/S37-1</f>
        <v>-2.9028460323651029E-2</v>
      </c>
      <c r="AA38" s="37">
        <v>44866</v>
      </c>
      <c r="AB38" s="53">
        <f t="shared" si="7"/>
        <v>3489.0500000000029</v>
      </c>
      <c r="AC38" s="52">
        <f>SUM($AB$4:AB38)</f>
        <v>12754.899999999994</v>
      </c>
    </row>
    <row r="39" spans="1:29" x14ac:dyDescent="0.35">
      <c r="A39" s="37">
        <v>43894</v>
      </c>
      <c r="B39" s="3">
        <v>30928.03</v>
      </c>
      <c r="C39" s="47">
        <f>C38+200</f>
        <v>30625.15</v>
      </c>
      <c r="D39" s="47">
        <f>D38+200</f>
        <v>29450.74</v>
      </c>
      <c r="E39" s="47">
        <f t="shared" si="27"/>
        <v>1477.2899999999972</v>
      </c>
      <c r="F39" s="48">
        <f>(B39-200)/D39-1</f>
        <v>4.3370387297568591E-2</v>
      </c>
      <c r="G39" s="49">
        <f>B39-B38-200</f>
        <v>1260.1599999999999</v>
      </c>
      <c r="H39" s="48">
        <f>(B39-200)/B38-1</f>
        <v>4.2763864507343152E-2</v>
      </c>
      <c r="J39" s="37">
        <v>43894</v>
      </c>
      <c r="K39" s="3">
        <v>8265</v>
      </c>
      <c r="L39" s="58">
        <v>8200</v>
      </c>
      <c r="M39" s="43">
        <f t="shared" si="22"/>
        <v>65</v>
      </c>
      <c r="N39" s="38">
        <f t="shared" si="23"/>
        <v>7.9268292682925789E-3</v>
      </c>
      <c r="O39" s="43">
        <f t="shared" si="24"/>
        <v>338.94999999999982</v>
      </c>
      <c r="P39" s="38">
        <f t="shared" si="25"/>
        <v>4.2764050188933922E-2</v>
      </c>
      <c r="R39" s="37">
        <v>43894</v>
      </c>
      <c r="S39" s="3">
        <f t="shared" si="10"/>
        <v>39193.03</v>
      </c>
      <c r="T39" s="43">
        <f t="shared" si="26"/>
        <v>37650.740000000005</v>
      </c>
      <c r="U39" s="3">
        <f t="shared" si="26"/>
        <v>1542.2899999999972</v>
      </c>
      <c r="V39" s="48">
        <f>(S39-200)/(T39-200)-1</f>
        <v>4.1181829784938673E-2</v>
      </c>
      <c r="W39" s="47">
        <f>S39-S38-200</f>
        <v>1599.1100000000006</v>
      </c>
      <c r="X39" s="48">
        <f>(S39-200)/S38-1</f>
        <v>4.2763903864585506E-2</v>
      </c>
      <c r="AA39" s="37">
        <v>44896</v>
      </c>
      <c r="AB39" s="53">
        <f t="shared" si="7"/>
        <v>-3215.0200000000041</v>
      </c>
      <c r="AC39" s="52">
        <f>SUM($AB$4:AB39)</f>
        <v>9539.8799999999901</v>
      </c>
    </row>
    <row r="40" spans="1:29" x14ac:dyDescent="0.35">
      <c r="A40" s="37">
        <v>43895</v>
      </c>
      <c r="B40" s="3">
        <v>30036.67</v>
      </c>
      <c r="C40" s="3">
        <v>30625.15</v>
      </c>
      <c r="D40" s="3">
        <v>29450.74</v>
      </c>
      <c r="E40" s="3">
        <f t="shared" si="27"/>
        <v>585.92999999999665</v>
      </c>
      <c r="F40" s="38">
        <f>B40/D40-1</f>
        <v>1.9895255603084916E-2</v>
      </c>
      <c r="G40" s="41">
        <f>B40-B39</f>
        <v>-891.36000000000058</v>
      </c>
      <c r="H40" s="38">
        <f>(B40)/B39-1</f>
        <v>-2.8820458335044319E-2</v>
      </c>
      <c r="J40" s="37">
        <v>43895</v>
      </c>
      <c r="K40" s="3">
        <v>8026.8</v>
      </c>
      <c r="L40" s="58">
        <v>8200</v>
      </c>
      <c r="M40" s="43">
        <f t="shared" si="22"/>
        <v>-173.19999999999982</v>
      </c>
      <c r="N40" s="38">
        <f t="shared" si="23"/>
        <v>-2.1121951219512214E-2</v>
      </c>
      <c r="O40" s="43">
        <f t="shared" si="24"/>
        <v>-238.19999999999982</v>
      </c>
      <c r="P40" s="38">
        <f t="shared" si="25"/>
        <v>-2.8820326678765884E-2</v>
      </c>
      <c r="R40" s="37">
        <v>43895</v>
      </c>
      <c r="S40" s="3">
        <f t="shared" si="10"/>
        <v>38063.47</v>
      </c>
      <c r="T40" s="43">
        <f t="shared" si="26"/>
        <v>37650.740000000005</v>
      </c>
      <c r="U40" s="3">
        <f t="shared" si="26"/>
        <v>412.72999999999683</v>
      </c>
      <c r="V40" s="38">
        <f>S40/T40-1</f>
        <v>1.096206874021588E-2</v>
      </c>
      <c r="W40" s="3">
        <f>S40-S39</f>
        <v>-1129.5599999999977</v>
      </c>
      <c r="X40" s="38">
        <f>(S40)/S39-1</f>
        <v>-2.8820430571456113E-2</v>
      </c>
      <c r="Y40" s="76"/>
      <c r="Z40" s="76"/>
      <c r="AA40" s="37">
        <v>44927</v>
      </c>
      <c r="AB40" s="53"/>
      <c r="AC40" s="52">
        <f>SUM($AB$4:AB40)</f>
        <v>9539.8799999999901</v>
      </c>
    </row>
    <row r="41" spans="1:29" x14ac:dyDescent="0.35">
      <c r="A41" s="37">
        <v>43896</v>
      </c>
      <c r="B41" s="3">
        <v>29541.35</v>
      </c>
      <c r="C41" s="3">
        <v>30625.15</v>
      </c>
      <c r="D41" s="3">
        <v>29450.74</v>
      </c>
      <c r="E41" s="3">
        <f t="shared" si="27"/>
        <v>90.609999999996944</v>
      </c>
      <c r="F41" s="38">
        <f>B41/D41-1</f>
        <v>3.0766629293523806E-3</v>
      </c>
      <c r="G41" s="41">
        <f>B41-B40</f>
        <v>-495.31999999999971</v>
      </c>
      <c r="H41" s="38">
        <f>(B41)/B40-1</f>
        <v>-1.6490509766894923E-2</v>
      </c>
      <c r="J41" s="37">
        <v>43896</v>
      </c>
      <c r="K41" s="3">
        <v>7894.44</v>
      </c>
      <c r="L41" s="58">
        <v>8200</v>
      </c>
      <c r="M41" s="43">
        <f t="shared" si="22"/>
        <v>-305.5600000000004</v>
      </c>
      <c r="N41" s="38">
        <f t="shared" si="23"/>
        <v>-3.7263414634146397E-2</v>
      </c>
      <c r="O41" s="43">
        <f t="shared" si="24"/>
        <v>-132.36000000000058</v>
      </c>
      <c r="P41" s="38">
        <f t="shared" si="25"/>
        <v>-1.6489759306323903E-2</v>
      </c>
      <c r="R41" s="37">
        <v>43896</v>
      </c>
      <c r="S41" s="3">
        <f t="shared" si="10"/>
        <v>37435.79</v>
      </c>
      <c r="T41" s="43">
        <f t="shared" si="26"/>
        <v>37650.740000000005</v>
      </c>
      <c r="U41" s="3">
        <f t="shared" si="26"/>
        <v>-214.95000000000346</v>
      </c>
      <c r="V41" s="38">
        <f>S41/T41-1</f>
        <v>-5.7090511368436125E-3</v>
      </c>
      <c r="W41" s="3">
        <f>S41-S40</f>
        <v>-627.68000000000029</v>
      </c>
      <c r="X41" s="38">
        <f>(S41)/S40-1</f>
        <v>-1.6490351510253798E-2</v>
      </c>
      <c r="Y41" s="76"/>
      <c r="Z41" s="76"/>
      <c r="AA41" s="37">
        <v>44958</v>
      </c>
      <c r="AB41" s="53"/>
      <c r="AC41" s="52">
        <f>SUM($AB$4:AB41)</f>
        <v>9539.8799999999901</v>
      </c>
    </row>
    <row r="42" spans="1:29" x14ac:dyDescent="0.35">
      <c r="A42" s="37">
        <v>43899</v>
      </c>
      <c r="B42" s="3">
        <v>28034.57</v>
      </c>
      <c r="C42" s="3">
        <v>30625.15</v>
      </c>
      <c r="D42" s="3">
        <v>29450.74</v>
      </c>
      <c r="E42" s="3">
        <f t="shared" si="27"/>
        <v>-1416.1700000000019</v>
      </c>
      <c r="F42" s="38">
        <f>B42/D42-1</f>
        <v>-4.8086058279011024E-2</v>
      </c>
      <c r="G42" s="41">
        <f>B42-B41</f>
        <v>-1506.7799999999988</v>
      </c>
      <c r="H42" s="38">
        <f>(B42)/B41-1</f>
        <v>-5.1005793574091851E-2</v>
      </c>
      <c r="J42" s="37">
        <v>43899</v>
      </c>
      <c r="K42" s="3">
        <v>7491.77</v>
      </c>
      <c r="L42" s="58">
        <v>8200</v>
      </c>
      <c r="M42" s="43">
        <f t="shared" si="22"/>
        <v>-708.22999999999956</v>
      </c>
      <c r="N42" s="38">
        <f t="shared" si="23"/>
        <v>-8.63695121951219E-2</v>
      </c>
      <c r="O42" s="43">
        <f t="shared" si="24"/>
        <v>-402.66999999999916</v>
      </c>
      <c r="P42" s="38">
        <f t="shared" si="25"/>
        <v>-5.1006784521764548E-2</v>
      </c>
      <c r="R42" s="37">
        <v>43899</v>
      </c>
      <c r="S42" s="3">
        <f t="shared" si="10"/>
        <v>35526.339999999997</v>
      </c>
      <c r="T42" s="43">
        <f t="shared" si="26"/>
        <v>37650.740000000005</v>
      </c>
      <c r="U42" s="3">
        <f t="shared" si="26"/>
        <v>-2124.4000000000015</v>
      </c>
      <c r="V42" s="38">
        <f>S42/T42-1</f>
        <v>-5.6423857804654309E-2</v>
      </c>
      <c r="W42" s="3">
        <f>S42-S41</f>
        <v>-1909.4500000000044</v>
      </c>
      <c r="X42" s="38">
        <f>(S42)/S41-1</f>
        <v>-5.1006002544623841E-2</v>
      </c>
      <c r="Y42" s="76"/>
      <c r="Z42" s="76"/>
      <c r="AA42" s="37">
        <v>44986</v>
      </c>
      <c r="AB42" s="53"/>
      <c r="AC42" s="52">
        <f>SUM($AB$4:AB42)</f>
        <v>9539.8799999999901</v>
      </c>
    </row>
    <row r="43" spans="1:29" x14ac:dyDescent="0.35">
      <c r="A43" s="37">
        <v>43900</v>
      </c>
      <c r="B43" s="3">
        <v>29701.360000000001</v>
      </c>
      <c r="C43" s="3">
        <v>30625.15</v>
      </c>
      <c r="D43" s="3">
        <v>29450.74</v>
      </c>
      <c r="E43" s="3">
        <f t="shared" si="27"/>
        <v>250.61999999999898</v>
      </c>
      <c r="F43" s="38">
        <f>B43/D43-1</f>
        <v>8.5098031492587545E-3</v>
      </c>
      <c r="G43" s="41">
        <f>B43-B42</f>
        <v>1666.7900000000009</v>
      </c>
      <c r="H43" s="38">
        <f>(B43)/B42-1</f>
        <v>5.9454808830668782E-2</v>
      </c>
      <c r="J43" s="37">
        <v>43900</v>
      </c>
      <c r="K43" s="3">
        <v>7937.19</v>
      </c>
      <c r="L43" s="58">
        <v>8200</v>
      </c>
      <c r="M43" s="43">
        <f t="shared" si="22"/>
        <v>-262.8100000000004</v>
      </c>
      <c r="N43" s="38">
        <f t="shared" si="23"/>
        <v>-3.2050000000000023E-2</v>
      </c>
      <c r="O43" s="43">
        <f t="shared" si="24"/>
        <v>445.41999999999916</v>
      </c>
      <c r="P43" s="38">
        <f t="shared" si="25"/>
        <v>5.9454574820102524E-2</v>
      </c>
      <c r="R43" s="37">
        <v>43900</v>
      </c>
      <c r="S43" s="3">
        <f t="shared" si="10"/>
        <v>37638.550000000003</v>
      </c>
      <c r="T43" s="43">
        <f t="shared" si="26"/>
        <v>37650.740000000005</v>
      </c>
      <c r="U43" s="3">
        <f t="shared" si="26"/>
        <v>-12.190000000001419</v>
      </c>
      <c r="V43" s="38">
        <f>S43/T43-1</f>
        <v>-3.2376521683241677E-4</v>
      </c>
      <c r="W43" s="3">
        <f>S43-S42</f>
        <v>2112.2100000000064</v>
      </c>
      <c r="X43" s="38">
        <f>(S43)/S42-1</f>
        <v>5.945475948268264E-2</v>
      </c>
      <c r="Y43" s="76"/>
      <c r="Z43" s="76"/>
      <c r="AA43" s="37">
        <v>45017</v>
      </c>
      <c r="AB43" s="53"/>
      <c r="AC43" s="52">
        <f>SUM($AB$4:AB43)</f>
        <v>9539.8799999999901</v>
      </c>
    </row>
    <row r="44" spans="1:29" x14ac:dyDescent="0.35">
      <c r="A44" s="37">
        <v>43901</v>
      </c>
      <c r="B44" s="3">
        <v>28591.17</v>
      </c>
      <c r="C44" s="47">
        <f>C43+200</f>
        <v>30825.15</v>
      </c>
      <c r="D44" s="47">
        <f>D43+200</f>
        <v>29650.74</v>
      </c>
      <c r="E44" s="47">
        <f t="shared" si="27"/>
        <v>-1059.5700000000033</v>
      </c>
      <c r="F44" s="48">
        <f>(B44-200)/D44-1</f>
        <v>-4.2480221404255114E-2</v>
      </c>
      <c r="G44" s="49">
        <f>B44-B43-200</f>
        <v>-1310.1900000000023</v>
      </c>
      <c r="H44" s="48">
        <f>(B44-200)/B43-1</f>
        <v>-4.4112121465145093E-2</v>
      </c>
      <c r="J44" s="37">
        <v>43901</v>
      </c>
      <c r="K44" s="3">
        <v>7587.07</v>
      </c>
      <c r="L44" s="58">
        <v>8200</v>
      </c>
      <c r="M44" s="43">
        <f t="shared" si="22"/>
        <v>-612.93000000000029</v>
      </c>
      <c r="N44" s="38">
        <f t="shared" si="23"/>
        <v>-7.474756097560975E-2</v>
      </c>
      <c r="O44" s="43">
        <f t="shared" si="24"/>
        <v>-350.11999999999989</v>
      </c>
      <c r="P44" s="38">
        <f t="shared" si="25"/>
        <v>-4.4111329072379468E-2</v>
      </c>
      <c r="R44" s="37">
        <v>43901</v>
      </c>
      <c r="S44" s="3">
        <f t="shared" si="10"/>
        <v>36178.239999999998</v>
      </c>
      <c r="T44" s="43">
        <f t="shared" si="26"/>
        <v>37850.740000000005</v>
      </c>
      <c r="U44" s="3">
        <f t="shared" si="26"/>
        <v>-1672.5000000000036</v>
      </c>
      <c r="V44" s="48">
        <f>(S44-200)/(T44-200)-1</f>
        <v>-4.4421437666298358E-2</v>
      </c>
      <c r="W44" s="47">
        <f>S44-S43-200</f>
        <v>-1660.3100000000049</v>
      </c>
      <c r="X44" s="48">
        <f>(S44-200)/S43-1</f>
        <v>-4.4111954365936068E-2</v>
      </c>
      <c r="Y44" s="76"/>
      <c r="Z44" s="76"/>
      <c r="AA44" s="37">
        <v>45047</v>
      </c>
      <c r="AB44" s="53"/>
      <c r="AC44" s="52">
        <f>SUM($AB$4:AB44)</f>
        <v>9539.8799999999901</v>
      </c>
    </row>
    <row r="45" spans="1:29" x14ac:dyDescent="0.35">
      <c r="A45" s="37">
        <v>43902</v>
      </c>
      <c r="B45" s="3">
        <v>26181.87</v>
      </c>
      <c r="C45" s="3">
        <v>30825.15</v>
      </c>
      <c r="D45" s="3">
        <v>29650.74</v>
      </c>
      <c r="E45" s="3">
        <f t="shared" si="27"/>
        <v>-3468.8700000000026</v>
      </c>
      <c r="F45" s="38">
        <f>B45/D45-1</f>
        <v>-0.11699100933062723</v>
      </c>
      <c r="G45" s="41">
        <f>B45-B44</f>
        <v>-2409.2999999999993</v>
      </c>
      <c r="H45" s="38">
        <f>(B45)/B44-1</f>
        <v>-8.4267275525975349E-2</v>
      </c>
      <c r="J45" s="37">
        <v>43902</v>
      </c>
      <c r="K45" s="3">
        <v>6947.73</v>
      </c>
      <c r="L45" s="58">
        <v>8200</v>
      </c>
      <c r="M45" s="43">
        <f t="shared" si="22"/>
        <v>-1252.2700000000004</v>
      </c>
      <c r="N45" s="38">
        <f t="shared" si="23"/>
        <v>-0.15271585365853668</v>
      </c>
      <c r="O45" s="43">
        <f t="shared" si="24"/>
        <v>-639.34000000000015</v>
      </c>
      <c r="P45" s="38">
        <f t="shared" si="25"/>
        <v>-8.4267049071644284E-2</v>
      </c>
      <c r="R45" s="37">
        <v>43902</v>
      </c>
      <c r="S45" s="3">
        <f t="shared" si="10"/>
        <v>33129.599999999999</v>
      </c>
      <c r="T45" s="43">
        <f t="shared" si="26"/>
        <v>37850.740000000005</v>
      </c>
      <c r="U45" s="3">
        <f t="shared" si="26"/>
        <v>-4721.1400000000031</v>
      </c>
      <c r="V45" s="38">
        <f>S45/T45-1</f>
        <v>-0.12473045441119535</v>
      </c>
      <c r="W45" s="3">
        <f>S45-S44</f>
        <v>-3048.6399999999994</v>
      </c>
      <c r="X45" s="38">
        <f>(S45)/S44-1</f>
        <v>-8.4267228035415753E-2</v>
      </c>
      <c r="Y45" s="76"/>
      <c r="Z45" s="76"/>
      <c r="AA45" s="37">
        <v>45078</v>
      </c>
      <c r="AB45" s="53"/>
      <c r="AC45" s="52">
        <f>SUM($AB$4:AB45)</f>
        <v>9539.8799999999901</v>
      </c>
    </row>
    <row r="46" spans="1:29" x14ac:dyDescent="0.35">
      <c r="A46" s="37">
        <v>43903</v>
      </c>
      <c r="B46" s="3">
        <v>28759.85</v>
      </c>
      <c r="C46" s="3">
        <v>30825.15</v>
      </c>
      <c r="D46" s="3">
        <v>29650.74</v>
      </c>
      <c r="E46" s="3">
        <f t="shared" si="27"/>
        <v>-890.89000000000306</v>
      </c>
      <c r="F46" s="38">
        <f>B46/D46-1</f>
        <v>-3.0046130383255321E-2</v>
      </c>
      <c r="G46" s="41">
        <f>B46-B45</f>
        <v>2577.9799999999996</v>
      </c>
      <c r="H46" s="38">
        <f>(B46)/B45-1</f>
        <v>9.8464319011590806E-2</v>
      </c>
      <c r="J46" s="37">
        <v>43903</v>
      </c>
      <c r="K46" s="3">
        <v>7631.83</v>
      </c>
      <c r="L46" s="58">
        <v>8200</v>
      </c>
      <c r="M46" s="43">
        <f t="shared" si="22"/>
        <v>-568.17000000000007</v>
      </c>
      <c r="N46" s="38">
        <f t="shared" si="23"/>
        <v>-6.928902439024387E-2</v>
      </c>
      <c r="O46" s="43">
        <f t="shared" si="24"/>
        <v>684.10000000000036</v>
      </c>
      <c r="P46" s="38">
        <f t="shared" si="25"/>
        <v>9.8463814799941929E-2</v>
      </c>
      <c r="R46" s="37">
        <v>43903</v>
      </c>
      <c r="S46" s="3">
        <f t="shared" si="10"/>
        <v>36391.68</v>
      </c>
      <c r="T46" s="43">
        <f t="shared" si="26"/>
        <v>37850.740000000005</v>
      </c>
      <c r="U46" s="3">
        <f t="shared" si="26"/>
        <v>-1459.0600000000031</v>
      </c>
      <c r="V46" s="38">
        <f>S46/T46-1</f>
        <v>-3.8547727204276683E-2</v>
      </c>
      <c r="W46" s="3">
        <f>S46-S45</f>
        <v>3262.0800000000017</v>
      </c>
      <c r="X46" s="38">
        <f>(S46)/S45-1</f>
        <v>9.8464213271515666E-2</v>
      </c>
      <c r="Y46" s="76"/>
      <c r="Z46" s="76"/>
    </row>
    <row r="47" spans="1:29" x14ac:dyDescent="0.35">
      <c r="A47" s="37">
        <v>43906</v>
      </c>
      <c r="B47" s="3">
        <v>25490.97</v>
      </c>
      <c r="C47" s="3">
        <v>30825.15</v>
      </c>
      <c r="D47" s="3">
        <v>29650.74</v>
      </c>
      <c r="E47" s="3">
        <f t="shared" si="27"/>
        <v>-4159.7700000000004</v>
      </c>
      <c r="F47" s="38">
        <f>B47/D47-1</f>
        <v>-0.14029228275584349</v>
      </c>
      <c r="G47" s="41">
        <f>B47-B46</f>
        <v>-3268.8799999999974</v>
      </c>
      <c r="H47" s="38">
        <f>(B47)/B46-1</f>
        <v>-0.11366123258640071</v>
      </c>
      <c r="J47" s="37">
        <v>43906</v>
      </c>
      <c r="K47" s="3">
        <v>7164.39</v>
      </c>
      <c r="L47" s="57">
        <f>L46+400</f>
        <v>8600</v>
      </c>
      <c r="M47" s="43">
        <f t="shared" si="22"/>
        <v>-1435.6099999999997</v>
      </c>
      <c r="N47" s="38">
        <f>(K47-400)/L47-1</f>
        <v>-0.21344302325581388</v>
      </c>
      <c r="O47" s="50">
        <f>K47-K46-400</f>
        <v>-867.4399999999996</v>
      </c>
      <c r="P47" s="51">
        <f>(K47-400)/K46-1</f>
        <v>-0.11366081267533468</v>
      </c>
      <c r="R47" s="37">
        <v>43906</v>
      </c>
      <c r="S47" s="3">
        <f t="shared" si="10"/>
        <v>32655.360000000001</v>
      </c>
      <c r="T47" s="50">
        <f>T46+400</f>
        <v>38250.740000000005</v>
      </c>
      <c r="U47" s="3">
        <f t="shared" ref="U47:U110" si="28">E47+M47</f>
        <v>-5595.38</v>
      </c>
      <c r="V47" s="51">
        <f>(S47-400)/(T47-400)-1</f>
        <v>-0.14782749293673003</v>
      </c>
      <c r="W47" s="50">
        <f>S47-S46-400</f>
        <v>-4136.32</v>
      </c>
      <c r="X47" s="51">
        <f>(S47-400)/S46-1</f>
        <v>-0.11366114452534204</v>
      </c>
      <c r="Y47" s="76"/>
      <c r="Z47" s="76"/>
    </row>
    <row r="48" spans="1:29" x14ac:dyDescent="0.35">
      <c r="A48" s="37">
        <v>43907</v>
      </c>
      <c r="B48" s="3">
        <v>27630.71</v>
      </c>
      <c r="C48" s="3">
        <v>30825.15</v>
      </c>
      <c r="D48" s="3">
        <v>29650.74</v>
      </c>
      <c r="E48" s="3">
        <f t="shared" si="27"/>
        <v>-2020.0300000000025</v>
      </c>
      <c r="F48" s="38">
        <f>B48/D48-1</f>
        <v>-6.8127473378404746E-2</v>
      </c>
      <c r="G48" s="41">
        <f>B48-B47</f>
        <v>2139.739999999998</v>
      </c>
      <c r="H48" s="38">
        <f>(B48)/B47-1</f>
        <v>8.3941097572983514E-2</v>
      </c>
      <c r="J48" s="37">
        <v>43907</v>
      </c>
      <c r="K48" s="3">
        <v>7765.77</v>
      </c>
      <c r="L48" s="58">
        <v>8600</v>
      </c>
      <c r="M48" s="43">
        <f t="shared" si="22"/>
        <v>-834.22999999999956</v>
      </c>
      <c r="N48" s="38">
        <f t="shared" ref="N48:N66" si="29">K48/L48-1</f>
        <v>-9.7003488372092939E-2</v>
      </c>
      <c r="O48" s="43">
        <f t="shared" ref="O48:O66" si="30">K48-K47</f>
        <v>601.38000000000011</v>
      </c>
      <c r="P48" s="38">
        <f t="shared" ref="P48:P66" si="31">K48/K47-1</f>
        <v>8.3940154011716395E-2</v>
      </c>
      <c r="R48" s="37">
        <v>43907</v>
      </c>
      <c r="S48" s="3">
        <f t="shared" si="10"/>
        <v>35396.479999999996</v>
      </c>
      <c r="T48" s="43">
        <f t="shared" ref="T48:T66" si="32">D48+L48</f>
        <v>38250.740000000005</v>
      </c>
      <c r="U48" s="3">
        <f t="shared" si="28"/>
        <v>-2854.260000000002</v>
      </c>
      <c r="V48" s="38">
        <f>S48/T48-1</f>
        <v>-7.4619732846998743E-2</v>
      </c>
      <c r="W48" s="3">
        <f>S48-S47</f>
        <v>2741.1199999999953</v>
      </c>
      <c r="X48" s="38">
        <f>(S48)/S47-1</f>
        <v>8.3940890561304382E-2</v>
      </c>
      <c r="Y48" s="76"/>
      <c r="Z48" s="76"/>
    </row>
    <row r="49" spans="1:29" x14ac:dyDescent="0.35">
      <c r="A49" s="37">
        <v>43908</v>
      </c>
      <c r="B49" s="3">
        <v>27092.39</v>
      </c>
      <c r="C49" s="47">
        <f>C48+200</f>
        <v>31025.15</v>
      </c>
      <c r="D49" s="47">
        <f>D48+200</f>
        <v>29850.74</v>
      </c>
      <c r="E49" s="47">
        <f t="shared" si="27"/>
        <v>-2758.3500000000022</v>
      </c>
      <c r="F49" s="48">
        <f>(B49-200)/D49-1</f>
        <v>-9.9104745811996686E-2</v>
      </c>
      <c r="G49" s="49">
        <f>B49-B48-200</f>
        <v>-738.31999999999971</v>
      </c>
      <c r="H49" s="48">
        <f>(B49-200)/B48-1</f>
        <v>-2.6720992692551127E-2</v>
      </c>
      <c r="J49" s="37">
        <v>43908</v>
      </c>
      <c r="K49" s="3">
        <v>7558.26</v>
      </c>
      <c r="L49" s="58">
        <v>8600</v>
      </c>
      <c r="M49" s="43">
        <f t="shared" si="22"/>
        <v>-1041.7399999999998</v>
      </c>
      <c r="N49" s="38">
        <f t="shared" si="29"/>
        <v>-0.12113255813953483</v>
      </c>
      <c r="O49" s="43">
        <f t="shared" si="30"/>
        <v>-207.51000000000022</v>
      </c>
      <c r="P49" s="38">
        <f t="shared" si="31"/>
        <v>-2.672111072050809E-2</v>
      </c>
      <c r="R49" s="37">
        <v>43908</v>
      </c>
      <c r="S49" s="3">
        <f t="shared" si="10"/>
        <v>34650.65</v>
      </c>
      <c r="T49" s="43">
        <f t="shared" si="32"/>
        <v>38450.740000000005</v>
      </c>
      <c r="U49" s="3">
        <f t="shared" si="28"/>
        <v>-3800.090000000002</v>
      </c>
      <c r="V49" s="48">
        <f>(S49-200)/(T49-200)-1</f>
        <v>-9.9346836165784103E-2</v>
      </c>
      <c r="W49" s="47">
        <f>S49-S48-200</f>
        <v>-945.82999999999447</v>
      </c>
      <c r="X49" s="48">
        <f>(S49-200)/S48-1</f>
        <v>-2.6721018587158807E-2</v>
      </c>
      <c r="Y49" s="76"/>
      <c r="Z49" s="76"/>
      <c r="AC49" s="52"/>
    </row>
    <row r="50" spans="1:29" x14ac:dyDescent="0.35">
      <c r="A50" s="37">
        <v>43909</v>
      </c>
      <c r="B50" s="3">
        <v>27670.98</v>
      </c>
      <c r="C50" s="3">
        <v>31025.15</v>
      </c>
      <c r="D50" s="3">
        <v>29850.74</v>
      </c>
      <c r="E50" s="3">
        <f t="shared" si="27"/>
        <v>-2179.760000000002</v>
      </c>
      <c r="F50" s="38">
        <f>B50/D50-1</f>
        <v>-7.3021975334614853E-2</v>
      </c>
      <c r="G50" s="41">
        <f>B50-B49</f>
        <v>578.59000000000015</v>
      </c>
      <c r="H50" s="38">
        <f>(B50)/B49-1</f>
        <v>2.1356181569806232E-2</v>
      </c>
      <c r="J50" s="37">
        <v>43909</v>
      </c>
      <c r="K50" s="3">
        <v>7719.68</v>
      </c>
      <c r="L50" s="58">
        <v>8600</v>
      </c>
      <c r="M50" s="43">
        <f t="shared" si="22"/>
        <v>-880.31999999999971</v>
      </c>
      <c r="N50" s="38">
        <f t="shared" si="29"/>
        <v>-0.1023627906976744</v>
      </c>
      <c r="O50" s="43">
        <f t="shared" si="30"/>
        <v>161.42000000000007</v>
      </c>
      <c r="P50" s="38">
        <f t="shared" si="31"/>
        <v>2.13567672982935E-2</v>
      </c>
      <c r="R50" s="37">
        <v>43909</v>
      </c>
      <c r="S50" s="3">
        <f t="shared" si="10"/>
        <v>35390.660000000003</v>
      </c>
      <c r="T50" s="43">
        <f t="shared" si="32"/>
        <v>38450.740000000005</v>
      </c>
      <c r="U50" s="3">
        <f t="shared" si="28"/>
        <v>-3060.0800000000017</v>
      </c>
      <c r="V50" s="38">
        <f>S50/T50-1</f>
        <v>-7.9584424122916775E-2</v>
      </c>
      <c r="W50" s="3">
        <f>S50-S49</f>
        <v>740.01000000000204</v>
      </c>
      <c r="X50" s="38">
        <f>(S50)/S49-1</f>
        <v>2.1356309333302681E-2</v>
      </c>
      <c r="Y50" s="76"/>
      <c r="Z50" s="76"/>
    </row>
    <row r="51" spans="1:29" x14ac:dyDescent="0.35">
      <c r="A51" s="37">
        <v>43910</v>
      </c>
      <c r="B51" s="3">
        <v>26361.52</v>
      </c>
      <c r="C51" s="3">
        <v>31025.15</v>
      </c>
      <c r="D51" s="3">
        <v>29850.74</v>
      </c>
      <c r="E51" s="3">
        <f t="shared" si="27"/>
        <v>-3489.2200000000012</v>
      </c>
      <c r="F51" s="38">
        <f>B51/D51-1</f>
        <v>-0.11688889454666784</v>
      </c>
      <c r="G51" s="41">
        <f>B51-B50</f>
        <v>-1309.4599999999991</v>
      </c>
      <c r="H51" s="38">
        <f>(B51)/B50-1</f>
        <v>-4.7322501769001324E-2</v>
      </c>
      <c r="J51" s="37">
        <v>43910</v>
      </c>
      <c r="K51" s="3">
        <v>7354.36</v>
      </c>
      <c r="L51" s="58">
        <v>8600</v>
      </c>
      <c r="M51" s="43">
        <f t="shared" si="22"/>
        <v>-1245.6400000000003</v>
      </c>
      <c r="N51" s="38">
        <f t="shared" si="29"/>
        <v>-0.14484186046511627</v>
      </c>
      <c r="O51" s="43">
        <f t="shared" si="30"/>
        <v>-365.32000000000062</v>
      </c>
      <c r="P51" s="38">
        <f t="shared" si="31"/>
        <v>-4.7323205106947541E-2</v>
      </c>
      <c r="R51" s="37">
        <v>43910</v>
      </c>
      <c r="S51" s="3">
        <f t="shared" si="10"/>
        <v>33715.879999999997</v>
      </c>
      <c r="T51" s="43">
        <f t="shared" si="32"/>
        <v>38450.740000000005</v>
      </c>
      <c r="U51" s="3">
        <f t="shared" si="28"/>
        <v>-4734.8600000000015</v>
      </c>
      <c r="V51" s="38">
        <f>S51/T51-1</f>
        <v>-0.12314093304836282</v>
      </c>
      <c r="W51" s="3">
        <f>S51-S50</f>
        <v>-1674.7800000000061</v>
      </c>
      <c r="X51" s="38">
        <f>(S51)/S50-1</f>
        <v>-4.7322655186425089E-2</v>
      </c>
      <c r="Y51" s="76"/>
      <c r="Z51" s="76"/>
    </row>
    <row r="52" spans="1:29" x14ac:dyDescent="0.35">
      <c r="A52" s="37">
        <v>43913</v>
      </c>
      <c r="B52" s="3">
        <v>26657.279999999999</v>
      </c>
      <c r="C52" s="3">
        <v>31025.15</v>
      </c>
      <c r="D52" s="3">
        <v>29850.74</v>
      </c>
      <c r="E52" s="3">
        <f t="shared" si="27"/>
        <v>-3193.4600000000028</v>
      </c>
      <c r="F52" s="38">
        <f>B52/D52-1</f>
        <v>-0.10698093246599594</v>
      </c>
      <c r="G52" s="41">
        <f>B52-B51</f>
        <v>295.7599999999984</v>
      </c>
      <c r="H52" s="38">
        <f>(B52)/B51-1</f>
        <v>1.1219383404295291E-2</v>
      </c>
      <c r="J52" s="37">
        <v>43913</v>
      </c>
      <c r="K52" s="3">
        <v>7436.88</v>
      </c>
      <c r="L52" s="58">
        <v>8600</v>
      </c>
      <c r="M52" s="43">
        <f t="shared" si="22"/>
        <v>-1163.1199999999999</v>
      </c>
      <c r="N52" s="38">
        <f t="shared" si="29"/>
        <v>-0.13524651162790702</v>
      </c>
      <c r="O52" s="43">
        <f t="shared" si="30"/>
        <v>82.520000000000437</v>
      </c>
      <c r="P52" s="38">
        <f t="shared" si="31"/>
        <v>1.1220554881730127E-2</v>
      </c>
      <c r="R52" s="37">
        <v>43913</v>
      </c>
      <c r="S52" s="3">
        <f t="shared" si="10"/>
        <v>34094.159999999996</v>
      </c>
      <c r="T52" s="43">
        <f t="shared" si="32"/>
        <v>38450.740000000005</v>
      </c>
      <c r="U52" s="3">
        <f t="shared" si="28"/>
        <v>-4356.5800000000027</v>
      </c>
      <c r="V52" s="38">
        <f>S52/T52-1</f>
        <v>-0.11330289091965484</v>
      </c>
      <c r="W52" s="3">
        <f>S52-S51</f>
        <v>378.27999999999884</v>
      </c>
      <c r="X52" s="38">
        <f>(S52)/S51-1</f>
        <v>1.1219638935718201E-2</v>
      </c>
      <c r="Y52" s="76"/>
      <c r="Z52" s="76"/>
    </row>
    <row r="53" spans="1:29" x14ac:dyDescent="0.35">
      <c r="A53" s="37">
        <v>43914</v>
      </c>
      <c r="B53" s="3">
        <v>28634.02</v>
      </c>
      <c r="C53" s="3">
        <v>31025.15</v>
      </c>
      <c r="D53" s="3">
        <v>29850.74</v>
      </c>
      <c r="E53" s="3">
        <f t="shared" si="27"/>
        <v>-1216.7200000000012</v>
      </c>
      <c r="F53" s="38">
        <f>B53/D53-1</f>
        <v>-4.0760128559627073E-2</v>
      </c>
      <c r="G53" s="41">
        <f>B53-B52</f>
        <v>1976.7400000000016</v>
      </c>
      <c r="H53" s="38">
        <f>(B53)/B52-1</f>
        <v>7.4153852155959044E-2</v>
      </c>
      <c r="J53" s="37">
        <v>43914</v>
      </c>
      <c r="K53" s="3">
        <v>7988.35</v>
      </c>
      <c r="L53" s="58">
        <v>8600</v>
      </c>
      <c r="M53" s="43">
        <f t="shared" si="22"/>
        <v>-611.64999999999964</v>
      </c>
      <c r="N53" s="38">
        <f t="shared" si="29"/>
        <v>-7.1122093023255784E-2</v>
      </c>
      <c r="O53" s="43">
        <f t="shared" si="30"/>
        <v>551.47000000000025</v>
      </c>
      <c r="P53" s="38">
        <f t="shared" si="31"/>
        <v>7.4153408418584199E-2</v>
      </c>
      <c r="R53" s="37">
        <v>43914</v>
      </c>
      <c r="S53" s="3">
        <f t="shared" si="10"/>
        <v>36622.370000000003</v>
      </c>
      <c r="T53" s="43">
        <f t="shared" si="32"/>
        <v>38450.740000000005</v>
      </c>
      <c r="U53" s="3">
        <f t="shared" si="28"/>
        <v>-1828.3700000000008</v>
      </c>
      <c r="V53" s="38">
        <f>S53/T53-1</f>
        <v>-4.7550970410452531E-2</v>
      </c>
      <c r="W53" s="3">
        <f>S53-S52</f>
        <v>2528.2100000000064</v>
      </c>
      <c r="X53" s="38">
        <f>(S53)/S52-1</f>
        <v>7.4153755364555263E-2</v>
      </c>
      <c r="Y53" s="76"/>
      <c r="Z53" s="76"/>
    </row>
    <row r="54" spans="1:29" x14ac:dyDescent="0.35">
      <c r="A54" s="37">
        <v>43915</v>
      </c>
      <c r="B54" s="3">
        <v>27959.52</v>
      </c>
      <c r="C54" s="47">
        <f>C53+200</f>
        <v>31225.15</v>
      </c>
      <c r="D54" s="47">
        <f>D53+200</f>
        <v>30050.74</v>
      </c>
      <c r="E54" s="47">
        <f t="shared" si="27"/>
        <v>-2091.2200000000012</v>
      </c>
      <c r="F54" s="48">
        <f>(B54-200)/D54-1</f>
        <v>-7.6245044215217384E-2</v>
      </c>
      <c r="G54" s="49">
        <f>B54-B53-200</f>
        <v>-874.5</v>
      </c>
      <c r="H54" s="48">
        <f>(B54-200)/B53-1</f>
        <v>-3.0540594719148717E-2</v>
      </c>
      <c r="J54" s="37">
        <v>43915</v>
      </c>
      <c r="K54" s="3">
        <v>7744.38</v>
      </c>
      <c r="L54" s="58">
        <v>8600</v>
      </c>
      <c r="M54" s="43">
        <f t="shared" si="22"/>
        <v>-855.61999999999989</v>
      </c>
      <c r="N54" s="38">
        <f t="shared" si="29"/>
        <v>-9.9490697674418538E-2</v>
      </c>
      <c r="O54" s="43">
        <f t="shared" si="30"/>
        <v>-243.97000000000025</v>
      </c>
      <c r="P54" s="38">
        <f t="shared" si="31"/>
        <v>-3.0540724930680385E-2</v>
      </c>
      <c r="R54" s="37">
        <v>43915</v>
      </c>
      <c r="S54" s="3">
        <f t="shared" si="10"/>
        <v>35703.9</v>
      </c>
      <c r="T54" s="43">
        <f t="shared" si="32"/>
        <v>38650.740000000005</v>
      </c>
      <c r="U54" s="3">
        <f t="shared" si="28"/>
        <v>-2946.8400000000011</v>
      </c>
      <c r="V54" s="48">
        <f>(S54-200)/(T54-200)-1</f>
        <v>-7.6639357265946062E-2</v>
      </c>
      <c r="W54" s="47">
        <f>S54-S53-200</f>
        <v>-1118.4700000000012</v>
      </c>
      <c r="X54" s="48">
        <f>(S54-200)/S53-1</f>
        <v>-3.0540623121878774E-2</v>
      </c>
      <c r="Y54" s="76"/>
      <c r="Z54" s="76"/>
    </row>
    <row r="55" spans="1:29" x14ac:dyDescent="0.35">
      <c r="A55" s="37">
        <v>43916</v>
      </c>
      <c r="B55" s="3">
        <v>29235.97</v>
      </c>
      <c r="C55" s="3">
        <v>31225.15</v>
      </c>
      <c r="D55" s="3">
        <v>30050.74</v>
      </c>
      <c r="E55" s="3">
        <f t="shared" si="27"/>
        <v>-814.77000000000044</v>
      </c>
      <c r="F55" s="38">
        <f>B55/D55-1</f>
        <v>-2.7113142638084842E-2</v>
      </c>
      <c r="G55" s="41">
        <f>B55-B54</f>
        <v>1276.4500000000007</v>
      </c>
      <c r="H55" s="38">
        <f>(B55)/B54-1</f>
        <v>4.565350191991846E-2</v>
      </c>
      <c r="J55" s="37">
        <v>43916</v>
      </c>
      <c r="K55" s="3">
        <v>8097.94</v>
      </c>
      <c r="L55" s="58">
        <v>8600</v>
      </c>
      <c r="M55" s="43">
        <f t="shared" si="22"/>
        <v>-502.0600000000004</v>
      </c>
      <c r="N55" s="38">
        <f t="shared" si="29"/>
        <v>-5.8379069767441893E-2</v>
      </c>
      <c r="O55" s="43">
        <f t="shared" si="30"/>
        <v>353.55999999999949</v>
      </c>
      <c r="P55" s="38">
        <f t="shared" si="31"/>
        <v>4.5653751494632244E-2</v>
      </c>
      <c r="R55" s="37">
        <v>43916</v>
      </c>
      <c r="S55" s="3">
        <f t="shared" si="10"/>
        <v>37333.910000000003</v>
      </c>
      <c r="T55" s="43">
        <f t="shared" si="32"/>
        <v>38650.740000000005</v>
      </c>
      <c r="U55" s="3">
        <f t="shared" si="28"/>
        <v>-1316.8300000000008</v>
      </c>
      <c r="V55" s="38">
        <f>S55/T55-1</f>
        <v>-3.4069981583793818E-2</v>
      </c>
      <c r="W55" s="3">
        <f>S55-S54</f>
        <v>1630.010000000002</v>
      </c>
      <c r="X55" s="38">
        <f>(S55)/S54-1</f>
        <v>4.5653556054100486E-2</v>
      </c>
      <c r="Y55" s="76"/>
      <c r="Z55" s="76"/>
    </row>
    <row r="56" spans="1:29" x14ac:dyDescent="0.35">
      <c r="A56" s="37">
        <v>43917</v>
      </c>
      <c r="B56" s="3">
        <v>27977.599999999999</v>
      </c>
      <c r="C56" s="3">
        <v>31225.15</v>
      </c>
      <c r="D56" s="3">
        <v>30050.74</v>
      </c>
      <c r="E56" s="3">
        <f t="shared" si="27"/>
        <v>-2073.1400000000031</v>
      </c>
      <c r="F56" s="38">
        <f>B56/D56-1</f>
        <v>-6.8987984988056916E-2</v>
      </c>
      <c r="G56" s="41">
        <f>B56-B55</f>
        <v>-1258.3700000000026</v>
      </c>
      <c r="H56" s="38">
        <f>(B56)/B55-1</f>
        <v>-4.3041841950173132E-2</v>
      </c>
      <c r="J56" s="37">
        <v>43917</v>
      </c>
      <c r="K56" s="3">
        <v>7749.39</v>
      </c>
      <c r="L56" s="58">
        <v>8600</v>
      </c>
      <c r="M56" s="43">
        <f t="shared" si="22"/>
        <v>-850.60999999999967</v>
      </c>
      <c r="N56" s="38">
        <f t="shared" si="29"/>
        <v>-9.8908139534883643E-2</v>
      </c>
      <c r="O56" s="43">
        <f t="shared" si="30"/>
        <v>-348.54999999999927</v>
      </c>
      <c r="P56" s="38">
        <f t="shared" si="31"/>
        <v>-4.3041810633321465E-2</v>
      </c>
      <c r="R56" s="37">
        <v>43917</v>
      </c>
      <c r="S56" s="3">
        <f t="shared" si="10"/>
        <v>35726.99</v>
      </c>
      <c r="T56" s="43">
        <f t="shared" si="32"/>
        <v>38650.740000000005</v>
      </c>
      <c r="U56" s="3">
        <f t="shared" si="28"/>
        <v>-2923.7500000000027</v>
      </c>
      <c r="V56" s="38">
        <f>S56/T56-1</f>
        <v>-7.5645382210017376E-2</v>
      </c>
      <c r="W56" s="3">
        <f>S56-S55</f>
        <v>-1606.9200000000055</v>
      </c>
      <c r="X56" s="38">
        <f>(S56)/S55-1</f>
        <v>-4.3041835157367814E-2</v>
      </c>
      <c r="Y56" s="76"/>
      <c r="Z56" s="76"/>
    </row>
    <row r="57" spans="1:29" x14ac:dyDescent="0.35">
      <c r="A57" s="37">
        <v>43920</v>
      </c>
      <c r="B57" s="3">
        <v>29390.12</v>
      </c>
      <c r="C57" s="3">
        <v>31225.15</v>
      </c>
      <c r="D57" s="3">
        <v>30050.74</v>
      </c>
      <c r="E57" s="3">
        <f t="shared" si="27"/>
        <v>-660.62000000000262</v>
      </c>
      <c r="F57" s="38">
        <f>B57/D57-1</f>
        <v>-2.1983485265254732E-2</v>
      </c>
      <c r="G57" s="41">
        <f>B57-B56</f>
        <v>1412.5200000000004</v>
      </c>
      <c r="H57" s="38">
        <f>(B57)/B56-1</f>
        <v>5.0487532883449537E-2</v>
      </c>
      <c r="J57" s="37">
        <v>43920</v>
      </c>
      <c r="K57" s="3">
        <v>8140.64</v>
      </c>
      <c r="L57" s="58">
        <v>8600</v>
      </c>
      <c r="M57" s="43">
        <f t="shared" si="22"/>
        <v>-459.35999999999967</v>
      </c>
      <c r="N57" s="38">
        <f t="shared" si="29"/>
        <v>-5.3413953488372079E-2</v>
      </c>
      <c r="O57" s="43">
        <f t="shared" si="30"/>
        <v>391.25</v>
      </c>
      <c r="P57" s="38">
        <f t="shared" si="31"/>
        <v>5.0487844849723684E-2</v>
      </c>
      <c r="R57" s="37">
        <v>43920</v>
      </c>
      <c r="S57" s="3">
        <f t="shared" si="10"/>
        <v>37530.76</v>
      </c>
      <c r="T57" s="43">
        <f t="shared" si="32"/>
        <v>38650.740000000005</v>
      </c>
      <c r="U57" s="3">
        <f t="shared" si="28"/>
        <v>-1119.9800000000023</v>
      </c>
      <c r="V57" s="38">
        <f>S57/T57-1</f>
        <v>-2.8976935499811951E-2</v>
      </c>
      <c r="W57" s="3">
        <f>S57-S56</f>
        <v>1803.7700000000041</v>
      </c>
      <c r="X57" s="38">
        <f>(S57)/S56-1</f>
        <v>5.0487600550732203E-2</v>
      </c>
      <c r="Y57" s="76"/>
      <c r="Z57" s="76"/>
    </row>
    <row r="58" spans="1:29" x14ac:dyDescent="0.35">
      <c r="A58" s="37">
        <v>43921</v>
      </c>
      <c r="B58" s="3">
        <v>28970.11</v>
      </c>
      <c r="C58" s="3">
        <v>31225.15</v>
      </c>
      <c r="D58" s="3">
        <v>30050.74</v>
      </c>
      <c r="E58" s="3">
        <f t="shared" si="27"/>
        <v>-1080.630000000001</v>
      </c>
      <c r="F58" s="38">
        <f>B58/D58-1</f>
        <v>-3.5960179349992738E-2</v>
      </c>
      <c r="G58" s="41">
        <f>B58-B57</f>
        <v>-420.0099999999984</v>
      </c>
      <c r="H58" s="38">
        <f>(B58)/B57-1</f>
        <v>-1.4290856927429929E-2</v>
      </c>
      <c r="J58" s="37">
        <v>43921</v>
      </c>
      <c r="K58" s="3">
        <v>8024.3</v>
      </c>
      <c r="L58" s="58">
        <v>8600</v>
      </c>
      <c r="M58" s="43">
        <f t="shared" si="22"/>
        <v>-575.69999999999982</v>
      </c>
      <c r="N58" s="38">
        <f t="shared" si="29"/>
        <v>-6.6941860465116299E-2</v>
      </c>
      <c r="O58" s="43">
        <f t="shared" si="30"/>
        <v>-116.34000000000015</v>
      </c>
      <c r="P58" s="38">
        <f t="shared" si="31"/>
        <v>-1.4291259655260569E-2</v>
      </c>
      <c r="R58" s="37">
        <v>43921</v>
      </c>
      <c r="S58" s="3">
        <f t="shared" si="10"/>
        <v>36994.410000000003</v>
      </c>
      <c r="T58" s="43">
        <f t="shared" si="32"/>
        <v>38650.740000000005</v>
      </c>
      <c r="U58" s="3">
        <f t="shared" si="28"/>
        <v>-1656.3300000000008</v>
      </c>
      <c r="V58" s="38">
        <f>S58/T58-1</f>
        <v>-4.285377201057472E-2</v>
      </c>
      <c r="W58" s="3">
        <f>S58-S57</f>
        <v>-536.34999999999854</v>
      </c>
      <c r="X58" s="38">
        <f>(S58)/S57-1</f>
        <v>-1.4290944281437401E-2</v>
      </c>
      <c r="Y58" s="76"/>
      <c r="Z58" s="76"/>
    </row>
    <row r="59" spans="1:29" x14ac:dyDescent="0.35">
      <c r="A59" s="37">
        <v>43922</v>
      </c>
      <c r="B59" s="3">
        <v>28246.1</v>
      </c>
      <c r="C59" s="47">
        <f>C58+200</f>
        <v>31425.15</v>
      </c>
      <c r="D59" s="47">
        <f>D58+200</f>
        <v>30250.74</v>
      </c>
      <c r="E59" s="47">
        <f t="shared" si="27"/>
        <v>-2004.6400000000031</v>
      </c>
      <c r="F59" s="48">
        <f>(B59-200)/D59-1</f>
        <v>-7.2878878334877162E-2</v>
      </c>
      <c r="G59" s="49">
        <f>B59-B58-200</f>
        <v>-924.01000000000204</v>
      </c>
      <c r="H59" s="48">
        <f>(B59-200)/B58-1</f>
        <v>-3.1895287936428374E-2</v>
      </c>
      <c r="J59" s="37">
        <v>43922</v>
      </c>
      <c r="K59" s="3">
        <v>7768.36</v>
      </c>
      <c r="L59" s="58">
        <v>8600</v>
      </c>
      <c r="M59" s="43">
        <f t="shared" si="22"/>
        <v>-831.64000000000033</v>
      </c>
      <c r="N59" s="38">
        <f t="shared" si="29"/>
        <v>-9.6702325581395354E-2</v>
      </c>
      <c r="O59" s="43">
        <f t="shared" si="30"/>
        <v>-255.94000000000051</v>
      </c>
      <c r="P59" s="38">
        <f t="shared" si="31"/>
        <v>-3.1895617063170678E-2</v>
      </c>
      <c r="R59" s="37">
        <v>43922</v>
      </c>
      <c r="S59" s="3">
        <f t="shared" si="10"/>
        <v>36014.46</v>
      </c>
      <c r="T59" s="43">
        <f t="shared" si="32"/>
        <v>38850.740000000005</v>
      </c>
      <c r="U59" s="3">
        <f t="shared" si="28"/>
        <v>-2836.2800000000034</v>
      </c>
      <c r="V59" s="48">
        <f>(S59-200)/(T59-200)-1</f>
        <v>-7.338229487973591E-2</v>
      </c>
      <c r="W59" s="47">
        <f>S59-S58-200</f>
        <v>-1179.9500000000044</v>
      </c>
      <c r="X59" s="48">
        <f>(S59-200)/S58-1</f>
        <v>-3.1895359325909034E-2</v>
      </c>
      <c r="Y59" s="76"/>
      <c r="Z59" s="76"/>
    </row>
    <row r="60" spans="1:29" x14ac:dyDescent="0.35">
      <c r="A60" s="37">
        <v>43923</v>
      </c>
      <c r="B60" s="3">
        <v>28738.25</v>
      </c>
      <c r="C60" s="3">
        <v>31425.15</v>
      </c>
      <c r="D60" s="3">
        <v>30250.74</v>
      </c>
      <c r="E60" s="3">
        <f t="shared" si="27"/>
        <v>-1512.4900000000016</v>
      </c>
      <c r="F60" s="38">
        <f>B60/D60-1</f>
        <v>-4.999844631899919E-2</v>
      </c>
      <c r="G60" s="41">
        <f>B60-B59</f>
        <v>492.15000000000146</v>
      </c>
      <c r="H60" s="38">
        <f>(B60)/B59-1</f>
        <v>1.7423644326119314E-2</v>
      </c>
      <c r="J60" s="37">
        <v>43923</v>
      </c>
      <c r="K60" s="3">
        <v>7903.71</v>
      </c>
      <c r="L60" s="58">
        <v>8600</v>
      </c>
      <c r="M60" s="43">
        <f t="shared" ref="M60:M91" si="33">K60-L60</f>
        <v>-696.29</v>
      </c>
      <c r="N60" s="38">
        <f t="shared" si="29"/>
        <v>-8.0963953488372042E-2</v>
      </c>
      <c r="O60" s="43">
        <f t="shared" si="30"/>
        <v>135.35000000000036</v>
      </c>
      <c r="P60" s="38">
        <f t="shared" si="31"/>
        <v>1.742323991164163E-2</v>
      </c>
      <c r="R60" s="37">
        <v>43923</v>
      </c>
      <c r="S60" s="3">
        <f t="shared" si="10"/>
        <v>36641.96</v>
      </c>
      <c r="T60" s="43">
        <f t="shared" si="32"/>
        <v>38850.740000000005</v>
      </c>
      <c r="U60" s="3">
        <f t="shared" si="28"/>
        <v>-2208.7800000000016</v>
      </c>
      <c r="V60" s="38">
        <f>S60/T60-1</f>
        <v>-5.6852971140318176E-2</v>
      </c>
      <c r="W60" s="3">
        <f>S60-S59</f>
        <v>627.5</v>
      </c>
      <c r="X60" s="38">
        <f>(S60)/S59-1</f>
        <v>1.7423557093456443E-2</v>
      </c>
      <c r="Y60" s="76"/>
      <c r="Z60" s="76"/>
    </row>
    <row r="61" spans="1:29" x14ac:dyDescent="0.35">
      <c r="A61" s="37">
        <v>43924</v>
      </c>
      <c r="B61" s="3">
        <v>28262.15</v>
      </c>
      <c r="C61" s="3">
        <v>31425.15</v>
      </c>
      <c r="D61" s="3">
        <v>30250.74</v>
      </c>
      <c r="E61" s="3">
        <f t="shared" si="27"/>
        <v>-1988.5900000000001</v>
      </c>
      <c r="F61" s="38">
        <f>B61/D61-1</f>
        <v>-6.5736904287300058E-2</v>
      </c>
      <c r="G61" s="41">
        <f>B61-B60</f>
        <v>-476.09999999999854</v>
      </c>
      <c r="H61" s="38">
        <f>(B61)/B60-1</f>
        <v>-1.6566770767183048E-2</v>
      </c>
      <c r="J61" s="37">
        <v>43924</v>
      </c>
      <c r="K61" s="3">
        <v>7772.78</v>
      </c>
      <c r="L61" s="58">
        <v>8600</v>
      </c>
      <c r="M61" s="43">
        <f t="shared" si="33"/>
        <v>-827.22000000000025</v>
      </c>
      <c r="N61" s="38">
        <f t="shared" si="29"/>
        <v>-9.6188372093023333E-2</v>
      </c>
      <c r="O61" s="43">
        <f t="shared" si="30"/>
        <v>-130.93000000000029</v>
      </c>
      <c r="P61" s="38">
        <f t="shared" si="31"/>
        <v>-1.6565638162331364E-2</v>
      </c>
      <c r="R61" s="37">
        <v>43924</v>
      </c>
      <c r="S61" s="3">
        <f t="shared" si="10"/>
        <v>36034.93</v>
      </c>
      <c r="T61" s="43">
        <f t="shared" si="32"/>
        <v>38850.740000000005</v>
      </c>
      <c r="U61" s="3">
        <f t="shared" si="28"/>
        <v>-2815.8100000000004</v>
      </c>
      <c r="V61" s="38">
        <f>S61/T61-1</f>
        <v>-7.2477641352519995E-2</v>
      </c>
      <c r="W61" s="3">
        <f>S61-S60</f>
        <v>-607.02999999999884</v>
      </c>
      <c r="X61" s="38">
        <f>(S61)/S60-1</f>
        <v>-1.656652646310397E-2</v>
      </c>
      <c r="Y61" s="76"/>
      <c r="Z61" s="76"/>
    </row>
    <row r="62" spans="1:29" x14ac:dyDescent="0.35">
      <c r="A62" s="37">
        <v>43927</v>
      </c>
      <c r="B62" s="3">
        <v>30256.99</v>
      </c>
      <c r="C62" s="3">
        <v>31425.15</v>
      </c>
      <c r="D62" s="3">
        <v>30250.74</v>
      </c>
      <c r="E62" s="3">
        <f t="shared" ref="E62:E93" si="34">B62-D62</f>
        <v>6.25</v>
      </c>
      <c r="F62" s="38">
        <f>B62/D62-1</f>
        <v>2.0660651607196101E-4</v>
      </c>
      <c r="G62" s="41">
        <f>B62-B61</f>
        <v>1994.8400000000001</v>
      </c>
      <c r="H62" s="38">
        <f>(B62)/B61-1</f>
        <v>7.0583448180693953E-2</v>
      </c>
      <c r="J62" s="37">
        <v>43927</v>
      </c>
      <c r="K62" s="3">
        <v>8321.4</v>
      </c>
      <c r="L62" s="58">
        <v>8600</v>
      </c>
      <c r="M62" s="43">
        <f t="shared" si="33"/>
        <v>-278.60000000000036</v>
      </c>
      <c r="N62" s="38">
        <f t="shared" si="29"/>
        <v>-3.2395348837209292E-2</v>
      </c>
      <c r="O62" s="43">
        <f t="shared" si="30"/>
        <v>548.61999999999989</v>
      </c>
      <c r="P62" s="38">
        <f t="shared" si="31"/>
        <v>7.0582211255175054E-2</v>
      </c>
      <c r="R62" s="37">
        <v>43927</v>
      </c>
      <c r="S62" s="3">
        <f t="shared" si="10"/>
        <v>38578.39</v>
      </c>
      <c r="T62" s="43">
        <f t="shared" si="32"/>
        <v>38850.740000000005</v>
      </c>
      <c r="U62" s="3">
        <f t="shared" si="28"/>
        <v>-272.35000000000036</v>
      </c>
      <c r="V62" s="38">
        <f>S62/T62-1</f>
        <v>-7.010162483391702E-3</v>
      </c>
      <c r="W62" s="3">
        <f>S62-S61</f>
        <v>2543.4599999999991</v>
      </c>
      <c r="X62" s="38">
        <f>(S62)/S61-1</f>
        <v>7.0583181374294313E-2</v>
      </c>
      <c r="Y62" s="76"/>
      <c r="Z62" s="76"/>
    </row>
    <row r="63" spans="1:29" x14ac:dyDescent="0.35">
      <c r="A63" s="37">
        <v>43928</v>
      </c>
      <c r="B63" s="3">
        <v>29856.2</v>
      </c>
      <c r="C63" s="3">
        <v>31425.15</v>
      </c>
      <c r="D63" s="3">
        <v>30250.74</v>
      </c>
      <c r="E63" s="3">
        <f t="shared" si="34"/>
        <v>-394.54000000000087</v>
      </c>
      <c r="F63" s="38">
        <f>B63/D63-1</f>
        <v>-1.3042325576167801E-2</v>
      </c>
      <c r="G63" s="41">
        <f>B63-B62</f>
        <v>-400.79000000000087</v>
      </c>
      <c r="H63" s="38">
        <f>(B63)/B62-1</f>
        <v>-1.3246195341968914E-2</v>
      </c>
      <c r="J63" s="37">
        <v>43928</v>
      </c>
      <c r="K63" s="3">
        <v>8211.18</v>
      </c>
      <c r="L63" s="58">
        <v>8600</v>
      </c>
      <c r="M63" s="43">
        <f t="shared" si="33"/>
        <v>-388.81999999999971</v>
      </c>
      <c r="N63" s="38">
        <f t="shared" si="29"/>
        <v>-4.5211627906976748E-2</v>
      </c>
      <c r="O63" s="43">
        <f t="shared" si="30"/>
        <v>-110.21999999999935</v>
      </c>
      <c r="P63" s="38">
        <f t="shared" si="31"/>
        <v>-1.3245367366068184E-2</v>
      </c>
      <c r="R63" s="37">
        <v>43928</v>
      </c>
      <c r="S63" s="3">
        <f t="shared" si="10"/>
        <v>38067.380000000005</v>
      </c>
      <c r="T63" s="43">
        <f t="shared" si="32"/>
        <v>38850.740000000005</v>
      </c>
      <c r="U63" s="3">
        <f t="shared" si="28"/>
        <v>-783.36000000000058</v>
      </c>
      <c r="V63" s="38">
        <f>S63/T63-1</f>
        <v>-2.0163322500420855E-2</v>
      </c>
      <c r="W63" s="3">
        <f>S63-S62</f>
        <v>-511.00999999999476</v>
      </c>
      <c r="X63" s="38">
        <f>(S63)/S62-1</f>
        <v>-1.3246016746681133E-2</v>
      </c>
      <c r="Y63" s="76"/>
      <c r="Z63" s="76"/>
    </row>
    <row r="64" spans="1:29" x14ac:dyDescent="0.35">
      <c r="A64" s="37">
        <v>43929</v>
      </c>
      <c r="B64" s="3">
        <v>30844.19</v>
      </c>
      <c r="C64" s="47">
        <f>C63+200</f>
        <v>31625.15</v>
      </c>
      <c r="D64" s="47">
        <f>D63+200</f>
        <v>30450.74</v>
      </c>
      <c r="E64" s="47">
        <f t="shared" si="34"/>
        <v>393.44999999999709</v>
      </c>
      <c r="F64" s="48">
        <f>(B64-200)/D64-1</f>
        <v>6.3528833782036109E-3</v>
      </c>
      <c r="G64" s="49">
        <f>B64-B63-200</f>
        <v>787.98999999999796</v>
      </c>
      <c r="H64" s="48">
        <f>(B64-200)/B63-1</f>
        <v>2.6392843027578827E-2</v>
      </c>
      <c r="J64" s="37">
        <v>43929</v>
      </c>
      <c r="K64" s="3">
        <v>8427.9</v>
      </c>
      <c r="L64" s="58">
        <v>8600</v>
      </c>
      <c r="M64" s="43">
        <f t="shared" si="33"/>
        <v>-172.10000000000036</v>
      </c>
      <c r="N64" s="38">
        <f t="shared" si="29"/>
        <v>-2.0011627906976748E-2</v>
      </c>
      <c r="O64" s="43">
        <f t="shared" si="30"/>
        <v>216.71999999999935</v>
      </c>
      <c r="P64" s="38">
        <f t="shared" si="31"/>
        <v>2.6393283303983051E-2</v>
      </c>
      <c r="R64" s="37">
        <v>43929</v>
      </c>
      <c r="S64" s="3">
        <f t="shared" si="10"/>
        <v>39272.089999999997</v>
      </c>
      <c r="T64" s="43">
        <f t="shared" si="32"/>
        <v>39050.740000000005</v>
      </c>
      <c r="U64" s="3">
        <f t="shared" si="28"/>
        <v>221.34999999999673</v>
      </c>
      <c r="V64" s="48">
        <f>(S64-200)/(T64-200)-1</f>
        <v>5.6974461747700822E-3</v>
      </c>
      <c r="W64" s="47">
        <f>S64-S63-200</f>
        <v>1004.7099999999919</v>
      </c>
      <c r="X64" s="48">
        <f>(S64-200)/S63-1</f>
        <v>2.6392937995732613E-2</v>
      </c>
      <c r="Y64" s="76"/>
      <c r="Z64" s="76"/>
    </row>
    <row r="65" spans="1:26" x14ac:dyDescent="0.35">
      <c r="A65" s="37">
        <v>43930</v>
      </c>
      <c r="B65" s="3">
        <v>30759.54</v>
      </c>
      <c r="C65" s="3">
        <v>31625.15</v>
      </c>
      <c r="D65" s="3">
        <v>30450.74</v>
      </c>
      <c r="E65" s="3">
        <f t="shared" si="34"/>
        <v>308.79999999999927</v>
      </c>
      <c r="F65" s="38">
        <f>B65/D65-1</f>
        <v>1.0140968659546612E-2</v>
      </c>
      <c r="G65" s="41">
        <f>B65-B64</f>
        <v>-84.649999999997817</v>
      </c>
      <c r="H65" s="38">
        <f>(B65)/B64-1</f>
        <v>-2.7444390661579554E-3</v>
      </c>
      <c r="J65" s="37">
        <v>43930</v>
      </c>
      <c r="K65" s="3">
        <v>8404.76</v>
      </c>
      <c r="L65" s="58">
        <v>8600</v>
      </c>
      <c r="M65" s="43">
        <f t="shared" si="33"/>
        <v>-195.23999999999978</v>
      </c>
      <c r="N65" s="38">
        <f t="shared" si="29"/>
        <v>-2.2702325581395288E-2</v>
      </c>
      <c r="O65" s="43">
        <f t="shared" si="30"/>
        <v>-23.139999999999418</v>
      </c>
      <c r="P65" s="38">
        <f t="shared" si="31"/>
        <v>-2.7456424494831655E-3</v>
      </c>
      <c r="R65" s="37">
        <v>43930</v>
      </c>
      <c r="S65" s="3">
        <f t="shared" si="10"/>
        <v>39164.300000000003</v>
      </c>
      <c r="T65" s="43">
        <f t="shared" si="32"/>
        <v>39050.740000000005</v>
      </c>
      <c r="U65" s="3">
        <f t="shared" si="28"/>
        <v>113.55999999999949</v>
      </c>
      <c r="V65" s="38">
        <f>S65/T65-1</f>
        <v>2.9080114743023078E-3</v>
      </c>
      <c r="W65" s="3">
        <f>S65-S64</f>
        <v>-107.7899999999936</v>
      </c>
      <c r="X65" s="38">
        <f>(S65)/S64-1</f>
        <v>-2.7446973155743626E-3</v>
      </c>
      <c r="Y65" s="76"/>
      <c r="Z65" s="76"/>
    </row>
    <row r="66" spans="1:26" x14ac:dyDescent="0.35">
      <c r="A66" s="37">
        <v>43935</v>
      </c>
      <c r="B66" s="3">
        <v>32254.01</v>
      </c>
      <c r="C66" s="3">
        <v>31625.15</v>
      </c>
      <c r="D66" s="3">
        <v>30450.74</v>
      </c>
      <c r="E66" s="3">
        <f t="shared" si="34"/>
        <v>1803.2699999999968</v>
      </c>
      <c r="F66" s="38">
        <f>B66/D66-1</f>
        <v>5.9219250500972986E-2</v>
      </c>
      <c r="G66" s="41">
        <f>B66-B65</f>
        <v>1494.4699999999975</v>
      </c>
      <c r="H66" s="38">
        <f>(B66)/B65-1</f>
        <v>4.8585577027484783E-2</v>
      </c>
      <c r="J66" s="37">
        <v>43935</v>
      </c>
      <c r="K66" s="3">
        <v>8813.1200000000008</v>
      </c>
      <c r="L66" s="58">
        <v>8600</v>
      </c>
      <c r="M66" s="43">
        <f t="shared" si="33"/>
        <v>213.1200000000008</v>
      </c>
      <c r="N66" s="38">
        <f t="shared" si="29"/>
        <v>2.4781395348837387E-2</v>
      </c>
      <c r="O66" s="43">
        <f t="shared" si="30"/>
        <v>408.36000000000058</v>
      </c>
      <c r="P66" s="38">
        <f t="shared" si="31"/>
        <v>4.8586753220793977E-2</v>
      </c>
      <c r="R66" s="37">
        <v>43935</v>
      </c>
      <c r="S66" s="3">
        <f t="shared" si="10"/>
        <v>41067.129999999997</v>
      </c>
      <c r="T66" s="43">
        <f t="shared" si="32"/>
        <v>39050.740000000005</v>
      </c>
      <c r="U66" s="3">
        <f t="shared" si="28"/>
        <v>2016.3899999999976</v>
      </c>
      <c r="V66" s="38">
        <f>S66/T66-1</f>
        <v>5.1635129065415786E-2</v>
      </c>
      <c r="W66" s="3">
        <f>S66-S65</f>
        <v>1902.8299999999945</v>
      </c>
      <c r="X66" s="38">
        <f>(S66)/S65-1</f>
        <v>4.8585829441608608E-2</v>
      </c>
      <c r="Y66" s="76"/>
      <c r="Z66" s="76"/>
    </row>
    <row r="67" spans="1:26" x14ac:dyDescent="0.35">
      <c r="A67" s="37">
        <v>43936</v>
      </c>
      <c r="B67" s="3">
        <v>32525.62</v>
      </c>
      <c r="C67" s="47">
        <f>C66+200</f>
        <v>31825.15</v>
      </c>
      <c r="D67" s="47">
        <f>D66+200</f>
        <v>30650.74</v>
      </c>
      <c r="E67" s="47">
        <f t="shared" si="34"/>
        <v>1874.8799999999974</v>
      </c>
      <c r="F67" s="48">
        <f>(B67-200)/D67-1</f>
        <v>5.4644031432846241E-2</v>
      </c>
      <c r="G67" s="49">
        <f>B67-B66-200</f>
        <v>71.610000000000582</v>
      </c>
      <c r="H67" s="48">
        <f>(B67-200)/B66-1</f>
        <v>2.2201890555624271E-3</v>
      </c>
      <c r="J67" s="37">
        <v>43936</v>
      </c>
      <c r="K67" s="3">
        <v>9232.68</v>
      </c>
      <c r="L67" s="57">
        <f>L66+400</f>
        <v>9000</v>
      </c>
      <c r="M67" s="43">
        <f t="shared" si="33"/>
        <v>232.68000000000029</v>
      </c>
      <c r="N67" s="38">
        <f>(K67-400)/L67-1</f>
        <v>-1.8591111111111114E-2</v>
      </c>
      <c r="O67" s="50">
        <f>K67-K66-400</f>
        <v>19.559999999999491</v>
      </c>
      <c r="P67" s="51">
        <f>(K67-400)/K66-1</f>
        <v>2.2194183217747465E-3</v>
      </c>
      <c r="R67" s="37">
        <v>43936</v>
      </c>
      <c r="S67" s="3">
        <f t="shared" si="10"/>
        <v>41758.300000000003</v>
      </c>
      <c r="T67" s="50">
        <f>T66+400+200</f>
        <v>39650.740000000005</v>
      </c>
      <c r="U67" s="3">
        <f t="shared" si="28"/>
        <v>2107.5599999999977</v>
      </c>
      <c r="V67" s="51">
        <f>(S67-400-200)/(T67-400-200)-1</f>
        <v>5.3969783927269921E-2</v>
      </c>
      <c r="W67" s="50">
        <f>S67-S66-400-200</f>
        <v>91.17000000000553</v>
      </c>
      <c r="X67" s="51">
        <f>(S67-400-200)/S66-1</f>
        <v>2.2200236539540175E-3</v>
      </c>
      <c r="Y67" s="76"/>
      <c r="Z67" s="76"/>
    </row>
    <row r="68" spans="1:26" x14ac:dyDescent="0.35">
      <c r="A68" s="37">
        <v>43937</v>
      </c>
      <c r="B68" s="3">
        <v>33204.57</v>
      </c>
      <c r="C68" s="3">
        <v>31825.15</v>
      </c>
      <c r="D68" s="3">
        <v>30650.74</v>
      </c>
      <c r="E68" s="3">
        <f t="shared" si="34"/>
        <v>2553.8299999999981</v>
      </c>
      <c r="F68" s="38">
        <f>B68/D68-1</f>
        <v>8.3320337453516524E-2</v>
      </c>
      <c r="G68" s="41">
        <f>B68-B67</f>
        <v>678.95000000000073</v>
      </c>
      <c r="H68" s="38">
        <f>(B68)/B67-1</f>
        <v>2.0874313848590731E-2</v>
      </c>
      <c r="J68" s="37">
        <v>43937</v>
      </c>
      <c r="K68" s="3">
        <v>9425.41</v>
      </c>
      <c r="L68" s="58">
        <v>9000</v>
      </c>
      <c r="M68" s="43">
        <f t="shared" si="33"/>
        <v>425.40999999999985</v>
      </c>
      <c r="N68" s="38">
        <f t="shared" ref="N68:N88" si="35">K68/L68-1</f>
        <v>4.7267777777777686E-2</v>
      </c>
      <c r="O68" s="43">
        <f t="shared" ref="O68:O88" si="36">K68-K67</f>
        <v>192.72999999999956</v>
      </c>
      <c r="P68" s="38">
        <f t="shared" ref="P68:P88" si="37">K68/K67-1</f>
        <v>2.0874762257546031E-2</v>
      </c>
      <c r="R68" s="37">
        <v>43937</v>
      </c>
      <c r="S68" s="3">
        <f t="shared" si="10"/>
        <v>42629.979999999996</v>
      </c>
      <c r="T68" s="43">
        <f t="shared" ref="T68:T88" si="38">D68+L68</f>
        <v>39650.740000000005</v>
      </c>
      <c r="U68" s="3">
        <f t="shared" si="28"/>
        <v>2979.239999999998</v>
      </c>
      <c r="V68" s="38">
        <f>S68/T68-1</f>
        <v>7.5137059232690095E-2</v>
      </c>
      <c r="W68" s="3">
        <f>S68-S67</f>
        <v>871.67999999999302</v>
      </c>
      <c r="X68" s="38">
        <f>(S68)/S67-1</f>
        <v>2.0874412990950164E-2</v>
      </c>
      <c r="Y68" s="76"/>
      <c r="Z68" s="76"/>
    </row>
    <row r="69" spans="1:26" x14ac:dyDescent="0.35">
      <c r="A69" s="37">
        <v>43938</v>
      </c>
      <c r="B69" s="3">
        <v>33282.870000000003</v>
      </c>
      <c r="C69" s="3">
        <v>31825.15</v>
      </c>
      <c r="D69" s="3">
        <v>30650.74</v>
      </c>
      <c r="E69" s="3">
        <f t="shared" si="34"/>
        <v>2632.130000000001</v>
      </c>
      <c r="F69" s="38">
        <f>B69/D69-1</f>
        <v>8.5874925042592753E-2</v>
      </c>
      <c r="G69" s="41">
        <f>B69-B68</f>
        <v>78.30000000000291</v>
      </c>
      <c r="H69" s="38">
        <f>(B69)/B68-1</f>
        <v>2.3581091397961718E-3</v>
      </c>
      <c r="J69" s="37">
        <v>43938</v>
      </c>
      <c r="K69" s="3">
        <v>9447.64</v>
      </c>
      <c r="L69" s="58">
        <v>9000</v>
      </c>
      <c r="M69" s="43">
        <f t="shared" si="33"/>
        <v>447.63999999999942</v>
      </c>
      <c r="N69" s="38">
        <f t="shared" si="35"/>
        <v>4.9737777777777659E-2</v>
      </c>
      <c r="O69" s="43">
        <f t="shared" si="36"/>
        <v>22.229999999999563</v>
      </c>
      <c r="P69" s="38">
        <f t="shared" si="37"/>
        <v>2.3585180909901915E-3</v>
      </c>
      <c r="R69" s="37">
        <v>43938</v>
      </c>
      <c r="S69" s="3">
        <f t="shared" si="10"/>
        <v>42730.51</v>
      </c>
      <c r="T69" s="43">
        <f t="shared" si="38"/>
        <v>39650.740000000005</v>
      </c>
      <c r="U69" s="3">
        <f t="shared" si="28"/>
        <v>3079.7700000000004</v>
      </c>
      <c r="V69" s="38">
        <f>S69/T69-1</f>
        <v>7.767244697072484E-2</v>
      </c>
      <c r="W69" s="3">
        <f>S69-S68</f>
        <v>100.53000000000611</v>
      </c>
      <c r="X69" s="38">
        <f>(S69)/S68-1</f>
        <v>2.3581995581514192E-3</v>
      </c>
      <c r="Y69" s="76"/>
      <c r="Z69" s="76"/>
    </row>
    <row r="70" spans="1:26" x14ac:dyDescent="0.35">
      <c r="A70" s="37">
        <v>43941</v>
      </c>
      <c r="B70" s="3">
        <v>33107.67</v>
      </c>
      <c r="C70" s="3">
        <v>31825.15</v>
      </c>
      <c r="D70" s="3">
        <v>30650.74</v>
      </c>
      <c r="E70" s="3">
        <f t="shared" si="34"/>
        <v>2456.9299999999967</v>
      </c>
      <c r="F70" s="38">
        <f>B70/D70-1</f>
        <v>8.0158912965885953E-2</v>
      </c>
      <c r="G70" s="41">
        <f>B70-B69</f>
        <v>-175.20000000000437</v>
      </c>
      <c r="H70" s="38">
        <f>(B70)/B69-1</f>
        <v>-5.2639691228552055E-3</v>
      </c>
      <c r="J70" s="37">
        <v>43941</v>
      </c>
      <c r="K70" s="3">
        <v>9397.9</v>
      </c>
      <c r="L70" s="58">
        <v>9000</v>
      </c>
      <c r="M70" s="43">
        <f t="shared" si="33"/>
        <v>397.89999999999964</v>
      </c>
      <c r="N70" s="38">
        <f t="shared" si="35"/>
        <v>4.4211111111110979E-2</v>
      </c>
      <c r="O70" s="43">
        <f t="shared" si="36"/>
        <v>-49.739999999999782</v>
      </c>
      <c r="P70" s="38">
        <f t="shared" si="37"/>
        <v>-5.2648068724040487E-3</v>
      </c>
      <c r="R70" s="37">
        <v>43941</v>
      </c>
      <c r="S70" s="3">
        <f t="shared" si="10"/>
        <v>42505.57</v>
      </c>
      <c r="T70" s="43">
        <f t="shared" si="38"/>
        <v>39650.740000000005</v>
      </c>
      <c r="U70" s="3">
        <f t="shared" si="28"/>
        <v>2854.8299999999963</v>
      </c>
      <c r="V70" s="38">
        <f>S70/T70-1</f>
        <v>7.1999412873504864E-2</v>
      </c>
      <c r="W70" s="3">
        <f>S70-S69</f>
        <v>-224.94000000000233</v>
      </c>
      <c r="X70" s="38">
        <f>(S70)/S69-1</f>
        <v>-5.2641543477951469E-3</v>
      </c>
      <c r="Y70" s="76"/>
      <c r="Z70" s="76"/>
    </row>
    <row r="71" spans="1:26" x14ac:dyDescent="0.35">
      <c r="A71" s="37">
        <v>43942</v>
      </c>
      <c r="B71" s="3">
        <v>32009.53</v>
      </c>
      <c r="C71" s="3">
        <v>31825.15</v>
      </c>
      <c r="D71" s="3">
        <v>30650.74</v>
      </c>
      <c r="E71" s="3">
        <f t="shared" si="34"/>
        <v>1358.7899999999972</v>
      </c>
      <c r="F71" s="38">
        <f>B71/D71-1</f>
        <v>4.4331392977787765E-2</v>
      </c>
      <c r="G71" s="41">
        <f>B71-B70</f>
        <v>-1098.1399999999994</v>
      </c>
      <c r="H71" s="38">
        <f>(B71)/B70-1</f>
        <v>-3.316874911463108E-2</v>
      </c>
      <c r="J71" s="37">
        <v>43942</v>
      </c>
      <c r="K71" s="3">
        <v>9086.19</v>
      </c>
      <c r="L71" s="58">
        <v>9000</v>
      </c>
      <c r="M71" s="43">
        <f t="shared" si="33"/>
        <v>86.190000000000509</v>
      </c>
      <c r="N71" s="38">
        <f t="shared" si="35"/>
        <v>9.5766666666667888E-3</v>
      </c>
      <c r="O71" s="43">
        <f t="shared" si="36"/>
        <v>-311.70999999999913</v>
      </c>
      <c r="P71" s="38">
        <f t="shared" si="37"/>
        <v>-3.3168048180976517E-2</v>
      </c>
      <c r="R71" s="37">
        <v>43942</v>
      </c>
      <c r="S71" s="3">
        <f t="shared" si="10"/>
        <v>41095.72</v>
      </c>
      <c r="T71" s="43">
        <f t="shared" si="38"/>
        <v>39650.740000000005</v>
      </c>
      <c r="U71" s="3">
        <f t="shared" si="28"/>
        <v>1444.9799999999977</v>
      </c>
      <c r="V71" s="38">
        <f>S71/T71-1</f>
        <v>3.64426994300735E-2</v>
      </c>
      <c r="W71" s="3">
        <f>S71-S70</f>
        <v>-1409.8499999999985</v>
      </c>
      <c r="X71" s="38">
        <f>(S71)/S70-1</f>
        <v>-3.3168594139544538E-2</v>
      </c>
      <c r="Y71" s="76"/>
      <c r="Z71" s="76"/>
    </row>
    <row r="72" spans="1:26" x14ac:dyDescent="0.35">
      <c r="A72" s="37">
        <v>43943</v>
      </c>
      <c r="B72" s="3">
        <v>33198.730000000003</v>
      </c>
      <c r="C72" s="47">
        <f>C71+200</f>
        <v>32025.15</v>
      </c>
      <c r="D72" s="47">
        <f>D71+200</f>
        <v>30850.74</v>
      </c>
      <c r="E72" s="47">
        <f t="shared" si="34"/>
        <v>2347.9900000000016</v>
      </c>
      <c r="F72" s="48">
        <f>(B72-200)/D72-1</f>
        <v>6.9625234273148706E-2</v>
      </c>
      <c r="G72" s="49">
        <f>B72-B71-200</f>
        <v>989.20000000000437</v>
      </c>
      <c r="H72" s="48">
        <f>(B72-200)/B71-1</f>
        <v>3.0903296611977993E-2</v>
      </c>
      <c r="J72" s="37">
        <v>43943</v>
      </c>
      <c r="K72" s="3">
        <v>9366.98</v>
      </c>
      <c r="L72" s="58">
        <v>9000</v>
      </c>
      <c r="M72" s="43">
        <f t="shared" si="33"/>
        <v>366.97999999999956</v>
      </c>
      <c r="N72" s="38">
        <f t="shared" si="35"/>
        <v>4.0775555555555565E-2</v>
      </c>
      <c r="O72" s="43">
        <f t="shared" si="36"/>
        <v>280.78999999999905</v>
      </c>
      <c r="P72" s="38">
        <f t="shared" si="37"/>
        <v>3.0902941717045218E-2</v>
      </c>
      <c r="R72" s="37">
        <v>43943</v>
      </c>
      <c r="S72" s="3">
        <f t="shared" si="10"/>
        <v>42565.710000000006</v>
      </c>
      <c r="T72" s="43">
        <f t="shared" si="38"/>
        <v>39850.740000000005</v>
      </c>
      <c r="U72" s="3">
        <f t="shared" si="28"/>
        <v>2714.9700000000012</v>
      </c>
      <c r="V72" s="48">
        <f>(S72-200)/(T72-200)-1</f>
        <v>6.8472114265710982E-2</v>
      </c>
      <c r="W72" s="47">
        <f>S72-S71-200</f>
        <v>1269.9900000000052</v>
      </c>
      <c r="X72" s="48">
        <f>(S72-200)/S71-1</f>
        <v>3.0903218145344802E-2</v>
      </c>
      <c r="Y72" s="76"/>
      <c r="Z72" s="76"/>
    </row>
    <row r="73" spans="1:26" x14ac:dyDescent="0.35">
      <c r="A73" s="37">
        <v>43944</v>
      </c>
      <c r="B73" s="3">
        <v>32845.4</v>
      </c>
      <c r="C73" s="3">
        <v>32025.15</v>
      </c>
      <c r="D73" s="3">
        <v>30850.74</v>
      </c>
      <c r="E73" s="3">
        <f t="shared" si="34"/>
        <v>1994.6599999999999</v>
      </c>
      <c r="F73" s="38">
        <f>B73/D73-1</f>
        <v>6.4655175208115034E-2</v>
      </c>
      <c r="G73" s="41">
        <f>B73-B72</f>
        <v>-353.33000000000175</v>
      </c>
      <c r="H73" s="38">
        <f>(B73)/B72-1</f>
        <v>-1.0642877001620255E-2</v>
      </c>
      <c r="J73" s="37">
        <v>43944</v>
      </c>
      <c r="K73" s="3">
        <v>9267.2900000000009</v>
      </c>
      <c r="L73" s="58">
        <v>9000</v>
      </c>
      <c r="M73" s="43">
        <f t="shared" si="33"/>
        <v>267.29000000000087</v>
      </c>
      <c r="N73" s="38">
        <f t="shared" si="35"/>
        <v>2.9698888888888941E-2</v>
      </c>
      <c r="O73" s="43">
        <f t="shared" si="36"/>
        <v>-99.68999999999869</v>
      </c>
      <c r="P73" s="38">
        <f t="shared" si="37"/>
        <v>-1.0642704478924792E-2</v>
      </c>
      <c r="R73" s="37">
        <v>43944</v>
      </c>
      <c r="S73" s="3">
        <f t="shared" si="10"/>
        <v>42112.69</v>
      </c>
      <c r="T73" s="43">
        <f t="shared" si="38"/>
        <v>39850.740000000005</v>
      </c>
      <c r="U73" s="3">
        <f t="shared" si="28"/>
        <v>2261.9500000000007</v>
      </c>
      <c r="V73" s="38">
        <f>S73/T73-1</f>
        <v>5.6760551999787134E-2</v>
      </c>
      <c r="W73" s="3">
        <f>S73-S72</f>
        <v>-453.02000000000407</v>
      </c>
      <c r="X73" s="38">
        <f>(S73)/S72-1</f>
        <v>-1.0642839036398177E-2</v>
      </c>
      <c r="Y73" s="76"/>
      <c r="Z73" s="76"/>
    </row>
    <row r="74" spans="1:26" x14ac:dyDescent="0.35">
      <c r="A74" s="37">
        <v>43945</v>
      </c>
      <c r="B74" s="3">
        <v>33450.949999999997</v>
      </c>
      <c r="C74" s="3">
        <v>32025.15</v>
      </c>
      <c r="D74" s="3">
        <v>30850.74</v>
      </c>
      <c r="E74" s="3">
        <f t="shared" si="34"/>
        <v>2600.2099999999955</v>
      </c>
      <c r="F74" s="38">
        <f>B74/D74-1</f>
        <v>8.4283553652197529E-2</v>
      </c>
      <c r="G74" s="41">
        <f>B74-B73</f>
        <v>605.54999999999563</v>
      </c>
      <c r="H74" s="38">
        <f>(B74)/B73-1</f>
        <v>1.8436371607591706E-2</v>
      </c>
      <c r="J74" s="37">
        <v>43945</v>
      </c>
      <c r="K74" s="3">
        <v>9438.14</v>
      </c>
      <c r="L74" s="58">
        <v>9000</v>
      </c>
      <c r="M74" s="43">
        <f t="shared" si="33"/>
        <v>438.13999999999942</v>
      </c>
      <c r="N74" s="38">
        <f t="shared" si="35"/>
        <v>4.8682222222222071E-2</v>
      </c>
      <c r="O74" s="43">
        <f t="shared" si="36"/>
        <v>170.84999999999854</v>
      </c>
      <c r="P74" s="38">
        <f t="shared" si="37"/>
        <v>1.8435810253051077E-2</v>
      </c>
      <c r="R74" s="37">
        <v>43945</v>
      </c>
      <c r="S74" s="3">
        <f t="shared" si="10"/>
        <v>42889.09</v>
      </c>
      <c r="T74" s="43">
        <f t="shared" si="38"/>
        <v>39850.740000000005</v>
      </c>
      <c r="U74" s="3">
        <f t="shared" si="28"/>
        <v>3038.3499999999949</v>
      </c>
      <c r="V74" s="38">
        <f>S74/T74-1</f>
        <v>7.6243251693694836E-2</v>
      </c>
      <c r="W74" s="3">
        <f>S74-S73</f>
        <v>776.39999999999418</v>
      </c>
      <c r="X74" s="38">
        <f>(S74)/S73-1</f>
        <v>1.8436248076292294E-2</v>
      </c>
      <c r="Y74" s="76"/>
      <c r="Z74" s="76"/>
    </row>
    <row r="75" spans="1:26" x14ac:dyDescent="0.35">
      <c r="A75" s="37">
        <v>43948</v>
      </c>
      <c r="B75" s="3">
        <v>33504.25</v>
      </c>
      <c r="C75" s="3">
        <v>32025.15</v>
      </c>
      <c r="D75" s="3">
        <v>30850.74</v>
      </c>
      <c r="E75" s="3">
        <f t="shared" si="34"/>
        <v>2653.5099999999984</v>
      </c>
      <c r="F75" s="38">
        <f>B75/D75-1</f>
        <v>8.6011226959223697E-2</v>
      </c>
      <c r="G75" s="41">
        <f>B75-B74</f>
        <v>53.30000000000291</v>
      </c>
      <c r="H75" s="38">
        <f>(B75)/B74-1</f>
        <v>1.5933777665508853E-3</v>
      </c>
      <c r="J75" s="37">
        <v>43948</v>
      </c>
      <c r="K75" s="3">
        <v>9453.18</v>
      </c>
      <c r="L75" s="58">
        <v>9000</v>
      </c>
      <c r="M75" s="43">
        <f t="shared" si="33"/>
        <v>453.18000000000029</v>
      </c>
      <c r="N75" s="38">
        <f t="shared" si="35"/>
        <v>5.0353333333333472E-2</v>
      </c>
      <c r="O75" s="43">
        <f t="shared" si="36"/>
        <v>15.040000000000873</v>
      </c>
      <c r="P75" s="38">
        <f t="shared" si="37"/>
        <v>1.5935343192621243E-3</v>
      </c>
      <c r="R75" s="37">
        <v>43948</v>
      </c>
      <c r="S75" s="3">
        <f t="shared" si="10"/>
        <v>42957.43</v>
      </c>
      <c r="T75" s="43">
        <f t="shared" si="38"/>
        <v>39850.740000000005</v>
      </c>
      <c r="U75" s="3">
        <f t="shared" si="28"/>
        <v>3106.6899999999987</v>
      </c>
      <c r="V75" s="38">
        <f>S75/T75-1</f>
        <v>7.7958150839858797E-2</v>
      </c>
      <c r="W75" s="3">
        <f>S75-S74</f>
        <v>68.340000000003783</v>
      </c>
      <c r="X75" s="38">
        <f>(S75)/S74-1</f>
        <v>1.5934122174194876E-3</v>
      </c>
      <c r="Y75" s="76"/>
      <c r="Z75" s="76"/>
    </row>
    <row r="76" spans="1:26" x14ac:dyDescent="0.35">
      <c r="A76" s="37">
        <v>43949</v>
      </c>
      <c r="B76" s="3">
        <v>32800.120000000003</v>
      </c>
      <c r="C76" s="3">
        <v>32025.15</v>
      </c>
      <c r="D76" s="3">
        <v>30850.74</v>
      </c>
      <c r="E76" s="3">
        <f t="shared" si="34"/>
        <v>1949.380000000001</v>
      </c>
      <c r="F76" s="38">
        <f>B76/D76-1</f>
        <v>6.3187463250476306E-2</v>
      </c>
      <c r="G76" s="41">
        <f>B76-B75</f>
        <v>-704.12999999999738</v>
      </c>
      <c r="H76" s="38">
        <f>(B76)/B75-1</f>
        <v>-2.1016139743465279E-2</v>
      </c>
      <c r="J76" s="37">
        <v>43949</v>
      </c>
      <c r="K76" s="3">
        <v>9254.51</v>
      </c>
      <c r="L76" s="58">
        <v>9000</v>
      </c>
      <c r="M76" s="43">
        <f t="shared" si="33"/>
        <v>254.51000000000022</v>
      </c>
      <c r="N76" s="38">
        <f t="shared" si="35"/>
        <v>2.8278888888888964E-2</v>
      </c>
      <c r="O76" s="43">
        <f t="shared" si="36"/>
        <v>-198.67000000000007</v>
      </c>
      <c r="P76" s="38">
        <f t="shared" si="37"/>
        <v>-2.101620830239137E-2</v>
      </c>
      <c r="R76" s="37">
        <v>43949</v>
      </c>
      <c r="S76" s="3">
        <f t="shared" si="10"/>
        <v>42054.630000000005</v>
      </c>
      <c r="T76" s="43">
        <f t="shared" si="38"/>
        <v>39850.740000000005</v>
      </c>
      <c r="U76" s="3">
        <f t="shared" si="28"/>
        <v>2203.8900000000012</v>
      </c>
      <c r="V76" s="38">
        <f>S76/T76-1</f>
        <v>5.5303615441018028E-2</v>
      </c>
      <c r="W76" s="3">
        <f>S76-S75</f>
        <v>-902.79999999999563</v>
      </c>
      <c r="X76" s="38">
        <f>(S76)/S75-1</f>
        <v>-2.1016154830491351E-2</v>
      </c>
      <c r="Y76" s="76"/>
      <c r="Z76" s="76"/>
    </row>
    <row r="77" spans="1:26" x14ac:dyDescent="0.35">
      <c r="A77" s="37">
        <v>43950</v>
      </c>
      <c r="B77" s="3">
        <v>33884.92</v>
      </c>
      <c r="C77" s="47">
        <f>C76+200</f>
        <v>32225.15</v>
      </c>
      <c r="D77" s="47">
        <f>D76+200</f>
        <v>31050.74</v>
      </c>
      <c r="E77" s="47">
        <f t="shared" si="34"/>
        <v>2834.1799999999967</v>
      </c>
      <c r="F77" s="48">
        <f>(B77-200)/D77-1</f>
        <v>8.4834693150630081E-2</v>
      </c>
      <c r="G77" s="49">
        <f>B77-B76-200</f>
        <v>884.79999999999563</v>
      </c>
      <c r="H77" s="48">
        <f>(B77-200)/B76-1</f>
        <v>2.6975511065203239E-2</v>
      </c>
      <c r="J77" s="37">
        <v>43950</v>
      </c>
      <c r="K77" s="3">
        <v>9504.16</v>
      </c>
      <c r="L77" s="58">
        <v>9000</v>
      </c>
      <c r="M77" s="43">
        <f t="shared" si="33"/>
        <v>504.15999999999985</v>
      </c>
      <c r="N77" s="38">
        <f t="shared" si="35"/>
        <v>5.6017777777777722E-2</v>
      </c>
      <c r="O77" s="43">
        <f t="shared" si="36"/>
        <v>249.64999999999964</v>
      </c>
      <c r="P77" s="38">
        <f t="shared" si="37"/>
        <v>2.6976036548666427E-2</v>
      </c>
      <c r="R77" s="37">
        <v>43950</v>
      </c>
      <c r="S77" s="3">
        <f t="shared" si="10"/>
        <v>43389.08</v>
      </c>
      <c r="T77" s="43">
        <f t="shared" si="38"/>
        <v>40050.740000000005</v>
      </c>
      <c r="U77" s="3">
        <f t="shared" si="28"/>
        <v>3338.3399999999965</v>
      </c>
      <c r="V77" s="48">
        <f>(S77-200)/(T77-200)-1</f>
        <v>8.3771091829160316E-2</v>
      </c>
      <c r="W77" s="47">
        <f>S77-S76-200</f>
        <v>1134.4499999999971</v>
      </c>
      <c r="X77" s="48">
        <f>(S77-200)/S76-1</f>
        <v>2.6975626702695932E-2</v>
      </c>
      <c r="Y77" s="76"/>
      <c r="Z77" s="76"/>
    </row>
    <row r="78" spans="1:26" x14ac:dyDescent="0.35">
      <c r="A78" s="37">
        <v>43951</v>
      </c>
      <c r="B78" s="3">
        <v>34035.660000000003</v>
      </c>
      <c r="C78" s="3">
        <v>32225.15</v>
      </c>
      <c r="D78" s="3">
        <v>31050.74</v>
      </c>
      <c r="E78" s="3">
        <f t="shared" si="34"/>
        <v>2984.9200000000019</v>
      </c>
      <c r="F78" s="38">
        <f>B78/D78-1</f>
        <v>9.6130398180526599E-2</v>
      </c>
      <c r="G78" s="41">
        <f>B78-B77</f>
        <v>150.74000000000524</v>
      </c>
      <c r="H78" s="38">
        <f>(B78)/B77-1</f>
        <v>4.4485865688927984E-3</v>
      </c>
      <c r="J78" s="37">
        <v>43951</v>
      </c>
      <c r="K78" s="3">
        <v>9546.44</v>
      </c>
      <c r="L78" s="58">
        <v>9000</v>
      </c>
      <c r="M78" s="43">
        <f t="shared" si="33"/>
        <v>546.44000000000051</v>
      </c>
      <c r="N78" s="38">
        <f t="shared" si="35"/>
        <v>6.0715555555555634E-2</v>
      </c>
      <c r="O78" s="43">
        <f t="shared" si="36"/>
        <v>42.280000000000655</v>
      </c>
      <c r="P78" s="38">
        <f t="shared" si="37"/>
        <v>4.4485783067624851E-3</v>
      </c>
      <c r="R78" s="37">
        <v>43951</v>
      </c>
      <c r="S78" s="3">
        <f t="shared" si="10"/>
        <v>43582.100000000006</v>
      </c>
      <c r="T78" s="43">
        <f t="shared" si="38"/>
        <v>40050.740000000005</v>
      </c>
      <c r="U78" s="3">
        <f t="shared" si="28"/>
        <v>3531.3600000000024</v>
      </c>
      <c r="V78" s="38">
        <f>S78/T78-1</f>
        <v>8.8172153623129024E-2</v>
      </c>
      <c r="W78" s="3">
        <f>S78-S77</f>
        <v>193.02000000000407</v>
      </c>
      <c r="X78" s="38">
        <f>(S78)/S77-1</f>
        <v>4.4485847591146932E-3</v>
      </c>
      <c r="Y78" s="76"/>
      <c r="Z78" s="76"/>
    </row>
    <row r="79" spans="1:26" x14ac:dyDescent="0.35">
      <c r="A79" s="37">
        <v>43952</v>
      </c>
      <c r="B79" s="3">
        <v>33309.160000000003</v>
      </c>
      <c r="C79" s="3">
        <v>32225.15</v>
      </c>
      <c r="D79" s="3">
        <v>31050.74</v>
      </c>
      <c r="E79" s="3">
        <f t="shared" si="34"/>
        <v>2258.4200000000019</v>
      </c>
      <c r="F79" s="38">
        <f>B79/D79-1</f>
        <v>7.2733210223009159E-2</v>
      </c>
      <c r="G79" s="41">
        <f>B79-B78</f>
        <v>-726.5</v>
      </c>
      <c r="H79" s="38">
        <f>(B79)/B78-1</f>
        <v>-2.134525964826306E-2</v>
      </c>
      <c r="J79" s="37">
        <v>43952</v>
      </c>
      <c r="K79" s="3">
        <v>9342.67</v>
      </c>
      <c r="L79" s="58">
        <v>9000</v>
      </c>
      <c r="M79" s="43">
        <f t="shared" si="33"/>
        <v>342.67000000000007</v>
      </c>
      <c r="N79" s="38">
        <f t="shared" si="35"/>
        <v>3.8074444444444522E-2</v>
      </c>
      <c r="O79" s="43">
        <f t="shared" si="36"/>
        <v>-203.77000000000044</v>
      </c>
      <c r="P79" s="38">
        <f t="shared" si="37"/>
        <v>-2.1345129702800225E-2</v>
      </c>
      <c r="R79" s="37">
        <v>43952</v>
      </c>
      <c r="S79" s="3">
        <f t="shared" si="10"/>
        <v>42651.83</v>
      </c>
      <c r="T79" s="43">
        <f t="shared" si="38"/>
        <v>40050.740000000005</v>
      </c>
      <c r="U79" s="3">
        <f t="shared" si="28"/>
        <v>2601.090000000002</v>
      </c>
      <c r="V79" s="38">
        <f>S79/T79-1</f>
        <v>6.494486743565786E-2</v>
      </c>
      <c r="W79" s="3">
        <f>S79-S78</f>
        <v>-930.27000000000407</v>
      </c>
      <c r="X79" s="38">
        <f>(S79)/S78-1</f>
        <v>-2.134523118436249E-2</v>
      </c>
      <c r="Y79" s="76"/>
      <c r="Z79" s="76"/>
    </row>
    <row r="80" spans="1:26" x14ac:dyDescent="0.35">
      <c r="A80" s="37">
        <v>43955</v>
      </c>
      <c r="B80" s="3">
        <v>33812.639999999999</v>
      </c>
      <c r="C80" s="3">
        <v>32225.15</v>
      </c>
      <c r="D80" s="3">
        <v>31050.74</v>
      </c>
      <c r="E80" s="3">
        <f t="shared" si="34"/>
        <v>2761.8999999999978</v>
      </c>
      <c r="F80" s="38">
        <f>B80/D80-1</f>
        <v>8.8947960660518799E-2</v>
      </c>
      <c r="G80" s="41">
        <f>B80-B79</f>
        <v>503.47999999999593</v>
      </c>
      <c r="H80" s="38">
        <f>(B80)/B79-1</f>
        <v>1.5115361660275939E-2</v>
      </c>
      <c r="J80" s="37">
        <v>43955</v>
      </c>
      <c r="K80" s="3">
        <v>9483.8799999999992</v>
      </c>
      <c r="L80" s="58">
        <v>9000</v>
      </c>
      <c r="M80" s="43">
        <f t="shared" si="33"/>
        <v>483.8799999999992</v>
      </c>
      <c r="N80" s="38">
        <f t="shared" si="35"/>
        <v>5.3764444444444282E-2</v>
      </c>
      <c r="O80" s="43">
        <f t="shared" si="36"/>
        <v>141.20999999999913</v>
      </c>
      <c r="P80" s="38">
        <f t="shared" si="37"/>
        <v>1.5114522936162667E-2</v>
      </c>
      <c r="R80" s="37">
        <v>43955</v>
      </c>
      <c r="S80" s="3">
        <f t="shared" si="10"/>
        <v>43296.52</v>
      </c>
      <c r="T80" s="43">
        <f t="shared" si="38"/>
        <v>40050.740000000005</v>
      </c>
      <c r="U80" s="3">
        <f t="shared" si="28"/>
        <v>3245.779999999997</v>
      </c>
      <c r="V80" s="38">
        <f>S80/T80-1</f>
        <v>8.1041698605318846E-2</v>
      </c>
      <c r="W80" s="3">
        <f>S80-S79</f>
        <v>644.68999999999505</v>
      </c>
      <c r="X80" s="38">
        <f>(S80)/S79-1</f>
        <v>1.5115177941954494E-2</v>
      </c>
      <c r="Y80" s="76"/>
      <c r="Z80" s="76"/>
    </row>
    <row r="81" spans="1:26" x14ac:dyDescent="0.35">
      <c r="A81" s="37">
        <v>43956</v>
      </c>
      <c r="B81" s="3">
        <v>34090.550000000003</v>
      </c>
      <c r="C81" s="3">
        <v>32225.15</v>
      </c>
      <c r="D81" s="3">
        <v>31050.74</v>
      </c>
      <c r="E81" s="3">
        <f t="shared" si="34"/>
        <v>3039.8100000000013</v>
      </c>
      <c r="F81" s="38">
        <f>B81/D81-1</f>
        <v>9.7898149931370471E-2</v>
      </c>
      <c r="G81" s="41">
        <f>B81-B80</f>
        <v>277.91000000000349</v>
      </c>
      <c r="H81" s="38">
        <f>(B81)/B80-1</f>
        <v>8.2191156916466834E-3</v>
      </c>
      <c r="J81" s="37">
        <v>43956</v>
      </c>
      <c r="K81" s="3">
        <v>9561.83</v>
      </c>
      <c r="L81" s="58">
        <v>9000</v>
      </c>
      <c r="M81" s="43">
        <f t="shared" si="33"/>
        <v>561.82999999999993</v>
      </c>
      <c r="N81" s="38">
        <f t="shared" si="35"/>
        <v>6.2425555555555512E-2</v>
      </c>
      <c r="O81" s="43">
        <f t="shared" si="36"/>
        <v>77.950000000000728</v>
      </c>
      <c r="P81" s="38">
        <f t="shared" si="37"/>
        <v>8.2192098592559493E-3</v>
      </c>
      <c r="R81" s="37">
        <v>43956</v>
      </c>
      <c r="S81" s="3">
        <f t="shared" si="10"/>
        <v>43652.380000000005</v>
      </c>
      <c r="T81" s="43">
        <f t="shared" si="38"/>
        <v>40050.740000000005</v>
      </c>
      <c r="U81" s="3">
        <f t="shared" si="28"/>
        <v>3601.6400000000012</v>
      </c>
      <c r="V81" s="38">
        <f>S81/T81-1</f>
        <v>8.9926927692222325E-2</v>
      </c>
      <c r="W81" s="3">
        <f>S81-S80</f>
        <v>355.86000000000786</v>
      </c>
      <c r="X81" s="38">
        <f>(S81)/S80-1</f>
        <v>8.2191363185772914E-3</v>
      </c>
      <c r="Y81" s="76"/>
      <c r="Z81" s="76"/>
    </row>
    <row r="82" spans="1:26" x14ac:dyDescent="0.35">
      <c r="A82" s="37">
        <v>43957</v>
      </c>
      <c r="B82" s="3">
        <v>34732.81</v>
      </c>
      <c r="C82" s="47">
        <f>C81+200</f>
        <v>32425.15</v>
      </c>
      <c r="D82" s="47">
        <f>D81+200</f>
        <v>31250.74</v>
      </c>
      <c r="E82" s="47">
        <f t="shared" si="34"/>
        <v>3482.0699999999961</v>
      </c>
      <c r="F82" s="48">
        <f>(B82-200)/D82-1</f>
        <v>0.10502375303752798</v>
      </c>
      <c r="G82" s="49">
        <f>B82-B81-200</f>
        <v>442.25999999999476</v>
      </c>
      <c r="H82" s="48">
        <f>(B82-200)/B81-1</f>
        <v>1.2973096649951277E-2</v>
      </c>
      <c r="J82" s="37">
        <v>43957</v>
      </c>
      <c r="K82" s="3">
        <v>9685.8799999999992</v>
      </c>
      <c r="L82" s="58">
        <v>9000</v>
      </c>
      <c r="M82" s="43">
        <f t="shared" si="33"/>
        <v>685.8799999999992</v>
      </c>
      <c r="N82" s="38">
        <f t="shared" si="35"/>
        <v>7.6208888888888771E-2</v>
      </c>
      <c r="O82" s="43">
        <f t="shared" si="36"/>
        <v>124.04999999999927</v>
      </c>
      <c r="P82" s="38">
        <f t="shared" si="37"/>
        <v>1.2973458009606809E-2</v>
      </c>
      <c r="R82" s="37">
        <v>43957</v>
      </c>
      <c r="S82" s="3">
        <f t="shared" si="10"/>
        <v>44418.689999999995</v>
      </c>
      <c r="T82" s="43">
        <f t="shared" si="38"/>
        <v>40250.740000000005</v>
      </c>
      <c r="U82" s="3">
        <f t="shared" si="28"/>
        <v>4167.9499999999953</v>
      </c>
      <c r="V82" s="48">
        <f>(S82-200)/(T82-200)-1</f>
        <v>0.1040667413386116</v>
      </c>
      <c r="W82" s="47">
        <f>S82-S81-200</f>
        <v>566.3099999999904</v>
      </c>
      <c r="X82" s="48">
        <f>(S82-200)/S81-1</f>
        <v>1.2973175803930648E-2</v>
      </c>
      <c r="Y82" s="76"/>
      <c r="Z82" s="76"/>
    </row>
    <row r="83" spans="1:26" x14ac:dyDescent="0.35">
      <c r="A83" s="37">
        <v>43958</v>
      </c>
      <c r="B83" s="3">
        <v>34818.559999999998</v>
      </c>
      <c r="C83" s="3">
        <v>32425.15</v>
      </c>
      <c r="D83" s="3">
        <v>31250.74</v>
      </c>
      <c r="E83" s="3">
        <f t="shared" si="34"/>
        <v>3567.8199999999961</v>
      </c>
      <c r="F83" s="38">
        <f>B83/D83-1</f>
        <v>0.11416753651273526</v>
      </c>
      <c r="G83" s="41">
        <f>B83-B82</f>
        <v>85.75</v>
      </c>
      <c r="H83" s="38">
        <f>(B83)/B82-1</f>
        <v>2.4688471793672395E-3</v>
      </c>
      <c r="J83" s="37">
        <v>43958</v>
      </c>
      <c r="K83" s="3">
        <v>9709.7900000000009</v>
      </c>
      <c r="L83" s="58">
        <v>9000</v>
      </c>
      <c r="M83" s="43">
        <f t="shared" si="33"/>
        <v>709.79000000000087</v>
      </c>
      <c r="N83" s="38">
        <f t="shared" si="35"/>
        <v>7.8865555555555744E-2</v>
      </c>
      <c r="O83" s="43">
        <f t="shared" si="36"/>
        <v>23.910000000001673</v>
      </c>
      <c r="P83" s="38">
        <f t="shared" si="37"/>
        <v>2.4685418361576339E-3</v>
      </c>
      <c r="R83" s="37">
        <v>43958</v>
      </c>
      <c r="S83" s="3">
        <f t="shared" si="10"/>
        <v>44528.35</v>
      </c>
      <c r="T83" s="43">
        <f t="shared" si="38"/>
        <v>40250.740000000005</v>
      </c>
      <c r="U83" s="3">
        <f t="shared" si="28"/>
        <v>4277.6099999999969</v>
      </c>
      <c r="V83" s="38">
        <f>S83/T83-1</f>
        <v>0.10627407098602393</v>
      </c>
      <c r="W83" s="3">
        <f>S83-S82</f>
        <v>109.66000000000349</v>
      </c>
      <c r="X83" s="38">
        <f>(S83)/S82-1</f>
        <v>2.4687805966363552E-3</v>
      </c>
      <c r="Y83" s="76"/>
      <c r="Z83" s="76"/>
    </row>
    <row r="84" spans="1:26" x14ac:dyDescent="0.35">
      <c r="A84" s="37">
        <v>43959</v>
      </c>
      <c r="B84" s="3">
        <v>35095.230000000003</v>
      </c>
      <c r="C84" s="3">
        <v>32425.15</v>
      </c>
      <c r="D84" s="3">
        <v>31250.74</v>
      </c>
      <c r="E84" s="3">
        <f t="shared" si="34"/>
        <v>3844.4900000000016</v>
      </c>
      <c r="F84" s="38">
        <f>B84/D84-1</f>
        <v>0.12302076686824059</v>
      </c>
      <c r="G84" s="41">
        <f>B84-B83</f>
        <v>276.67000000000553</v>
      </c>
      <c r="H84" s="38">
        <f>(B84)/B83-1</f>
        <v>7.946049463274818E-3</v>
      </c>
      <c r="J84" s="37">
        <v>43959</v>
      </c>
      <c r="K84" s="3">
        <v>9786.9500000000007</v>
      </c>
      <c r="L84" s="58">
        <v>9000</v>
      </c>
      <c r="M84" s="43">
        <f t="shared" si="33"/>
        <v>786.95000000000073</v>
      </c>
      <c r="N84" s="38">
        <f t="shared" si="35"/>
        <v>8.7438888888889066E-2</v>
      </c>
      <c r="O84" s="43">
        <f t="shared" si="36"/>
        <v>77.159999999999854</v>
      </c>
      <c r="P84" s="38">
        <f t="shared" si="37"/>
        <v>7.9466188249179837E-3</v>
      </c>
      <c r="R84" s="37">
        <v>43959</v>
      </c>
      <c r="S84" s="3">
        <f t="shared" si="10"/>
        <v>44882.180000000008</v>
      </c>
      <c r="T84" s="43">
        <f t="shared" si="38"/>
        <v>40250.740000000005</v>
      </c>
      <c r="U84" s="3">
        <f t="shared" si="28"/>
        <v>4631.4400000000023</v>
      </c>
      <c r="V84" s="38">
        <f>S84/T84-1</f>
        <v>0.11506471682259756</v>
      </c>
      <c r="W84" s="3">
        <f>S84-S83</f>
        <v>353.83000000000902</v>
      </c>
      <c r="X84" s="38">
        <f>(S84)/S83-1</f>
        <v>7.9461736174821773E-3</v>
      </c>
      <c r="Y84" s="76"/>
      <c r="Z84" s="76"/>
    </row>
    <row r="85" spans="1:26" x14ac:dyDescent="0.35">
      <c r="A85" s="37">
        <v>43962</v>
      </c>
      <c r="B85" s="3">
        <v>35611.96</v>
      </c>
      <c r="C85" s="3">
        <v>32425.15</v>
      </c>
      <c r="D85" s="3">
        <v>31250.74</v>
      </c>
      <c r="E85" s="3">
        <f t="shared" si="34"/>
        <v>4361.2199999999975</v>
      </c>
      <c r="F85" s="38">
        <f>B85/D85-1</f>
        <v>0.1395557353201875</v>
      </c>
      <c r="G85" s="41">
        <f>B85-B84</f>
        <v>516.72999999999593</v>
      </c>
      <c r="H85" s="38">
        <f>(B85)/B84-1</f>
        <v>1.4723653328386765E-2</v>
      </c>
      <c r="J85" s="37">
        <v>43962</v>
      </c>
      <c r="K85" s="3">
        <v>9931.0499999999993</v>
      </c>
      <c r="L85" s="58">
        <v>9000</v>
      </c>
      <c r="M85" s="43">
        <f t="shared" si="33"/>
        <v>931.04999999999927</v>
      </c>
      <c r="N85" s="38">
        <f t="shared" si="35"/>
        <v>0.10344999999999982</v>
      </c>
      <c r="O85" s="43">
        <f t="shared" si="36"/>
        <v>144.09999999999854</v>
      </c>
      <c r="P85" s="38">
        <f t="shared" si="37"/>
        <v>1.4723688176602412E-2</v>
      </c>
      <c r="R85" s="37">
        <v>43962</v>
      </c>
      <c r="S85" s="3">
        <f t="shared" si="10"/>
        <v>45543.009999999995</v>
      </c>
      <c r="T85" s="43">
        <f t="shared" si="38"/>
        <v>40250.740000000005</v>
      </c>
      <c r="U85" s="3">
        <f t="shared" si="28"/>
        <v>5292.2699999999968</v>
      </c>
      <c r="V85" s="38">
        <f>S85/T85-1</f>
        <v>0.13148255162513744</v>
      </c>
      <c r="W85" s="3">
        <f>S85-S84</f>
        <v>660.82999999998719</v>
      </c>
      <c r="X85" s="38">
        <f>(S85)/S84-1</f>
        <v>1.4723660927343341E-2</v>
      </c>
      <c r="Y85" s="76"/>
      <c r="Z85" s="76"/>
    </row>
    <row r="86" spans="1:26" x14ac:dyDescent="0.35">
      <c r="A86" s="37">
        <v>43963</v>
      </c>
      <c r="B86" s="3">
        <v>35009</v>
      </c>
      <c r="C86" s="3">
        <v>32425.15</v>
      </c>
      <c r="D86" s="3">
        <v>31250.74</v>
      </c>
      <c r="E86" s="3">
        <f t="shared" si="34"/>
        <v>3758.2599999999984</v>
      </c>
      <c r="F86" s="38">
        <f>B86/D86-1</f>
        <v>0.12026147220833794</v>
      </c>
      <c r="G86" s="41">
        <f>B86-B85</f>
        <v>-602.95999999999913</v>
      </c>
      <c r="H86" s="38">
        <f>(B86)/B85-1</f>
        <v>-1.6931390465450336E-2</v>
      </c>
      <c r="J86" s="37">
        <v>43963</v>
      </c>
      <c r="K86" s="3">
        <v>9762.9</v>
      </c>
      <c r="L86" s="58">
        <v>9000</v>
      </c>
      <c r="M86" s="43">
        <f t="shared" si="33"/>
        <v>762.89999999999964</v>
      </c>
      <c r="N86" s="38">
        <f t="shared" si="35"/>
        <v>8.4766666666666657E-2</v>
      </c>
      <c r="O86" s="43">
        <f t="shared" si="36"/>
        <v>-168.14999999999964</v>
      </c>
      <c r="P86" s="38">
        <f t="shared" si="37"/>
        <v>-1.6931744377482683E-2</v>
      </c>
      <c r="R86" s="37">
        <v>43963</v>
      </c>
      <c r="S86" s="3">
        <f t="shared" si="10"/>
        <v>44771.9</v>
      </c>
      <c r="T86" s="43">
        <f t="shared" si="38"/>
        <v>40250.740000000005</v>
      </c>
      <c r="U86" s="3">
        <f t="shared" si="28"/>
        <v>4521.159999999998</v>
      </c>
      <c r="V86" s="38">
        <f>S86/T86-1</f>
        <v>0.11232489141814517</v>
      </c>
      <c r="W86" s="3">
        <f>S86-S85</f>
        <v>-771.10999999999331</v>
      </c>
      <c r="X86" s="38">
        <f>(S86)/S85-1</f>
        <v>-1.6931467639051401E-2</v>
      </c>
      <c r="Y86" s="76"/>
      <c r="Z86" s="76"/>
    </row>
    <row r="87" spans="1:26" x14ac:dyDescent="0.35">
      <c r="A87" s="37">
        <v>43964</v>
      </c>
      <c r="B87" s="3">
        <v>34873.31</v>
      </c>
      <c r="C87" s="47">
        <f>C86+200</f>
        <v>32625.15</v>
      </c>
      <c r="D87" s="47">
        <f>D86+200</f>
        <v>31450.74</v>
      </c>
      <c r="E87" s="47">
        <f t="shared" si="34"/>
        <v>3422.5699999999961</v>
      </c>
      <c r="F87" s="48">
        <f>(B87-200)/D87-1</f>
        <v>0.10246404377130691</v>
      </c>
      <c r="G87" s="49">
        <f>B87-B86-200</f>
        <v>-335.69000000000233</v>
      </c>
      <c r="H87" s="48">
        <f>(B87-200)/B86-1</f>
        <v>-9.5886771972921725E-3</v>
      </c>
      <c r="J87" s="37">
        <v>43964</v>
      </c>
      <c r="K87" s="3">
        <v>9669.2900000000009</v>
      </c>
      <c r="L87" s="58">
        <v>9000</v>
      </c>
      <c r="M87" s="43">
        <f t="shared" si="33"/>
        <v>669.29000000000087</v>
      </c>
      <c r="N87" s="38">
        <f t="shared" si="35"/>
        <v>7.4365555555555574E-2</v>
      </c>
      <c r="O87" s="43">
        <f t="shared" si="36"/>
        <v>-93.609999999998763</v>
      </c>
      <c r="P87" s="38">
        <f t="shared" si="37"/>
        <v>-9.5883395302623908E-3</v>
      </c>
      <c r="R87" s="37">
        <v>43964</v>
      </c>
      <c r="S87" s="3">
        <f t="shared" si="10"/>
        <v>44542.6</v>
      </c>
      <c r="T87" s="43">
        <f t="shared" si="38"/>
        <v>40450.740000000005</v>
      </c>
      <c r="U87" s="3">
        <f t="shared" si="28"/>
        <v>4091.8599999999969</v>
      </c>
      <c r="V87" s="48">
        <f>(S87-200)/(T87-200)-1</f>
        <v>0.10165924899765799</v>
      </c>
      <c r="W87" s="47">
        <f>S87-S86-200</f>
        <v>-429.30000000000291</v>
      </c>
      <c r="X87" s="48">
        <f>(S87-200)/S86-1</f>
        <v>-9.5886035660761593E-3</v>
      </c>
      <c r="Y87" s="76"/>
      <c r="Z87" s="76"/>
    </row>
    <row r="88" spans="1:26" x14ac:dyDescent="0.35">
      <c r="A88" s="37">
        <v>43965</v>
      </c>
      <c r="B88" s="3">
        <v>35080.21</v>
      </c>
      <c r="C88" s="3">
        <v>32625.15</v>
      </c>
      <c r="D88" s="3">
        <v>31450.74</v>
      </c>
      <c r="E88" s="3">
        <f t="shared" si="34"/>
        <v>3629.4699999999975</v>
      </c>
      <c r="F88" s="38">
        <f>B88/D88-1</f>
        <v>0.11540173617536498</v>
      </c>
      <c r="G88" s="41">
        <f>B88-B87</f>
        <v>206.90000000000146</v>
      </c>
      <c r="H88" s="38">
        <f>(B88)/B87-1</f>
        <v>5.9329039887525692E-3</v>
      </c>
      <c r="J88" s="37">
        <v>43965</v>
      </c>
      <c r="K88" s="3">
        <v>9726.65</v>
      </c>
      <c r="L88" s="58">
        <v>9000</v>
      </c>
      <c r="M88" s="43">
        <f t="shared" si="33"/>
        <v>726.64999999999964</v>
      </c>
      <c r="N88" s="38">
        <f t="shared" si="35"/>
        <v>8.0738888888888916E-2</v>
      </c>
      <c r="O88" s="43">
        <f t="shared" si="36"/>
        <v>57.359999999998763</v>
      </c>
      <c r="P88" s="38">
        <f t="shared" si="37"/>
        <v>5.932183231653898E-3</v>
      </c>
      <c r="R88" s="37">
        <v>43965</v>
      </c>
      <c r="S88" s="3">
        <f t="shared" si="10"/>
        <v>44806.86</v>
      </c>
      <c r="T88" s="43">
        <f t="shared" si="38"/>
        <v>40450.740000000005</v>
      </c>
      <c r="U88" s="3">
        <f t="shared" si="28"/>
        <v>4356.1199999999972</v>
      </c>
      <c r="V88" s="38">
        <f>S88/T88-1</f>
        <v>0.10768950085956397</v>
      </c>
      <c r="W88" s="3">
        <f>S88-S87</f>
        <v>264.26000000000204</v>
      </c>
      <c r="X88" s="38">
        <f>(S88)/S87-1</f>
        <v>5.9327475270865015E-3</v>
      </c>
      <c r="Y88" s="76"/>
      <c r="Z88" s="76"/>
    </row>
    <row r="89" spans="1:26" x14ac:dyDescent="0.35">
      <c r="A89" s="37">
        <v>43966</v>
      </c>
      <c r="B89" s="3">
        <v>35465.19</v>
      </c>
      <c r="C89" s="3">
        <v>32625.15</v>
      </c>
      <c r="D89" s="3">
        <v>31450.74</v>
      </c>
      <c r="E89" s="3">
        <f t="shared" si="34"/>
        <v>4014.4500000000007</v>
      </c>
      <c r="F89" s="38">
        <f>B89/D89-1</f>
        <v>0.12764246564627735</v>
      </c>
      <c r="G89" s="41">
        <f>B89-B88</f>
        <v>384.9800000000032</v>
      </c>
      <c r="H89" s="38">
        <f>(B89)/B88-1</f>
        <v>1.0974278660247583E-2</v>
      </c>
      <c r="J89" s="37">
        <v>43966</v>
      </c>
      <c r="K89" s="3">
        <v>10233.4</v>
      </c>
      <c r="L89" s="57">
        <f>L88+400</f>
        <v>9400</v>
      </c>
      <c r="M89" s="43">
        <f t="shared" si="33"/>
        <v>833.39999999999964</v>
      </c>
      <c r="N89" s="38">
        <f>(K89-400)/L89-1</f>
        <v>4.6106382978723381E-2</v>
      </c>
      <c r="O89" s="50">
        <f>K89-K88-400</f>
        <v>106.75</v>
      </c>
      <c r="P89" s="51">
        <f>(K89-400)/K88-1</f>
        <v>1.0975001670667783E-2</v>
      </c>
      <c r="R89" s="37">
        <v>43966</v>
      </c>
      <c r="S89" s="3">
        <f t="shared" si="10"/>
        <v>45698.590000000004</v>
      </c>
      <c r="T89" s="50">
        <f>T88+400</f>
        <v>40850.740000000005</v>
      </c>
      <c r="U89" s="3">
        <f t="shared" si="28"/>
        <v>4847.8500000000004</v>
      </c>
      <c r="V89" s="51">
        <f>(S89-400)/(T89-400)-1</f>
        <v>0.11984576796370106</v>
      </c>
      <c r="W89" s="50">
        <f>S89-S88-400</f>
        <v>491.7300000000032</v>
      </c>
      <c r="X89" s="51">
        <f>(S89-400)/S88-1</f>
        <v>1.0974435610975775E-2</v>
      </c>
      <c r="Y89" s="76"/>
      <c r="Z89" s="76"/>
    </row>
    <row r="90" spans="1:26" x14ac:dyDescent="0.35">
      <c r="A90" s="37">
        <v>43970</v>
      </c>
      <c r="B90" s="3">
        <v>35583.760000000002</v>
      </c>
      <c r="C90" s="3">
        <v>32625.15</v>
      </c>
      <c r="D90" s="3">
        <v>31450.74</v>
      </c>
      <c r="E90" s="3">
        <f t="shared" si="34"/>
        <v>4133.0200000000004</v>
      </c>
      <c r="F90" s="38">
        <f>B90/D90-1</f>
        <v>0.13141248822762197</v>
      </c>
      <c r="G90" s="41">
        <f>B90-B89</f>
        <v>118.56999999999971</v>
      </c>
      <c r="H90" s="38">
        <f>(B90)/B89-1</f>
        <v>3.3432782962674601E-3</v>
      </c>
      <c r="J90" s="37">
        <v>43970</v>
      </c>
      <c r="K90" s="3">
        <v>10267.61</v>
      </c>
      <c r="L90" s="58">
        <v>9400</v>
      </c>
      <c r="M90" s="43">
        <f t="shared" si="33"/>
        <v>867.61000000000058</v>
      </c>
      <c r="N90" s="38">
        <f t="shared" ref="N90:N108" si="39">K90/L90-1</f>
        <v>9.2298936170212897E-2</v>
      </c>
      <c r="O90" s="43">
        <f t="shared" ref="O90:O108" si="40">K90-K89</f>
        <v>34.210000000000946</v>
      </c>
      <c r="P90" s="38">
        <f t="shared" ref="P90:P108" si="41">K90/K89-1</f>
        <v>3.3429749643325568E-3</v>
      </c>
      <c r="R90" s="37">
        <v>43970</v>
      </c>
      <c r="S90" s="3">
        <f>B90+K90</f>
        <v>45851.37</v>
      </c>
      <c r="T90" s="43">
        <f t="shared" ref="T90:T108" si="42">D90+L90</f>
        <v>40850.740000000005</v>
      </c>
      <c r="U90" s="3">
        <f t="shared" si="28"/>
        <v>5000.630000000001</v>
      </c>
      <c r="V90" s="38">
        <f>S90/T90-1</f>
        <v>0.12241222558024645</v>
      </c>
      <c r="W90" s="3">
        <f>S90-S89</f>
        <v>152.77999999999884</v>
      </c>
      <c r="X90" s="38">
        <f>(S90)/S89-1</f>
        <v>3.3432103703856519E-3</v>
      </c>
      <c r="Y90" s="76"/>
      <c r="Z90" s="76"/>
    </row>
    <row r="91" spans="1:26" x14ac:dyDescent="0.35">
      <c r="A91" s="37">
        <v>43971</v>
      </c>
      <c r="B91" s="3">
        <v>36437.4</v>
      </c>
      <c r="C91" s="47">
        <f>C90+200</f>
        <v>32825.15</v>
      </c>
      <c r="D91" s="47">
        <f>D90+200</f>
        <v>31650.74</v>
      </c>
      <c r="E91" s="47">
        <f t="shared" si="34"/>
        <v>4786.66</v>
      </c>
      <c r="F91" s="48">
        <f>(B91-200)/D91-1</f>
        <v>0.14491477924370799</v>
      </c>
      <c r="G91" s="49">
        <f>B91-B90-200</f>
        <v>653.63999999999942</v>
      </c>
      <c r="H91" s="48">
        <f>(B91-200)/B90-1</f>
        <v>1.8369053748114261E-2</v>
      </c>
      <c r="J91" s="37">
        <v>43971</v>
      </c>
      <c r="K91" s="3">
        <v>10456.219999999999</v>
      </c>
      <c r="L91" s="58">
        <v>9400</v>
      </c>
      <c r="M91" s="43">
        <f t="shared" si="33"/>
        <v>1056.2199999999993</v>
      </c>
      <c r="N91" s="38">
        <f t="shared" si="39"/>
        <v>0.11236382978723403</v>
      </c>
      <c r="O91" s="43">
        <f t="shared" si="40"/>
        <v>188.60999999999876</v>
      </c>
      <c r="P91" s="38">
        <f t="shared" si="41"/>
        <v>1.8369416056901233E-2</v>
      </c>
      <c r="R91" s="37">
        <v>43971</v>
      </c>
      <c r="S91" s="3">
        <f>B91+K91</f>
        <v>46893.62</v>
      </c>
      <c r="T91" s="43">
        <f t="shared" si="42"/>
        <v>41050.740000000005</v>
      </c>
      <c r="U91" s="3">
        <f t="shared" si="28"/>
        <v>5842.8799999999992</v>
      </c>
      <c r="V91" s="48">
        <f>(S91-200)/(T91-200)-1</f>
        <v>0.14302996714380201</v>
      </c>
      <c r="W91" s="47">
        <f>S91-S90-200</f>
        <v>842.25</v>
      </c>
      <c r="X91" s="48">
        <f>(S91-200)/S90-1</f>
        <v>1.8369134880811711E-2</v>
      </c>
      <c r="Y91" s="76"/>
      <c r="Z91" s="76"/>
    </row>
    <row r="92" spans="1:26" x14ac:dyDescent="0.35">
      <c r="A92" s="37">
        <v>43972</v>
      </c>
      <c r="B92" s="3">
        <v>36304.35</v>
      </c>
      <c r="C92" s="3">
        <v>32825.15</v>
      </c>
      <c r="D92" s="3">
        <v>31650.74</v>
      </c>
      <c r="E92" s="3">
        <f t="shared" si="34"/>
        <v>4653.6099999999969</v>
      </c>
      <c r="F92" s="38">
        <f>B92/D92-1</f>
        <v>0.14703005364171573</v>
      </c>
      <c r="G92" s="41">
        <f>B92-B91</f>
        <v>-133.05000000000291</v>
      </c>
      <c r="H92" s="38">
        <f>(B92)/B91-1</f>
        <v>-3.6514679971678676E-3</v>
      </c>
      <c r="J92" s="37">
        <v>43972</v>
      </c>
      <c r="K92" s="3">
        <v>10418.040000000001</v>
      </c>
      <c r="L92" s="58">
        <v>9400</v>
      </c>
      <c r="M92" s="43">
        <f t="shared" ref="M92:M123" si="43">K92-L92</f>
        <v>1018.0400000000009</v>
      </c>
      <c r="N92" s="38">
        <f t="shared" si="39"/>
        <v>0.10830212765957459</v>
      </c>
      <c r="O92" s="43">
        <f t="shared" si="40"/>
        <v>-38.179999999998472</v>
      </c>
      <c r="P92" s="38">
        <f t="shared" si="41"/>
        <v>-3.6514151385489413E-3</v>
      </c>
      <c r="R92" s="37">
        <v>43972</v>
      </c>
      <c r="S92" s="3">
        <f>B92+K92</f>
        <v>46722.39</v>
      </c>
      <c r="T92" s="43">
        <f t="shared" si="42"/>
        <v>41050.740000000005</v>
      </c>
      <c r="U92" s="3">
        <f t="shared" si="28"/>
        <v>5671.6499999999978</v>
      </c>
      <c r="V92" s="38">
        <f>S92/T92-1</f>
        <v>0.13816194300029649</v>
      </c>
      <c r="W92" s="3">
        <f>S92-S91</f>
        <v>-171.2300000000032</v>
      </c>
      <c r="X92" s="38">
        <f>(S92)/S91-1</f>
        <v>-3.6514562108875825E-3</v>
      </c>
      <c r="Y92" s="76"/>
      <c r="Z92" s="76"/>
    </row>
    <row r="93" spans="1:26" x14ac:dyDescent="0.35">
      <c r="A93" s="37">
        <v>43973</v>
      </c>
      <c r="B93" s="3">
        <v>36387.85</v>
      </c>
      <c r="C93" s="3">
        <v>32825.15</v>
      </c>
      <c r="D93" s="3">
        <v>31650.74</v>
      </c>
      <c r="E93" s="3">
        <f t="shared" si="34"/>
        <v>4737.1099999999969</v>
      </c>
      <c r="F93" s="38">
        <f>B93/D93-1</f>
        <v>0.14966822260711754</v>
      </c>
      <c r="G93" s="41">
        <f>B93-B92</f>
        <v>83.5</v>
      </c>
      <c r="H93" s="38">
        <f>(B93)/B92-1</f>
        <v>2.2999998622754703E-3</v>
      </c>
      <c r="J93" s="37">
        <v>43973</v>
      </c>
      <c r="K93" s="3">
        <v>10442</v>
      </c>
      <c r="L93" s="58">
        <v>9400</v>
      </c>
      <c r="M93" s="43">
        <f t="shared" si="43"/>
        <v>1042</v>
      </c>
      <c r="N93" s="38">
        <f t="shared" si="39"/>
        <v>0.11085106382978727</v>
      </c>
      <c r="O93" s="43">
        <f t="shared" si="40"/>
        <v>23.959999999999127</v>
      </c>
      <c r="P93" s="38">
        <f t="shared" si="41"/>
        <v>2.2998567868810493E-3</v>
      </c>
      <c r="R93" s="37">
        <v>43973</v>
      </c>
      <c r="S93" s="3">
        <f t="shared" ref="S93:S120" si="44">B93+K93</f>
        <v>46829.85</v>
      </c>
      <c r="T93" s="43">
        <f t="shared" si="42"/>
        <v>41050.740000000005</v>
      </c>
      <c r="U93" s="3">
        <f t="shared" si="28"/>
        <v>5779.1099999999969</v>
      </c>
      <c r="V93" s="38">
        <f>S93/T93-1</f>
        <v>0.14077967900213229</v>
      </c>
      <c r="W93" s="3">
        <f>S93-S92</f>
        <v>107.45999999999913</v>
      </c>
      <c r="X93" s="38">
        <f>(S93)/S92-1</f>
        <v>2.2999679596868994E-3</v>
      </c>
      <c r="Y93" s="76"/>
      <c r="Z93" s="76"/>
    </row>
    <row r="94" spans="1:26" x14ac:dyDescent="0.35">
      <c r="A94" s="37">
        <v>43976</v>
      </c>
      <c r="B94" s="3">
        <v>36389.94</v>
      </c>
      <c r="C94" s="3">
        <v>32825.15</v>
      </c>
      <c r="D94" s="3">
        <v>31650.74</v>
      </c>
      <c r="E94" s="3">
        <f t="shared" ref="E94:E123" si="45">B94-D94</f>
        <v>4739.2000000000007</v>
      </c>
      <c r="F94" s="38">
        <f>B94/D94-1</f>
        <v>0.14973425581834743</v>
      </c>
      <c r="G94" s="41">
        <f>B94-B93</f>
        <v>2.0900000000037835</v>
      </c>
      <c r="H94" s="38">
        <f>(B94)/B93-1</f>
        <v>5.7436754301365411E-5</v>
      </c>
      <c r="J94" s="37">
        <v>43976</v>
      </c>
      <c r="K94" s="3">
        <v>10442.6</v>
      </c>
      <c r="L94" s="58">
        <v>9400</v>
      </c>
      <c r="M94" s="43">
        <f t="shared" si="43"/>
        <v>1042.6000000000004</v>
      </c>
      <c r="N94" s="38">
        <f t="shared" si="39"/>
        <v>0.11091489361702123</v>
      </c>
      <c r="O94" s="43">
        <f t="shared" si="40"/>
        <v>0.6000000000003638</v>
      </c>
      <c r="P94" s="38">
        <f t="shared" si="41"/>
        <v>5.7460256655872399E-5</v>
      </c>
      <c r="R94" s="37">
        <v>43976</v>
      </c>
      <c r="S94" s="3">
        <f t="shared" si="44"/>
        <v>46832.54</v>
      </c>
      <c r="T94" s="43">
        <f t="shared" si="42"/>
        <v>41050.740000000005</v>
      </c>
      <c r="U94" s="3">
        <f t="shared" si="28"/>
        <v>5781.8000000000011</v>
      </c>
      <c r="V94" s="38">
        <f>S94/T94-1</f>
        <v>0.14084520766251707</v>
      </c>
      <c r="W94" s="3">
        <f>S94-S93</f>
        <v>2.6900000000023283</v>
      </c>
      <c r="X94" s="38">
        <f>(S94)/S93-1</f>
        <v>5.7441994796070261E-5</v>
      </c>
      <c r="Y94" s="76"/>
      <c r="Z94" s="76"/>
    </row>
    <row r="95" spans="1:26" x14ac:dyDescent="0.35">
      <c r="A95" s="37">
        <v>43977</v>
      </c>
      <c r="B95" s="3">
        <v>35799.78</v>
      </c>
      <c r="C95" s="3">
        <v>32825.15</v>
      </c>
      <c r="D95" s="3">
        <v>31650.74</v>
      </c>
      <c r="E95" s="3">
        <f t="shared" si="45"/>
        <v>4149.0399999999972</v>
      </c>
      <c r="F95" s="38">
        <f>B95/D95-1</f>
        <v>0.13108824627797011</v>
      </c>
      <c r="G95" s="41">
        <f>B95-B94</f>
        <v>-590.16000000000349</v>
      </c>
      <c r="H95" s="38">
        <f>(B95)/B94-1</f>
        <v>-1.6217668949165764E-2</v>
      </c>
      <c r="J95" s="37">
        <v>43977</v>
      </c>
      <c r="K95" s="3">
        <v>10273.24</v>
      </c>
      <c r="L95" s="58">
        <v>9400</v>
      </c>
      <c r="M95" s="43">
        <f t="shared" si="43"/>
        <v>873.23999999999978</v>
      </c>
      <c r="N95" s="38">
        <f t="shared" si="39"/>
        <v>9.2897872340425458E-2</v>
      </c>
      <c r="O95" s="43">
        <f t="shared" si="40"/>
        <v>-169.36000000000058</v>
      </c>
      <c r="P95" s="38">
        <f t="shared" si="41"/>
        <v>-1.6218183211077708E-2</v>
      </c>
      <c r="R95" s="37">
        <v>43977</v>
      </c>
      <c r="S95" s="3">
        <f t="shared" si="44"/>
        <v>46073.02</v>
      </c>
      <c r="T95" s="43">
        <f t="shared" si="42"/>
        <v>41050.740000000005</v>
      </c>
      <c r="U95" s="3">
        <f t="shared" si="28"/>
        <v>5022.279999999997</v>
      </c>
      <c r="V95" s="38">
        <f>S95/T95-1</f>
        <v>0.12234322694304645</v>
      </c>
      <c r="W95" s="3">
        <f>S95-S94</f>
        <v>-759.52000000000407</v>
      </c>
      <c r="X95" s="38">
        <f>(S95)/S94-1</f>
        <v>-1.6217783617971659E-2</v>
      </c>
      <c r="Y95" s="76"/>
      <c r="Z95" s="76"/>
    </row>
    <row r="96" spans="1:26" x14ac:dyDescent="0.35">
      <c r="A96" s="37">
        <v>43978</v>
      </c>
      <c r="B96" s="3">
        <v>36098.89</v>
      </c>
      <c r="C96" s="47">
        <f>C95+200</f>
        <v>33025.15</v>
      </c>
      <c r="D96" s="47">
        <f>D95+200</f>
        <v>31850.74</v>
      </c>
      <c r="E96" s="47">
        <f t="shared" si="45"/>
        <v>4248.1499999999978</v>
      </c>
      <c r="F96" s="48">
        <f>(B96-200)/D96-1</f>
        <v>0.12709751798545343</v>
      </c>
      <c r="G96" s="49">
        <f>B96-B95-200</f>
        <v>99.110000000000582</v>
      </c>
      <c r="H96" s="48">
        <f>(B96-200)/B95-1</f>
        <v>2.7684527670281955E-3</v>
      </c>
      <c r="J96" s="37">
        <v>43978</v>
      </c>
      <c r="K96" s="3">
        <v>10301.68</v>
      </c>
      <c r="L96" s="58">
        <v>9400</v>
      </c>
      <c r="M96" s="43">
        <f t="shared" si="43"/>
        <v>901.68000000000029</v>
      </c>
      <c r="N96" s="38">
        <f t="shared" si="39"/>
        <v>9.59234042553192E-2</v>
      </c>
      <c r="O96" s="43">
        <f t="shared" si="40"/>
        <v>28.440000000000509</v>
      </c>
      <c r="P96" s="38">
        <f t="shared" si="41"/>
        <v>2.7683574023384949E-3</v>
      </c>
      <c r="R96" s="37">
        <v>43978</v>
      </c>
      <c r="S96" s="3">
        <f t="shared" si="44"/>
        <v>46400.57</v>
      </c>
      <c r="T96" s="43">
        <f t="shared" si="42"/>
        <v>41250.740000000005</v>
      </c>
      <c r="U96" s="3">
        <f t="shared" si="28"/>
        <v>5149.8299999999981</v>
      </c>
      <c r="V96" s="48">
        <f>(S96-200)/(T96-200)-1</f>
        <v>0.12545035728953957</v>
      </c>
      <c r="W96" s="47">
        <f>S96-S95-200</f>
        <v>127.55000000000291</v>
      </c>
      <c r="X96" s="48">
        <f>(S96-200)/S95-1</f>
        <v>2.768431502862212E-3</v>
      </c>
      <c r="Y96" s="76"/>
      <c r="Z96" s="76"/>
    </row>
    <row r="97" spans="1:26" x14ac:dyDescent="0.35">
      <c r="A97" s="37">
        <v>43979</v>
      </c>
      <c r="B97" s="3">
        <v>36055.53</v>
      </c>
      <c r="C97" s="3">
        <v>33025.15</v>
      </c>
      <c r="D97" s="3">
        <v>31850.74</v>
      </c>
      <c r="E97" s="3">
        <f t="shared" si="45"/>
        <v>4204.7899999999972</v>
      </c>
      <c r="F97" s="38">
        <f>B97/D97-1</f>
        <v>0.13201545709769991</v>
      </c>
      <c r="G97" s="41">
        <f>B97-B96</f>
        <v>-43.360000000000582</v>
      </c>
      <c r="H97" s="38">
        <f>(B97)/B96-1</f>
        <v>-1.2011449659532492E-3</v>
      </c>
      <c r="J97" s="37">
        <v>43979</v>
      </c>
      <c r="K97" s="3">
        <v>10289.31</v>
      </c>
      <c r="L97" s="58">
        <v>9400</v>
      </c>
      <c r="M97" s="43">
        <f t="shared" si="43"/>
        <v>889.30999999999949</v>
      </c>
      <c r="N97" s="38">
        <f t="shared" si="39"/>
        <v>9.460744680851052E-2</v>
      </c>
      <c r="O97" s="43">
        <f t="shared" si="40"/>
        <v>-12.3700000000008</v>
      </c>
      <c r="P97" s="38">
        <f t="shared" si="41"/>
        <v>-1.2007750192202238E-3</v>
      </c>
      <c r="R97" s="37">
        <v>43979</v>
      </c>
      <c r="S97" s="3">
        <f t="shared" si="44"/>
        <v>46344.84</v>
      </c>
      <c r="T97" s="43">
        <f t="shared" si="42"/>
        <v>41250.740000000005</v>
      </c>
      <c r="U97" s="3">
        <f t="shared" si="28"/>
        <v>5094.0999999999967</v>
      </c>
      <c r="V97" s="38">
        <f>S97/T97-1</f>
        <v>0.12349111797751977</v>
      </c>
      <c r="W97" s="3">
        <f>S97-S96</f>
        <v>-55.730000000003201</v>
      </c>
      <c r="X97" s="38">
        <f>(S97)/S96-1</f>
        <v>-1.201062831771349E-3</v>
      </c>
      <c r="Y97" s="76"/>
      <c r="Z97" s="76"/>
    </row>
    <row r="98" spans="1:26" x14ac:dyDescent="0.35">
      <c r="A98" s="37">
        <v>43980</v>
      </c>
      <c r="B98" s="3">
        <v>36562.9</v>
      </c>
      <c r="C98" s="3">
        <v>33025.15</v>
      </c>
      <c r="D98" s="3">
        <v>31850.74</v>
      </c>
      <c r="E98" s="3">
        <f t="shared" si="45"/>
        <v>4712.16</v>
      </c>
      <c r="F98" s="38">
        <f>B98/D98-1</f>
        <v>0.14794507129190726</v>
      </c>
      <c r="G98" s="41">
        <f>B98-B97</f>
        <v>507.37000000000262</v>
      </c>
      <c r="H98" s="38">
        <f>(B98)/B97-1</f>
        <v>1.4071905197344359E-2</v>
      </c>
      <c r="J98" s="37">
        <v>43980</v>
      </c>
      <c r="K98" s="3">
        <v>10434.1</v>
      </c>
      <c r="L98" s="58">
        <v>9400</v>
      </c>
      <c r="M98" s="43">
        <f t="shared" si="43"/>
        <v>1034.1000000000004</v>
      </c>
      <c r="N98" s="38">
        <f t="shared" si="39"/>
        <v>0.11001063829787228</v>
      </c>
      <c r="O98" s="43">
        <f t="shared" si="40"/>
        <v>144.79000000000087</v>
      </c>
      <c r="P98" s="38">
        <f t="shared" si="41"/>
        <v>1.4071886258651078E-2</v>
      </c>
      <c r="R98" s="37">
        <v>43980</v>
      </c>
      <c r="S98" s="3">
        <f t="shared" si="44"/>
        <v>46997</v>
      </c>
      <c r="T98" s="43">
        <f t="shared" si="42"/>
        <v>41250.740000000005</v>
      </c>
      <c r="U98" s="3">
        <f t="shared" si="28"/>
        <v>5746.26</v>
      </c>
      <c r="V98" s="38">
        <f>S98/T98-1</f>
        <v>0.13930077375581607</v>
      </c>
      <c r="W98" s="3">
        <f>S98-S97</f>
        <v>652.16000000000349</v>
      </c>
      <c r="X98" s="38">
        <f>(S98)/S97-1</f>
        <v>1.4071900992645547E-2</v>
      </c>
      <c r="Y98" s="76"/>
      <c r="Z98" s="76"/>
    </row>
    <row r="99" spans="1:26" x14ac:dyDescent="0.35">
      <c r="A99" s="37">
        <v>43983</v>
      </c>
      <c r="B99" s="3">
        <v>36190.629999999997</v>
      </c>
      <c r="C99" s="3">
        <v>33025.15</v>
      </c>
      <c r="D99" s="3">
        <v>31850.74</v>
      </c>
      <c r="E99" s="3">
        <f t="shared" si="45"/>
        <v>4339.8899999999958</v>
      </c>
      <c r="F99" s="38">
        <f>B99/D99-1</f>
        <v>0.13625711678912311</v>
      </c>
      <c r="G99" s="41">
        <f>B99-B98</f>
        <v>-372.27000000000407</v>
      </c>
      <c r="H99" s="38">
        <f>(B99)/B98-1</f>
        <v>-1.0181632200946922E-2</v>
      </c>
      <c r="J99" s="37">
        <v>43983</v>
      </c>
      <c r="K99" s="3">
        <v>10327.86</v>
      </c>
      <c r="L99" s="58">
        <v>9400</v>
      </c>
      <c r="M99" s="43">
        <f t="shared" si="43"/>
        <v>927.86000000000058</v>
      </c>
      <c r="N99" s="38">
        <f t="shared" si="39"/>
        <v>9.8708510638297886E-2</v>
      </c>
      <c r="O99" s="43">
        <f t="shared" si="40"/>
        <v>-106.23999999999978</v>
      </c>
      <c r="P99" s="38">
        <f t="shared" si="41"/>
        <v>-1.0181999405794451E-2</v>
      </c>
      <c r="R99" s="37">
        <v>43983</v>
      </c>
      <c r="S99" s="3">
        <f t="shared" si="44"/>
        <v>46518.49</v>
      </c>
      <c r="T99" s="43">
        <f t="shared" si="42"/>
        <v>41250.740000000005</v>
      </c>
      <c r="U99" s="3">
        <f t="shared" si="28"/>
        <v>5267.7499999999964</v>
      </c>
      <c r="V99" s="38">
        <f>S99/T99-1</f>
        <v>0.12770073942915916</v>
      </c>
      <c r="W99" s="3">
        <f>S99-S98</f>
        <v>-478.51000000000204</v>
      </c>
      <c r="X99" s="38">
        <f>(S99)/S98-1</f>
        <v>-1.0181713726408081E-2</v>
      </c>
      <c r="Y99" s="76"/>
      <c r="Z99" s="76"/>
    </row>
    <row r="100" spans="1:26" x14ac:dyDescent="0.35">
      <c r="A100" s="37">
        <v>43984</v>
      </c>
      <c r="B100" s="3">
        <v>36286.89</v>
      </c>
      <c r="C100" s="3">
        <v>33025.15</v>
      </c>
      <c r="D100" s="3">
        <v>31850.74</v>
      </c>
      <c r="E100" s="3">
        <f t="shared" si="45"/>
        <v>4436.1499999999978</v>
      </c>
      <c r="F100" s="38">
        <f>B100/D100-1</f>
        <v>0.13927933856481811</v>
      </c>
      <c r="G100" s="41">
        <f>B100-B99</f>
        <v>96.260000000002037</v>
      </c>
      <c r="H100" s="38">
        <f>(B100)/B99-1</f>
        <v>2.6598044853047842E-3</v>
      </c>
      <c r="J100" s="37">
        <v>43984</v>
      </c>
      <c r="K100" s="3">
        <v>10355.33</v>
      </c>
      <c r="L100" s="58">
        <v>9400</v>
      </c>
      <c r="M100" s="43">
        <f t="shared" si="43"/>
        <v>955.32999999999993</v>
      </c>
      <c r="N100" s="38">
        <f t="shared" si="39"/>
        <v>0.10163085106382974</v>
      </c>
      <c r="O100" s="43">
        <f t="shared" si="40"/>
        <v>27.469999999999345</v>
      </c>
      <c r="P100" s="38">
        <f t="shared" si="41"/>
        <v>2.6597959306187136E-3</v>
      </c>
      <c r="R100" s="37">
        <v>43984</v>
      </c>
      <c r="S100" s="3">
        <f t="shared" si="44"/>
        <v>46642.22</v>
      </c>
      <c r="T100" s="43">
        <f t="shared" si="42"/>
        <v>41250.740000000005</v>
      </c>
      <c r="U100" s="3">
        <f t="shared" si="28"/>
        <v>5391.4799999999977</v>
      </c>
      <c r="V100" s="38">
        <f>S100/T100-1</f>
        <v>0.13070020077215583</v>
      </c>
      <c r="W100" s="3">
        <f>S100-S99</f>
        <v>123.7300000000032</v>
      </c>
      <c r="X100" s="38">
        <f>(S100)/S99-1</f>
        <v>2.6598025860256058E-3</v>
      </c>
      <c r="Y100" s="76"/>
      <c r="Z100" s="76"/>
    </row>
    <row r="101" spans="1:26" x14ac:dyDescent="0.35">
      <c r="A101" s="37">
        <v>43985</v>
      </c>
      <c r="B101" s="3">
        <v>36590.76</v>
      </c>
      <c r="C101" s="47">
        <f>C100+200</f>
        <v>33225.15</v>
      </c>
      <c r="D101" s="47">
        <f>D100+200</f>
        <v>32050.74</v>
      </c>
      <c r="E101" s="47">
        <f t="shared" si="45"/>
        <v>4540.0200000000004</v>
      </c>
      <c r="F101" s="48">
        <f>(B101-200)/D101-1</f>
        <v>0.13541091406937866</v>
      </c>
      <c r="G101" s="49">
        <f>B101-B100-200</f>
        <v>103.87000000000262</v>
      </c>
      <c r="H101" s="48">
        <f>(B101-200)/B100-1</f>
        <v>2.8624663067020606E-3</v>
      </c>
      <c r="J101" s="37">
        <v>43985</v>
      </c>
      <c r="K101" s="3">
        <v>10384.98</v>
      </c>
      <c r="L101" s="58">
        <v>9400</v>
      </c>
      <c r="M101" s="43">
        <f t="shared" si="43"/>
        <v>984.97999999999956</v>
      </c>
      <c r="N101" s="38">
        <f t="shared" si="39"/>
        <v>0.10478510638297878</v>
      </c>
      <c r="O101" s="43">
        <f t="shared" si="40"/>
        <v>29.649999999999636</v>
      </c>
      <c r="P101" s="38">
        <f t="shared" si="41"/>
        <v>2.8632597898858858E-3</v>
      </c>
      <c r="R101" s="37">
        <v>43985</v>
      </c>
      <c r="S101" s="3">
        <f t="shared" si="44"/>
        <v>46975.740000000005</v>
      </c>
      <c r="T101" s="43">
        <f t="shared" si="42"/>
        <v>41450.740000000005</v>
      </c>
      <c r="U101" s="3">
        <f t="shared" si="28"/>
        <v>5525</v>
      </c>
      <c r="V101" s="48">
        <f>(S101-200)/(T101-200)-1</f>
        <v>0.13393699119094582</v>
      </c>
      <c r="W101" s="47">
        <f>S101-S100-200</f>
        <v>133.52000000000407</v>
      </c>
      <c r="X101" s="48">
        <f>(S101-200)/S100-1</f>
        <v>2.8626424728497302E-3</v>
      </c>
      <c r="Y101" s="76"/>
      <c r="Z101" s="76"/>
    </row>
    <row r="102" spans="1:26" x14ac:dyDescent="0.35">
      <c r="A102" s="37">
        <v>43986</v>
      </c>
      <c r="B102" s="3">
        <v>36333.89</v>
      </c>
      <c r="C102" s="3">
        <v>33225.15</v>
      </c>
      <c r="D102" s="3">
        <v>32050.74</v>
      </c>
      <c r="E102" s="3">
        <f t="shared" si="45"/>
        <v>4283.1499999999978</v>
      </c>
      <c r="F102" s="38">
        <f>B102/D102-1</f>
        <v>0.13363654006116543</v>
      </c>
      <c r="G102" s="41">
        <f>B102-B101</f>
        <v>-256.87000000000262</v>
      </c>
      <c r="H102" s="38">
        <f>(B102)/B101-1</f>
        <v>-7.0200782929898953E-3</v>
      </c>
      <c r="J102" s="37">
        <v>43986</v>
      </c>
      <c r="K102" s="3">
        <v>10312.07</v>
      </c>
      <c r="L102" s="58">
        <v>9400</v>
      </c>
      <c r="M102" s="43">
        <f t="shared" si="43"/>
        <v>912.06999999999971</v>
      </c>
      <c r="N102" s="38">
        <f t="shared" si="39"/>
        <v>9.7028723404255279E-2</v>
      </c>
      <c r="O102" s="43">
        <f t="shared" si="40"/>
        <v>-72.909999999999854</v>
      </c>
      <c r="P102" s="38">
        <f t="shared" si="41"/>
        <v>-7.02071645780733E-3</v>
      </c>
      <c r="R102" s="37">
        <v>43986</v>
      </c>
      <c r="S102" s="3">
        <f t="shared" si="44"/>
        <v>46645.96</v>
      </c>
      <c r="T102" s="43">
        <f t="shared" si="42"/>
        <v>41450.740000000005</v>
      </c>
      <c r="U102" s="3">
        <f t="shared" si="28"/>
        <v>5195.2199999999975</v>
      </c>
      <c r="V102" s="38">
        <f>S102/T102-1</f>
        <v>0.12533479498797839</v>
      </c>
      <c r="W102" s="3">
        <f>S102-S101</f>
        <v>-329.78000000000611</v>
      </c>
      <c r="X102" s="38">
        <f>(S102)/S101-1</f>
        <v>-7.0202193728082785E-3</v>
      </c>
      <c r="Y102" s="76"/>
      <c r="Z102" s="76"/>
    </row>
    <row r="103" spans="1:26" x14ac:dyDescent="0.35">
      <c r="A103" s="37">
        <v>43987</v>
      </c>
      <c r="B103" s="3">
        <v>36906.19</v>
      </c>
      <c r="C103" s="3">
        <v>33225.15</v>
      </c>
      <c r="D103" s="3">
        <v>32050.74</v>
      </c>
      <c r="E103" s="3">
        <f t="shared" si="45"/>
        <v>4855.4500000000007</v>
      </c>
      <c r="F103" s="38">
        <f>B103/D103-1</f>
        <v>0.15149260204288573</v>
      </c>
      <c r="G103" s="41">
        <f>B103-B102</f>
        <v>572.30000000000291</v>
      </c>
      <c r="H103" s="38">
        <f>(B103)/B102-1</f>
        <v>1.5751134822062918E-2</v>
      </c>
      <c r="J103" s="37">
        <v>43987</v>
      </c>
      <c r="K103" s="3">
        <v>10474.5</v>
      </c>
      <c r="L103" s="58">
        <v>9400</v>
      </c>
      <c r="M103" s="43">
        <f t="shared" si="43"/>
        <v>1074.5</v>
      </c>
      <c r="N103" s="38">
        <f t="shared" si="39"/>
        <v>0.11430851063829794</v>
      </c>
      <c r="O103" s="43">
        <f t="shared" si="40"/>
        <v>162.43000000000029</v>
      </c>
      <c r="P103" s="38">
        <f t="shared" si="41"/>
        <v>1.5751444666298742E-2</v>
      </c>
      <c r="R103" s="37">
        <v>43987</v>
      </c>
      <c r="S103" s="3">
        <f t="shared" si="44"/>
        <v>47380.69</v>
      </c>
      <c r="T103" s="43">
        <f t="shared" si="42"/>
        <v>41450.740000000005</v>
      </c>
      <c r="U103" s="3">
        <f t="shared" si="28"/>
        <v>5929.9500000000007</v>
      </c>
      <c r="V103" s="38">
        <f>S103/T103-1</f>
        <v>0.14306017214650435</v>
      </c>
      <c r="W103" s="3">
        <f>S103-S102</f>
        <v>734.7300000000032</v>
      </c>
      <c r="X103" s="38">
        <f>(S103)/S102-1</f>
        <v>1.5751203319644524E-2</v>
      </c>
      <c r="Y103" s="76"/>
      <c r="Z103" s="76"/>
    </row>
    <row r="104" spans="1:26" x14ac:dyDescent="0.35">
      <c r="A104" s="37">
        <v>43990</v>
      </c>
      <c r="B104" s="3">
        <v>36958.9</v>
      </c>
      <c r="C104" s="3">
        <v>33225.15</v>
      </c>
      <c r="D104" s="3">
        <v>32050.74</v>
      </c>
      <c r="E104" s="3">
        <f t="shared" si="45"/>
        <v>4908.16</v>
      </c>
      <c r="F104" s="38">
        <f>B104/D104-1</f>
        <v>0.15313718185601943</v>
      </c>
      <c r="G104" s="41">
        <f>B104-B103</f>
        <v>52.709999999999127</v>
      </c>
      <c r="H104" s="38">
        <f>(B104)/B103-1</f>
        <v>1.428215700401525E-3</v>
      </c>
      <c r="J104" s="37">
        <v>43990</v>
      </c>
      <c r="K104" s="3">
        <v>10489.46</v>
      </c>
      <c r="L104" s="58">
        <v>9400</v>
      </c>
      <c r="M104" s="43">
        <f t="shared" si="43"/>
        <v>1089.4599999999991</v>
      </c>
      <c r="N104" s="38">
        <f t="shared" si="39"/>
        <v>0.11589999999999989</v>
      </c>
      <c r="O104" s="43">
        <f t="shared" si="40"/>
        <v>14.959999999999127</v>
      </c>
      <c r="P104" s="38">
        <f t="shared" si="41"/>
        <v>1.4282304644612775E-3</v>
      </c>
      <c r="R104" s="37">
        <v>43990</v>
      </c>
      <c r="S104" s="3">
        <f t="shared" si="44"/>
        <v>47448.36</v>
      </c>
      <c r="T104" s="43">
        <f t="shared" si="42"/>
        <v>41450.740000000005</v>
      </c>
      <c r="U104" s="3">
        <f t="shared" si="28"/>
        <v>5997.619999999999</v>
      </c>
      <c r="V104" s="38">
        <f>S104/T104-1</f>
        <v>0.14469271236170922</v>
      </c>
      <c r="W104" s="3">
        <f>S104-S103</f>
        <v>67.669999999998254</v>
      </c>
      <c r="X104" s="38">
        <f>(S104)/S103-1</f>
        <v>1.4282189643080034E-3</v>
      </c>
      <c r="Y104" s="76"/>
      <c r="Z104" s="76"/>
    </row>
    <row r="105" spans="1:26" x14ac:dyDescent="0.35">
      <c r="A105" s="37">
        <v>43991</v>
      </c>
      <c r="B105" s="3">
        <v>37314.68</v>
      </c>
      <c r="C105" s="3">
        <v>33225.15</v>
      </c>
      <c r="D105" s="3">
        <v>32050.74</v>
      </c>
      <c r="E105" s="3">
        <f t="shared" si="45"/>
        <v>5263.9399999999987</v>
      </c>
      <c r="F105" s="38">
        <f>B105/D105-1</f>
        <v>0.16423770558807682</v>
      </c>
      <c r="G105" s="41">
        <f>B105-B104</f>
        <v>355.77999999999884</v>
      </c>
      <c r="H105" s="38">
        <f>(B105)/B104-1</f>
        <v>9.6263687501521034E-3</v>
      </c>
      <c r="J105" s="37">
        <v>43991</v>
      </c>
      <c r="K105" s="3">
        <v>10590.43</v>
      </c>
      <c r="L105" s="58">
        <v>9400</v>
      </c>
      <c r="M105" s="43">
        <f t="shared" si="43"/>
        <v>1190.4300000000003</v>
      </c>
      <c r="N105" s="38">
        <f t="shared" si="39"/>
        <v>0.12664148936170205</v>
      </c>
      <c r="O105" s="43">
        <f t="shared" si="40"/>
        <v>100.97000000000116</v>
      </c>
      <c r="P105" s="38">
        <f t="shared" si="41"/>
        <v>9.6258529991057884E-3</v>
      </c>
      <c r="R105" s="37">
        <v>43991</v>
      </c>
      <c r="S105" s="3">
        <f t="shared" si="44"/>
        <v>47905.11</v>
      </c>
      <c r="T105" s="43">
        <f t="shared" si="42"/>
        <v>41450.740000000005</v>
      </c>
      <c r="U105" s="3">
        <f t="shared" si="28"/>
        <v>6454.369999999999</v>
      </c>
      <c r="V105" s="38">
        <f>S105/T105-1</f>
        <v>0.15571181600135464</v>
      </c>
      <c r="W105" s="3">
        <f>S105-S104</f>
        <v>456.75</v>
      </c>
      <c r="X105" s="38">
        <f>(S105)/S104-1</f>
        <v>9.6262547325134395E-3</v>
      </c>
      <c r="Y105" s="76"/>
      <c r="Z105" s="76"/>
    </row>
    <row r="106" spans="1:26" x14ac:dyDescent="0.35">
      <c r="A106" s="37">
        <v>43992</v>
      </c>
      <c r="B106" s="3">
        <v>37959.279999999999</v>
      </c>
      <c r="C106" s="47">
        <f>C105+200</f>
        <v>33425.15</v>
      </c>
      <c r="D106" s="47">
        <f>D105+200</f>
        <v>32250.74</v>
      </c>
      <c r="E106" s="47">
        <f t="shared" si="45"/>
        <v>5708.5399999999972</v>
      </c>
      <c r="F106" s="48">
        <f>(B106-200)/D106-1</f>
        <v>0.17080352264785237</v>
      </c>
      <c r="G106" s="49">
        <f>B106-B105-200</f>
        <v>444.59999999999854</v>
      </c>
      <c r="H106" s="48">
        <f>(B106-200)/B105-1</f>
        <v>1.1914881756992068E-2</v>
      </c>
      <c r="J106" s="37">
        <v>43992</v>
      </c>
      <c r="K106" s="3">
        <v>10716.62</v>
      </c>
      <c r="L106" s="58">
        <v>9400</v>
      </c>
      <c r="M106" s="43">
        <f t="shared" si="43"/>
        <v>1316.6200000000008</v>
      </c>
      <c r="N106" s="38">
        <f t="shared" si="39"/>
        <v>0.14006595744680861</v>
      </c>
      <c r="O106" s="43">
        <f t="shared" si="40"/>
        <v>126.19000000000051</v>
      </c>
      <c r="P106" s="38">
        <f t="shared" si="41"/>
        <v>1.1915474631341683E-2</v>
      </c>
      <c r="R106" s="37">
        <v>43992</v>
      </c>
      <c r="S106" s="3">
        <f t="shared" si="44"/>
        <v>48675.9</v>
      </c>
      <c r="T106" s="43">
        <f t="shared" si="42"/>
        <v>41650.740000000005</v>
      </c>
      <c r="U106" s="3">
        <f t="shared" si="28"/>
        <v>7025.159999999998</v>
      </c>
      <c r="V106" s="48">
        <f>(S106-200)/(T106-200)-1</f>
        <v>0.16948213711021798</v>
      </c>
      <c r="W106" s="47">
        <f>S106-S105-200</f>
        <v>570.79000000000087</v>
      </c>
      <c r="X106" s="48">
        <f>(S106-200)/S105-1</f>
        <v>1.19150128243104E-2</v>
      </c>
      <c r="Y106" s="76"/>
      <c r="Z106" s="76"/>
    </row>
    <row r="107" spans="1:26" x14ac:dyDescent="0.35">
      <c r="A107" s="37">
        <v>43993</v>
      </c>
      <c r="B107" s="3">
        <v>36675</v>
      </c>
      <c r="C107" s="3">
        <v>33425.15</v>
      </c>
      <c r="D107" s="3">
        <v>32250.74</v>
      </c>
      <c r="E107" s="3">
        <f t="shared" si="45"/>
        <v>4424.2599999999984</v>
      </c>
      <c r="F107" s="38">
        <f>B107/D107-1</f>
        <v>0.1371832088193945</v>
      </c>
      <c r="G107" s="41">
        <f>B107-B106</f>
        <v>-1284.2799999999988</v>
      </c>
      <c r="H107" s="38">
        <f>(B107)/B106-1</f>
        <v>-3.3833096939667962E-2</v>
      </c>
      <c r="J107" s="37">
        <v>43993</v>
      </c>
      <c r="K107" s="3">
        <v>10354.040000000001</v>
      </c>
      <c r="L107" s="58">
        <v>9400</v>
      </c>
      <c r="M107" s="43">
        <f t="shared" si="43"/>
        <v>954.04000000000087</v>
      </c>
      <c r="N107" s="38">
        <f t="shared" si="39"/>
        <v>0.10149361702127679</v>
      </c>
      <c r="O107" s="43">
        <f t="shared" si="40"/>
        <v>-362.57999999999993</v>
      </c>
      <c r="P107" s="38">
        <f t="shared" si="41"/>
        <v>-3.3833428823640266E-2</v>
      </c>
      <c r="R107" s="37">
        <v>43993</v>
      </c>
      <c r="S107" s="3">
        <f t="shared" si="44"/>
        <v>47029.04</v>
      </c>
      <c r="T107" s="43">
        <f t="shared" si="42"/>
        <v>41650.740000000005</v>
      </c>
      <c r="U107" s="3">
        <f t="shared" si="28"/>
        <v>5378.2999999999993</v>
      </c>
      <c r="V107" s="38">
        <f>S107/T107-1</f>
        <v>0.12912855810004809</v>
      </c>
      <c r="W107" s="3">
        <f>S107-S106</f>
        <v>-1646.8600000000006</v>
      </c>
      <c r="X107" s="38">
        <f>(S107)/S106-1</f>
        <v>-3.3833170008155999E-2</v>
      </c>
      <c r="Y107" s="76"/>
      <c r="Z107" s="76"/>
    </row>
    <row r="108" spans="1:26" x14ac:dyDescent="0.35">
      <c r="A108" s="37">
        <v>43994</v>
      </c>
      <c r="B108" s="3">
        <v>36892.51</v>
      </c>
      <c r="C108" s="3">
        <v>33425.15</v>
      </c>
      <c r="D108" s="3">
        <v>32250.74</v>
      </c>
      <c r="E108" s="3">
        <f t="shared" si="45"/>
        <v>4641.7700000000004</v>
      </c>
      <c r="F108" s="38">
        <f>B108/D108-1</f>
        <v>0.14392755018954606</v>
      </c>
      <c r="G108" s="41">
        <f>B108-B107</f>
        <v>217.51000000000204</v>
      </c>
      <c r="H108" s="38">
        <f>(B108)/B107-1</f>
        <v>5.9307430129516003E-3</v>
      </c>
      <c r="J108" s="37">
        <v>43994</v>
      </c>
      <c r="K108" s="3">
        <v>10415.450000000001</v>
      </c>
      <c r="L108" s="58">
        <v>9400</v>
      </c>
      <c r="M108" s="43">
        <f t="shared" si="43"/>
        <v>1015.4500000000007</v>
      </c>
      <c r="N108" s="38">
        <f t="shared" si="39"/>
        <v>0.10802659574468088</v>
      </c>
      <c r="O108" s="43">
        <f t="shared" si="40"/>
        <v>61.409999999999854</v>
      </c>
      <c r="P108" s="38">
        <f t="shared" si="41"/>
        <v>5.9310182305649661E-3</v>
      </c>
      <c r="R108" s="37">
        <v>43994</v>
      </c>
      <c r="S108" s="3">
        <f t="shared" si="44"/>
        <v>47307.960000000006</v>
      </c>
      <c r="T108" s="43">
        <f t="shared" si="42"/>
        <v>41650.740000000005</v>
      </c>
      <c r="U108" s="3">
        <f t="shared" si="28"/>
        <v>5657.2200000000012</v>
      </c>
      <c r="V108" s="38">
        <f>S108/T108-1</f>
        <v>0.13582519782361602</v>
      </c>
      <c r="W108" s="3">
        <f>S108-S107</f>
        <v>278.92000000000553</v>
      </c>
      <c r="X108" s="38">
        <f>(S108)/S107-1</f>
        <v>5.930803605602053E-3</v>
      </c>
      <c r="Y108" s="76"/>
      <c r="Z108" s="76"/>
    </row>
    <row r="109" spans="1:26" x14ac:dyDescent="0.35">
      <c r="A109" s="37">
        <v>43997</v>
      </c>
      <c r="B109" s="3">
        <v>37257.86</v>
      </c>
      <c r="C109" s="3">
        <v>33425.15</v>
      </c>
      <c r="D109" s="3">
        <v>32250.74</v>
      </c>
      <c r="E109" s="3">
        <f t="shared" si="45"/>
        <v>5007.119999999999</v>
      </c>
      <c r="F109" s="38">
        <f>B109/D109-1</f>
        <v>0.15525597242109779</v>
      </c>
      <c r="G109" s="41">
        <f>B109-B108</f>
        <v>365.34999999999854</v>
      </c>
      <c r="H109" s="38">
        <f>(B109)/B108-1</f>
        <v>9.9030941510891424E-3</v>
      </c>
      <c r="J109" s="37">
        <v>43997</v>
      </c>
      <c r="K109" s="3">
        <v>10918.59</v>
      </c>
      <c r="L109" s="57">
        <f>L108+400</f>
        <v>9800</v>
      </c>
      <c r="M109" s="43">
        <f t="shared" si="43"/>
        <v>1118.5900000000001</v>
      </c>
      <c r="N109" s="38">
        <f>(K109-400)/L109-1</f>
        <v>7.3325510204081734E-2</v>
      </c>
      <c r="O109" s="50">
        <f>K109-K108-400</f>
        <v>103.13999999999942</v>
      </c>
      <c r="P109" s="51">
        <f>(K109-400)/K108-1</f>
        <v>9.90259662328552E-3</v>
      </c>
      <c r="R109" s="37">
        <v>43997</v>
      </c>
      <c r="S109" s="3">
        <f t="shared" si="44"/>
        <v>48176.45</v>
      </c>
      <c r="T109" s="50">
        <f>T108+400</f>
        <v>42050.740000000005</v>
      </c>
      <c r="U109" s="3">
        <f t="shared" si="28"/>
        <v>6125.7099999999991</v>
      </c>
      <c r="V109" s="51">
        <f>(S109-400)/(T109-400)-1</f>
        <v>0.14707325728186316</v>
      </c>
      <c r="W109" s="50">
        <f>S109-S108-400</f>
        <v>468.48999999999069</v>
      </c>
      <c r="X109" s="51">
        <f>(S109-400)/S108-1</f>
        <v>9.9029846140055167E-3</v>
      </c>
      <c r="Y109" s="76"/>
      <c r="Z109" s="76"/>
    </row>
    <row r="110" spans="1:26" x14ac:dyDescent="0.35">
      <c r="A110" s="37">
        <v>43998</v>
      </c>
      <c r="B110" s="3">
        <v>37887.32</v>
      </c>
      <c r="C110" s="3">
        <v>33425.15</v>
      </c>
      <c r="D110" s="3">
        <v>32250.74</v>
      </c>
      <c r="E110" s="3">
        <f t="shared" si="45"/>
        <v>5636.5799999999981</v>
      </c>
      <c r="F110" s="38">
        <f>B110/D110-1</f>
        <v>0.1747736641081723</v>
      </c>
      <c r="G110" s="41">
        <f>B110-B109</f>
        <v>629.45999999999913</v>
      </c>
      <c r="H110" s="38">
        <f>(B110)/B109-1</f>
        <v>1.6894690140550228E-2</v>
      </c>
      <c r="J110" s="37">
        <v>43998</v>
      </c>
      <c r="K110" s="3">
        <v>11103.06</v>
      </c>
      <c r="L110" s="58">
        <v>9800</v>
      </c>
      <c r="M110" s="43">
        <f t="shared" si="43"/>
        <v>1303.0599999999995</v>
      </c>
      <c r="N110" s="38">
        <f t="shared" ref="N110:N123" si="46">K110/L110-1</f>
        <v>0.13296530612244895</v>
      </c>
      <c r="O110" s="43">
        <f t="shared" ref="O110:O123" si="47">K110-K109</f>
        <v>184.46999999999935</v>
      </c>
      <c r="P110" s="38">
        <f t="shared" ref="P110:P123" si="48">K110/K109-1</f>
        <v>1.6895038645099669E-2</v>
      </c>
      <c r="R110" s="37">
        <v>43998</v>
      </c>
      <c r="S110" s="3">
        <f t="shared" si="44"/>
        <v>48990.38</v>
      </c>
      <c r="T110" s="43">
        <f t="shared" ref="T110:U125" si="49">D110+L110</f>
        <v>42050.740000000005</v>
      </c>
      <c r="U110" s="3">
        <f t="shared" si="28"/>
        <v>6939.6399999999976</v>
      </c>
      <c r="V110" s="38">
        <f>S110/T110-1</f>
        <v>0.16503015166914992</v>
      </c>
      <c r="W110" s="3">
        <f>S110-S109</f>
        <v>813.93000000000029</v>
      </c>
      <c r="X110" s="38">
        <f>(S110)/S109-1</f>
        <v>1.6894769124748743E-2</v>
      </c>
      <c r="Y110" s="76"/>
      <c r="Z110" s="76"/>
    </row>
    <row r="111" spans="1:26" x14ac:dyDescent="0.35">
      <c r="A111" s="37">
        <v>43999</v>
      </c>
      <c r="B111" s="3">
        <v>38224.54</v>
      </c>
      <c r="C111" s="47">
        <f>C110+200</f>
        <v>33625.15</v>
      </c>
      <c r="D111" s="47">
        <f>D110+200</f>
        <v>32450.74</v>
      </c>
      <c r="E111" s="47">
        <f t="shared" si="45"/>
        <v>5773.7999999999993</v>
      </c>
      <c r="F111" s="48">
        <f>(B111-200)/D111-1</f>
        <v>0.17176187661668108</v>
      </c>
      <c r="G111" s="49">
        <f>B111-B110-200</f>
        <v>137.22000000000116</v>
      </c>
      <c r="H111" s="48">
        <f>(B111-200)/B110-1</f>
        <v>3.621792198550855E-3</v>
      </c>
      <c r="J111" s="37">
        <v>43999</v>
      </c>
      <c r="K111" s="3">
        <v>11143.27</v>
      </c>
      <c r="L111" s="58">
        <v>9800</v>
      </c>
      <c r="M111" s="43">
        <f t="shared" si="43"/>
        <v>1343.2700000000004</v>
      </c>
      <c r="N111" s="38">
        <f t="shared" si="46"/>
        <v>0.13706836734693884</v>
      </c>
      <c r="O111" s="43">
        <f t="shared" si="47"/>
        <v>40.210000000000946</v>
      </c>
      <c r="P111" s="38">
        <f t="shared" si="48"/>
        <v>3.6215241564037104E-3</v>
      </c>
      <c r="R111" s="37">
        <v>43999</v>
      </c>
      <c r="S111" s="3">
        <f t="shared" si="44"/>
        <v>49367.81</v>
      </c>
      <c r="T111" s="43">
        <f t="shared" si="49"/>
        <v>42250.740000000005</v>
      </c>
      <c r="U111" s="3">
        <f t="shared" si="49"/>
        <v>7117.07</v>
      </c>
      <c r="V111" s="48">
        <f>(S111-200)/(T111-200)-1</f>
        <v>0.16924957800980422</v>
      </c>
      <c r="W111" s="47">
        <f>S111-S110-200</f>
        <v>177.43000000000029</v>
      </c>
      <c r="X111" s="48">
        <f>(S111-200)/S110-1</f>
        <v>3.6217314501336695E-3</v>
      </c>
      <c r="Y111" s="76"/>
      <c r="Z111" s="76"/>
    </row>
    <row r="112" spans="1:26" x14ac:dyDescent="0.35">
      <c r="A112" s="37">
        <v>44000</v>
      </c>
      <c r="B112" s="3">
        <v>38451.08</v>
      </c>
      <c r="C112" s="3">
        <v>33625.15</v>
      </c>
      <c r="D112" s="3">
        <v>32450.74</v>
      </c>
      <c r="E112" s="3">
        <f t="shared" si="45"/>
        <v>6000.34</v>
      </c>
      <c r="F112" s="38">
        <f>B112/D112-1</f>
        <v>0.18490610691774667</v>
      </c>
      <c r="G112" s="41">
        <f>B112-B111</f>
        <v>226.54000000000087</v>
      </c>
      <c r="H112" s="38">
        <f>(B112)/B111-1</f>
        <v>5.9265592208566087E-3</v>
      </c>
      <c r="J112" s="37">
        <v>44000</v>
      </c>
      <c r="K112" s="3">
        <v>11209.31</v>
      </c>
      <c r="L112" s="58">
        <v>9800</v>
      </c>
      <c r="M112" s="43">
        <f t="shared" si="43"/>
        <v>1409.3099999999995</v>
      </c>
      <c r="N112" s="38">
        <f t="shared" si="46"/>
        <v>0.1438071428571428</v>
      </c>
      <c r="O112" s="43">
        <f t="shared" si="47"/>
        <v>66.039999999999054</v>
      </c>
      <c r="P112" s="38">
        <f t="shared" si="48"/>
        <v>5.9264470842042005E-3</v>
      </c>
      <c r="R112" s="37">
        <v>44000</v>
      </c>
      <c r="S112" s="3">
        <f t="shared" si="44"/>
        <v>49660.39</v>
      </c>
      <c r="T112" s="43">
        <f t="shared" si="49"/>
        <v>42250.740000000005</v>
      </c>
      <c r="U112" s="3">
        <f t="shared" si="49"/>
        <v>7409.65</v>
      </c>
      <c r="V112" s="38">
        <f>S112/T112-1</f>
        <v>0.17537325973462226</v>
      </c>
      <c r="W112" s="3">
        <f>S112-S111</f>
        <v>292.58000000000175</v>
      </c>
      <c r="X112" s="38">
        <f>(S112)/S111-1</f>
        <v>5.9265339094443092E-3</v>
      </c>
      <c r="Y112" s="76"/>
      <c r="Z112" s="76"/>
    </row>
    <row r="113" spans="1:26" x14ac:dyDescent="0.35">
      <c r="A113" s="37">
        <v>44001</v>
      </c>
      <c r="B113" s="3">
        <v>38415.24</v>
      </c>
      <c r="C113" s="3">
        <v>33625.15</v>
      </c>
      <c r="D113" s="3">
        <v>32450.74</v>
      </c>
      <c r="E113" s="3">
        <f t="shared" si="45"/>
        <v>5964.4999999999964</v>
      </c>
      <c r="F113" s="38">
        <f>B113/D113-1</f>
        <v>0.18380166369087414</v>
      </c>
      <c r="G113" s="41">
        <f>B113-B112</f>
        <v>-35.840000000003783</v>
      </c>
      <c r="H113" s="38">
        <f>(B113)/B112-1</f>
        <v>-9.3209345485234518E-4</v>
      </c>
      <c r="J113" s="37">
        <v>44001</v>
      </c>
      <c r="K113" s="3">
        <v>11198.87</v>
      </c>
      <c r="L113" s="58">
        <v>9800</v>
      </c>
      <c r="M113" s="43">
        <f t="shared" si="43"/>
        <v>1398.8700000000008</v>
      </c>
      <c r="N113" s="38">
        <f t="shared" si="46"/>
        <v>0.14274183673469398</v>
      </c>
      <c r="O113" s="43">
        <f t="shared" si="47"/>
        <v>-10.43999999999869</v>
      </c>
      <c r="P113" s="38">
        <f t="shared" si="48"/>
        <v>-9.3136865694665172E-4</v>
      </c>
      <c r="R113" s="37">
        <v>44001</v>
      </c>
      <c r="S113" s="3">
        <f t="shared" si="44"/>
        <v>49614.11</v>
      </c>
      <c r="T113" s="43">
        <f t="shared" si="49"/>
        <v>42250.740000000005</v>
      </c>
      <c r="U113" s="3">
        <f t="shared" si="49"/>
        <v>7363.3699999999972</v>
      </c>
      <c r="V113" s="38">
        <f>S113/T113-1</f>
        <v>0.17427789430433638</v>
      </c>
      <c r="W113" s="3">
        <f>S113-S112</f>
        <v>-46.279999999998836</v>
      </c>
      <c r="X113" s="38">
        <f>(S113)/S112-1</f>
        <v>-9.3192985395396111E-4</v>
      </c>
      <c r="Y113" s="76"/>
      <c r="Z113" s="76"/>
    </row>
    <row r="114" spans="1:26" x14ac:dyDescent="0.35">
      <c r="A114" s="37">
        <v>44004</v>
      </c>
      <c r="B114" s="3">
        <v>38686.339999999997</v>
      </c>
      <c r="C114" s="3">
        <v>33625.15</v>
      </c>
      <c r="D114" s="3">
        <v>32450.74</v>
      </c>
      <c r="E114" s="3">
        <f t="shared" si="45"/>
        <v>6235.5999999999949</v>
      </c>
      <c r="F114" s="38">
        <f>B114/D114-1</f>
        <v>0.19215586455039224</v>
      </c>
      <c r="G114" s="41">
        <f>B114-B113</f>
        <v>271.09999999999854</v>
      </c>
      <c r="H114" s="38">
        <f>(B114)/B113-1</f>
        <v>7.0570950487358619E-3</v>
      </c>
      <c r="J114" s="37">
        <v>44004</v>
      </c>
      <c r="K114" s="3">
        <v>11277.9</v>
      </c>
      <c r="L114" s="58">
        <v>9800</v>
      </c>
      <c r="M114" s="43">
        <f t="shared" si="43"/>
        <v>1477.8999999999996</v>
      </c>
      <c r="N114" s="38">
        <f t="shared" si="46"/>
        <v>0.15080612244897962</v>
      </c>
      <c r="O114" s="43">
        <f t="shared" si="47"/>
        <v>79.029999999998836</v>
      </c>
      <c r="P114" s="38">
        <f t="shared" si="48"/>
        <v>7.0569619970586306E-3</v>
      </c>
      <c r="R114" s="37">
        <v>44004</v>
      </c>
      <c r="S114" s="3">
        <f t="shared" si="44"/>
        <v>49964.24</v>
      </c>
      <c r="T114" s="43">
        <f t="shared" si="49"/>
        <v>42250.740000000005</v>
      </c>
      <c r="U114" s="3">
        <f t="shared" si="49"/>
        <v>7713.4999999999945</v>
      </c>
      <c r="V114" s="38">
        <f>S114/T114-1</f>
        <v>0.18256484975174381</v>
      </c>
      <c r="W114" s="3">
        <f>S114-S113</f>
        <v>350.12999999999738</v>
      </c>
      <c r="X114" s="38">
        <f>(S114)/S113-1</f>
        <v>7.0570650163834792E-3</v>
      </c>
      <c r="Y114" s="76"/>
      <c r="Z114" s="76"/>
    </row>
    <row r="115" spans="1:26" x14ac:dyDescent="0.35">
      <c r="A115" s="37">
        <v>44005</v>
      </c>
      <c r="B115" s="3">
        <v>39045.230000000003</v>
      </c>
      <c r="C115" s="3">
        <v>33625.15</v>
      </c>
      <c r="D115" s="3">
        <v>32450.74</v>
      </c>
      <c r="E115" s="3">
        <f t="shared" si="45"/>
        <v>6594.4900000000016</v>
      </c>
      <c r="F115" s="38">
        <f>B115/D115-1</f>
        <v>0.20321539662885968</v>
      </c>
      <c r="G115" s="41">
        <f>B115-B114</f>
        <v>358.89000000000669</v>
      </c>
      <c r="H115" s="38">
        <f>(B115)/B114-1</f>
        <v>9.2769178991862766E-3</v>
      </c>
      <c r="J115" s="37">
        <v>44005</v>
      </c>
      <c r="K115" s="3">
        <v>11382.52</v>
      </c>
      <c r="L115" s="58">
        <v>9800</v>
      </c>
      <c r="M115" s="43">
        <f t="shared" si="43"/>
        <v>1582.5200000000004</v>
      </c>
      <c r="N115" s="38">
        <f t="shared" si="46"/>
        <v>0.16148163265306126</v>
      </c>
      <c r="O115" s="43">
        <f t="shared" si="47"/>
        <v>104.6200000000008</v>
      </c>
      <c r="P115" s="38">
        <f t="shared" si="48"/>
        <v>9.2765497122690999E-3</v>
      </c>
      <c r="R115" s="37">
        <v>44005</v>
      </c>
      <c r="S115" s="3">
        <f t="shared" si="44"/>
        <v>50427.75</v>
      </c>
      <c r="T115" s="43">
        <f t="shared" si="49"/>
        <v>42250.740000000005</v>
      </c>
      <c r="U115" s="3">
        <f t="shared" si="49"/>
        <v>8177.010000000002</v>
      </c>
      <c r="V115" s="38">
        <f>S115/T115-1</f>
        <v>0.19353530849400502</v>
      </c>
      <c r="W115" s="3">
        <f>S115-S114</f>
        <v>463.51000000000204</v>
      </c>
      <c r="X115" s="38">
        <f>(S115)/S114-1</f>
        <v>9.2768347922433936E-3</v>
      </c>
      <c r="Y115" s="76"/>
      <c r="Z115" s="76"/>
    </row>
    <row r="116" spans="1:26" x14ac:dyDescent="0.35">
      <c r="A116" s="37">
        <v>44006</v>
      </c>
      <c r="B116" s="3">
        <v>38654.86</v>
      </c>
      <c r="C116" s="47">
        <f>C115+200</f>
        <v>33825.15</v>
      </c>
      <c r="D116" s="47">
        <f>D115+200</f>
        <v>32650.74</v>
      </c>
      <c r="E116" s="47">
        <f t="shared" si="45"/>
        <v>6004.119999999999</v>
      </c>
      <c r="F116" s="48">
        <f>(B116-200)/D116-1</f>
        <v>0.17776381178497025</v>
      </c>
      <c r="G116" s="49">
        <f>B116-B115-200</f>
        <v>-590.37000000000262</v>
      </c>
      <c r="H116" s="48">
        <f>(B116-200)/B115-1</f>
        <v>-1.5120156802764462E-2</v>
      </c>
      <c r="J116" s="37">
        <v>44006</v>
      </c>
      <c r="K116" s="3">
        <v>11210.42</v>
      </c>
      <c r="L116" s="58">
        <v>9800</v>
      </c>
      <c r="M116" s="43">
        <f t="shared" si="43"/>
        <v>1410.42</v>
      </c>
      <c r="N116" s="38">
        <f t="shared" si="46"/>
        <v>0.14392040816326523</v>
      </c>
      <c r="O116" s="43">
        <f t="shared" si="47"/>
        <v>-172.10000000000036</v>
      </c>
      <c r="P116" s="38">
        <f t="shared" si="48"/>
        <v>-1.5119674729321853E-2</v>
      </c>
      <c r="R116" s="37">
        <v>44006</v>
      </c>
      <c r="S116" s="3">
        <f t="shared" si="44"/>
        <v>49865.279999999999</v>
      </c>
      <c r="T116" s="43">
        <f t="shared" si="49"/>
        <v>42450.740000000005</v>
      </c>
      <c r="U116" s="3">
        <f t="shared" si="49"/>
        <v>7414.5399999999991</v>
      </c>
      <c r="V116" s="48">
        <f>(S116-200)/(T116-200)-1</f>
        <v>0.17548899735247225</v>
      </c>
      <c r="W116" s="47">
        <f>S116-S115-200</f>
        <v>-762.47000000000116</v>
      </c>
      <c r="X116" s="48">
        <f>(S116-200)/S115-1</f>
        <v>-1.5120047989450325E-2</v>
      </c>
      <c r="Y116" s="76"/>
      <c r="Z116" s="76"/>
    </row>
    <row r="117" spans="1:26" x14ac:dyDescent="0.35">
      <c r="A117" s="37">
        <v>44007</v>
      </c>
      <c r="B117" s="3">
        <v>39086.51</v>
      </c>
      <c r="C117" s="3">
        <v>33825.15</v>
      </c>
      <c r="D117" s="3">
        <v>32650.74</v>
      </c>
      <c r="E117" s="3">
        <f t="shared" si="45"/>
        <v>6435.77</v>
      </c>
      <c r="F117" s="38">
        <f>B117/D117-1</f>
        <v>0.19710946826932552</v>
      </c>
      <c r="G117" s="41">
        <f>B117-B116</f>
        <v>431.65000000000146</v>
      </c>
      <c r="H117" s="38">
        <f>(B117)/B116-1</f>
        <v>1.116677178497083E-2</v>
      </c>
      <c r="J117" s="37">
        <v>44007</v>
      </c>
      <c r="K117" s="3">
        <v>11335.6</v>
      </c>
      <c r="L117" s="58">
        <v>9800</v>
      </c>
      <c r="M117" s="43">
        <f t="shared" si="43"/>
        <v>1535.6000000000004</v>
      </c>
      <c r="N117" s="38">
        <f t="shared" si="46"/>
        <v>0.15669387755102049</v>
      </c>
      <c r="O117" s="43">
        <f t="shared" si="47"/>
        <v>125.18000000000029</v>
      </c>
      <c r="P117" s="38">
        <f t="shared" si="48"/>
        <v>1.1166396977098092E-2</v>
      </c>
      <c r="R117" s="37">
        <v>44007</v>
      </c>
      <c r="S117" s="3">
        <f t="shared" si="44"/>
        <v>50422.11</v>
      </c>
      <c r="T117" s="43">
        <f t="shared" si="49"/>
        <v>42450.740000000005</v>
      </c>
      <c r="U117" s="3">
        <f t="shared" si="49"/>
        <v>7971.3700000000008</v>
      </c>
      <c r="V117" s="38">
        <f>S117/T117-1</f>
        <v>0.18777929430676576</v>
      </c>
      <c r="W117" s="3">
        <f>S117-S116</f>
        <v>556.83000000000175</v>
      </c>
      <c r="X117" s="38">
        <f>(S117)/S116-1</f>
        <v>1.116668752286154E-2</v>
      </c>
      <c r="Y117" s="76"/>
      <c r="Z117" s="76"/>
    </row>
    <row r="118" spans="1:26" x14ac:dyDescent="0.35">
      <c r="A118" s="37">
        <v>44008</v>
      </c>
      <c r="B118" s="3">
        <v>38183.06</v>
      </c>
      <c r="C118" s="3">
        <v>33825.15</v>
      </c>
      <c r="D118" s="3">
        <v>32650.74</v>
      </c>
      <c r="E118" s="3">
        <f t="shared" si="45"/>
        <v>5532.3199999999961</v>
      </c>
      <c r="F118" s="38">
        <f>B118/D118-1</f>
        <v>0.16943934501943891</v>
      </c>
      <c r="G118" s="41">
        <f>B118-B117</f>
        <v>-903.45000000000437</v>
      </c>
      <c r="H118" s="38">
        <f>(B118)/B117-1</f>
        <v>-2.311411277190023E-2</v>
      </c>
      <c r="J118" s="37">
        <v>44008</v>
      </c>
      <c r="K118" s="3">
        <v>11073.59</v>
      </c>
      <c r="L118" s="58">
        <v>9800</v>
      </c>
      <c r="M118" s="43">
        <f t="shared" si="43"/>
        <v>1273.5900000000001</v>
      </c>
      <c r="N118" s="38">
        <f t="shared" si="46"/>
        <v>0.12995816326530618</v>
      </c>
      <c r="O118" s="43">
        <f t="shared" si="47"/>
        <v>-262.01000000000022</v>
      </c>
      <c r="P118" s="38">
        <f t="shared" si="48"/>
        <v>-2.3113906630438663E-2</v>
      </c>
      <c r="R118" s="37">
        <v>44008</v>
      </c>
      <c r="S118" s="3">
        <f t="shared" si="44"/>
        <v>49256.649999999994</v>
      </c>
      <c r="T118" s="43">
        <f t="shared" si="49"/>
        <v>42450.740000000005</v>
      </c>
      <c r="U118" s="3">
        <f t="shared" si="49"/>
        <v>6805.9099999999962</v>
      </c>
      <c r="V118" s="38">
        <f>S118/T118-1</f>
        <v>0.16032488479588314</v>
      </c>
      <c r="W118" s="3">
        <f>S118-S117</f>
        <v>-1165.4600000000064</v>
      </c>
      <c r="X118" s="38">
        <f>(S118)/S117-1</f>
        <v>-2.3114066428398305E-2</v>
      </c>
      <c r="Y118" s="76"/>
      <c r="Z118" s="76"/>
    </row>
    <row r="119" spans="1:26" x14ac:dyDescent="0.35">
      <c r="A119" s="37">
        <v>44011</v>
      </c>
      <c r="B119" s="3">
        <v>38639.99</v>
      </c>
      <c r="C119" s="3">
        <v>33825.15</v>
      </c>
      <c r="D119" s="3">
        <v>32650.74</v>
      </c>
      <c r="E119" s="3">
        <f t="shared" si="45"/>
        <v>5989.2499999999964</v>
      </c>
      <c r="F119" s="38">
        <f>B119/D119-1</f>
        <v>0.18343382110175743</v>
      </c>
      <c r="G119" s="41">
        <f>B119-B118</f>
        <v>456.93000000000029</v>
      </c>
      <c r="H119" s="38">
        <f>(B119)/B118-1</f>
        <v>1.1966825078974841E-2</v>
      </c>
      <c r="J119" s="37">
        <v>44011</v>
      </c>
      <c r="K119" s="3">
        <v>11206.1</v>
      </c>
      <c r="L119" s="58">
        <v>9800</v>
      </c>
      <c r="M119" s="43">
        <f t="shared" si="43"/>
        <v>1406.1000000000004</v>
      </c>
      <c r="N119" s="38">
        <f t="shared" si="46"/>
        <v>0.14347959183673464</v>
      </c>
      <c r="O119" s="43">
        <f t="shared" si="47"/>
        <v>132.51000000000022</v>
      </c>
      <c r="P119" s="38">
        <f t="shared" si="48"/>
        <v>1.1966309028959898E-2</v>
      </c>
      <c r="R119" s="37">
        <v>44011</v>
      </c>
      <c r="S119" s="3">
        <f t="shared" si="44"/>
        <v>49846.09</v>
      </c>
      <c r="T119" s="43">
        <f t="shared" si="49"/>
        <v>42450.740000000005</v>
      </c>
      <c r="U119" s="3">
        <f t="shared" si="49"/>
        <v>7395.3499999999967</v>
      </c>
      <c r="V119" s="38">
        <f>S119/T119-1</f>
        <v>0.1742101551115478</v>
      </c>
      <c r="W119" s="3">
        <f>S119-S118</f>
        <v>589.44000000000233</v>
      </c>
      <c r="X119" s="38">
        <f>(S119)/S118-1</f>
        <v>1.1966709063649272E-2</v>
      </c>
      <c r="Y119" s="76"/>
      <c r="Z119" s="76"/>
    </row>
    <row r="120" spans="1:26" x14ac:dyDescent="0.35">
      <c r="A120" s="37">
        <v>44012</v>
      </c>
      <c r="B120" s="3">
        <v>39106.01</v>
      </c>
      <c r="C120" s="3">
        <v>33825.15</v>
      </c>
      <c r="D120" s="3">
        <v>32650.74</v>
      </c>
      <c r="E120" s="3">
        <f t="shared" si="45"/>
        <v>6455.27</v>
      </c>
      <c r="F120" s="38">
        <f>B120/D120-1</f>
        <v>0.19770669822491005</v>
      </c>
      <c r="G120" s="41">
        <f>B120-B119</f>
        <v>466.02000000000407</v>
      </c>
      <c r="H120" s="38">
        <f>(B120)/B119-1</f>
        <v>1.206056212747475E-2</v>
      </c>
      <c r="J120" s="37">
        <v>44012</v>
      </c>
      <c r="K120" s="3">
        <v>11334.96</v>
      </c>
      <c r="L120" s="58">
        <v>9800</v>
      </c>
      <c r="M120" s="43">
        <f t="shared" si="43"/>
        <v>1534.9599999999991</v>
      </c>
      <c r="N120" s="38">
        <f t="shared" si="46"/>
        <v>0.15662857142857134</v>
      </c>
      <c r="O120" s="43">
        <f t="shared" si="47"/>
        <v>128.85999999999876</v>
      </c>
      <c r="P120" s="38">
        <f t="shared" si="48"/>
        <v>1.1499094243313746E-2</v>
      </c>
      <c r="R120" s="37">
        <v>44012</v>
      </c>
      <c r="S120" s="3">
        <f t="shared" si="44"/>
        <v>50440.97</v>
      </c>
      <c r="T120" s="43">
        <f t="shared" si="49"/>
        <v>42450.740000000005</v>
      </c>
      <c r="U120" s="3">
        <f t="shared" si="49"/>
        <v>7990.23</v>
      </c>
      <c r="V120" s="38">
        <f>S120/T120-1</f>
        <v>0.1882235739588991</v>
      </c>
      <c r="W120" s="3">
        <f>S120-S119</f>
        <v>594.88000000000466</v>
      </c>
      <c r="X120" s="38">
        <f>(S120)/S119-1</f>
        <v>1.1934336273918378E-2</v>
      </c>
      <c r="Y120" s="76"/>
      <c r="Z120" s="76"/>
    </row>
    <row r="121" spans="1:26" x14ac:dyDescent="0.35">
      <c r="A121" s="37">
        <v>44013</v>
      </c>
      <c r="B121" s="3">
        <v>39106.01</v>
      </c>
      <c r="C121" s="3">
        <v>33825.15</v>
      </c>
      <c r="D121" s="3">
        <v>32650.74</v>
      </c>
      <c r="E121" s="3">
        <f t="shared" si="45"/>
        <v>6455.27</v>
      </c>
      <c r="F121" s="38">
        <f>B121/D121-1</f>
        <v>0.19770669822491005</v>
      </c>
      <c r="G121" s="41">
        <f>B121-B120</f>
        <v>0</v>
      </c>
      <c r="H121" s="38">
        <f>(B121)/B120-1</f>
        <v>0</v>
      </c>
      <c r="J121" s="37">
        <v>44013</v>
      </c>
      <c r="K121" s="3">
        <v>11334.96</v>
      </c>
      <c r="L121" s="58">
        <v>9800</v>
      </c>
      <c r="M121" s="43">
        <f t="shared" si="43"/>
        <v>1534.9599999999991</v>
      </c>
      <c r="N121" s="38">
        <f t="shared" si="46"/>
        <v>0.15662857142857134</v>
      </c>
      <c r="O121" s="43">
        <f t="shared" si="47"/>
        <v>0</v>
      </c>
      <c r="P121" s="38">
        <f t="shared" si="48"/>
        <v>0</v>
      </c>
      <c r="R121" s="37">
        <v>44013</v>
      </c>
      <c r="S121" s="3">
        <f t="shared" ref="S121:S139" si="50">B121+K121</f>
        <v>50440.97</v>
      </c>
      <c r="T121" s="43">
        <f t="shared" si="49"/>
        <v>42450.740000000005</v>
      </c>
      <c r="U121" s="3">
        <f t="shared" si="49"/>
        <v>7990.23</v>
      </c>
      <c r="V121" s="38">
        <f>S121/T121-1</f>
        <v>0.1882235739588991</v>
      </c>
      <c r="W121" s="3">
        <f>S121-S120</f>
        <v>0</v>
      </c>
      <c r="X121" s="38">
        <f>(S121)/S120-1</f>
        <v>0</v>
      </c>
      <c r="Y121" s="76"/>
      <c r="Z121" s="76"/>
    </row>
    <row r="122" spans="1:26" x14ac:dyDescent="0.35">
      <c r="A122" s="37">
        <v>44014</v>
      </c>
      <c r="B122" s="3">
        <v>40017.269999999997</v>
      </c>
      <c r="C122" s="47">
        <f>C121+200</f>
        <v>34025.15</v>
      </c>
      <c r="D122" s="47">
        <f>D121+200</f>
        <v>32850.740000000005</v>
      </c>
      <c r="E122" s="47">
        <f t="shared" si="45"/>
        <v>7166.5299999999916</v>
      </c>
      <c r="F122" s="48">
        <f>(B122-200)/D122-1</f>
        <v>0.21206615132566231</v>
      </c>
      <c r="G122" s="49">
        <f>B122-B121-200</f>
        <v>711.25999999999476</v>
      </c>
      <c r="H122" s="48">
        <f>(B122-200)/B121-1</f>
        <v>1.8187997190201477E-2</v>
      </c>
      <c r="J122" s="37">
        <v>44014</v>
      </c>
      <c r="K122" s="3">
        <v>11541.12</v>
      </c>
      <c r="L122" s="58">
        <v>9800</v>
      </c>
      <c r="M122" s="43">
        <f t="shared" si="43"/>
        <v>1741.1200000000008</v>
      </c>
      <c r="N122" s="38">
        <f t="shared" si="46"/>
        <v>0.17766530612244913</v>
      </c>
      <c r="O122" s="43">
        <f t="shared" si="47"/>
        <v>206.16000000000167</v>
      </c>
      <c r="P122" s="38">
        <f t="shared" si="48"/>
        <v>1.8187977725550031E-2</v>
      </c>
      <c r="R122" s="37">
        <v>44014</v>
      </c>
      <c r="S122" s="3">
        <f t="shared" si="50"/>
        <v>51558.39</v>
      </c>
      <c r="T122" s="43">
        <f t="shared" si="49"/>
        <v>42650.740000000005</v>
      </c>
      <c r="U122" s="3">
        <f t="shared" si="49"/>
        <v>8907.6499999999924</v>
      </c>
      <c r="V122" s="48">
        <f>(S122-200)/(T122-200)-1</f>
        <v>0.20983497578605204</v>
      </c>
      <c r="W122" s="47">
        <f>S122-S121-200</f>
        <v>917.41999999999825</v>
      </c>
      <c r="X122" s="48">
        <f>(S122-200)/S121-1</f>
        <v>1.8187992816157239E-2</v>
      </c>
      <c r="Y122" s="76"/>
      <c r="Z122" s="76"/>
    </row>
    <row r="123" spans="1:26" x14ac:dyDescent="0.35">
      <c r="A123" s="37">
        <v>44015</v>
      </c>
      <c r="B123" s="3">
        <v>39951</v>
      </c>
      <c r="C123" s="3">
        <v>34025.15</v>
      </c>
      <c r="D123" s="3">
        <v>32850.740000000005</v>
      </c>
      <c r="E123" s="3">
        <f t="shared" si="45"/>
        <v>7100.2599999999948</v>
      </c>
      <c r="F123" s="38">
        <f>B123/D123-1</f>
        <v>0.21613698808611304</v>
      </c>
      <c r="G123" s="41">
        <f>B123-B122</f>
        <v>-66.269999999996799</v>
      </c>
      <c r="H123" s="38">
        <f>(B123)/B122-1</f>
        <v>-1.6560350068857144E-3</v>
      </c>
      <c r="J123" s="37">
        <v>44015</v>
      </c>
      <c r="K123" s="3">
        <v>11522</v>
      </c>
      <c r="L123" s="58">
        <v>9800</v>
      </c>
      <c r="M123" s="43">
        <f t="shared" si="43"/>
        <v>1722</v>
      </c>
      <c r="N123" s="38">
        <f t="shared" si="46"/>
        <v>0.17571428571428571</v>
      </c>
      <c r="O123" s="43">
        <f t="shared" si="47"/>
        <v>-19.1200000000008</v>
      </c>
      <c r="P123" s="38">
        <f t="shared" si="48"/>
        <v>-1.6566849664504391E-3</v>
      </c>
      <c r="R123" s="37">
        <v>44015</v>
      </c>
      <c r="S123" s="3">
        <f t="shared" si="50"/>
        <v>51473</v>
      </c>
      <c r="T123" s="43">
        <f t="shared" si="49"/>
        <v>42650.740000000005</v>
      </c>
      <c r="U123" s="3">
        <f t="shared" si="49"/>
        <v>8822.2599999999948</v>
      </c>
      <c r="V123" s="38">
        <f>S123/T123-1</f>
        <v>0.20684893157774042</v>
      </c>
      <c r="W123" s="3">
        <f>S123-S122</f>
        <v>-85.389999999999418</v>
      </c>
      <c r="X123" s="38">
        <f>(S123)/S122-1</f>
        <v>-1.6561804974902783E-3</v>
      </c>
      <c r="Y123" s="76"/>
      <c r="Z123" s="76"/>
    </row>
    <row r="124" spans="1:26" x14ac:dyDescent="0.35">
      <c r="A124" s="37">
        <v>44018</v>
      </c>
      <c r="B124" s="3">
        <v>40916.29</v>
      </c>
      <c r="C124" s="3">
        <v>34025.15</v>
      </c>
      <c r="D124" s="3">
        <v>32850.740000000005</v>
      </c>
      <c r="E124" s="3">
        <f t="shared" ref="E124:E155" si="51">B124-D124</f>
        <v>8065.5499999999956</v>
      </c>
      <c r="F124" s="38">
        <f>B124/D124-1</f>
        <v>0.24552110546063788</v>
      </c>
      <c r="G124" s="41">
        <f>B124-B123</f>
        <v>965.29000000000087</v>
      </c>
      <c r="H124" s="38">
        <f>(B124)/B123-1</f>
        <v>2.4161848264123487E-2</v>
      </c>
      <c r="J124" s="37">
        <v>44018</v>
      </c>
      <c r="K124" s="3">
        <v>11800.4</v>
      </c>
      <c r="L124" s="58">
        <v>9800</v>
      </c>
      <c r="M124" s="43">
        <f t="shared" ref="M124:M139" si="52">K124-L124</f>
        <v>2000.3999999999996</v>
      </c>
      <c r="N124" s="38">
        <f t="shared" ref="N124:N130" si="53">K124/L124-1</f>
        <v>0.20412244897959186</v>
      </c>
      <c r="O124" s="43">
        <f t="shared" ref="O124:O130" si="54">K124-K123</f>
        <v>278.39999999999964</v>
      </c>
      <c r="P124" s="38">
        <f t="shared" ref="P124:P130" si="55">K124/K123-1</f>
        <v>2.41624717930915E-2</v>
      </c>
      <c r="R124" s="37">
        <v>44018</v>
      </c>
      <c r="S124" s="3">
        <f t="shared" si="50"/>
        <v>52716.69</v>
      </c>
      <c r="T124" s="43">
        <f t="shared" ref="T124:U139" si="56">D124+L124</f>
        <v>42650.740000000005</v>
      </c>
      <c r="U124" s="3">
        <f t="shared" si="49"/>
        <v>10065.949999999995</v>
      </c>
      <c r="V124" s="38">
        <f>S124/T124-1</f>
        <v>0.23600880078516795</v>
      </c>
      <c r="W124" s="3">
        <f>S124-S123</f>
        <v>1243.6900000000023</v>
      </c>
      <c r="X124" s="38">
        <f>(S124)/S123-1</f>
        <v>2.416198783828416E-2</v>
      </c>
      <c r="Y124" s="76"/>
      <c r="Z124" s="76"/>
    </row>
    <row r="125" spans="1:26" x14ac:dyDescent="0.35">
      <c r="A125" s="37">
        <v>44019</v>
      </c>
      <c r="B125" s="3">
        <v>40815.980000000003</v>
      </c>
      <c r="C125" s="3">
        <v>34025.15</v>
      </c>
      <c r="D125" s="3">
        <v>32850.740000000005</v>
      </c>
      <c r="E125" s="3">
        <f t="shared" si="51"/>
        <v>7965.239999999998</v>
      </c>
      <c r="F125" s="38">
        <f>B125/D125-1</f>
        <v>0.24246759738136792</v>
      </c>
      <c r="G125" s="41">
        <f>B125-B124</f>
        <v>-100.30999999999767</v>
      </c>
      <c r="H125" s="38">
        <f>(B125)/B124-1</f>
        <v>-2.4515907967217476E-3</v>
      </c>
      <c r="J125" s="37">
        <v>44019</v>
      </c>
      <c r="K125" s="3">
        <v>11771.47</v>
      </c>
      <c r="L125" s="58">
        <v>9800</v>
      </c>
      <c r="M125" s="43">
        <f t="shared" si="52"/>
        <v>1971.4699999999993</v>
      </c>
      <c r="N125" s="38">
        <f t="shared" si="53"/>
        <v>0.20117040816326526</v>
      </c>
      <c r="O125" s="43">
        <f t="shared" si="54"/>
        <v>-28.930000000000291</v>
      </c>
      <c r="P125" s="38">
        <f t="shared" si="55"/>
        <v>-2.4516118097691608E-3</v>
      </c>
      <c r="R125" s="37">
        <v>44019</v>
      </c>
      <c r="S125" s="3">
        <f t="shared" si="50"/>
        <v>52587.450000000004</v>
      </c>
      <c r="T125" s="43">
        <f t="shared" si="56"/>
        <v>42650.740000000005</v>
      </c>
      <c r="U125" s="3">
        <f t="shared" si="49"/>
        <v>9936.7099999999973</v>
      </c>
      <c r="V125" s="38">
        <f>S125/T125-1</f>
        <v>0.23297860717070784</v>
      </c>
      <c r="W125" s="3">
        <f>S125-S124</f>
        <v>-129.23999999999796</v>
      </c>
      <c r="X125" s="38">
        <f>(S125)/S124-1</f>
        <v>-2.4515955004003054E-3</v>
      </c>
      <c r="Y125" s="76"/>
      <c r="Z125" s="76"/>
    </row>
    <row r="126" spans="1:26" x14ac:dyDescent="0.35">
      <c r="A126" s="37">
        <v>44020</v>
      </c>
      <c r="B126" s="3">
        <v>41265.11</v>
      </c>
      <c r="C126" s="47">
        <f>C125+200</f>
        <v>34225.15</v>
      </c>
      <c r="D126" s="47">
        <f>D125+200</f>
        <v>33050.740000000005</v>
      </c>
      <c r="E126" s="47">
        <f t="shared" si="51"/>
        <v>8214.3699999999953</v>
      </c>
      <c r="F126" s="48">
        <f>(B126-200)/D126-1</f>
        <v>0.24248685505982603</v>
      </c>
      <c r="G126" s="49">
        <f>B126-B125-200</f>
        <v>249.12999999999738</v>
      </c>
      <c r="H126" s="48">
        <f>(B126-200)/B125-1</f>
        <v>6.1037368207255138E-3</v>
      </c>
      <c r="J126" s="37">
        <v>44020</v>
      </c>
      <c r="K126" s="3">
        <v>11843.32</v>
      </c>
      <c r="L126" s="58">
        <v>9800</v>
      </c>
      <c r="M126" s="43">
        <f t="shared" si="52"/>
        <v>2043.3199999999997</v>
      </c>
      <c r="N126" s="38">
        <f t="shared" si="53"/>
        <v>0.20850204081632651</v>
      </c>
      <c r="O126" s="43">
        <f t="shared" si="54"/>
        <v>71.850000000000364</v>
      </c>
      <c r="P126" s="38">
        <f t="shared" si="55"/>
        <v>6.1037406543107409E-3</v>
      </c>
      <c r="R126" s="37">
        <v>44020</v>
      </c>
      <c r="S126" s="3">
        <f t="shared" si="50"/>
        <v>53108.43</v>
      </c>
      <c r="T126" s="43">
        <f t="shared" si="56"/>
        <v>42850.740000000005</v>
      </c>
      <c r="U126" s="3">
        <f t="shared" si="56"/>
        <v>10257.689999999995</v>
      </c>
      <c r="V126" s="48">
        <f>(S126-200)/(T126-200)-1</f>
        <v>0.24050438515252015</v>
      </c>
      <c r="W126" s="47">
        <f>S126-S125-200</f>
        <v>320.97999999999593</v>
      </c>
      <c r="X126" s="48">
        <f>(S126-200)/S125-1</f>
        <v>6.1037376788568576E-3</v>
      </c>
      <c r="Y126" s="76"/>
      <c r="Z126" s="76"/>
    </row>
    <row r="127" spans="1:26" x14ac:dyDescent="0.35">
      <c r="A127" s="37">
        <v>44021</v>
      </c>
      <c r="B127" s="3">
        <v>41856.92</v>
      </c>
      <c r="C127" s="3">
        <v>34225.15</v>
      </c>
      <c r="D127" s="3">
        <v>33050.740000000005</v>
      </c>
      <c r="E127" s="3">
        <f t="shared" si="51"/>
        <v>8806.179999999993</v>
      </c>
      <c r="F127" s="38">
        <f>B127/D127-1</f>
        <v>0.26644426115723863</v>
      </c>
      <c r="G127" s="41">
        <f>B127-B126</f>
        <v>591.80999999999767</v>
      </c>
      <c r="H127" s="38">
        <f>(B127)/B126-1</f>
        <v>1.4341655698966838E-2</v>
      </c>
      <c r="J127" s="37">
        <v>44021</v>
      </c>
      <c r="K127" s="3">
        <v>12013.17</v>
      </c>
      <c r="L127" s="58">
        <v>9800</v>
      </c>
      <c r="M127" s="43">
        <f t="shared" si="52"/>
        <v>2213.17</v>
      </c>
      <c r="N127" s="38">
        <f t="shared" si="53"/>
        <v>0.22583367346938776</v>
      </c>
      <c r="O127" s="43">
        <f t="shared" si="54"/>
        <v>169.85000000000036</v>
      </c>
      <c r="P127" s="38">
        <f t="shared" si="55"/>
        <v>1.4341417778123144E-2</v>
      </c>
      <c r="R127" s="37">
        <v>44021</v>
      </c>
      <c r="S127" s="3">
        <f t="shared" si="50"/>
        <v>53870.09</v>
      </c>
      <c r="T127" s="43">
        <f t="shared" si="56"/>
        <v>42850.740000000005</v>
      </c>
      <c r="U127" s="3">
        <f t="shared" si="56"/>
        <v>11019.349999999993</v>
      </c>
      <c r="V127" s="38">
        <f>S127/T127-1</f>
        <v>0.25715658586059398</v>
      </c>
      <c r="W127" s="3">
        <f>S127-S126</f>
        <v>761.65999999999622</v>
      </c>
      <c r="X127" s="38">
        <f>(S127)/S126-1</f>
        <v>1.4341602641991136E-2</v>
      </c>
      <c r="Y127" s="76"/>
      <c r="Z127" s="76"/>
    </row>
    <row r="128" spans="1:26" x14ac:dyDescent="0.35">
      <c r="A128" s="37">
        <v>44022</v>
      </c>
      <c r="B128" s="3">
        <v>42186.37</v>
      </c>
      <c r="C128" s="3">
        <v>34225.15</v>
      </c>
      <c r="D128" s="3">
        <v>33050.740000000005</v>
      </c>
      <c r="E128" s="3">
        <f t="shared" si="51"/>
        <v>9135.6299999999974</v>
      </c>
      <c r="F128" s="38">
        <f>B128/D128-1</f>
        <v>0.2764122679250145</v>
      </c>
      <c r="G128" s="41">
        <f>B128-B127</f>
        <v>329.45000000000437</v>
      </c>
      <c r="H128" s="38">
        <f>(B128)/B127-1</f>
        <v>7.8708610189188732E-3</v>
      </c>
      <c r="J128" s="37">
        <v>44022</v>
      </c>
      <c r="K128" s="3">
        <v>12107.72</v>
      </c>
      <c r="L128" s="58">
        <v>9800</v>
      </c>
      <c r="M128" s="43">
        <f t="shared" si="52"/>
        <v>2307.7199999999993</v>
      </c>
      <c r="N128" s="38">
        <f t="shared" si="53"/>
        <v>0.2354816326530611</v>
      </c>
      <c r="O128" s="43">
        <f t="shared" si="54"/>
        <v>94.549999999999272</v>
      </c>
      <c r="P128" s="38">
        <f t="shared" si="55"/>
        <v>7.87052876135097E-3</v>
      </c>
      <c r="R128" s="37">
        <v>44022</v>
      </c>
      <c r="S128" s="3">
        <f t="shared" si="50"/>
        <v>54294.090000000004</v>
      </c>
      <c r="T128" s="43">
        <f t="shared" si="56"/>
        <v>42850.740000000005</v>
      </c>
      <c r="U128" s="3">
        <f t="shared" si="56"/>
        <v>11443.349999999997</v>
      </c>
      <c r="V128" s="38">
        <f>S128/T128-1</f>
        <v>0.26705139747878337</v>
      </c>
      <c r="W128" s="3">
        <f>S128-S127</f>
        <v>424.00000000000728</v>
      </c>
      <c r="X128" s="38">
        <f>(S128)/S127-1</f>
        <v>7.8707869246181783E-3</v>
      </c>
      <c r="Y128" s="76"/>
      <c r="Z128" s="76"/>
    </row>
    <row r="129" spans="1:26" x14ac:dyDescent="0.35">
      <c r="A129" s="37">
        <v>44025</v>
      </c>
      <c r="B129" s="3">
        <v>41325.360000000001</v>
      </c>
      <c r="C129" s="3">
        <v>34225.15</v>
      </c>
      <c r="D129" s="3">
        <v>33050.740000000005</v>
      </c>
      <c r="E129" s="3">
        <f t="shared" si="51"/>
        <v>8274.6199999999953</v>
      </c>
      <c r="F129" s="38">
        <f>B129/D129-1</f>
        <v>0.25036111143048512</v>
      </c>
      <c r="G129" s="41">
        <f>B129-B128</f>
        <v>-861.01000000000204</v>
      </c>
      <c r="H129" s="38">
        <f>(B129)/B128-1</f>
        <v>-2.0409672602786255E-2</v>
      </c>
      <c r="J129" s="37">
        <v>44025</v>
      </c>
      <c r="K129" s="3">
        <v>11860.61</v>
      </c>
      <c r="L129" s="58">
        <v>9800</v>
      </c>
      <c r="M129" s="43">
        <f t="shared" si="52"/>
        <v>2060.6100000000006</v>
      </c>
      <c r="N129" s="38">
        <f t="shared" si="53"/>
        <v>0.21026632653061239</v>
      </c>
      <c r="O129" s="43">
        <f t="shared" si="54"/>
        <v>-247.10999999999876</v>
      </c>
      <c r="P129" s="38">
        <f t="shared" si="55"/>
        <v>-2.0409292583574712E-2</v>
      </c>
      <c r="R129" s="37">
        <v>44025</v>
      </c>
      <c r="S129" s="3">
        <f t="shared" si="50"/>
        <v>53185.97</v>
      </c>
      <c r="T129" s="43">
        <f t="shared" si="56"/>
        <v>42850.740000000005</v>
      </c>
      <c r="U129" s="3">
        <f t="shared" si="56"/>
        <v>10335.229999999996</v>
      </c>
      <c r="V129" s="38">
        <f>S129/T129-1</f>
        <v>0.24119140066192535</v>
      </c>
      <c r="W129" s="3">
        <f>S129-S128</f>
        <v>-1108.1200000000026</v>
      </c>
      <c r="X129" s="38">
        <f>(S129)/S128-1</f>
        <v>-2.040958785753666E-2</v>
      </c>
      <c r="Y129" s="76"/>
      <c r="Z129" s="76"/>
    </row>
    <row r="130" spans="1:26" x14ac:dyDescent="0.35">
      <c r="A130" s="37">
        <v>44026</v>
      </c>
      <c r="B130" s="3">
        <v>41665.49</v>
      </c>
      <c r="C130" s="3">
        <v>34225.15</v>
      </c>
      <c r="D130" s="3">
        <v>33050.740000000005</v>
      </c>
      <c r="E130" s="3">
        <f t="shared" si="51"/>
        <v>8614.7499999999927</v>
      </c>
      <c r="F130" s="38">
        <f>B130/D130-1</f>
        <v>0.26065225771041711</v>
      </c>
      <c r="G130" s="41">
        <f>B130-B129</f>
        <v>340.12999999999738</v>
      </c>
      <c r="H130" s="38">
        <f>(B130)/B129-1</f>
        <v>8.230539310486229E-3</v>
      </c>
      <c r="J130" s="37">
        <v>44026</v>
      </c>
      <c r="K130" s="3">
        <v>11958.23</v>
      </c>
      <c r="L130" s="58">
        <v>9800</v>
      </c>
      <c r="M130" s="43">
        <f t="shared" si="52"/>
        <v>2158.2299999999996</v>
      </c>
      <c r="N130" s="38">
        <f t="shared" si="53"/>
        <v>0.22022755102040814</v>
      </c>
      <c r="O130" s="43">
        <f t="shared" si="54"/>
        <v>97.619999999998981</v>
      </c>
      <c r="P130" s="38">
        <f t="shared" si="55"/>
        <v>8.2306053398601975E-3</v>
      </c>
      <c r="R130" s="37">
        <v>44026</v>
      </c>
      <c r="S130" s="3">
        <f t="shared" si="50"/>
        <v>53623.72</v>
      </c>
      <c r="T130" s="43">
        <f t="shared" si="56"/>
        <v>42850.740000000005</v>
      </c>
      <c r="U130" s="3">
        <f t="shared" si="56"/>
        <v>10772.979999999992</v>
      </c>
      <c r="V130" s="38">
        <f>S130/T130-1</f>
        <v>0.25140709355311008</v>
      </c>
      <c r="W130" s="3">
        <f>S130-S129</f>
        <v>437.75</v>
      </c>
      <c r="X130" s="38">
        <f>(S130)/S129-1</f>
        <v>8.2305540352090034E-3</v>
      </c>
      <c r="Y130" s="76"/>
      <c r="Z130" s="76"/>
    </row>
    <row r="131" spans="1:26" x14ac:dyDescent="0.35">
      <c r="A131" s="37">
        <v>44027</v>
      </c>
      <c r="B131" s="3">
        <v>41598.120000000003</v>
      </c>
      <c r="C131" s="47">
        <f>C130+200</f>
        <v>34425.15</v>
      </c>
      <c r="D131" s="47">
        <f>D130+200</f>
        <v>33250.740000000005</v>
      </c>
      <c r="E131" s="47">
        <f t="shared" si="51"/>
        <v>8347.3799999999974</v>
      </c>
      <c r="F131" s="48">
        <f>(B131-200)/D131-1</f>
        <v>0.24502853169583583</v>
      </c>
      <c r="G131" s="49">
        <f>B131-B130-200</f>
        <v>-267.36999999999534</v>
      </c>
      <c r="H131" s="48">
        <f>(B131-200)/B130-1</f>
        <v>-6.4170612178087172E-3</v>
      </c>
      <c r="J131" s="37">
        <v>44027</v>
      </c>
      <c r="K131" s="3">
        <v>12281.49</v>
      </c>
      <c r="L131" s="57">
        <f>L130+400</f>
        <v>10200</v>
      </c>
      <c r="M131" s="43">
        <f t="shared" si="52"/>
        <v>2081.4899999999998</v>
      </c>
      <c r="N131" s="38">
        <f>(K131-400)/L131-1</f>
        <v>0.16485196078431374</v>
      </c>
      <c r="O131" s="50">
        <f>K131-K130-400</f>
        <v>-76.739999999999782</v>
      </c>
      <c r="P131" s="51">
        <f>(K131-400)/K130-1</f>
        <v>-6.4173376829179674E-3</v>
      </c>
      <c r="R131" s="37">
        <v>44027</v>
      </c>
      <c r="S131" s="3">
        <f t="shared" si="50"/>
        <v>53879.61</v>
      </c>
      <c r="T131" s="50">
        <f>T130+400+200</f>
        <v>43450.740000000005</v>
      </c>
      <c r="U131" s="3">
        <f t="shared" si="56"/>
        <v>10428.869999999997</v>
      </c>
      <c r="V131" s="51">
        <f>(S131-400-200)/(T131-400-200)-1</f>
        <v>0.24337666047307449</v>
      </c>
      <c r="W131" s="50">
        <f>S131-S130-600</f>
        <v>-344.11000000000058</v>
      </c>
      <c r="X131" s="51">
        <f>(S131-400-200)/S130-1</f>
        <v>-6.417122870252201E-3</v>
      </c>
      <c r="Y131" s="76"/>
      <c r="Z131" s="76"/>
    </row>
    <row r="132" spans="1:26" x14ac:dyDescent="0.35">
      <c r="A132" s="37">
        <v>44028</v>
      </c>
      <c r="B132" s="3">
        <v>41481.74</v>
      </c>
      <c r="C132" s="3">
        <v>34425.15</v>
      </c>
      <c r="D132" s="3">
        <v>33250.740000000005</v>
      </c>
      <c r="E132" s="3">
        <f t="shared" si="51"/>
        <v>8230.9999999999927</v>
      </c>
      <c r="F132" s="38">
        <f>B132/D132-1</f>
        <v>0.24754336294470414</v>
      </c>
      <c r="G132" s="41">
        <f>B132-B131</f>
        <v>-116.38000000000466</v>
      </c>
      <c r="H132" s="38">
        <f>(B132)/B131-1</f>
        <v>-2.7977225893863755E-3</v>
      </c>
      <c r="J132" s="37">
        <v>44028</v>
      </c>
      <c r="K132" s="3">
        <v>12247.13</v>
      </c>
      <c r="L132" s="58">
        <v>10200</v>
      </c>
      <c r="M132" s="43">
        <f t="shared" si="52"/>
        <v>2047.1299999999992</v>
      </c>
      <c r="N132" s="38">
        <f t="shared" ref="N132:N139" si="57">K132/L132-1</f>
        <v>0.20069901960784309</v>
      </c>
      <c r="O132" s="43">
        <f t="shared" ref="O132:O139" si="58">K132-K131</f>
        <v>-34.360000000000582</v>
      </c>
      <c r="P132" s="38">
        <f t="shared" ref="P132:P139" si="59">K132/K131-1</f>
        <v>-2.7977061415187521E-3</v>
      </c>
      <c r="R132" s="37">
        <v>44028</v>
      </c>
      <c r="S132" s="3">
        <f t="shared" si="50"/>
        <v>53728.869999999995</v>
      </c>
      <c r="T132" s="43">
        <f t="shared" ref="T132:T136" si="60">D132+L132</f>
        <v>43450.740000000005</v>
      </c>
      <c r="U132" s="3">
        <f t="shared" si="56"/>
        <v>10278.129999999992</v>
      </c>
      <c r="V132" s="38">
        <f>S132/T132-1</f>
        <v>0.23654671934240912</v>
      </c>
      <c r="W132" s="3">
        <f>S132-S131</f>
        <v>-150.74000000000524</v>
      </c>
      <c r="X132" s="38">
        <f>(S132)/S131-1</f>
        <v>-2.7977188402069642E-3</v>
      </c>
      <c r="Y132" s="76"/>
      <c r="Z132" s="76"/>
    </row>
    <row r="133" spans="1:26" x14ac:dyDescent="0.35">
      <c r="A133" s="37">
        <v>44029</v>
      </c>
      <c r="B133" s="3">
        <v>41579.51</v>
      </c>
      <c r="C133" s="3">
        <v>34425.15</v>
      </c>
      <c r="D133" s="3">
        <v>33250.740000000005</v>
      </c>
      <c r="E133" s="3">
        <f t="shared" si="51"/>
        <v>8328.7699999999968</v>
      </c>
      <c r="F133" s="38">
        <f>B133/D133-1</f>
        <v>0.25048374863236123</v>
      </c>
      <c r="G133" s="41">
        <f>B133-B132</f>
        <v>97.770000000004075</v>
      </c>
      <c r="H133" s="38">
        <f>(B133)/B132-1</f>
        <v>2.3569406683519034E-3</v>
      </c>
      <c r="J133" s="37">
        <v>44029</v>
      </c>
      <c r="K133" s="3">
        <v>12276</v>
      </c>
      <c r="L133" s="58">
        <v>10200</v>
      </c>
      <c r="M133" s="43">
        <f t="shared" si="52"/>
        <v>2076</v>
      </c>
      <c r="N133" s="38">
        <f t="shared" si="57"/>
        <v>0.20352941176470596</v>
      </c>
      <c r="O133" s="43">
        <f t="shared" si="58"/>
        <v>28.8700000000008</v>
      </c>
      <c r="P133" s="38">
        <f t="shared" si="59"/>
        <v>2.3572869725396739E-3</v>
      </c>
      <c r="R133" s="37">
        <v>44029</v>
      </c>
      <c r="S133" s="3">
        <f t="shared" si="50"/>
        <v>53855.51</v>
      </c>
      <c r="T133" s="43">
        <f t="shared" si="60"/>
        <v>43450.740000000005</v>
      </c>
      <c r="U133" s="3">
        <f t="shared" si="56"/>
        <v>10404.769999999997</v>
      </c>
      <c r="V133" s="38">
        <f>S133/T133-1</f>
        <v>0.23946128420367518</v>
      </c>
      <c r="W133" s="3">
        <f>S133-S132</f>
        <v>126.64000000000669</v>
      </c>
      <c r="X133" s="38">
        <f>(S133)/S132-1</f>
        <v>2.3570196060331838E-3</v>
      </c>
      <c r="Y133" s="76"/>
      <c r="Z133" s="76"/>
    </row>
    <row r="134" spans="1:26" x14ac:dyDescent="0.35">
      <c r="A134" s="37">
        <v>44032</v>
      </c>
      <c r="B134" s="3">
        <v>42665.21</v>
      </c>
      <c r="C134" s="3">
        <v>34425.15</v>
      </c>
      <c r="D134" s="3">
        <v>33250.740000000005</v>
      </c>
      <c r="E134" s="3">
        <f t="shared" si="51"/>
        <v>9414.4699999999939</v>
      </c>
      <c r="F134" s="38">
        <f>B134/D134-1</f>
        <v>0.2831356535222973</v>
      </c>
      <c r="G134" s="41">
        <f>B134-B133</f>
        <v>1085.6999999999971</v>
      </c>
      <c r="H134" s="38">
        <f>(B134)/B133-1</f>
        <v>2.6111418821433752E-2</v>
      </c>
      <c r="J134" s="37">
        <v>44032</v>
      </c>
      <c r="K134" s="3">
        <v>12596.54</v>
      </c>
      <c r="L134" s="58">
        <v>10200</v>
      </c>
      <c r="M134" s="43">
        <f t="shared" si="52"/>
        <v>2396.5400000000009</v>
      </c>
      <c r="N134" s="38">
        <f t="shared" si="57"/>
        <v>0.23495490196078439</v>
      </c>
      <c r="O134" s="43">
        <f t="shared" si="58"/>
        <v>320.54000000000087</v>
      </c>
      <c r="P134" s="38">
        <f t="shared" si="59"/>
        <v>2.6111111111111196E-2</v>
      </c>
      <c r="R134" s="37">
        <v>44032</v>
      </c>
      <c r="S134" s="3">
        <f t="shared" si="50"/>
        <v>55261.75</v>
      </c>
      <c r="T134" s="43">
        <f t="shared" si="60"/>
        <v>43450.740000000005</v>
      </c>
      <c r="U134" s="3">
        <f t="shared" si="56"/>
        <v>11811.009999999995</v>
      </c>
      <c r="V134" s="38">
        <f>S134/T134-1</f>
        <v>0.27182528997204636</v>
      </c>
      <c r="W134" s="3">
        <f>S134-S133</f>
        <v>1406.239999999998</v>
      </c>
      <c r="X134" s="38">
        <f>(S134)/S133-1</f>
        <v>2.6111348680942781E-2</v>
      </c>
      <c r="Y134" s="76"/>
      <c r="Z134" s="76"/>
    </row>
    <row r="135" spans="1:26" x14ac:dyDescent="0.35">
      <c r="A135" s="37">
        <v>44033</v>
      </c>
      <c r="B135" s="3">
        <v>41951.3</v>
      </c>
      <c r="C135" s="3">
        <v>34425.15</v>
      </c>
      <c r="D135" s="3">
        <v>33250.740000000005</v>
      </c>
      <c r="E135" s="3">
        <f t="shared" si="51"/>
        <v>8700.5599999999977</v>
      </c>
      <c r="F135" s="38">
        <f>B135/D135-1</f>
        <v>0.26166515391837875</v>
      </c>
      <c r="G135" s="41">
        <f>B135-B134</f>
        <v>-713.90999999999622</v>
      </c>
      <c r="H135" s="38">
        <f>(B135)/B134-1</f>
        <v>-1.6732836894509551E-2</v>
      </c>
      <c r="J135" s="37">
        <v>44033</v>
      </c>
      <c r="K135" s="3">
        <v>12385.76</v>
      </c>
      <c r="L135" s="58">
        <v>10200</v>
      </c>
      <c r="M135" s="43">
        <f t="shared" si="52"/>
        <v>2185.7600000000002</v>
      </c>
      <c r="N135" s="38">
        <f t="shared" si="57"/>
        <v>0.21429019607843136</v>
      </c>
      <c r="O135" s="43">
        <f t="shared" si="58"/>
        <v>-210.78000000000065</v>
      </c>
      <c r="P135" s="38">
        <f t="shared" si="59"/>
        <v>-1.6733166409188649E-2</v>
      </c>
      <c r="R135" s="37">
        <v>44033</v>
      </c>
      <c r="S135" s="3">
        <f t="shared" si="50"/>
        <v>54337.060000000005</v>
      </c>
      <c r="T135" s="43">
        <f t="shared" si="60"/>
        <v>43450.740000000005</v>
      </c>
      <c r="U135" s="3">
        <f t="shared" si="56"/>
        <v>10886.319999999998</v>
      </c>
      <c r="V135" s="38">
        <f>S135/T135-1</f>
        <v>0.25054394930903356</v>
      </c>
      <c r="W135" s="3">
        <f>S135-S134</f>
        <v>-924.68999999999505</v>
      </c>
      <c r="X135" s="38">
        <f>(S135)/S134-1</f>
        <v>-1.6732912005139045E-2</v>
      </c>
      <c r="Y135" s="76"/>
      <c r="Z135" s="76"/>
    </row>
    <row r="136" spans="1:26" x14ac:dyDescent="0.35">
      <c r="A136" s="37">
        <v>44034</v>
      </c>
      <c r="B136" s="3">
        <v>42157.34</v>
      </c>
      <c r="C136" s="47">
        <f>C135+200</f>
        <v>34625.15</v>
      </c>
      <c r="D136" s="47">
        <f>D135+200</f>
        <v>33450.740000000005</v>
      </c>
      <c r="E136" s="47">
        <f t="shared" si="51"/>
        <v>8706.5999999999913</v>
      </c>
      <c r="F136" s="48">
        <f>(B136-200)/D136-1</f>
        <v>0.25430229645143854</v>
      </c>
      <c r="G136" s="49">
        <f>B136-B135-200</f>
        <v>6.0399999999935972</v>
      </c>
      <c r="H136" s="48">
        <f>(B136-200)/B135-1</f>
        <v>1.439764679520561E-4</v>
      </c>
      <c r="J136" s="37">
        <v>44034</v>
      </c>
      <c r="K136" s="3">
        <v>12387.55</v>
      </c>
      <c r="L136" s="58">
        <v>10200</v>
      </c>
      <c r="M136" s="43">
        <f t="shared" si="52"/>
        <v>2187.5499999999993</v>
      </c>
      <c r="N136" s="38">
        <f t="shared" si="57"/>
        <v>0.21446568627450979</v>
      </c>
      <c r="O136" s="43">
        <f t="shared" si="58"/>
        <v>1.7899999999990541</v>
      </c>
      <c r="P136" s="38">
        <f t="shared" si="59"/>
        <v>1.4452080453675187E-4</v>
      </c>
      <c r="R136" s="37">
        <v>44034</v>
      </c>
      <c r="S136" s="3">
        <f t="shared" si="50"/>
        <v>54544.89</v>
      </c>
      <c r="T136" s="43">
        <f t="shared" si="60"/>
        <v>43650.740000000005</v>
      </c>
      <c r="U136" s="3">
        <f t="shared" si="56"/>
        <v>10894.149999999991</v>
      </c>
      <c r="V136" s="48">
        <f>(S136-200)/(T136-200)-1</f>
        <v>0.25072415337460296</v>
      </c>
      <c r="W136" s="47">
        <f>S136-S135-200</f>
        <v>7.8299999999944703</v>
      </c>
      <c r="X136" s="48">
        <f>(S136-200)/S135-1</f>
        <v>1.4410054574165443E-4</v>
      </c>
      <c r="Y136" s="76"/>
      <c r="Z136" s="76"/>
    </row>
    <row r="137" spans="1:26" x14ac:dyDescent="0.35">
      <c r="A137" s="37">
        <v>44035</v>
      </c>
      <c r="B137" s="3">
        <v>41012.879999999997</v>
      </c>
      <c r="C137" s="3">
        <v>34625.15</v>
      </c>
      <c r="D137" s="3">
        <v>33450.740000000005</v>
      </c>
      <c r="E137" s="3">
        <f t="shared" si="51"/>
        <v>7562.1399999999921</v>
      </c>
      <c r="F137" s="38">
        <f t="shared" ref="F137:F145" si="61">B137/D137-1</f>
        <v>0.22606794348944126</v>
      </c>
      <c r="G137" s="41">
        <f t="shared" ref="G137:G145" si="62">B137-B136</f>
        <v>-1144.4599999999991</v>
      </c>
      <c r="H137" s="38">
        <f t="shared" ref="H137:H145" si="63">(B137)/B136-1</f>
        <v>-2.7147348480715316E-2</v>
      </c>
      <c r="J137" s="37">
        <v>44035</v>
      </c>
      <c r="K137" s="3">
        <v>12051.26</v>
      </c>
      <c r="L137" s="58">
        <v>10200</v>
      </c>
      <c r="M137" s="43">
        <f t="shared" si="52"/>
        <v>1851.2600000000002</v>
      </c>
      <c r="N137" s="38">
        <f t="shared" si="57"/>
        <v>0.18149607843137261</v>
      </c>
      <c r="O137" s="43">
        <f t="shared" si="58"/>
        <v>-336.28999999999905</v>
      </c>
      <c r="P137" s="38">
        <f t="shared" si="59"/>
        <v>-2.7147418173892213E-2</v>
      </c>
      <c r="R137" s="37">
        <v>44035</v>
      </c>
      <c r="S137" s="3">
        <f t="shared" si="50"/>
        <v>53064.14</v>
      </c>
      <c r="T137" s="43">
        <f t="shared" ref="T137:U152" si="64">D137+L137</f>
        <v>43650.740000000005</v>
      </c>
      <c r="U137" s="3">
        <f t="shared" si="56"/>
        <v>9413.3999999999924</v>
      </c>
      <c r="V137" s="38">
        <f t="shared" ref="V137:V145" si="65">S137/T137-1</f>
        <v>0.21565270142041104</v>
      </c>
      <c r="W137" s="3">
        <f t="shared" ref="W137:W145" si="66">S137-S136</f>
        <v>-1480.75</v>
      </c>
      <c r="X137" s="38">
        <f t="shared" ref="X137:X145" si="67">(S137)/S136-1</f>
        <v>-2.7147364308553912E-2</v>
      </c>
      <c r="Y137" s="76"/>
      <c r="Z137" s="76"/>
    </row>
    <row r="138" spans="1:26" x14ac:dyDescent="0.35">
      <c r="A138" s="37">
        <v>44036</v>
      </c>
      <c r="B138" s="3">
        <v>40669.82</v>
      </c>
      <c r="C138" s="3">
        <v>34625.15</v>
      </c>
      <c r="D138" s="3">
        <v>33450.740000000005</v>
      </c>
      <c r="E138" s="3">
        <f t="shared" si="51"/>
        <v>7219.0799999999945</v>
      </c>
      <c r="F138" s="38">
        <f t="shared" si="61"/>
        <v>0.21581226603656578</v>
      </c>
      <c r="G138" s="41">
        <f t="shared" si="62"/>
        <v>-343.05999999999767</v>
      </c>
      <c r="H138" s="38">
        <f t="shared" si="63"/>
        <v>-8.3646893366180475E-3</v>
      </c>
      <c r="J138" s="37">
        <v>44036</v>
      </c>
      <c r="K138" s="3">
        <v>11950.45</v>
      </c>
      <c r="L138" s="58">
        <v>10200</v>
      </c>
      <c r="M138" s="43">
        <f t="shared" si="52"/>
        <v>1750.4500000000007</v>
      </c>
      <c r="N138" s="38">
        <f t="shared" si="57"/>
        <v>0.17161274509803937</v>
      </c>
      <c r="O138" s="43">
        <f t="shared" si="58"/>
        <v>-100.80999999999949</v>
      </c>
      <c r="P138" s="38">
        <f t="shared" si="59"/>
        <v>-8.3651004127368589E-3</v>
      </c>
      <c r="R138" s="37">
        <v>44036</v>
      </c>
      <c r="S138" s="3">
        <f t="shared" si="50"/>
        <v>52620.270000000004</v>
      </c>
      <c r="T138" s="43">
        <f t="shared" si="64"/>
        <v>43650.740000000005</v>
      </c>
      <c r="U138" s="3">
        <f t="shared" si="56"/>
        <v>8969.5299999999952</v>
      </c>
      <c r="V138" s="38">
        <f t="shared" si="65"/>
        <v>0.20548403074037225</v>
      </c>
      <c r="W138" s="3">
        <f t="shared" si="66"/>
        <v>-443.86999999999534</v>
      </c>
      <c r="X138" s="38">
        <f t="shared" si="67"/>
        <v>-8.3647826950553616E-3</v>
      </c>
      <c r="Y138" s="76"/>
      <c r="Z138" s="76"/>
    </row>
    <row r="139" spans="1:26" x14ac:dyDescent="0.35">
      <c r="A139" s="37">
        <v>44039</v>
      </c>
      <c r="B139" s="3">
        <v>41222.67</v>
      </c>
      <c r="C139" s="3">
        <v>34625.15</v>
      </c>
      <c r="D139" s="3">
        <v>33450.740000000005</v>
      </c>
      <c r="E139" s="3">
        <f t="shared" si="51"/>
        <v>7771.929999999993</v>
      </c>
      <c r="F139" s="38">
        <f t="shared" si="61"/>
        <v>0.23233955362422454</v>
      </c>
      <c r="G139" s="41">
        <f t="shared" si="62"/>
        <v>552.84999999999854</v>
      </c>
      <c r="H139" s="38">
        <f t="shared" si="63"/>
        <v>1.3593618068631796E-2</v>
      </c>
      <c r="J139" s="37">
        <v>44039</v>
      </c>
      <c r="K139" s="3">
        <v>12112.9</v>
      </c>
      <c r="L139" s="58">
        <v>10200</v>
      </c>
      <c r="M139" s="43">
        <f t="shared" si="52"/>
        <v>1912.8999999999996</v>
      </c>
      <c r="N139" s="38">
        <f t="shared" si="57"/>
        <v>0.18753921568627452</v>
      </c>
      <c r="O139" s="43">
        <f t="shared" si="58"/>
        <v>162.44999999999891</v>
      </c>
      <c r="P139" s="38">
        <f t="shared" si="59"/>
        <v>1.3593630365383635E-2</v>
      </c>
      <c r="R139" s="37">
        <v>44039</v>
      </c>
      <c r="S139" s="3">
        <f t="shared" si="50"/>
        <v>53335.57</v>
      </c>
      <c r="T139" s="43">
        <f t="shared" si="64"/>
        <v>43650.740000000005</v>
      </c>
      <c r="U139" s="3">
        <f t="shared" si="56"/>
        <v>9684.8299999999927</v>
      </c>
      <c r="V139" s="38">
        <f t="shared" si="65"/>
        <v>0.22187092360862604</v>
      </c>
      <c r="W139" s="3">
        <f t="shared" si="66"/>
        <v>715.29999999999563</v>
      </c>
      <c r="X139" s="38">
        <f t="shared" si="67"/>
        <v>1.3593620861314326E-2</v>
      </c>
      <c r="Y139" s="76"/>
      <c r="Z139" s="76"/>
    </row>
    <row r="140" spans="1:26" s="60" customFormat="1" x14ac:dyDescent="0.35">
      <c r="A140" s="59">
        <v>44040</v>
      </c>
      <c r="B140" s="60">
        <v>41222.67</v>
      </c>
      <c r="C140" s="60">
        <v>34625.15</v>
      </c>
      <c r="D140" s="60">
        <v>33450.740000000005</v>
      </c>
      <c r="E140" s="60">
        <f t="shared" si="51"/>
        <v>7771.929999999993</v>
      </c>
      <c r="F140" s="61">
        <f t="shared" si="61"/>
        <v>0.23233955362422454</v>
      </c>
      <c r="G140" s="62">
        <f t="shared" si="62"/>
        <v>0</v>
      </c>
      <c r="H140" s="61">
        <f t="shared" si="63"/>
        <v>0</v>
      </c>
      <c r="I140" s="3"/>
      <c r="J140" s="59">
        <v>44040</v>
      </c>
      <c r="K140" s="60">
        <v>12112.9</v>
      </c>
      <c r="L140" s="63">
        <v>10200</v>
      </c>
      <c r="M140" s="64">
        <f t="shared" ref="M140:M145" si="68">K140-L140</f>
        <v>1912.8999999999996</v>
      </c>
      <c r="N140" s="61">
        <f t="shared" ref="N140:N145" si="69">K140/L140-1</f>
        <v>0.18753921568627452</v>
      </c>
      <c r="O140" s="64">
        <f t="shared" ref="O140:O145" si="70">K140-K139</f>
        <v>0</v>
      </c>
      <c r="P140" s="61">
        <f t="shared" ref="P140:P145" si="71">K140/K139-1</f>
        <v>0</v>
      </c>
      <c r="R140" s="59">
        <v>44040</v>
      </c>
      <c r="S140" s="60">
        <f>B140+K140</f>
        <v>53335.57</v>
      </c>
      <c r="T140" s="64">
        <f t="shared" si="64"/>
        <v>43650.740000000005</v>
      </c>
      <c r="U140" s="3">
        <f t="shared" si="64"/>
        <v>9684.8299999999927</v>
      </c>
      <c r="V140" s="61">
        <f t="shared" si="65"/>
        <v>0.22187092360862604</v>
      </c>
      <c r="W140" s="60">
        <f t="shared" si="66"/>
        <v>0</v>
      </c>
      <c r="X140" s="61">
        <f t="shared" si="67"/>
        <v>0</v>
      </c>
      <c r="Y140" s="76"/>
      <c r="Z140" s="76"/>
    </row>
    <row r="141" spans="1:26" s="60" customFormat="1" x14ac:dyDescent="0.35">
      <c r="A141" s="59">
        <v>44041</v>
      </c>
      <c r="B141" s="60">
        <v>41422.67</v>
      </c>
      <c r="C141" s="47">
        <v>34825.15</v>
      </c>
      <c r="D141" s="47">
        <v>33650.74</v>
      </c>
      <c r="E141" s="47">
        <f t="shared" si="51"/>
        <v>7771.93</v>
      </c>
      <c r="F141" s="48">
        <f t="shared" si="61"/>
        <v>0.23095866539636267</v>
      </c>
      <c r="G141" s="49">
        <f t="shared" si="62"/>
        <v>200</v>
      </c>
      <c r="H141" s="48">
        <f t="shared" si="63"/>
        <v>4.8516993198159941E-3</v>
      </c>
      <c r="I141" s="3"/>
      <c r="J141" s="59">
        <v>44041</v>
      </c>
      <c r="K141" s="60">
        <v>12112.9</v>
      </c>
      <c r="L141" s="63">
        <v>10200</v>
      </c>
      <c r="M141" s="64">
        <f t="shared" si="68"/>
        <v>1912.8999999999996</v>
      </c>
      <c r="N141" s="61">
        <f t="shared" si="69"/>
        <v>0.18753921568627452</v>
      </c>
      <c r="O141" s="64">
        <f t="shared" si="70"/>
        <v>0</v>
      </c>
      <c r="P141" s="61">
        <f t="shared" si="71"/>
        <v>0</v>
      </c>
      <c r="R141" s="59">
        <v>44041</v>
      </c>
      <c r="S141" s="60">
        <f>B141+K141</f>
        <v>53535.57</v>
      </c>
      <c r="T141" s="64">
        <f t="shared" si="64"/>
        <v>43850.74</v>
      </c>
      <c r="U141" s="3">
        <f t="shared" si="64"/>
        <v>9684.83</v>
      </c>
      <c r="V141" s="61">
        <f t="shared" si="65"/>
        <v>0.2208589866442392</v>
      </c>
      <c r="W141" s="60">
        <v>0</v>
      </c>
      <c r="X141" s="61">
        <f t="shared" si="67"/>
        <v>3.7498427409701218E-3</v>
      </c>
      <c r="Y141" s="76"/>
      <c r="Z141" s="76"/>
    </row>
    <row r="142" spans="1:26" s="60" customFormat="1" x14ac:dyDescent="0.35">
      <c r="A142" s="59">
        <v>44042</v>
      </c>
      <c r="B142" s="60">
        <v>41422.67</v>
      </c>
      <c r="C142" s="60">
        <v>34825.15</v>
      </c>
      <c r="D142" s="60">
        <v>33650.74</v>
      </c>
      <c r="E142" s="60">
        <f t="shared" si="51"/>
        <v>7771.93</v>
      </c>
      <c r="F142" s="61">
        <f t="shared" si="61"/>
        <v>0.23095866539636267</v>
      </c>
      <c r="G142" s="62">
        <f t="shared" si="62"/>
        <v>0</v>
      </c>
      <c r="H142" s="61">
        <f t="shared" si="63"/>
        <v>0</v>
      </c>
      <c r="I142" s="3"/>
      <c r="J142" s="59">
        <v>44042</v>
      </c>
      <c r="K142" s="60">
        <v>12112.9</v>
      </c>
      <c r="L142" s="63">
        <v>10200</v>
      </c>
      <c r="M142" s="64">
        <f t="shared" si="68"/>
        <v>1912.8999999999996</v>
      </c>
      <c r="N142" s="61">
        <f t="shared" si="69"/>
        <v>0.18753921568627452</v>
      </c>
      <c r="O142" s="64">
        <f t="shared" si="70"/>
        <v>0</v>
      </c>
      <c r="P142" s="61">
        <f t="shared" si="71"/>
        <v>0</v>
      </c>
      <c r="R142" s="59">
        <v>44042</v>
      </c>
      <c r="S142" s="60">
        <f>B142+K142</f>
        <v>53535.57</v>
      </c>
      <c r="T142" s="64">
        <f t="shared" si="64"/>
        <v>43850.74</v>
      </c>
      <c r="U142" s="3">
        <f t="shared" si="64"/>
        <v>9684.83</v>
      </c>
      <c r="V142" s="61">
        <f t="shared" si="65"/>
        <v>0.2208589866442392</v>
      </c>
      <c r="W142" s="60">
        <f t="shared" si="66"/>
        <v>0</v>
      </c>
      <c r="X142" s="61">
        <f t="shared" si="67"/>
        <v>0</v>
      </c>
      <c r="Y142" s="76"/>
      <c r="Z142" s="76"/>
    </row>
    <row r="143" spans="1:26" x14ac:dyDescent="0.35">
      <c r="A143" s="37">
        <v>44043</v>
      </c>
      <c r="B143" s="3">
        <v>42419.4</v>
      </c>
      <c r="C143" s="3">
        <v>34825.15</v>
      </c>
      <c r="D143" s="3">
        <v>33650.74</v>
      </c>
      <c r="E143" s="3">
        <f t="shared" si="51"/>
        <v>8768.6600000000035</v>
      </c>
      <c r="F143" s="38">
        <f t="shared" si="61"/>
        <v>0.26057851922424313</v>
      </c>
      <c r="G143" s="41">
        <f t="shared" si="62"/>
        <v>996.7300000000032</v>
      </c>
      <c r="H143" s="38">
        <f t="shared" si="63"/>
        <v>2.4062427651332152E-2</v>
      </c>
      <c r="J143" s="37">
        <v>44043</v>
      </c>
      <c r="K143" s="3">
        <v>12404.23</v>
      </c>
      <c r="L143" s="58">
        <v>10200</v>
      </c>
      <c r="M143" s="43">
        <f t="shared" si="68"/>
        <v>2204.2299999999996</v>
      </c>
      <c r="N143" s="38">
        <f t="shared" si="69"/>
        <v>0.21610098039215675</v>
      </c>
      <c r="O143" s="43">
        <f t="shared" si="70"/>
        <v>291.32999999999993</v>
      </c>
      <c r="P143" s="38">
        <f t="shared" si="71"/>
        <v>2.4051218122827622E-2</v>
      </c>
      <c r="R143" s="37">
        <v>44043</v>
      </c>
      <c r="S143" s="3">
        <f>B143+K143</f>
        <v>54823.630000000005</v>
      </c>
      <c r="T143" s="43">
        <f t="shared" si="64"/>
        <v>43850.74</v>
      </c>
      <c r="U143" s="3">
        <f t="shared" si="64"/>
        <v>10972.890000000003</v>
      </c>
      <c r="V143" s="38">
        <f t="shared" si="65"/>
        <v>0.25023272127220664</v>
      </c>
      <c r="W143" s="3">
        <f t="shared" si="66"/>
        <v>1288.0600000000049</v>
      </c>
      <c r="X143" s="38">
        <f t="shared" si="67"/>
        <v>2.4059891395571409E-2</v>
      </c>
      <c r="Y143" s="76"/>
      <c r="Z143" s="76"/>
    </row>
    <row r="144" spans="1:26" x14ac:dyDescent="0.35">
      <c r="A144" s="37">
        <v>44046</v>
      </c>
      <c r="B144" s="3">
        <v>42419.4</v>
      </c>
      <c r="C144" s="3">
        <v>34825.15</v>
      </c>
      <c r="D144" s="3">
        <v>33650.74</v>
      </c>
      <c r="E144" s="3">
        <f t="shared" si="51"/>
        <v>8768.6600000000035</v>
      </c>
      <c r="F144" s="38">
        <f t="shared" si="61"/>
        <v>0.26057851922424313</v>
      </c>
      <c r="G144" s="41">
        <f t="shared" si="62"/>
        <v>0</v>
      </c>
      <c r="H144" s="38">
        <f t="shared" si="63"/>
        <v>0</v>
      </c>
      <c r="J144" s="37">
        <v>44046</v>
      </c>
      <c r="K144" s="3">
        <v>12404.23</v>
      </c>
      <c r="L144" s="58">
        <v>10200</v>
      </c>
      <c r="M144" s="43">
        <f t="shared" si="68"/>
        <v>2204.2299999999996</v>
      </c>
      <c r="N144" s="38">
        <f t="shared" si="69"/>
        <v>0.21610098039215675</v>
      </c>
      <c r="O144" s="43">
        <f t="shared" si="70"/>
        <v>0</v>
      </c>
      <c r="P144" s="38">
        <f t="shared" si="71"/>
        <v>0</v>
      </c>
      <c r="R144" s="37">
        <v>44046</v>
      </c>
      <c r="S144" s="3">
        <f>B144+K144</f>
        <v>54823.630000000005</v>
      </c>
      <c r="T144" s="43">
        <f t="shared" si="64"/>
        <v>43850.74</v>
      </c>
      <c r="U144" s="3">
        <f t="shared" si="64"/>
        <v>10972.890000000003</v>
      </c>
      <c r="V144" s="38">
        <f t="shared" si="65"/>
        <v>0.25023272127220664</v>
      </c>
      <c r="W144" s="3">
        <f t="shared" si="66"/>
        <v>0</v>
      </c>
      <c r="X144" s="38">
        <f t="shared" si="67"/>
        <v>0</v>
      </c>
      <c r="Y144" s="76"/>
      <c r="Z144" s="76"/>
    </row>
    <row r="145" spans="1:26" x14ac:dyDescent="0.35">
      <c r="A145" s="37">
        <v>44047</v>
      </c>
      <c r="B145" s="3">
        <v>42922.79</v>
      </c>
      <c r="C145" s="3">
        <v>34825.15</v>
      </c>
      <c r="D145" s="3">
        <v>33650.74</v>
      </c>
      <c r="E145" s="3">
        <f t="shared" si="51"/>
        <v>9272.0500000000029</v>
      </c>
      <c r="F145" s="38">
        <f t="shared" si="61"/>
        <v>0.27553777420645154</v>
      </c>
      <c r="G145" s="41">
        <f t="shared" si="62"/>
        <v>503.38999999999942</v>
      </c>
      <c r="H145" s="38">
        <f t="shared" si="63"/>
        <v>1.1866975959113013E-2</v>
      </c>
      <c r="J145" s="37">
        <v>44047</v>
      </c>
      <c r="K145" s="3">
        <v>12551.43</v>
      </c>
      <c r="L145" s="58">
        <v>10200</v>
      </c>
      <c r="M145" s="43">
        <f t="shared" si="68"/>
        <v>2351.4300000000003</v>
      </c>
      <c r="N145" s="38">
        <f t="shared" si="69"/>
        <v>0.23053235294117647</v>
      </c>
      <c r="O145" s="43">
        <f t="shared" si="70"/>
        <v>147.20000000000073</v>
      </c>
      <c r="P145" s="38">
        <f t="shared" si="71"/>
        <v>1.1866919591139613E-2</v>
      </c>
      <c r="R145" s="37">
        <v>44047</v>
      </c>
      <c r="S145" s="3">
        <f t="shared" ref="S145:S177" si="72">B145+K145</f>
        <v>55474.22</v>
      </c>
      <c r="T145" s="43">
        <f t="shared" si="64"/>
        <v>43850.74</v>
      </c>
      <c r="U145" s="3">
        <f t="shared" si="64"/>
        <v>11623.480000000003</v>
      </c>
      <c r="V145" s="38">
        <f t="shared" si="65"/>
        <v>0.26506918697381177</v>
      </c>
      <c r="W145" s="3">
        <f t="shared" si="66"/>
        <v>650.58999999999651</v>
      </c>
      <c r="X145" s="38">
        <f t="shared" si="67"/>
        <v>1.1866963205464431E-2</v>
      </c>
      <c r="Y145" s="76"/>
      <c r="Z145" s="76"/>
    </row>
    <row r="146" spans="1:26" x14ac:dyDescent="0.35">
      <c r="A146" s="37">
        <v>44048</v>
      </c>
      <c r="B146" s="3">
        <v>43086.73</v>
      </c>
      <c r="C146" s="47">
        <f>C145+200</f>
        <v>35025.15</v>
      </c>
      <c r="D146" s="47">
        <f>D145+200</f>
        <v>33850.74</v>
      </c>
      <c r="E146" s="47">
        <f t="shared" si="51"/>
        <v>9235.9900000000052</v>
      </c>
      <c r="F146" s="48">
        <f>(B146-200)/D146-1</f>
        <v>0.26693626195468712</v>
      </c>
      <c r="G146" s="49">
        <f>B146-B145-200</f>
        <v>-36.059999999997672</v>
      </c>
      <c r="H146" s="48">
        <f>(B146-200)/B145-1</f>
        <v>-8.4011314269172299E-4</v>
      </c>
      <c r="J146" s="37">
        <v>44048</v>
      </c>
      <c r="K146" s="3">
        <v>12540.89</v>
      </c>
      <c r="L146" s="58">
        <v>10200</v>
      </c>
      <c r="M146" s="43">
        <f t="shared" ref="M146:M177" si="73">K146-L146</f>
        <v>2340.8899999999994</v>
      </c>
      <c r="N146" s="38">
        <f t="shared" ref="N146:N153" si="74">K146/L146-1</f>
        <v>0.22949901960784302</v>
      </c>
      <c r="O146" s="43">
        <f t="shared" ref="O146:O153" si="75">K146-K145</f>
        <v>-10.540000000000873</v>
      </c>
      <c r="P146" s="38">
        <f t="shared" ref="P146:P153" si="76">K146/K145-1</f>
        <v>-8.3974495336391897E-4</v>
      </c>
      <c r="R146" s="37">
        <v>44048</v>
      </c>
      <c r="S146" s="3">
        <f t="shared" si="72"/>
        <v>55627.62</v>
      </c>
      <c r="T146" s="43">
        <f t="shared" ref="T146:U161" si="77">D146+L146</f>
        <v>44050.74</v>
      </c>
      <c r="U146" s="3">
        <f t="shared" si="64"/>
        <v>11576.880000000005</v>
      </c>
      <c r="V146" s="48">
        <f>(S146-200)/(T146-200)-1</f>
        <v>0.26400649111052643</v>
      </c>
      <c r="W146" s="47">
        <f>S146-S145-200</f>
        <v>-46.599999999998545</v>
      </c>
      <c r="X146" s="48">
        <f>(S146-200)/S145-1</f>
        <v>-8.4002983728292957E-4</v>
      </c>
      <c r="Y146" s="76"/>
      <c r="Z146" s="76"/>
    </row>
    <row r="147" spans="1:26" x14ac:dyDescent="0.35">
      <c r="A147" s="37">
        <v>44049</v>
      </c>
      <c r="B147" s="3">
        <v>43721.74</v>
      </c>
      <c r="C147" s="3">
        <v>35025.15</v>
      </c>
      <c r="D147" s="3">
        <v>33850.74</v>
      </c>
      <c r="E147" s="3">
        <f t="shared" si="51"/>
        <v>9871</v>
      </c>
      <c r="F147" s="38">
        <f>B147/D147-1</f>
        <v>0.29160366952096184</v>
      </c>
      <c r="G147" s="41">
        <f>B147-B146</f>
        <v>635.00999999999476</v>
      </c>
      <c r="H147" s="38">
        <f>(B147)/B146-1</f>
        <v>1.4737948319586858E-2</v>
      </c>
      <c r="J147" s="37">
        <v>44049</v>
      </c>
      <c r="K147" s="3">
        <v>12725.72</v>
      </c>
      <c r="L147" s="58">
        <v>10200</v>
      </c>
      <c r="M147" s="43">
        <f t="shared" si="73"/>
        <v>2525.7199999999993</v>
      </c>
      <c r="N147" s="38">
        <f t="shared" si="74"/>
        <v>0.24761960784313719</v>
      </c>
      <c r="O147" s="43">
        <f t="shared" si="75"/>
        <v>184.82999999999993</v>
      </c>
      <c r="P147" s="38">
        <f t="shared" si="76"/>
        <v>1.4738188437981581E-2</v>
      </c>
      <c r="R147" s="37">
        <v>44049</v>
      </c>
      <c r="S147" s="3">
        <f t="shared" si="72"/>
        <v>56447.46</v>
      </c>
      <c r="T147" s="43">
        <f t="shared" si="77"/>
        <v>44050.74</v>
      </c>
      <c r="U147" s="3">
        <f t="shared" si="64"/>
        <v>12396.72</v>
      </c>
      <c r="V147" s="38">
        <f>S147/T147-1</f>
        <v>0.28141910896389022</v>
      </c>
      <c r="W147" s="3">
        <f>S147-S146</f>
        <v>819.83999999999651</v>
      </c>
      <c r="X147" s="38">
        <f>(S147)/S146-1</f>
        <v>1.4738002452738375E-2</v>
      </c>
      <c r="Y147" s="76"/>
      <c r="Z147" s="76"/>
    </row>
    <row r="148" spans="1:26" x14ac:dyDescent="0.35">
      <c r="A148" s="37">
        <v>44050</v>
      </c>
      <c r="B148" s="3">
        <v>43495.67</v>
      </c>
      <c r="C148" s="3">
        <v>35025.15</v>
      </c>
      <c r="D148" s="3">
        <v>33850.74</v>
      </c>
      <c r="E148" s="3">
        <f t="shared" si="51"/>
        <v>9644.93</v>
      </c>
      <c r="F148" s="38">
        <f>B148/D148-1</f>
        <v>0.28492523353994637</v>
      </c>
      <c r="G148" s="41">
        <f>B148-B147</f>
        <v>-226.06999999999971</v>
      </c>
      <c r="H148" s="38">
        <f>(B148)/B147-1</f>
        <v>-5.1706542328827654E-3</v>
      </c>
      <c r="J148" s="37">
        <v>44050</v>
      </c>
      <c r="K148" s="3">
        <v>12659.91</v>
      </c>
      <c r="L148" s="58">
        <v>10200</v>
      </c>
      <c r="M148" s="43">
        <f t="shared" si="73"/>
        <v>2459.91</v>
      </c>
      <c r="N148" s="38">
        <f t="shared" si="74"/>
        <v>0.24116764705882354</v>
      </c>
      <c r="O148" s="43">
        <f t="shared" si="75"/>
        <v>-65.809999999999491</v>
      </c>
      <c r="P148" s="38">
        <f t="shared" si="76"/>
        <v>-5.1714166271141782E-3</v>
      </c>
      <c r="R148" s="37">
        <v>44050</v>
      </c>
      <c r="S148" s="3">
        <f t="shared" si="72"/>
        <v>56155.58</v>
      </c>
      <c r="T148" s="43">
        <f t="shared" si="77"/>
        <v>44050.74</v>
      </c>
      <c r="U148" s="3">
        <f t="shared" si="64"/>
        <v>12104.84</v>
      </c>
      <c r="V148" s="38">
        <f>S148/T148-1</f>
        <v>0.27479311357766067</v>
      </c>
      <c r="W148" s="3">
        <f>S148-S147</f>
        <v>-291.87999999999738</v>
      </c>
      <c r="X148" s="38">
        <f>(S148)/S147-1</f>
        <v>-5.170826109801907E-3</v>
      </c>
      <c r="Y148" s="76"/>
      <c r="Z148" s="76"/>
    </row>
    <row r="149" spans="1:26" x14ac:dyDescent="0.35">
      <c r="A149" s="37">
        <v>44053</v>
      </c>
      <c r="B149" s="3">
        <v>43191.17</v>
      </c>
      <c r="C149" s="3">
        <v>35025.15</v>
      </c>
      <c r="D149" s="3">
        <v>33850.74</v>
      </c>
      <c r="E149" s="3">
        <f t="shared" si="51"/>
        <v>9340.43</v>
      </c>
      <c r="F149" s="38">
        <f>B149/D149-1</f>
        <v>0.27592986150376619</v>
      </c>
      <c r="G149" s="41">
        <f>B149-B148</f>
        <v>-304.5</v>
      </c>
      <c r="H149" s="38">
        <f>(B149)/B148-1</f>
        <v>-7.0006968509739309E-3</v>
      </c>
      <c r="J149" s="37">
        <v>44053</v>
      </c>
      <c r="K149" s="3">
        <v>12571.29</v>
      </c>
      <c r="L149" s="58">
        <v>10200</v>
      </c>
      <c r="M149" s="43">
        <f t="shared" si="73"/>
        <v>2371.2900000000009</v>
      </c>
      <c r="N149" s="38">
        <f t="shared" si="74"/>
        <v>0.23247941176470599</v>
      </c>
      <c r="O149" s="43">
        <f t="shared" si="75"/>
        <v>-88.619999999998981</v>
      </c>
      <c r="P149" s="38">
        <f t="shared" si="76"/>
        <v>-7.0000497633868619E-3</v>
      </c>
      <c r="R149" s="37">
        <v>44053</v>
      </c>
      <c r="S149" s="3">
        <f t="shared" si="72"/>
        <v>55762.46</v>
      </c>
      <c r="T149" s="43">
        <f t="shared" si="77"/>
        <v>44050.74</v>
      </c>
      <c r="U149" s="3">
        <f t="shared" si="64"/>
        <v>11711.720000000001</v>
      </c>
      <c r="V149" s="38">
        <f>S149/T149-1</f>
        <v>0.26586885941076144</v>
      </c>
      <c r="W149" s="3">
        <f>S149-S148</f>
        <v>-393.12000000000262</v>
      </c>
      <c r="X149" s="38">
        <f>(S149)/S148-1</f>
        <v>-7.0005509692893098E-3</v>
      </c>
      <c r="Y149" s="76"/>
      <c r="Z149" s="76"/>
    </row>
    <row r="150" spans="1:26" x14ac:dyDescent="0.35">
      <c r="A150" s="37">
        <v>44054</v>
      </c>
      <c r="B150" s="3">
        <v>42249.11</v>
      </c>
      <c r="C150" s="3">
        <v>35025.15</v>
      </c>
      <c r="D150" s="3">
        <v>33850.74</v>
      </c>
      <c r="E150" s="3">
        <f t="shared" si="51"/>
        <v>8398.3700000000026</v>
      </c>
      <c r="F150" s="38">
        <f>B150/D150-1</f>
        <v>0.2481000415352812</v>
      </c>
      <c r="G150" s="41">
        <f>B150-B149</f>
        <v>-942.05999999999767</v>
      </c>
      <c r="H150" s="38">
        <f>(B150)/B149-1</f>
        <v>-2.1811402654755563E-2</v>
      </c>
      <c r="J150" s="37">
        <v>44054</v>
      </c>
      <c r="K150" s="3">
        <v>12297.09</v>
      </c>
      <c r="L150" s="58">
        <v>10200</v>
      </c>
      <c r="M150" s="43">
        <f t="shared" si="73"/>
        <v>2097.09</v>
      </c>
      <c r="N150" s="38">
        <f t="shared" si="74"/>
        <v>0.20559705882352941</v>
      </c>
      <c r="O150" s="43">
        <f t="shared" si="75"/>
        <v>-274.20000000000073</v>
      </c>
      <c r="P150" s="38">
        <f t="shared" si="76"/>
        <v>-2.1811604059726597E-2</v>
      </c>
      <c r="R150" s="37">
        <v>44054</v>
      </c>
      <c r="S150" s="3">
        <f t="shared" si="72"/>
        <v>54546.2</v>
      </c>
      <c r="T150" s="43">
        <f t="shared" si="77"/>
        <v>44050.74</v>
      </c>
      <c r="U150" s="3">
        <f t="shared" si="64"/>
        <v>10495.460000000003</v>
      </c>
      <c r="V150" s="38">
        <f>S150/T150-1</f>
        <v>0.2382584265326757</v>
      </c>
      <c r="W150" s="3">
        <f>S150-S149</f>
        <v>-1216.260000000002</v>
      </c>
      <c r="X150" s="38">
        <f>(S150)/S149-1</f>
        <v>-2.1811448060218286E-2</v>
      </c>
      <c r="Y150" s="76"/>
      <c r="Z150" s="76"/>
    </row>
    <row r="151" spans="1:26" x14ac:dyDescent="0.35">
      <c r="A151" s="37">
        <v>44055</v>
      </c>
      <c r="B151" s="3">
        <v>43362.6</v>
      </c>
      <c r="C151" s="47">
        <f>C150+200</f>
        <v>35225.15</v>
      </c>
      <c r="D151" s="47">
        <f>D150+200</f>
        <v>34050.74</v>
      </c>
      <c r="E151" s="47">
        <f t="shared" si="51"/>
        <v>9311.86</v>
      </c>
      <c r="F151" s="48">
        <f>(B151-200)/D151-1</f>
        <v>0.26759653387855886</v>
      </c>
      <c r="G151" s="49">
        <f>B151-B150-200</f>
        <v>913.48999999999796</v>
      </c>
      <c r="H151" s="48">
        <f>(B151-200)/B150-1</f>
        <v>2.1621520548006812E-2</v>
      </c>
      <c r="J151" s="37">
        <v>44055</v>
      </c>
      <c r="K151" s="3">
        <v>12562.97</v>
      </c>
      <c r="L151" s="58">
        <v>10200</v>
      </c>
      <c r="M151" s="43">
        <f t="shared" si="73"/>
        <v>2362.9699999999993</v>
      </c>
      <c r="N151" s="38">
        <f t="shared" si="74"/>
        <v>0.23166372549019609</v>
      </c>
      <c r="O151" s="43">
        <f t="shared" si="75"/>
        <v>265.8799999999992</v>
      </c>
      <c r="P151" s="38">
        <f t="shared" si="76"/>
        <v>2.1621375463625858E-2</v>
      </c>
      <c r="R151" s="37">
        <v>44055</v>
      </c>
      <c r="S151" s="3">
        <f t="shared" si="72"/>
        <v>55925.57</v>
      </c>
      <c r="T151" s="43">
        <f t="shared" si="77"/>
        <v>44250.74</v>
      </c>
      <c r="U151" s="3">
        <f t="shared" si="64"/>
        <v>11674.83</v>
      </c>
      <c r="V151" s="48">
        <f>(S151-200)/(T151-200)-1</f>
        <v>0.26503141604431613</v>
      </c>
      <c r="W151" s="47">
        <f>S151-S150-200</f>
        <v>1179.3700000000026</v>
      </c>
      <c r="X151" s="48">
        <f>(S151-200)/S150-1</f>
        <v>2.1621487839666331E-2</v>
      </c>
      <c r="Y151" s="76"/>
      <c r="Z151" s="76"/>
    </row>
    <row r="152" spans="1:26" x14ac:dyDescent="0.35">
      <c r="A152" s="37">
        <v>44056</v>
      </c>
      <c r="B152" s="3">
        <v>43320.04</v>
      </c>
      <c r="C152" s="3">
        <v>35225.15</v>
      </c>
      <c r="D152" s="3">
        <v>34050.74</v>
      </c>
      <c r="E152" s="3">
        <f t="shared" si="51"/>
        <v>9269.3000000000029</v>
      </c>
      <c r="F152" s="38">
        <f>B152/D152-1</f>
        <v>0.27222022193937656</v>
      </c>
      <c r="G152" s="41">
        <f>B152-B151</f>
        <v>-42.559999999997672</v>
      </c>
      <c r="H152" s="38">
        <f>(B152)/B151-1</f>
        <v>-9.8149096225774723E-4</v>
      </c>
      <c r="J152" s="37">
        <v>44056</v>
      </c>
      <c r="K152" s="3">
        <v>12550.64</v>
      </c>
      <c r="L152" s="58">
        <v>10200</v>
      </c>
      <c r="M152" s="43">
        <f t="shared" si="73"/>
        <v>2350.6399999999994</v>
      </c>
      <c r="N152" s="38">
        <f t="shared" si="74"/>
        <v>0.23045490196078422</v>
      </c>
      <c r="O152" s="43">
        <f t="shared" si="75"/>
        <v>-12.329999999999927</v>
      </c>
      <c r="P152" s="38">
        <f t="shared" si="76"/>
        <v>-9.8145581817032923E-4</v>
      </c>
      <c r="R152" s="37">
        <v>44056</v>
      </c>
      <c r="S152" s="3">
        <f t="shared" si="72"/>
        <v>55870.68</v>
      </c>
      <c r="T152" s="43">
        <f t="shared" si="77"/>
        <v>44250.74</v>
      </c>
      <c r="U152" s="3">
        <f t="shared" si="64"/>
        <v>11619.940000000002</v>
      </c>
      <c r="V152" s="38">
        <f>S152/T152-1</f>
        <v>0.26259312273647861</v>
      </c>
      <c r="W152" s="3">
        <f>S152-S151</f>
        <v>-54.889999999999418</v>
      </c>
      <c r="X152" s="38">
        <f>(S152)/S151-1</f>
        <v>-9.8148306758427672E-4</v>
      </c>
      <c r="Y152" s="76"/>
      <c r="Z152" s="76"/>
    </row>
    <row r="153" spans="1:26" x14ac:dyDescent="0.35">
      <c r="A153" s="37">
        <v>44057</v>
      </c>
      <c r="B153" s="3">
        <v>43394.21</v>
      </c>
      <c r="C153" s="3">
        <v>35225.15</v>
      </c>
      <c r="D153" s="3">
        <v>34050.74</v>
      </c>
      <c r="E153" s="3">
        <f t="shared" si="51"/>
        <v>9343.4700000000012</v>
      </c>
      <c r="F153" s="38">
        <f>B153/D153-1</f>
        <v>0.27439844185471451</v>
      </c>
      <c r="G153" s="41">
        <f>B153-B152</f>
        <v>74.169999999998254</v>
      </c>
      <c r="H153" s="38">
        <f>(B153)/B152-1</f>
        <v>1.7121406166753506E-3</v>
      </c>
      <c r="J153" s="37">
        <v>44057</v>
      </c>
      <c r="K153" s="3">
        <v>12572.13</v>
      </c>
      <c r="L153" s="58">
        <v>10200</v>
      </c>
      <c r="M153" s="43">
        <f t="shared" si="73"/>
        <v>2372.1299999999992</v>
      </c>
      <c r="N153" s="38">
        <f t="shared" si="74"/>
        <v>0.23256176470588219</v>
      </c>
      <c r="O153" s="43">
        <f t="shared" si="75"/>
        <v>21.489999999999782</v>
      </c>
      <c r="P153" s="38">
        <f t="shared" si="76"/>
        <v>1.7122632790040893E-3</v>
      </c>
      <c r="R153" s="37">
        <v>44057</v>
      </c>
      <c r="S153" s="3">
        <f t="shared" si="72"/>
        <v>55966.34</v>
      </c>
      <c r="T153" s="43">
        <f t="shared" si="77"/>
        <v>44250.74</v>
      </c>
      <c r="U153" s="3">
        <f t="shared" si="77"/>
        <v>11715.6</v>
      </c>
      <c r="V153" s="38">
        <f>S153/T153-1</f>
        <v>0.2647548944944198</v>
      </c>
      <c r="W153" s="3">
        <f>S153-S152</f>
        <v>95.659999999996217</v>
      </c>
      <c r="X153" s="38">
        <f>(S153)/S152-1</f>
        <v>1.712168171212447E-3</v>
      </c>
      <c r="Y153" s="76"/>
      <c r="Z153" s="76"/>
    </row>
    <row r="154" spans="1:26" x14ac:dyDescent="0.35">
      <c r="A154" s="37">
        <v>44060</v>
      </c>
      <c r="B154" s="3">
        <v>43661.15</v>
      </c>
      <c r="C154" s="3">
        <v>35225.15</v>
      </c>
      <c r="D154" s="3">
        <v>34050.74</v>
      </c>
      <c r="E154" s="3">
        <f t="shared" si="51"/>
        <v>9610.4100000000035</v>
      </c>
      <c r="F154" s="38">
        <f>B154/D154-1</f>
        <v>0.28223791905844053</v>
      </c>
      <c r="G154" s="41">
        <f>B154-B153</f>
        <v>266.94000000000233</v>
      </c>
      <c r="H154" s="38">
        <f>(B154)/B153-1</f>
        <v>6.151511918295105E-3</v>
      </c>
      <c r="J154" s="37">
        <v>44060</v>
      </c>
      <c r="K154" s="3">
        <v>13049.47</v>
      </c>
      <c r="L154" s="57">
        <f>L153+400</f>
        <v>10600</v>
      </c>
      <c r="M154" s="43">
        <f t="shared" si="73"/>
        <v>2449.4699999999993</v>
      </c>
      <c r="N154" s="38">
        <f>(K154-400)/L154-1</f>
        <v>0.19334622641509425</v>
      </c>
      <c r="O154" s="50">
        <f>K154-K153-400</f>
        <v>77.340000000000146</v>
      </c>
      <c r="P154" s="51">
        <f>(K154-400)/K153-1</f>
        <v>6.1517022175239244E-3</v>
      </c>
      <c r="R154" s="37">
        <v>44060</v>
      </c>
      <c r="S154" s="3">
        <f t="shared" si="72"/>
        <v>56710.62</v>
      </c>
      <c r="T154" s="50">
        <f>T153+400</f>
        <v>44650.74</v>
      </c>
      <c r="U154" s="3">
        <f t="shared" si="77"/>
        <v>12059.880000000003</v>
      </c>
      <c r="V154" s="51">
        <f>(S154-400-200)/(T154-400-200)-1</f>
        <v>0.27377247238071378</v>
      </c>
      <c r="W154" s="50">
        <f>S154-S153-400</f>
        <v>344.28000000000611</v>
      </c>
      <c r="X154" s="51">
        <f>(S154-400)/S153-1</f>
        <v>6.1515546666086607E-3</v>
      </c>
      <c r="Y154" s="76"/>
      <c r="Z154" s="76"/>
    </row>
    <row r="155" spans="1:26" x14ac:dyDescent="0.35">
      <c r="A155" s="37">
        <v>44061</v>
      </c>
      <c r="B155" s="3">
        <v>44007.56</v>
      </c>
      <c r="C155" s="3">
        <v>35225.15</v>
      </c>
      <c r="D155" s="3">
        <v>34050.74</v>
      </c>
      <c r="E155" s="3">
        <f t="shared" si="51"/>
        <v>9956.82</v>
      </c>
      <c r="F155" s="38">
        <f>B155/D155-1</f>
        <v>0.29241126624560887</v>
      </c>
      <c r="G155" s="41">
        <f>B155-B154</f>
        <v>346.40999999999622</v>
      </c>
      <c r="H155" s="38">
        <f>(B155)/B154-1</f>
        <v>7.9340557910176912E-3</v>
      </c>
      <c r="J155" s="37">
        <v>44061</v>
      </c>
      <c r="K155" s="3">
        <v>13153</v>
      </c>
      <c r="L155" s="58">
        <v>10600</v>
      </c>
      <c r="M155" s="43">
        <f t="shared" si="73"/>
        <v>2553</v>
      </c>
      <c r="N155" s="38">
        <f t="shared" ref="N155:N173" si="78">K155/L155-1</f>
        <v>0.24084905660377354</v>
      </c>
      <c r="O155" s="43">
        <f t="shared" ref="O155:O173" si="79">K155-K154</f>
        <v>103.53000000000065</v>
      </c>
      <c r="P155" s="38">
        <f t="shared" ref="P155:P173" si="80">K155/K154-1</f>
        <v>7.9336555430986611E-3</v>
      </c>
      <c r="R155" s="37">
        <v>44061</v>
      </c>
      <c r="S155" s="3">
        <f t="shared" si="72"/>
        <v>57160.56</v>
      </c>
      <c r="T155" s="43">
        <f t="shared" ref="T155:U173" si="81">D155+L155</f>
        <v>44650.74</v>
      </c>
      <c r="U155" s="3">
        <f t="shared" si="77"/>
        <v>12509.82</v>
      </c>
      <c r="V155" s="38">
        <f>S155/T155-1</f>
        <v>0.28017049661438986</v>
      </c>
      <c r="W155" s="3">
        <f>S155-S154</f>
        <v>449.93999999999505</v>
      </c>
      <c r="X155" s="38">
        <f>(S155)/S154-1</f>
        <v>7.9339636914566025E-3</v>
      </c>
      <c r="Y155" s="76"/>
      <c r="Z155" s="76"/>
    </row>
    <row r="156" spans="1:26" x14ac:dyDescent="0.35">
      <c r="A156" s="37">
        <v>44062</v>
      </c>
      <c r="B156" s="3">
        <v>44051.360000000001</v>
      </c>
      <c r="C156" s="47">
        <f>C155+200</f>
        <v>35425.15</v>
      </c>
      <c r="D156" s="47">
        <f>D155+200</f>
        <v>34250.74</v>
      </c>
      <c r="E156" s="47">
        <f t="shared" ref="E156:E177" si="82">B156-D156</f>
        <v>9800.6200000000026</v>
      </c>
      <c r="F156" s="48">
        <f>(B156-200)/D156-1</f>
        <v>0.28030401678912642</v>
      </c>
      <c r="G156" s="49">
        <f>B156-B155-200</f>
        <v>-156.19999999999709</v>
      </c>
      <c r="H156" s="48">
        <f>(B156-200)/B155-1</f>
        <v>-3.5493901502378078E-3</v>
      </c>
      <c r="J156" s="37">
        <v>44062</v>
      </c>
      <c r="K156" s="3">
        <v>13106.32</v>
      </c>
      <c r="L156" s="58">
        <v>10600</v>
      </c>
      <c r="M156" s="43">
        <f t="shared" si="73"/>
        <v>2506.3199999999997</v>
      </c>
      <c r="N156" s="38">
        <f t="shared" si="78"/>
        <v>0.23644528301886791</v>
      </c>
      <c r="O156" s="43">
        <f t="shared" si="79"/>
        <v>-46.680000000000291</v>
      </c>
      <c r="P156" s="38">
        <f t="shared" si="80"/>
        <v>-3.5490002280849087E-3</v>
      </c>
      <c r="R156" s="37">
        <v>44062</v>
      </c>
      <c r="S156" s="3">
        <f t="shared" si="72"/>
        <v>57157.68</v>
      </c>
      <c r="T156" s="43">
        <f t="shared" si="81"/>
        <v>44850.74</v>
      </c>
      <c r="U156" s="3">
        <f t="shared" si="77"/>
        <v>12306.940000000002</v>
      </c>
      <c r="V156" s="48">
        <f>(S156-200)/(T156-200)-1</f>
        <v>0.27562678692447218</v>
      </c>
      <c r="W156" s="47">
        <f>S156-S155-200</f>
        <v>-202.87999999999738</v>
      </c>
      <c r="X156" s="48">
        <f>(S156-200)/S155-1</f>
        <v>-3.5493004267277417E-3</v>
      </c>
      <c r="Y156" s="76"/>
      <c r="Z156" s="76"/>
    </row>
    <row r="157" spans="1:26" x14ac:dyDescent="0.35">
      <c r="A157" s="37">
        <v>44063</v>
      </c>
      <c r="B157" s="3">
        <v>44530.17</v>
      </c>
      <c r="C157" s="3">
        <v>35425.15</v>
      </c>
      <c r="D157" s="3">
        <v>34250.74</v>
      </c>
      <c r="E157" s="3">
        <f t="shared" si="82"/>
        <v>10279.43</v>
      </c>
      <c r="F157" s="38">
        <f>B157/D157-1</f>
        <v>0.30012285865940425</v>
      </c>
      <c r="G157" s="41">
        <f>B157-B156</f>
        <v>478.80999999999767</v>
      </c>
      <c r="H157" s="38">
        <f>(B157)/B156-1</f>
        <v>1.08693579494481E-2</v>
      </c>
      <c r="J157" s="37">
        <v>44063</v>
      </c>
      <c r="K157" s="3">
        <v>13248.77</v>
      </c>
      <c r="L157" s="58">
        <v>10600</v>
      </c>
      <c r="M157" s="43">
        <f t="shared" si="73"/>
        <v>2648.7700000000004</v>
      </c>
      <c r="N157" s="38">
        <f t="shared" si="78"/>
        <v>0.24988396226415088</v>
      </c>
      <c r="O157" s="43">
        <f t="shared" si="79"/>
        <v>142.45000000000073</v>
      </c>
      <c r="P157" s="38">
        <f t="shared" si="80"/>
        <v>1.0868802226712049E-2</v>
      </c>
      <c r="R157" s="37">
        <v>44063</v>
      </c>
      <c r="S157" s="3">
        <f t="shared" si="72"/>
        <v>57778.94</v>
      </c>
      <c r="T157" s="43">
        <f t="shared" si="81"/>
        <v>44850.74</v>
      </c>
      <c r="U157" s="3">
        <f t="shared" si="77"/>
        <v>12928.2</v>
      </c>
      <c r="V157" s="38">
        <f>S157/T157-1</f>
        <v>0.28824942464717429</v>
      </c>
      <c r="W157" s="3">
        <f>S157-S156</f>
        <v>621.26000000000204</v>
      </c>
      <c r="X157" s="38">
        <f>(S157)/S156-1</f>
        <v>1.0869230521602713E-2</v>
      </c>
      <c r="Y157" s="76"/>
      <c r="Z157" s="76"/>
    </row>
    <row r="158" spans="1:26" x14ac:dyDescent="0.35">
      <c r="A158" s="37">
        <v>44064</v>
      </c>
      <c r="B158" s="3">
        <v>44864.94</v>
      </c>
      <c r="C158" s="3">
        <v>35425.15</v>
      </c>
      <c r="D158" s="3">
        <v>34250.74</v>
      </c>
      <c r="E158" s="3">
        <f t="shared" si="82"/>
        <v>10614.200000000004</v>
      </c>
      <c r="F158" s="38">
        <f>B158/D158-1</f>
        <v>0.30989695405121198</v>
      </c>
      <c r="G158" s="41">
        <f>B158-B157</f>
        <v>334.77000000000407</v>
      </c>
      <c r="H158" s="38">
        <f>(B158)/B157-1</f>
        <v>7.5178244322895438E-3</v>
      </c>
      <c r="J158" s="37">
        <v>44064</v>
      </c>
      <c r="K158" s="3">
        <v>13348.37</v>
      </c>
      <c r="L158" s="58">
        <v>10600</v>
      </c>
      <c r="M158" s="43">
        <f t="shared" si="73"/>
        <v>2748.3700000000008</v>
      </c>
      <c r="N158" s="38">
        <f t="shared" si="78"/>
        <v>0.25928018867924529</v>
      </c>
      <c r="O158" s="43">
        <f t="shared" si="79"/>
        <v>99.600000000000364</v>
      </c>
      <c r="P158" s="38">
        <f t="shared" si="80"/>
        <v>7.5176789996354021E-3</v>
      </c>
      <c r="R158" s="37">
        <v>44064</v>
      </c>
      <c r="S158" s="3">
        <f t="shared" si="72"/>
        <v>58213.310000000005</v>
      </c>
      <c r="T158" s="43">
        <f t="shared" si="81"/>
        <v>44850.74</v>
      </c>
      <c r="U158" s="3">
        <f t="shared" si="77"/>
        <v>13362.570000000005</v>
      </c>
      <c r="V158" s="38">
        <f>S158/T158-1</f>
        <v>0.29793421468631309</v>
      </c>
      <c r="W158" s="3">
        <f>S158-S157</f>
        <v>434.37000000000262</v>
      </c>
      <c r="X158" s="38">
        <f>(S158)/S157-1</f>
        <v>7.5177910844332896E-3</v>
      </c>
      <c r="Y158" s="76"/>
      <c r="Z158" s="76"/>
    </row>
    <row r="159" spans="1:26" x14ac:dyDescent="0.35">
      <c r="A159" s="37">
        <v>44067</v>
      </c>
      <c r="B159" s="3">
        <v>45274.39</v>
      </c>
      <c r="C159" s="3">
        <v>35425.15</v>
      </c>
      <c r="D159" s="3">
        <v>34250.74</v>
      </c>
      <c r="E159" s="3">
        <f t="shared" si="82"/>
        <v>11023.650000000001</v>
      </c>
      <c r="F159" s="38">
        <f>B159/D159-1</f>
        <v>0.3218514402900492</v>
      </c>
      <c r="G159" s="41">
        <f>B159-B158</f>
        <v>409.44999999999709</v>
      </c>
      <c r="H159" s="38">
        <f>(B159)/B158-1</f>
        <v>9.1262798969529157E-3</v>
      </c>
      <c r="J159" s="37">
        <v>44067</v>
      </c>
      <c r="K159" s="3">
        <v>13470.2</v>
      </c>
      <c r="L159" s="58">
        <v>10600</v>
      </c>
      <c r="M159" s="43">
        <f t="shared" si="73"/>
        <v>2870.2000000000007</v>
      </c>
      <c r="N159" s="38">
        <f t="shared" si="78"/>
        <v>0.2707735849056605</v>
      </c>
      <c r="O159" s="43">
        <f t="shared" si="79"/>
        <v>121.82999999999993</v>
      </c>
      <c r="P159" s="38">
        <f t="shared" si="80"/>
        <v>9.1269570741596695E-3</v>
      </c>
      <c r="R159" s="37">
        <v>44067</v>
      </c>
      <c r="S159" s="3">
        <f t="shared" si="72"/>
        <v>58744.59</v>
      </c>
      <c r="T159" s="43">
        <f t="shared" si="81"/>
        <v>44850.74</v>
      </c>
      <c r="U159" s="3">
        <f t="shared" si="77"/>
        <v>13893.850000000002</v>
      </c>
      <c r="V159" s="38">
        <f>S159/T159-1</f>
        <v>0.30977972715723312</v>
      </c>
      <c r="W159" s="3">
        <f>S159-S158</f>
        <v>531.27999999999156</v>
      </c>
      <c r="X159" s="38">
        <f>(S159)/S158-1</f>
        <v>9.1264351743611805E-3</v>
      </c>
      <c r="Y159" s="76"/>
      <c r="Z159" s="76"/>
    </row>
    <row r="160" spans="1:26" x14ac:dyDescent="0.35">
      <c r="A160" s="37">
        <v>44068</v>
      </c>
      <c r="B160" s="3">
        <v>45493.45</v>
      </c>
      <c r="C160" s="3">
        <v>35425.15</v>
      </c>
      <c r="D160" s="3">
        <v>34250.74</v>
      </c>
      <c r="E160" s="3">
        <f t="shared" si="82"/>
        <v>11242.71</v>
      </c>
      <c r="F160" s="38">
        <f>B160/D160-1</f>
        <v>0.32824721451273753</v>
      </c>
      <c r="G160" s="41">
        <f>B160-B159</f>
        <v>219.05999999999767</v>
      </c>
      <c r="H160" s="38">
        <f>(B160)/B159-1</f>
        <v>4.8384969957628865E-3</v>
      </c>
      <c r="J160" s="37">
        <v>44068</v>
      </c>
      <c r="K160" s="3">
        <v>13535.37</v>
      </c>
      <c r="L160" s="58">
        <v>10600</v>
      </c>
      <c r="M160" s="43">
        <f t="shared" si="73"/>
        <v>2935.3700000000008</v>
      </c>
      <c r="N160" s="38">
        <f t="shared" si="78"/>
        <v>0.27692169811320766</v>
      </c>
      <c r="O160" s="43">
        <f t="shared" si="79"/>
        <v>65.170000000000073</v>
      </c>
      <c r="P160" s="38">
        <f t="shared" si="80"/>
        <v>4.8380870365696271E-3</v>
      </c>
      <c r="R160" s="37">
        <v>44068</v>
      </c>
      <c r="S160" s="3">
        <f t="shared" si="72"/>
        <v>59028.82</v>
      </c>
      <c r="T160" s="43">
        <f t="shared" si="81"/>
        <v>44850.74</v>
      </c>
      <c r="U160" s="3">
        <f t="shared" si="77"/>
        <v>14178.08</v>
      </c>
      <c r="V160" s="38">
        <f>S160/T160-1</f>
        <v>0.31611696930752986</v>
      </c>
      <c r="W160" s="3">
        <f>S160-S159</f>
        <v>284.2300000000032</v>
      </c>
      <c r="X160" s="38">
        <f>(S160)/S159-1</f>
        <v>4.8384029916628268E-3</v>
      </c>
      <c r="Y160" s="76"/>
      <c r="Z160" s="76"/>
    </row>
    <row r="161" spans="1:26" x14ac:dyDescent="0.35">
      <c r="A161" s="37">
        <v>44069</v>
      </c>
      <c r="B161" s="3">
        <v>46547.38</v>
      </c>
      <c r="C161" s="47">
        <f>C160+200</f>
        <v>35625.15</v>
      </c>
      <c r="D161" s="47">
        <f>D160+200</f>
        <v>34450.74</v>
      </c>
      <c r="E161" s="47">
        <f t="shared" si="82"/>
        <v>12096.64</v>
      </c>
      <c r="F161" s="48">
        <f>(B161-200)/D161-1</f>
        <v>0.34532320641007996</v>
      </c>
      <c r="G161" s="49">
        <f>B161-B160-200</f>
        <v>853.93000000000029</v>
      </c>
      <c r="H161" s="48">
        <f>(B161-200)/B160-1</f>
        <v>1.8770394419416414E-2</v>
      </c>
      <c r="J161" s="37">
        <v>44069</v>
      </c>
      <c r="K161" s="3">
        <v>13789.43</v>
      </c>
      <c r="L161" s="58">
        <v>10600</v>
      </c>
      <c r="M161" s="43">
        <f t="shared" si="73"/>
        <v>3189.4300000000003</v>
      </c>
      <c r="N161" s="38">
        <f t="shared" si="78"/>
        <v>0.30088962264150942</v>
      </c>
      <c r="O161" s="43">
        <f t="shared" si="79"/>
        <v>254.05999999999949</v>
      </c>
      <c r="P161" s="38">
        <f t="shared" si="80"/>
        <v>1.8770081645348435E-2</v>
      </c>
      <c r="R161" s="37">
        <v>44069</v>
      </c>
      <c r="S161" s="3">
        <f t="shared" si="72"/>
        <v>60336.81</v>
      </c>
      <c r="T161" s="43">
        <f t="shared" si="81"/>
        <v>45050.74</v>
      </c>
      <c r="U161" s="3">
        <f t="shared" si="77"/>
        <v>15286.07</v>
      </c>
      <c r="V161" s="48">
        <f>(S161-200)/(T161-200)-1</f>
        <v>0.34082090953237332</v>
      </c>
      <c r="W161" s="47">
        <f>S161-S160-200</f>
        <v>1107.989999999998</v>
      </c>
      <c r="X161" s="48">
        <f>(S161-200)/S160-1</f>
        <v>1.8770322699996234E-2</v>
      </c>
      <c r="Y161" s="76"/>
      <c r="Z161" s="76"/>
    </row>
    <row r="162" spans="1:26" x14ac:dyDescent="0.35">
      <c r="A162" s="37">
        <v>44070</v>
      </c>
      <c r="B162" s="3">
        <v>46290.82</v>
      </c>
      <c r="C162" s="3">
        <v>35625.15</v>
      </c>
      <c r="D162" s="3">
        <v>34450.74</v>
      </c>
      <c r="E162" s="3">
        <f t="shared" si="82"/>
        <v>11840.080000000002</v>
      </c>
      <c r="F162" s="38">
        <f>B162/D162-1</f>
        <v>0.34368144196612338</v>
      </c>
      <c r="G162" s="41">
        <f>B162-B161</f>
        <v>-256.55999999999767</v>
      </c>
      <c r="H162" s="38">
        <f>(B162)/B161-1</f>
        <v>-5.511803242201796E-3</v>
      </c>
      <c r="J162" s="37">
        <v>44070</v>
      </c>
      <c r="K162" s="3">
        <v>13713.43</v>
      </c>
      <c r="L162" s="58">
        <v>10600</v>
      </c>
      <c r="M162" s="43">
        <f t="shared" si="73"/>
        <v>3113.4300000000003</v>
      </c>
      <c r="N162" s="38">
        <f t="shared" si="78"/>
        <v>0.29371981132075464</v>
      </c>
      <c r="O162" s="43">
        <f t="shared" si="79"/>
        <v>-76</v>
      </c>
      <c r="P162" s="38">
        <f t="shared" si="80"/>
        <v>-5.5114678416728902E-3</v>
      </c>
      <c r="R162" s="37">
        <v>44070</v>
      </c>
      <c r="S162" s="3">
        <f t="shared" si="72"/>
        <v>60004.25</v>
      </c>
      <c r="T162" s="43">
        <f t="shared" si="81"/>
        <v>45050.74</v>
      </c>
      <c r="U162" s="3">
        <f t="shared" si="81"/>
        <v>14953.510000000002</v>
      </c>
      <c r="V162" s="38">
        <f>S162/T162-1</f>
        <v>0.33192595726507501</v>
      </c>
      <c r="W162" s="3">
        <f>S162-S161</f>
        <v>-332.55999999999767</v>
      </c>
      <c r="X162" s="38">
        <f>(S162)/S161-1</f>
        <v>-5.5117265894567558E-3</v>
      </c>
      <c r="Y162" s="76"/>
      <c r="Z162" s="76"/>
    </row>
    <row r="163" spans="1:26" x14ac:dyDescent="0.35">
      <c r="A163" s="37">
        <v>44071</v>
      </c>
      <c r="B163" s="3">
        <v>46467.55</v>
      </c>
      <c r="C163" s="3">
        <v>35625.15</v>
      </c>
      <c r="D163" s="3">
        <v>34450.74</v>
      </c>
      <c r="E163" s="3">
        <f t="shared" si="82"/>
        <v>12016.810000000005</v>
      </c>
      <c r="F163" s="38">
        <f>B163/D163-1</f>
        <v>0.34881137531443462</v>
      </c>
      <c r="G163" s="41">
        <f>B163-B162</f>
        <v>176.7300000000032</v>
      </c>
      <c r="H163" s="38">
        <f>(B163)/B162-1</f>
        <v>3.8178196022451427E-3</v>
      </c>
      <c r="J163" s="37">
        <v>44071</v>
      </c>
      <c r="K163" s="3">
        <v>13765.78</v>
      </c>
      <c r="L163" s="58">
        <v>10600</v>
      </c>
      <c r="M163" s="43">
        <f t="shared" si="73"/>
        <v>3165.7800000000007</v>
      </c>
      <c r="N163" s="38">
        <f t="shared" si="78"/>
        <v>0.29865849056603788</v>
      </c>
      <c r="O163" s="43">
        <f t="shared" si="79"/>
        <v>52.350000000000364</v>
      </c>
      <c r="P163" s="38">
        <f t="shared" si="80"/>
        <v>3.8174256914571547E-3</v>
      </c>
      <c r="R163" s="37">
        <v>44071</v>
      </c>
      <c r="S163" s="3">
        <f t="shared" si="72"/>
        <v>60233.33</v>
      </c>
      <c r="T163" s="43">
        <f t="shared" si="81"/>
        <v>45050.74</v>
      </c>
      <c r="U163" s="3">
        <f t="shared" si="81"/>
        <v>15182.590000000006</v>
      </c>
      <c r="V163" s="38">
        <f>S163/T163-1</f>
        <v>0.33701089038715026</v>
      </c>
      <c r="W163" s="3">
        <f>S163-S162</f>
        <v>229.08000000000175</v>
      </c>
      <c r="X163" s="38">
        <f>(S163)/S162-1</f>
        <v>3.8177295774883824E-3</v>
      </c>
      <c r="Y163" s="76"/>
      <c r="Z163" s="76"/>
    </row>
    <row r="164" spans="1:26" x14ac:dyDescent="0.35">
      <c r="A164" s="37">
        <v>44074</v>
      </c>
      <c r="B164" s="3">
        <v>46698.41</v>
      </c>
      <c r="C164" s="3">
        <v>35625.15</v>
      </c>
      <c r="D164" s="3">
        <v>34450.74</v>
      </c>
      <c r="E164" s="3">
        <f t="shared" si="82"/>
        <v>12247.670000000006</v>
      </c>
      <c r="F164" s="38">
        <f>B164/D164-1</f>
        <v>0.35551253761167412</v>
      </c>
      <c r="G164" s="41">
        <f>B164-B163</f>
        <v>230.86000000000058</v>
      </c>
      <c r="H164" s="38">
        <f>(B164)/B163-1</f>
        <v>4.9681982372644651E-3</v>
      </c>
      <c r="J164" s="37">
        <v>44074</v>
      </c>
      <c r="K164" s="3">
        <v>13834.18</v>
      </c>
      <c r="L164" s="58">
        <v>10600</v>
      </c>
      <c r="M164" s="43">
        <f t="shared" si="73"/>
        <v>3234.1800000000003</v>
      </c>
      <c r="N164" s="38">
        <f t="shared" si="78"/>
        <v>0.30511132075471692</v>
      </c>
      <c r="O164" s="43">
        <f t="shared" si="79"/>
        <v>68.399999999999636</v>
      </c>
      <c r="P164" s="38">
        <f t="shared" si="80"/>
        <v>4.9688430295995456E-3</v>
      </c>
      <c r="R164" s="37">
        <v>44074</v>
      </c>
      <c r="S164" s="3">
        <f t="shared" si="72"/>
        <v>60532.590000000004</v>
      </c>
      <c r="T164" s="43">
        <f t="shared" si="81"/>
        <v>45050.74</v>
      </c>
      <c r="U164" s="3">
        <f t="shared" si="81"/>
        <v>15481.850000000006</v>
      </c>
      <c r="V164" s="38">
        <f>S164/T164-1</f>
        <v>0.34365362255980725</v>
      </c>
      <c r="W164" s="3">
        <f>S164-S163</f>
        <v>299.26000000000204</v>
      </c>
      <c r="X164" s="38">
        <f>(S164)/S163-1</f>
        <v>4.9683455986910818E-3</v>
      </c>
      <c r="Y164" s="76"/>
      <c r="Z164" s="76"/>
    </row>
    <row r="165" spans="1:26" x14ac:dyDescent="0.35">
      <c r="A165" s="37">
        <v>44075</v>
      </c>
      <c r="B165" s="3">
        <v>47526.54</v>
      </c>
      <c r="C165" s="3">
        <v>35625.15</v>
      </c>
      <c r="D165" s="3">
        <v>34450.74</v>
      </c>
      <c r="E165" s="3">
        <f t="shared" si="82"/>
        <v>13075.800000000003</v>
      </c>
      <c r="F165" s="38">
        <f>B165/D165-1</f>
        <v>0.37955062794006755</v>
      </c>
      <c r="G165" s="41">
        <f>B165-B164</f>
        <v>828.12999999999738</v>
      </c>
      <c r="H165" s="38">
        <f>(B165)/B164-1</f>
        <v>1.7733580222538459E-2</v>
      </c>
      <c r="J165" s="37">
        <v>44075</v>
      </c>
      <c r="K165" s="3">
        <v>14079.51</v>
      </c>
      <c r="L165" s="58">
        <v>10600</v>
      </c>
      <c r="M165" s="43">
        <f t="shared" si="73"/>
        <v>3479.51</v>
      </c>
      <c r="N165" s="38">
        <f t="shared" si="78"/>
        <v>0.32825566037735854</v>
      </c>
      <c r="O165" s="43">
        <f t="shared" si="79"/>
        <v>245.32999999999993</v>
      </c>
      <c r="P165" s="38">
        <f t="shared" si="80"/>
        <v>1.7733613412576732E-2</v>
      </c>
      <c r="R165" s="37">
        <v>44075</v>
      </c>
      <c r="S165" s="3">
        <f t="shared" si="72"/>
        <v>61606.05</v>
      </c>
      <c r="T165" s="43">
        <f t="shared" si="81"/>
        <v>45050.74</v>
      </c>
      <c r="U165" s="3">
        <f t="shared" si="81"/>
        <v>16555.310000000005</v>
      </c>
      <c r="V165" s="38">
        <f>S165/T165-1</f>
        <v>0.3674814220587721</v>
      </c>
      <c r="W165" s="3">
        <f>S165-S164</f>
        <v>1073.4599999999991</v>
      </c>
      <c r="X165" s="38">
        <f>(S165)/S164-1</f>
        <v>1.7733587807823747E-2</v>
      </c>
      <c r="Y165" s="76"/>
      <c r="Z165" s="76"/>
    </row>
    <row r="166" spans="1:26" x14ac:dyDescent="0.35">
      <c r="A166" s="37">
        <v>44076</v>
      </c>
      <c r="B166" s="3">
        <v>48113.1</v>
      </c>
      <c r="C166" s="47">
        <f>C165+200</f>
        <v>35825.15</v>
      </c>
      <c r="D166" s="47">
        <f>D165+200</f>
        <v>34650.74</v>
      </c>
      <c r="E166" s="47">
        <f t="shared" si="82"/>
        <v>13462.36</v>
      </c>
      <c r="F166" s="48">
        <f>(B166-200)/D166-1</f>
        <v>0.3827439183117014</v>
      </c>
      <c r="G166" s="49">
        <f>B166-B165-200</f>
        <v>386.55999999999767</v>
      </c>
      <c r="H166" s="48">
        <f>(B166-200)/B165-1</f>
        <v>8.1335607431132217E-3</v>
      </c>
      <c r="J166" s="37">
        <v>44076</v>
      </c>
      <c r="K166" s="3">
        <v>14194.02</v>
      </c>
      <c r="L166" s="58">
        <v>10600</v>
      </c>
      <c r="M166" s="43">
        <f t="shared" si="73"/>
        <v>3594.0200000000004</v>
      </c>
      <c r="N166" s="38">
        <f t="shared" si="78"/>
        <v>0.33905849056603787</v>
      </c>
      <c r="O166" s="43">
        <f t="shared" si="79"/>
        <v>114.51000000000022</v>
      </c>
      <c r="P166" s="38">
        <f t="shared" si="80"/>
        <v>8.1330955409670835E-3</v>
      </c>
      <c r="R166" s="37">
        <v>44076</v>
      </c>
      <c r="S166" s="3">
        <f t="shared" si="72"/>
        <v>62307.119999999995</v>
      </c>
      <c r="T166" s="43">
        <f t="shared" si="81"/>
        <v>45250.74</v>
      </c>
      <c r="U166" s="3">
        <f t="shared" si="81"/>
        <v>17056.38</v>
      </c>
      <c r="V166" s="48">
        <f>(S166-200)/(T166-200)-1</f>
        <v>0.37860376988258126</v>
      </c>
      <c r="W166" s="47">
        <f>S166-S165-200</f>
        <v>501.06999999999243</v>
      </c>
      <c r="X166" s="48">
        <f>(S166-200)/S165-1</f>
        <v>8.1334544253364172E-3</v>
      </c>
      <c r="Y166" s="76"/>
      <c r="Z166" s="76"/>
    </row>
    <row r="167" spans="1:26" x14ac:dyDescent="0.35">
      <c r="A167" s="37">
        <v>44077</v>
      </c>
      <c r="B167" s="3">
        <v>45883.95</v>
      </c>
      <c r="C167" s="3">
        <v>35825.15</v>
      </c>
      <c r="D167" s="3">
        <v>34650.74</v>
      </c>
      <c r="E167" s="3">
        <f t="shared" si="82"/>
        <v>11233.21</v>
      </c>
      <c r="F167" s="38">
        <f>B167/D167-1</f>
        <v>0.32418384138405121</v>
      </c>
      <c r="G167" s="41">
        <f>B167-B166</f>
        <v>-2229.1500000000015</v>
      </c>
      <c r="H167" s="38">
        <f>(B167)/B166-1</f>
        <v>-4.6331456505608659E-2</v>
      </c>
      <c r="J167" s="37">
        <v>44077</v>
      </c>
      <c r="K167" s="3">
        <v>13536.39</v>
      </c>
      <c r="L167" s="58">
        <v>10600</v>
      </c>
      <c r="M167" s="43">
        <f t="shared" si="73"/>
        <v>2936.3899999999994</v>
      </c>
      <c r="N167" s="38">
        <f t="shared" si="78"/>
        <v>0.27701792452830176</v>
      </c>
      <c r="O167" s="43">
        <f t="shared" si="79"/>
        <v>-657.63000000000102</v>
      </c>
      <c r="P167" s="38">
        <f t="shared" si="80"/>
        <v>-4.6331483258442718E-2</v>
      </c>
      <c r="R167" s="37">
        <v>44077</v>
      </c>
      <c r="S167" s="3">
        <f t="shared" si="72"/>
        <v>59420.34</v>
      </c>
      <c r="T167" s="43">
        <f t="shared" si="81"/>
        <v>45250.74</v>
      </c>
      <c r="U167" s="3">
        <f t="shared" si="81"/>
        <v>14169.599999999999</v>
      </c>
      <c r="V167" s="38">
        <f t="shared" ref="V167:V173" si="83">S167/T167-1</f>
        <v>0.31313521060650062</v>
      </c>
      <c r="W167" s="3">
        <f t="shared" ref="W167:W173" si="84">S167-S166</f>
        <v>-2886.7799999999988</v>
      </c>
      <c r="X167" s="38">
        <f t="shared" ref="X167:X173" si="85">(S167)/S166-1</f>
        <v>-4.6331462600100903E-2</v>
      </c>
      <c r="Y167" s="76"/>
      <c r="Z167" s="76"/>
    </row>
    <row r="168" spans="1:26" x14ac:dyDescent="0.35">
      <c r="A168" s="37">
        <v>44078</v>
      </c>
      <c r="B168" s="3">
        <v>45062.76</v>
      </c>
      <c r="C168" s="3">
        <v>35825.15</v>
      </c>
      <c r="D168" s="3">
        <v>34650.74</v>
      </c>
      <c r="E168" s="3">
        <f t="shared" si="82"/>
        <v>10412.020000000004</v>
      </c>
      <c r="F168" s="38">
        <f>B168/D168-1</f>
        <v>0.30048478041161619</v>
      </c>
      <c r="G168" s="41">
        <f>B168-B167</f>
        <v>-821.18999999999505</v>
      </c>
      <c r="H168" s="38">
        <f>(B168)/B167-1</f>
        <v>-1.7897107812208768E-2</v>
      </c>
      <c r="J168" s="37">
        <v>44078</v>
      </c>
      <c r="K168" s="3">
        <v>13294.13</v>
      </c>
      <c r="L168" s="58">
        <v>10600</v>
      </c>
      <c r="M168" s="43">
        <f t="shared" si="73"/>
        <v>2694.1299999999992</v>
      </c>
      <c r="N168" s="38">
        <f t="shared" si="78"/>
        <v>0.25416320754716981</v>
      </c>
      <c r="O168" s="43">
        <f t="shared" si="79"/>
        <v>-242.26000000000022</v>
      </c>
      <c r="P168" s="38">
        <f t="shared" si="80"/>
        <v>-1.7896942981105002E-2</v>
      </c>
      <c r="R168" s="37">
        <v>44078</v>
      </c>
      <c r="S168" s="3">
        <f t="shared" si="72"/>
        <v>58356.89</v>
      </c>
      <c r="T168" s="43">
        <f t="shared" si="81"/>
        <v>45250.74</v>
      </c>
      <c r="U168" s="3">
        <f t="shared" si="81"/>
        <v>13106.150000000003</v>
      </c>
      <c r="V168" s="38">
        <f t="shared" si="83"/>
        <v>0.28963393747814958</v>
      </c>
      <c r="W168" s="3">
        <f t="shared" si="84"/>
        <v>-1063.4499999999971</v>
      </c>
      <c r="X168" s="38">
        <f t="shared" si="85"/>
        <v>-1.7897070262472337E-2</v>
      </c>
      <c r="Y168" s="76"/>
      <c r="Z168" s="76"/>
    </row>
    <row r="169" spans="1:26" x14ac:dyDescent="0.35">
      <c r="A169" s="37">
        <v>44082</v>
      </c>
      <c r="B169" s="3">
        <v>43488.93</v>
      </c>
      <c r="C169" s="3">
        <v>35825.15</v>
      </c>
      <c r="D169" s="3">
        <v>34650.74</v>
      </c>
      <c r="E169" s="3">
        <f t="shared" si="82"/>
        <v>8838.1900000000023</v>
      </c>
      <c r="F169" s="38">
        <f>B169/D169-1</f>
        <v>0.25506497119542049</v>
      </c>
      <c r="G169" s="41">
        <f>B169-B168</f>
        <v>-1573.8300000000017</v>
      </c>
      <c r="H169" s="38">
        <f>(B169)/B168-1</f>
        <v>-3.4925290861012592E-2</v>
      </c>
      <c r="J169" s="37">
        <v>44082</v>
      </c>
      <c r="K169" s="3">
        <v>12829.83</v>
      </c>
      <c r="L169" s="58">
        <v>10600</v>
      </c>
      <c r="M169" s="43">
        <f t="shared" si="73"/>
        <v>2229.83</v>
      </c>
      <c r="N169" s="38">
        <f t="shared" si="78"/>
        <v>0.21036132075471703</v>
      </c>
      <c r="O169" s="43">
        <f t="shared" si="79"/>
        <v>-464.29999999999927</v>
      </c>
      <c r="P169" s="38">
        <f t="shared" si="80"/>
        <v>-3.4925188786328998E-2</v>
      </c>
      <c r="R169" s="37">
        <v>44082</v>
      </c>
      <c r="S169" s="3">
        <f t="shared" si="72"/>
        <v>56318.76</v>
      </c>
      <c r="T169" s="43">
        <f t="shared" si="81"/>
        <v>45250.74</v>
      </c>
      <c r="U169" s="3">
        <f t="shared" si="81"/>
        <v>11068.020000000002</v>
      </c>
      <c r="V169" s="38">
        <f t="shared" si="83"/>
        <v>0.24459312709582215</v>
      </c>
      <c r="W169" s="3">
        <f t="shared" si="84"/>
        <v>-2038.1299999999974</v>
      </c>
      <c r="X169" s="38">
        <f t="shared" si="85"/>
        <v>-3.4925267607646582E-2</v>
      </c>
      <c r="Y169" s="76"/>
      <c r="Z169" s="76"/>
    </row>
    <row r="170" spans="1:26" x14ac:dyDescent="0.35">
      <c r="A170" s="37">
        <v>44083</v>
      </c>
      <c r="B170" s="3">
        <v>44717.89</v>
      </c>
      <c r="C170" s="47">
        <f>C169+200</f>
        <v>36025.15</v>
      </c>
      <c r="D170" s="47">
        <f>D169+200</f>
        <v>34850.74</v>
      </c>
      <c r="E170" s="47">
        <f t="shared" si="82"/>
        <v>9867.1500000000015</v>
      </c>
      <c r="F170" s="48">
        <f>(B170-200)/D170-1</f>
        <v>0.27738722334159904</v>
      </c>
      <c r="G170" s="49">
        <f>B170-B169-200</f>
        <v>1028.9599999999991</v>
      </c>
      <c r="H170" s="48">
        <f>(B170-200)/B169-1</f>
        <v>2.3660274005361748E-2</v>
      </c>
      <c r="J170" s="37">
        <v>44083</v>
      </c>
      <c r="K170" s="3">
        <v>13133.39</v>
      </c>
      <c r="L170" s="58">
        <v>10600</v>
      </c>
      <c r="M170" s="43">
        <f t="shared" si="73"/>
        <v>2533.3899999999994</v>
      </c>
      <c r="N170" s="38">
        <f t="shared" si="78"/>
        <v>0.23899905660377363</v>
      </c>
      <c r="O170" s="43">
        <f t="shared" si="79"/>
        <v>303.55999999999949</v>
      </c>
      <c r="P170" s="38">
        <f t="shared" si="80"/>
        <v>2.366048497914619E-2</v>
      </c>
      <c r="R170" s="37">
        <v>44083</v>
      </c>
      <c r="S170" s="3">
        <f t="shared" si="72"/>
        <v>57851.28</v>
      </c>
      <c r="T170" s="43">
        <f t="shared" si="81"/>
        <v>45450.74</v>
      </c>
      <c r="U170" s="3">
        <f t="shared" si="81"/>
        <v>12400.54</v>
      </c>
      <c r="V170" s="48">
        <f t="shared" si="83"/>
        <v>0.27283472172290257</v>
      </c>
      <c r="W170" s="47">
        <f>S170-S169-200</f>
        <v>1332.5199999999968</v>
      </c>
      <c r="X170" s="48">
        <f t="shared" si="85"/>
        <v>2.7211536617638643E-2</v>
      </c>
      <c r="Y170" s="76"/>
      <c r="Z170" s="76"/>
    </row>
    <row r="171" spans="1:26" x14ac:dyDescent="0.35">
      <c r="A171" s="37">
        <v>44084</v>
      </c>
      <c r="B171" s="3">
        <v>43904.31</v>
      </c>
      <c r="C171" s="3">
        <v>36025.15</v>
      </c>
      <c r="D171" s="3">
        <v>34850.74</v>
      </c>
      <c r="E171" s="3">
        <f t="shared" si="82"/>
        <v>9053.57</v>
      </c>
      <c r="F171" s="38">
        <f>B171/D171-1</f>
        <v>0.25978128441462078</v>
      </c>
      <c r="G171" s="41">
        <f>B171-B170</f>
        <v>-813.58000000000175</v>
      </c>
      <c r="H171" s="38">
        <f>(B171)/B170-1</f>
        <v>-1.8193613339090975E-2</v>
      </c>
      <c r="J171" s="37">
        <v>44084</v>
      </c>
      <c r="K171" s="3">
        <v>12894.44</v>
      </c>
      <c r="L171" s="58">
        <v>10600</v>
      </c>
      <c r="M171" s="43">
        <f t="shared" si="73"/>
        <v>2294.4400000000005</v>
      </c>
      <c r="N171" s="38">
        <f t="shared" si="78"/>
        <v>0.21645660377358489</v>
      </c>
      <c r="O171" s="43">
        <f t="shared" si="79"/>
        <v>-238.94999999999891</v>
      </c>
      <c r="P171" s="38">
        <f t="shared" si="80"/>
        <v>-1.8194083934155558E-2</v>
      </c>
      <c r="R171" s="37">
        <v>44084</v>
      </c>
      <c r="S171" s="3">
        <f t="shared" si="72"/>
        <v>56798.75</v>
      </c>
      <c r="T171" s="43">
        <f t="shared" si="81"/>
        <v>45450.74</v>
      </c>
      <c r="U171" s="3">
        <f t="shared" si="81"/>
        <v>11348.01</v>
      </c>
      <c r="V171" s="38">
        <f t="shared" si="83"/>
        <v>0.2496771229687349</v>
      </c>
      <c r="W171" s="3">
        <f t="shared" si="84"/>
        <v>-1052.5299999999988</v>
      </c>
      <c r="X171" s="38">
        <f t="shared" si="85"/>
        <v>-1.8193720173520722E-2</v>
      </c>
      <c r="Y171" s="76"/>
      <c r="Z171" s="76"/>
    </row>
    <row r="172" spans="1:26" x14ac:dyDescent="0.35">
      <c r="A172" s="37">
        <v>44085</v>
      </c>
      <c r="B172" s="3">
        <v>43602.92</v>
      </c>
      <c r="C172" s="3">
        <v>36025.15</v>
      </c>
      <c r="D172" s="3">
        <v>34850.74</v>
      </c>
      <c r="E172" s="3">
        <f t="shared" si="82"/>
        <v>8752.18</v>
      </c>
      <c r="F172" s="38">
        <f>B172/D172-1</f>
        <v>0.2511332614458115</v>
      </c>
      <c r="G172" s="41">
        <f>B172-B171</f>
        <v>-301.38999999999942</v>
      </c>
      <c r="H172" s="38">
        <f>(B172)/B171-1</f>
        <v>-6.8647018937320059E-3</v>
      </c>
      <c r="J172" s="37">
        <v>44085</v>
      </c>
      <c r="K172" s="3">
        <v>12805.93</v>
      </c>
      <c r="L172" s="58">
        <v>10600</v>
      </c>
      <c r="M172" s="43">
        <f t="shared" si="73"/>
        <v>2205.9300000000003</v>
      </c>
      <c r="N172" s="38">
        <f t="shared" si="78"/>
        <v>0.20810660377358503</v>
      </c>
      <c r="O172" s="43">
        <f t="shared" si="79"/>
        <v>-88.510000000000218</v>
      </c>
      <c r="P172" s="38">
        <f t="shared" si="80"/>
        <v>-6.8641988329853909E-3</v>
      </c>
      <c r="R172" s="37">
        <v>44085</v>
      </c>
      <c r="S172" s="3">
        <f t="shared" si="72"/>
        <v>56408.85</v>
      </c>
      <c r="T172" s="43">
        <f t="shared" si="81"/>
        <v>45450.74</v>
      </c>
      <c r="U172" s="3">
        <f t="shared" si="81"/>
        <v>10958.11</v>
      </c>
      <c r="V172" s="38">
        <f t="shared" si="83"/>
        <v>0.24109860477519174</v>
      </c>
      <c r="W172" s="3">
        <f t="shared" si="84"/>
        <v>-389.90000000000146</v>
      </c>
      <c r="X172" s="38">
        <f t="shared" si="85"/>
        <v>-6.8645876889896762E-3</v>
      </c>
      <c r="Y172" s="76"/>
      <c r="Z172" s="76"/>
    </row>
    <row r="173" spans="1:26" x14ac:dyDescent="0.35">
      <c r="A173" s="37">
        <v>44088</v>
      </c>
      <c r="B173" s="3">
        <v>44330.06</v>
      </c>
      <c r="C173" s="3">
        <v>36025.15</v>
      </c>
      <c r="D173" s="3">
        <v>34850.74</v>
      </c>
      <c r="E173" s="3">
        <f t="shared" si="82"/>
        <v>9479.32</v>
      </c>
      <c r="F173" s="38">
        <f>B173/D173-1</f>
        <v>0.27199766776831713</v>
      </c>
      <c r="G173" s="41">
        <f>B173-B172</f>
        <v>727.13999999999942</v>
      </c>
      <c r="H173" s="38">
        <f>(B173)/B172-1</f>
        <v>1.6676406075556427E-2</v>
      </c>
      <c r="J173" s="37">
        <v>44088</v>
      </c>
      <c r="K173" s="3">
        <v>13019.48</v>
      </c>
      <c r="L173" s="58">
        <v>10600</v>
      </c>
      <c r="M173" s="43">
        <f t="shared" si="73"/>
        <v>2419.4799999999996</v>
      </c>
      <c r="N173" s="38">
        <f t="shared" si="78"/>
        <v>0.22825283018867926</v>
      </c>
      <c r="O173" s="43">
        <f t="shared" si="79"/>
        <v>213.54999999999927</v>
      </c>
      <c r="P173" s="38">
        <f t="shared" si="80"/>
        <v>1.6675868132966398E-2</v>
      </c>
      <c r="R173" s="37">
        <v>44088</v>
      </c>
      <c r="S173" s="3">
        <f t="shared" si="72"/>
        <v>57349.539999999994</v>
      </c>
      <c r="T173" s="43">
        <f t="shared" si="81"/>
        <v>45450.74</v>
      </c>
      <c r="U173" s="3">
        <f t="shared" si="81"/>
        <v>11898.8</v>
      </c>
      <c r="V173" s="38">
        <f t="shared" si="83"/>
        <v>0.26179551752072672</v>
      </c>
      <c r="W173" s="3">
        <f t="shared" si="84"/>
        <v>940.68999999999505</v>
      </c>
      <c r="X173" s="38">
        <f t="shared" si="85"/>
        <v>1.6676283951897464E-2</v>
      </c>
      <c r="Y173" s="76"/>
      <c r="Z173" s="76"/>
    </row>
    <row r="174" spans="1:26" x14ac:dyDescent="0.35">
      <c r="A174" s="37">
        <v>44089</v>
      </c>
      <c r="B174" s="3">
        <v>45000.33</v>
      </c>
      <c r="C174" s="3">
        <v>36025.15</v>
      </c>
      <c r="D174" s="3">
        <v>34850.74</v>
      </c>
      <c r="E174" s="3">
        <f t="shared" si="82"/>
        <v>10149.590000000004</v>
      </c>
      <c r="F174" s="38">
        <f>B174/D174-1</f>
        <v>0.29123025795148116</v>
      </c>
      <c r="G174" s="41">
        <f>B174-B173</f>
        <v>670.27000000000407</v>
      </c>
      <c r="H174" s="38">
        <f>(B174)/B173-1</f>
        <v>1.5119988558553787E-2</v>
      </c>
      <c r="J174" s="37">
        <v>44089</v>
      </c>
      <c r="K174" s="3">
        <v>13616.34</v>
      </c>
      <c r="L174" s="57">
        <f>L173+400</f>
        <v>11000</v>
      </c>
      <c r="M174" s="43">
        <f t="shared" si="73"/>
        <v>2616.34</v>
      </c>
      <c r="N174" s="38">
        <f>(K174-400)/L174-1</f>
        <v>0.20148545454545452</v>
      </c>
      <c r="O174" s="50">
        <f>K174-K173-400</f>
        <v>196.86000000000058</v>
      </c>
      <c r="P174" s="51">
        <f>(K174-400)/K173-1</f>
        <v>1.5120419555926912E-2</v>
      </c>
      <c r="R174" s="37">
        <v>44089</v>
      </c>
      <c r="S174" s="3">
        <f t="shared" si="72"/>
        <v>58616.67</v>
      </c>
      <c r="T174" s="50">
        <f>T173+400</f>
        <v>45850.74</v>
      </c>
      <c r="U174" s="3">
        <f t="shared" ref="U174:U237" si="86">E174+M174</f>
        <v>12765.930000000004</v>
      </c>
      <c r="V174" s="51">
        <f>(S174-400)/(T174-400)-1</f>
        <v>0.28087397476916776</v>
      </c>
      <c r="W174" s="50">
        <f>S174-S173-400</f>
        <v>867.13000000000466</v>
      </c>
      <c r="X174" s="51">
        <f>(S174-400)/S173-1</f>
        <v>1.5120086403483057E-2</v>
      </c>
      <c r="Y174" s="76"/>
      <c r="Z174" s="76"/>
    </row>
    <row r="175" spans="1:26" x14ac:dyDescent="0.35">
      <c r="A175" s="37">
        <v>44090</v>
      </c>
      <c r="B175" s="3">
        <v>44417.19</v>
      </c>
      <c r="C175" s="47">
        <f>C174+200</f>
        <v>36225.15</v>
      </c>
      <c r="D175" s="47">
        <f>D174+200</f>
        <v>35050.74</v>
      </c>
      <c r="E175" s="47">
        <f t="shared" si="82"/>
        <v>9366.4500000000044</v>
      </c>
      <c r="F175" s="48">
        <f>(B175-200)/D175-1</f>
        <v>0.26151944295612606</v>
      </c>
      <c r="G175" s="49">
        <f>B175-B174-200</f>
        <v>-783.13999999999942</v>
      </c>
      <c r="H175" s="48">
        <f>(B175-200)/B174-1</f>
        <v>-1.7402983489232193E-2</v>
      </c>
      <c r="J175" s="37">
        <v>44090</v>
      </c>
      <c r="K175" s="3">
        <v>13379.37</v>
      </c>
      <c r="L175" s="58">
        <v>11000</v>
      </c>
      <c r="M175" s="43">
        <f t="shared" si="73"/>
        <v>2379.3700000000008</v>
      </c>
      <c r="N175" s="38">
        <f>K175/L175-1</f>
        <v>0.2163063636363638</v>
      </c>
      <c r="O175" s="43">
        <f>K175-K174</f>
        <v>-236.96999999999935</v>
      </c>
      <c r="P175" s="38">
        <f>K175/K174-1</f>
        <v>-1.7403355086609174E-2</v>
      </c>
      <c r="R175" s="37">
        <v>44090</v>
      </c>
      <c r="S175" s="3">
        <f t="shared" si="72"/>
        <v>57796.560000000005</v>
      </c>
      <c r="T175" s="43">
        <f t="shared" ref="T175:T177" si="87">D175+L175</f>
        <v>46050.74</v>
      </c>
      <c r="U175" s="3">
        <f t="shared" si="86"/>
        <v>11745.820000000005</v>
      </c>
      <c r="V175" s="48">
        <f>(S175-200)/(T175-200)-1</f>
        <v>0.25617514570102928</v>
      </c>
      <c r="W175" s="47">
        <f>S175-S174-200</f>
        <v>-1020.1099999999933</v>
      </c>
      <c r="X175" s="48">
        <f>(S175-200)/S174-1</f>
        <v>-1.7403069809322047E-2</v>
      </c>
      <c r="Y175" s="76"/>
      <c r="Z175" s="76"/>
    </row>
    <row r="176" spans="1:26" x14ac:dyDescent="0.35">
      <c r="A176" s="37">
        <v>44091</v>
      </c>
      <c r="B176" s="3">
        <v>43665.440000000002</v>
      </c>
      <c r="C176" s="3">
        <v>36225.15</v>
      </c>
      <c r="D176" s="3">
        <v>35050.74</v>
      </c>
      <c r="E176" s="3">
        <f t="shared" si="82"/>
        <v>8614.7000000000044</v>
      </c>
      <c r="F176" s="38">
        <f>B176/D176-1</f>
        <v>0.24577797786865574</v>
      </c>
      <c r="G176" s="41">
        <f>B176-B175</f>
        <v>-751.75</v>
      </c>
      <c r="H176" s="38">
        <f>(B176)/B175-1</f>
        <v>-1.6924753682076688E-2</v>
      </c>
      <c r="J176" s="37">
        <v>44091</v>
      </c>
      <c r="K176" s="3">
        <v>13152.93</v>
      </c>
      <c r="L176" s="58">
        <v>11000</v>
      </c>
      <c r="M176" s="43">
        <f t="shared" si="73"/>
        <v>2152.9300000000003</v>
      </c>
      <c r="N176" s="38">
        <f>K176/L176-1</f>
        <v>0.19572090909090911</v>
      </c>
      <c r="O176" s="43">
        <f>K176-K175</f>
        <v>-226.44000000000051</v>
      </c>
      <c r="P176" s="38">
        <f>K176/K175-1</f>
        <v>-1.6924563712641172E-2</v>
      </c>
      <c r="R176" s="37">
        <v>44091</v>
      </c>
      <c r="S176" s="3">
        <f t="shared" si="72"/>
        <v>56818.37</v>
      </c>
      <c r="T176" s="43">
        <f t="shared" si="87"/>
        <v>46050.74</v>
      </c>
      <c r="U176" s="3">
        <f t="shared" si="86"/>
        <v>10767.630000000005</v>
      </c>
      <c r="V176" s="38">
        <f>S176/T176-1</f>
        <v>0.23382099831620518</v>
      </c>
      <c r="W176" s="3">
        <f>S176-S175</f>
        <v>-978.19000000000233</v>
      </c>
      <c r="X176" s="38">
        <f>(S176)/S175-1</f>
        <v>-1.6924709705906427E-2</v>
      </c>
      <c r="Y176" s="76"/>
      <c r="Z176" s="76"/>
    </row>
    <row r="177" spans="1:26" x14ac:dyDescent="0.35">
      <c r="A177" s="37">
        <v>44092</v>
      </c>
      <c r="B177" s="3">
        <v>43248.43</v>
      </c>
      <c r="C177" s="3">
        <v>36225.15</v>
      </c>
      <c r="D177" s="3">
        <v>35050.74</v>
      </c>
      <c r="E177" s="3">
        <f t="shared" si="82"/>
        <v>8197.6900000000023</v>
      </c>
      <c r="F177" s="38">
        <f>B177/D177-1</f>
        <v>0.23388065416022608</v>
      </c>
      <c r="G177" s="41">
        <f>B177-B176</f>
        <v>-417.01000000000204</v>
      </c>
      <c r="H177" s="38">
        <f>(B177)/B176-1</f>
        <v>-9.5501156063010351E-3</v>
      </c>
      <c r="J177" s="37">
        <v>44092</v>
      </c>
      <c r="K177" s="3">
        <v>13027.32</v>
      </c>
      <c r="L177" s="58">
        <v>11000</v>
      </c>
      <c r="M177" s="43">
        <f t="shared" si="73"/>
        <v>2027.3199999999997</v>
      </c>
      <c r="N177" s="38">
        <f>K177/L177-1</f>
        <v>0.18430181818181812</v>
      </c>
      <c r="O177" s="43">
        <f>K177-K176</f>
        <v>-125.61000000000058</v>
      </c>
      <c r="P177" s="38">
        <f>K177/K176-1</f>
        <v>-9.5499633921871663E-3</v>
      </c>
      <c r="R177" s="37">
        <v>44092</v>
      </c>
      <c r="S177" s="3">
        <f t="shared" si="72"/>
        <v>56275.75</v>
      </c>
      <c r="T177" s="43">
        <f t="shared" si="87"/>
        <v>46050.74</v>
      </c>
      <c r="U177" s="3">
        <f t="shared" si="86"/>
        <v>10225.010000000002</v>
      </c>
      <c r="V177" s="38">
        <f>S177/T177-1</f>
        <v>0.22203790861992667</v>
      </c>
      <c r="W177" s="3">
        <f>S177-S176</f>
        <v>-542.62000000000262</v>
      </c>
      <c r="X177" s="38">
        <f>(S177)/S176-1</f>
        <v>-9.5500803701338288E-3</v>
      </c>
      <c r="Y177" s="76"/>
      <c r="Z177" s="76"/>
    </row>
    <row r="178" spans="1:26" x14ac:dyDescent="0.35">
      <c r="A178" s="37">
        <v>44095</v>
      </c>
      <c r="B178" s="3">
        <v>43248.43</v>
      </c>
      <c r="C178" s="3">
        <v>36225.15</v>
      </c>
      <c r="D178" s="3">
        <v>35050.74</v>
      </c>
      <c r="E178" s="3">
        <f>B178-D178</f>
        <v>8197.6900000000023</v>
      </c>
      <c r="F178" s="38">
        <f>B178/D178-1</f>
        <v>0.23388065416022608</v>
      </c>
      <c r="G178" s="41">
        <f>B178-B177</f>
        <v>0</v>
      </c>
      <c r="H178" s="38">
        <f>(B178)/B177-1</f>
        <v>0</v>
      </c>
      <c r="J178" s="37">
        <v>44095</v>
      </c>
      <c r="K178" s="3">
        <v>13027.32</v>
      </c>
      <c r="L178" s="58">
        <v>11000</v>
      </c>
      <c r="M178" s="43">
        <f>K178-L178</f>
        <v>2027.3199999999997</v>
      </c>
      <c r="N178" s="38">
        <f>K178/L178-1</f>
        <v>0.18430181818181812</v>
      </c>
      <c r="O178" s="43">
        <f>K178-K177</f>
        <v>0</v>
      </c>
      <c r="P178" s="38">
        <f>K178/K177-1</f>
        <v>0</v>
      </c>
      <c r="R178" s="37">
        <v>44095</v>
      </c>
      <c r="S178" s="3">
        <f>B178+K178</f>
        <v>56275.75</v>
      </c>
      <c r="T178" s="43">
        <f>D178+L178</f>
        <v>46050.74</v>
      </c>
      <c r="U178" s="3">
        <f t="shared" si="86"/>
        <v>10225.010000000002</v>
      </c>
      <c r="V178" s="38">
        <f>S178/T178-1</f>
        <v>0.22203790861992667</v>
      </c>
      <c r="W178" s="3">
        <f>S178-S177</f>
        <v>0</v>
      </c>
      <c r="X178" s="38">
        <f>(S178)/S177-1</f>
        <v>0</v>
      </c>
      <c r="Y178" s="76"/>
      <c r="Z178" s="76"/>
    </row>
    <row r="179" spans="1:26" x14ac:dyDescent="0.35">
      <c r="A179" s="37">
        <v>44096</v>
      </c>
      <c r="B179" s="3">
        <v>43769.74</v>
      </c>
      <c r="C179" s="3">
        <v>36225.15</v>
      </c>
      <c r="D179" s="3">
        <v>35050.74</v>
      </c>
      <c r="E179" s="3">
        <f t="shared" ref="E179:E192" si="88">B179-D179</f>
        <v>8719</v>
      </c>
      <c r="F179" s="38">
        <f>B179/D179-1</f>
        <v>0.2487536639739989</v>
      </c>
      <c r="G179" s="41">
        <f>B179-B177</f>
        <v>521.30999999999767</v>
      </c>
      <c r="H179" s="38">
        <f>(B179)/B177-1</f>
        <v>1.2053847966272846E-2</v>
      </c>
      <c r="J179" s="37">
        <v>44096</v>
      </c>
      <c r="K179" s="3">
        <v>13184.35</v>
      </c>
      <c r="L179" s="58">
        <v>11000</v>
      </c>
      <c r="M179" s="43">
        <f t="shared" ref="M179:M192" si="89">K179-L179</f>
        <v>2184.3500000000004</v>
      </c>
      <c r="N179" s="38">
        <f t="shared" ref="N179:N192" si="90">K179/L179-1</f>
        <v>0.19857727272727277</v>
      </c>
      <c r="O179" s="43">
        <f>K179-K177</f>
        <v>157.03000000000065</v>
      </c>
      <c r="P179" s="38">
        <f>K179/K177-1</f>
        <v>1.2053899036793547E-2</v>
      </c>
      <c r="R179" s="37">
        <v>44096</v>
      </c>
      <c r="S179" s="3">
        <f t="shared" ref="S179:S246" si="91">B179+K179</f>
        <v>56954.09</v>
      </c>
      <c r="T179" s="43">
        <f t="shared" ref="T179:T182" si="92">D179+L179</f>
        <v>46050.74</v>
      </c>
      <c r="U179" s="3">
        <f t="shared" si="86"/>
        <v>10903.35</v>
      </c>
      <c r="V179" s="38">
        <f>S179/T179-1</f>
        <v>0.23676818222682194</v>
      </c>
      <c r="W179" s="3">
        <f>S179-S177</f>
        <v>678.33999999999651</v>
      </c>
      <c r="X179" s="38">
        <f>(S179)/S177-1</f>
        <v>1.2053859788629939E-2</v>
      </c>
      <c r="Y179" s="76"/>
      <c r="Z179" s="76"/>
    </row>
    <row r="180" spans="1:26" x14ac:dyDescent="0.35">
      <c r="A180" s="37">
        <v>44097</v>
      </c>
      <c r="B180" s="3">
        <v>43616.49</v>
      </c>
      <c r="C180" s="47">
        <f>C179+200</f>
        <v>36425.15</v>
      </c>
      <c r="D180" s="47">
        <f>D179+200</f>
        <v>35250.74</v>
      </c>
      <c r="E180" s="47">
        <f t="shared" si="88"/>
        <v>8365.75</v>
      </c>
      <c r="F180" s="48">
        <f>(B180-200)/D180-1</f>
        <v>0.23164761931238886</v>
      </c>
      <c r="G180" s="49">
        <f>B180-B179-200</f>
        <v>-353.25</v>
      </c>
      <c r="H180" s="48">
        <f>(B180-200)/B179-1</f>
        <v>-8.0706442396047962E-3</v>
      </c>
      <c r="J180" s="37">
        <v>44097</v>
      </c>
      <c r="K180" s="3">
        <v>13077.94</v>
      </c>
      <c r="L180" s="58">
        <v>11000</v>
      </c>
      <c r="M180" s="43">
        <f t="shared" si="89"/>
        <v>2077.9400000000005</v>
      </c>
      <c r="N180" s="38">
        <f t="shared" si="90"/>
        <v>0.1889036363636365</v>
      </c>
      <c r="O180" s="43">
        <f t="shared" ref="O180:O192" si="93">K180-K179</f>
        <v>-106.40999999999985</v>
      </c>
      <c r="P180" s="38">
        <f t="shared" ref="P180:P192" si="94">K180/K179-1</f>
        <v>-8.0709325829486644E-3</v>
      </c>
      <c r="R180" s="37">
        <v>44097</v>
      </c>
      <c r="S180" s="3">
        <f t="shared" si="91"/>
        <v>56694.43</v>
      </c>
      <c r="T180" s="43">
        <f t="shared" si="92"/>
        <v>46250.74</v>
      </c>
      <c r="U180" s="3">
        <f t="shared" si="86"/>
        <v>10443.69</v>
      </c>
      <c r="V180" s="48">
        <f>(S180-200)/(T180-200)-1</f>
        <v>0.22678658366836246</v>
      </c>
      <c r="W180" s="47">
        <f>S180-S179-200</f>
        <v>-459.65999999999622</v>
      </c>
      <c r="X180" s="48">
        <f>(S180-200)/S179-1</f>
        <v>-8.0707109884469164E-3</v>
      </c>
      <c r="Y180" s="76"/>
      <c r="Z180" s="76"/>
    </row>
    <row r="181" spans="1:26" x14ac:dyDescent="0.35">
      <c r="A181" s="37">
        <v>44098</v>
      </c>
      <c r="B181" s="3">
        <v>43786.38</v>
      </c>
      <c r="C181" s="3">
        <v>36425.15</v>
      </c>
      <c r="D181" s="3">
        <v>35250.74</v>
      </c>
      <c r="E181" s="3">
        <f t="shared" si="88"/>
        <v>8535.64</v>
      </c>
      <c r="F181" s="38">
        <f>B181/D181-1</f>
        <v>0.2421407323647673</v>
      </c>
      <c r="G181" s="41">
        <f>B181-B180</f>
        <v>169.88999999999942</v>
      </c>
      <c r="H181" s="38">
        <f>(B181)/B180-1</f>
        <v>3.8950864684434983E-3</v>
      </c>
      <c r="J181" s="37">
        <v>44098</v>
      </c>
      <c r="K181" s="3">
        <v>13128.88</v>
      </c>
      <c r="L181" s="58">
        <v>11000</v>
      </c>
      <c r="M181" s="43">
        <f t="shared" si="89"/>
        <v>2128.8799999999992</v>
      </c>
      <c r="N181" s="38">
        <f t="shared" si="90"/>
        <v>0.1935345454545454</v>
      </c>
      <c r="O181" s="43">
        <f t="shared" si="93"/>
        <v>50.93999999999869</v>
      </c>
      <c r="P181" s="38">
        <f t="shared" si="94"/>
        <v>3.8951088627106056E-3</v>
      </c>
      <c r="R181" s="37">
        <v>44098</v>
      </c>
      <c r="S181" s="3">
        <f t="shared" si="91"/>
        <v>56915.259999999995</v>
      </c>
      <c r="T181" s="43">
        <f t="shared" si="92"/>
        <v>46250.74</v>
      </c>
      <c r="U181" s="3">
        <f t="shared" si="86"/>
        <v>10664.519999999999</v>
      </c>
      <c r="V181" s="38">
        <f>S181/T181-1</f>
        <v>0.23058052692778541</v>
      </c>
      <c r="W181" s="3">
        <f>S181-S180</f>
        <v>220.82999999999447</v>
      </c>
      <c r="X181" s="38">
        <f>(S181)/S180-1</f>
        <v>3.895091634222192E-3</v>
      </c>
      <c r="Y181" s="76"/>
      <c r="Z181" s="76"/>
    </row>
    <row r="182" spans="1:26" x14ac:dyDescent="0.35">
      <c r="A182" s="37">
        <v>44099</v>
      </c>
      <c r="B182" s="3">
        <v>44913.66</v>
      </c>
      <c r="C182" s="3">
        <v>36425.15</v>
      </c>
      <c r="D182" s="3">
        <v>35250.74</v>
      </c>
      <c r="E182" s="3">
        <f t="shared" si="88"/>
        <v>9662.9200000000055</v>
      </c>
      <c r="F182" s="38">
        <f>B182/D182-1</f>
        <v>0.27411963550268759</v>
      </c>
      <c r="G182" s="41">
        <f>B182-B181</f>
        <v>1127.2800000000061</v>
      </c>
      <c r="H182" s="38">
        <f>(B182)/B181-1</f>
        <v>2.5744991935848782E-2</v>
      </c>
      <c r="J182" s="37">
        <v>44099</v>
      </c>
      <c r="K182" s="3">
        <v>13466.89</v>
      </c>
      <c r="L182" s="58">
        <v>11000</v>
      </c>
      <c r="M182" s="43">
        <f t="shared" si="89"/>
        <v>2466.8899999999994</v>
      </c>
      <c r="N182" s="38">
        <f t="shared" si="90"/>
        <v>0.22426272727272711</v>
      </c>
      <c r="O182" s="43">
        <f t="shared" si="93"/>
        <v>338.01000000000022</v>
      </c>
      <c r="P182" s="38">
        <f t="shared" si="94"/>
        <v>2.5745531987496184E-2</v>
      </c>
      <c r="R182" s="37">
        <v>44099</v>
      </c>
      <c r="S182" s="3">
        <f t="shared" si="91"/>
        <v>58380.55</v>
      </c>
      <c r="T182" s="43">
        <f t="shared" si="92"/>
        <v>46250.74</v>
      </c>
      <c r="U182" s="3">
        <f t="shared" si="86"/>
        <v>12129.810000000005</v>
      </c>
      <c r="V182" s="38">
        <f>S182/T182-1</f>
        <v>0.26226196597070683</v>
      </c>
      <c r="W182" s="3">
        <f>S182-S181</f>
        <v>1465.2900000000081</v>
      </c>
      <c r="X182" s="38">
        <f>(S182)/S181-1</f>
        <v>2.5745116511810773E-2</v>
      </c>
      <c r="Y182" s="76"/>
      <c r="Z182" s="76"/>
    </row>
    <row r="183" spans="1:26" x14ac:dyDescent="0.35">
      <c r="A183" s="37">
        <v>44102</v>
      </c>
      <c r="B183" s="3">
        <v>45744.69</v>
      </c>
      <c r="C183" s="3">
        <v>36425.15</v>
      </c>
      <c r="D183" s="3">
        <v>35250.74</v>
      </c>
      <c r="E183" s="3">
        <f t="shared" si="88"/>
        <v>10493.950000000004</v>
      </c>
      <c r="F183" s="38">
        <f>B183/D183-1</f>
        <v>0.29769445974751174</v>
      </c>
      <c r="G183" s="41">
        <f>B183-B182</f>
        <v>831.02999999999884</v>
      </c>
      <c r="H183" s="38">
        <f>(B183)/B182-1</f>
        <v>1.850283410436826E-2</v>
      </c>
      <c r="J183" s="37">
        <v>44102</v>
      </c>
      <c r="K183" s="3">
        <v>13716.06</v>
      </c>
      <c r="L183" s="58">
        <v>11000</v>
      </c>
      <c r="M183" s="43">
        <f t="shared" si="89"/>
        <v>2716.0599999999995</v>
      </c>
      <c r="N183" s="38">
        <f t="shared" si="90"/>
        <v>0.24691454545454539</v>
      </c>
      <c r="O183" s="43">
        <f t="shared" si="93"/>
        <v>249.17000000000007</v>
      </c>
      <c r="P183" s="38">
        <f t="shared" si="94"/>
        <v>1.8502415925280458E-2</v>
      </c>
      <c r="R183" s="37">
        <v>44102</v>
      </c>
      <c r="S183" s="3">
        <f t="shared" si="91"/>
        <v>59460.75</v>
      </c>
      <c r="T183" s="43">
        <f t="shared" ref="T183:T192" si="95">D183+L183</f>
        <v>46250.74</v>
      </c>
      <c r="U183" s="3">
        <f t="shared" si="86"/>
        <v>13210.010000000004</v>
      </c>
      <c r="V183" s="38">
        <f>S183/T183-1</f>
        <v>0.28561726796155051</v>
      </c>
      <c r="W183" s="3">
        <f>S183-S182</f>
        <v>1080.1999999999971</v>
      </c>
      <c r="X183" s="38">
        <f>(S183)/S182-1</f>
        <v>1.8502737641217681E-2</v>
      </c>
      <c r="Y183" s="76"/>
      <c r="Z183" s="76"/>
    </row>
    <row r="184" spans="1:26" x14ac:dyDescent="0.35">
      <c r="A184" s="37">
        <v>44103</v>
      </c>
      <c r="B184" s="3">
        <v>45626.57</v>
      </c>
      <c r="C184" s="3">
        <v>36425.15</v>
      </c>
      <c r="D184" s="3">
        <v>35250.74</v>
      </c>
      <c r="E184" s="3">
        <f t="shared" si="88"/>
        <v>10375.830000000002</v>
      </c>
      <c r="F184" s="38">
        <f>B184/D184-1</f>
        <v>0.29434360810581572</v>
      </c>
      <c r="G184" s="41">
        <f>B184-B183</f>
        <v>-118.12000000000262</v>
      </c>
      <c r="H184" s="38">
        <f>(B184)/B183-1</f>
        <v>-2.5821576231034316E-3</v>
      </c>
      <c r="J184" s="37">
        <v>44103</v>
      </c>
      <c r="K184" s="3">
        <v>13680.65</v>
      </c>
      <c r="L184" s="58">
        <v>11000</v>
      </c>
      <c r="M184" s="43">
        <f t="shared" si="89"/>
        <v>2680.6499999999996</v>
      </c>
      <c r="N184" s="38">
        <f t="shared" si="90"/>
        <v>0.2436954545454546</v>
      </c>
      <c r="O184" s="43">
        <f t="shared" si="93"/>
        <v>-35.409999999999854</v>
      </c>
      <c r="P184" s="38">
        <f t="shared" si="94"/>
        <v>-2.5816451663233098E-3</v>
      </c>
      <c r="R184" s="37">
        <v>44103</v>
      </c>
      <c r="S184" s="3">
        <f t="shared" si="91"/>
        <v>59307.22</v>
      </c>
      <c r="T184" s="43">
        <f t="shared" si="95"/>
        <v>46250.74</v>
      </c>
      <c r="U184" s="3">
        <f t="shared" si="86"/>
        <v>13056.480000000001</v>
      </c>
      <c r="V184" s="38">
        <f>S184/T184-1</f>
        <v>0.28229775350621433</v>
      </c>
      <c r="W184" s="3">
        <f>S184-S183</f>
        <v>-153.52999999999884</v>
      </c>
      <c r="X184" s="38">
        <f>(S184)/S183-1</f>
        <v>-2.5820394125536383E-3</v>
      </c>
      <c r="Y184" s="76"/>
      <c r="Z184" s="76"/>
    </row>
    <row r="185" spans="1:26" x14ac:dyDescent="0.35">
      <c r="A185" s="37">
        <v>44104</v>
      </c>
      <c r="B185" s="3">
        <v>45939.6</v>
      </c>
      <c r="C185" s="47">
        <f>C184+200</f>
        <v>36625.15</v>
      </c>
      <c r="D185" s="47">
        <f>D184+200</f>
        <v>35450.74</v>
      </c>
      <c r="E185" s="47">
        <f t="shared" si="88"/>
        <v>10488.86</v>
      </c>
      <c r="F185" s="48">
        <f>(B185-200)/D185-1</f>
        <v>0.29022976671290923</v>
      </c>
      <c r="G185" s="49">
        <f>B185-B184-200</f>
        <v>113.02999999999884</v>
      </c>
      <c r="H185" s="48">
        <f>(B185-200)/B184-1</f>
        <v>2.4772846172744778E-3</v>
      </c>
      <c r="J185" s="37">
        <v>44104</v>
      </c>
      <c r="K185" s="3">
        <v>13714.54</v>
      </c>
      <c r="L185" s="58">
        <v>11000</v>
      </c>
      <c r="M185" s="43">
        <f t="shared" si="89"/>
        <v>2714.5400000000009</v>
      </c>
      <c r="N185" s="38">
        <f t="shared" si="90"/>
        <v>0.24677636363636379</v>
      </c>
      <c r="O185" s="43">
        <f t="shared" si="93"/>
        <v>33.890000000001237</v>
      </c>
      <c r="P185" s="38">
        <f t="shared" si="94"/>
        <v>2.4772214770498735E-3</v>
      </c>
      <c r="R185" s="37">
        <v>44104</v>
      </c>
      <c r="S185" s="3">
        <f t="shared" si="91"/>
        <v>59654.14</v>
      </c>
      <c r="T185" s="43">
        <f t="shared" si="95"/>
        <v>46450.74</v>
      </c>
      <c r="U185" s="3">
        <f t="shared" si="86"/>
        <v>13203.400000000001</v>
      </c>
      <c r="V185" s="48">
        <f>(S185-200)/(T185-200)-1</f>
        <v>0.28547435132929766</v>
      </c>
      <c r="W185" s="47">
        <f>S185-S184-200</f>
        <v>146.91999999999825</v>
      </c>
      <c r="X185" s="48">
        <f>(S185-200)/S184-1</f>
        <v>2.47727005244891E-3</v>
      </c>
      <c r="Y185" s="76"/>
      <c r="Z185" s="76"/>
    </row>
    <row r="186" spans="1:26" x14ac:dyDescent="0.35">
      <c r="A186" s="37">
        <v>44105</v>
      </c>
      <c r="B186" s="3">
        <v>46478.65</v>
      </c>
      <c r="C186" s="3">
        <v>36625.15</v>
      </c>
      <c r="D186" s="3">
        <v>35450.74</v>
      </c>
      <c r="E186" s="3">
        <f t="shared" si="88"/>
        <v>11027.910000000003</v>
      </c>
      <c r="F186" s="38">
        <f>B186/D186-1</f>
        <v>0.31107700431641216</v>
      </c>
      <c r="G186" s="41">
        <f>B186-B185</f>
        <v>539.05000000000291</v>
      </c>
      <c r="H186" s="38">
        <f>(B186)/B185-1</f>
        <v>1.1733885362519514E-2</v>
      </c>
      <c r="J186" s="37">
        <v>44105</v>
      </c>
      <c r="K186" s="3">
        <v>13875.46</v>
      </c>
      <c r="L186" s="58">
        <v>11000</v>
      </c>
      <c r="M186" s="43">
        <f t="shared" si="89"/>
        <v>2875.4599999999991</v>
      </c>
      <c r="N186" s="38">
        <f t="shared" si="90"/>
        <v>0.2614054545454545</v>
      </c>
      <c r="O186" s="43">
        <f t="shared" si="93"/>
        <v>160.91999999999825</v>
      </c>
      <c r="P186" s="38">
        <f t="shared" si="94"/>
        <v>1.1733532440752592E-2</v>
      </c>
      <c r="R186" s="37">
        <v>44105</v>
      </c>
      <c r="S186" s="3">
        <f t="shared" si="91"/>
        <v>60354.11</v>
      </c>
      <c r="T186" s="43">
        <f t="shared" si="95"/>
        <v>46450.74</v>
      </c>
      <c r="U186" s="3">
        <f t="shared" si="86"/>
        <v>13903.370000000003</v>
      </c>
      <c r="V186" s="38">
        <f>S186/T186-1</f>
        <v>0.29931428433648222</v>
      </c>
      <c r="W186" s="3">
        <f>S186-S185</f>
        <v>699.97000000000116</v>
      </c>
      <c r="X186" s="38">
        <f>(S186)/S185-1</f>
        <v>1.1733804225490418E-2</v>
      </c>
      <c r="Y186" s="76"/>
      <c r="Z186" s="76"/>
    </row>
    <row r="187" spans="1:26" x14ac:dyDescent="0.35">
      <c r="A187" s="37">
        <v>44106</v>
      </c>
      <c r="B187" s="3">
        <v>45270.29</v>
      </c>
      <c r="C187" s="3">
        <v>36625.15</v>
      </c>
      <c r="D187" s="3">
        <v>35450.74</v>
      </c>
      <c r="E187" s="3">
        <f t="shared" si="88"/>
        <v>9819.5500000000029</v>
      </c>
      <c r="F187" s="38">
        <f>B187/D187-1</f>
        <v>0.27699139707661957</v>
      </c>
      <c r="G187" s="41">
        <f>B187-B186</f>
        <v>-1208.3600000000006</v>
      </c>
      <c r="H187" s="38">
        <f>(B187)/B186-1</f>
        <v>-2.5998173354862986E-2</v>
      </c>
      <c r="J187" s="37">
        <v>44106</v>
      </c>
      <c r="K187" s="3">
        <v>13514.72</v>
      </c>
      <c r="L187" s="58">
        <v>11000</v>
      </c>
      <c r="M187" s="43">
        <f t="shared" si="89"/>
        <v>2514.7199999999993</v>
      </c>
      <c r="N187" s="38">
        <f t="shared" si="90"/>
        <v>0.22861090909090898</v>
      </c>
      <c r="O187" s="43">
        <f t="shared" si="93"/>
        <v>-360.73999999999978</v>
      </c>
      <c r="P187" s="38">
        <f t="shared" si="94"/>
        <v>-2.5998417349767156E-2</v>
      </c>
      <c r="R187" s="37">
        <v>44106</v>
      </c>
      <c r="S187" s="3">
        <f t="shared" si="91"/>
        <v>58785.01</v>
      </c>
      <c r="T187" s="43">
        <f t="shared" si="95"/>
        <v>46450.74</v>
      </c>
      <c r="U187" s="3">
        <f t="shared" si="86"/>
        <v>12334.270000000002</v>
      </c>
      <c r="V187" s="38">
        <f>S187/T187-1</f>
        <v>0.26553441344529727</v>
      </c>
      <c r="W187" s="3">
        <f>S187-S186</f>
        <v>-1569.0999999999985</v>
      </c>
      <c r="X187" s="38">
        <f>(S187)/S186-1</f>
        <v>-2.5998229449493926E-2</v>
      </c>
      <c r="Y187" s="76"/>
      <c r="Z187" s="76"/>
    </row>
    <row r="188" spans="1:26" x14ac:dyDescent="0.35">
      <c r="A188" s="37">
        <v>44109</v>
      </c>
      <c r="B188" s="3">
        <v>46119.22</v>
      </c>
      <c r="C188" s="3">
        <v>36625.15</v>
      </c>
      <c r="D188" s="3">
        <v>35450.74</v>
      </c>
      <c r="E188" s="3">
        <f t="shared" si="88"/>
        <v>10668.480000000003</v>
      </c>
      <c r="F188" s="38">
        <f>B188/D188-1</f>
        <v>0.30093814684827458</v>
      </c>
      <c r="G188" s="41">
        <f>B188-B187</f>
        <v>848.93000000000029</v>
      </c>
      <c r="H188" s="38">
        <f>(B188)/B187-1</f>
        <v>1.8752475409368863E-2</v>
      </c>
      <c r="J188" s="37">
        <v>44109</v>
      </c>
      <c r="K188" s="3">
        <v>13768.16</v>
      </c>
      <c r="L188" s="58">
        <v>11000</v>
      </c>
      <c r="M188" s="43">
        <f t="shared" si="89"/>
        <v>2768.16</v>
      </c>
      <c r="N188" s="38">
        <f t="shared" si="90"/>
        <v>0.25165090909090915</v>
      </c>
      <c r="O188" s="43">
        <f t="shared" si="93"/>
        <v>253.44000000000051</v>
      </c>
      <c r="P188" s="38">
        <f t="shared" si="94"/>
        <v>1.8752885742360892E-2</v>
      </c>
      <c r="R188" s="37">
        <v>44109</v>
      </c>
      <c r="S188" s="3">
        <f t="shared" si="91"/>
        <v>59887.380000000005</v>
      </c>
      <c r="T188" s="43">
        <f t="shared" si="95"/>
        <v>46450.74</v>
      </c>
      <c r="U188" s="3">
        <f t="shared" si="86"/>
        <v>13436.640000000003</v>
      </c>
      <c r="V188" s="38">
        <f>S188/T188-1</f>
        <v>0.28926643579843958</v>
      </c>
      <c r="W188" s="3">
        <f>S188-S187</f>
        <v>1102.3700000000026</v>
      </c>
      <c r="X188" s="38">
        <f>(S188)/S187-1</f>
        <v>1.8752569745246417E-2</v>
      </c>
      <c r="Y188" s="76"/>
      <c r="Z188" s="76"/>
    </row>
    <row r="189" spans="1:26" x14ac:dyDescent="0.35">
      <c r="A189" s="37">
        <v>44110</v>
      </c>
      <c r="B189" s="3">
        <v>45366.36</v>
      </c>
      <c r="C189" s="3">
        <v>36625.15</v>
      </c>
      <c r="D189" s="3">
        <v>35450.74</v>
      </c>
      <c r="E189" s="3">
        <f t="shared" si="88"/>
        <v>9915.6200000000026</v>
      </c>
      <c r="F189" s="38">
        <f>B189/D189-1</f>
        <v>0.27970135461206169</v>
      </c>
      <c r="G189" s="41">
        <f>B189-B188</f>
        <v>-752.86000000000058</v>
      </c>
      <c r="H189" s="38">
        <f>(B189)/B188-1</f>
        <v>-1.6324213635876772E-2</v>
      </c>
      <c r="J189" s="37">
        <v>44110</v>
      </c>
      <c r="K189" s="3">
        <v>13543.4</v>
      </c>
      <c r="L189" s="58">
        <v>11000</v>
      </c>
      <c r="M189" s="43">
        <f t="shared" si="89"/>
        <v>2543.3999999999996</v>
      </c>
      <c r="N189" s="38">
        <f t="shared" si="90"/>
        <v>0.23121818181818177</v>
      </c>
      <c r="O189" s="43">
        <f t="shared" si="93"/>
        <v>-224.76000000000022</v>
      </c>
      <c r="P189" s="38">
        <f t="shared" si="94"/>
        <v>-1.6324621445421905E-2</v>
      </c>
      <c r="R189" s="37">
        <v>44110</v>
      </c>
      <c r="S189" s="3">
        <f t="shared" si="91"/>
        <v>58909.760000000002</v>
      </c>
      <c r="T189" s="43">
        <f t="shared" si="95"/>
        <v>46450.74</v>
      </c>
      <c r="U189" s="3">
        <f t="shared" si="86"/>
        <v>12459.020000000002</v>
      </c>
      <c r="V189" s="38">
        <f>S189/T189-1</f>
        <v>0.26822005419074069</v>
      </c>
      <c r="W189" s="3">
        <f>S189-S188</f>
        <v>-977.62000000000262</v>
      </c>
      <c r="X189" s="38">
        <f>(S189)/S188-1</f>
        <v>-1.6324307391640813E-2</v>
      </c>
      <c r="Y189" s="76"/>
      <c r="Z189" s="76"/>
    </row>
    <row r="190" spans="1:26" x14ac:dyDescent="0.35">
      <c r="A190" s="37">
        <v>44111</v>
      </c>
      <c r="B190" s="3">
        <v>46322.57</v>
      </c>
      <c r="C190" s="47">
        <f>C189+200</f>
        <v>36825.15</v>
      </c>
      <c r="D190" s="47">
        <f>D189+200</f>
        <v>35650.74</v>
      </c>
      <c r="E190" s="47">
        <f t="shared" si="88"/>
        <v>10671.830000000002</v>
      </c>
      <c r="F190" s="48">
        <f>(B190-200)/D190-1</f>
        <v>0.29373387480876989</v>
      </c>
      <c r="G190" s="49">
        <f>B190-B189-200</f>
        <v>756.20999999999913</v>
      </c>
      <c r="H190" s="48">
        <f>(B190-200)/B189-1</f>
        <v>1.666895911419819E-2</v>
      </c>
      <c r="J190" s="37">
        <v>44111</v>
      </c>
      <c r="K190" s="3">
        <v>13769.16</v>
      </c>
      <c r="L190" s="58">
        <v>11000</v>
      </c>
      <c r="M190" s="43">
        <f t="shared" si="89"/>
        <v>2769.16</v>
      </c>
      <c r="N190" s="38">
        <f t="shared" si="90"/>
        <v>0.25174181818181807</v>
      </c>
      <c r="O190" s="43">
        <f t="shared" si="93"/>
        <v>225.76000000000022</v>
      </c>
      <c r="P190" s="38">
        <f t="shared" si="94"/>
        <v>1.6669374012434179E-2</v>
      </c>
      <c r="R190" s="37">
        <v>44111</v>
      </c>
      <c r="S190" s="3">
        <f t="shared" si="91"/>
        <v>60091.729999999996</v>
      </c>
      <c r="T190" s="43">
        <f t="shared" si="95"/>
        <v>46650.74</v>
      </c>
      <c r="U190" s="3">
        <f t="shared" si="86"/>
        <v>13440.990000000002</v>
      </c>
      <c r="V190" s="48">
        <f>(S190-200)/(T190-200)-1</f>
        <v>0.28936008339156705</v>
      </c>
      <c r="W190" s="47">
        <f>S190-S189-200</f>
        <v>981.96999999999389</v>
      </c>
      <c r="X190" s="48">
        <f>(S190-200)/S189-1</f>
        <v>1.6669054499627745E-2</v>
      </c>
      <c r="Y190" s="76"/>
      <c r="Z190" s="76"/>
    </row>
    <row r="191" spans="1:26" x14ac:dyDescent="0.35">
      <c r="A191" s="37">
        <v>44112</v>
      </c>
      <c r="B191" s="3">
        <v>46269.99</v>
      </c>
      <c r="C191" s="3">
        <v>36825.15</v>
      </c>
      <c r="D191" s="3">
        <v>35650.74</v>
      </c>
      <c r="E191" s="3">
        <f t="shared" si="88"/>
        <v>10619.25</v>
      </c>
      <c r="F191" s="38">
        <f>B191/D191-1</f>
        <v>0.29786899234069186</v>
      </c>
      <c r="G191" s="41">
        <f>B191-B190</f>
        <v>-52.580000000001746</v>
      </c>
      <c r="H191" s="38">
        <f>(B191)/B190-1</f>
        <v>-1.1350838263075591E-3</v>
      </c>
      <c r="J191" s="37">
        <v>44112</v>
      </c>
      <c r="K191" s="3">
        <v>13753.53</v>
      </c>
      <c r="L191" s="58">
        <v>11000</v>
      </c>
      <c r="M191" s="43">
        <f t="shared" si="89"/>
        <v>2753.5300000000007</v>
      </c>
      <c r="N191" s="38">
        <f t="shared" si="90"/>
        <v>0.25032090909090909</v>
      </c>
      <c r="O191" s="43">
        <f t="shared" si="93"/>
        <v>-15.6299999999992</v>
      </c>
      <c r="P191" s="38">
        <f t="shared" si="94"/>
        <v>-1.135145499071788E-3</v>
      </c>
      <c r="R191" s="37">
        <v>44112</v>
      </c>
      <c r="S191" s="3">
        <f t="shared" si="91"/>
        <v>60023.519999999997</v>
      </c>
      <c r="T191" s="43">
        <f t="shared" si="95"/>
        <v>46650.74</v>
      </c>
      <c r="U191" s="3">
        <f t="shared" si="86"/>
        <v>13372.78</v>
      </c>
      <c r="V191" s="38">
        <f>S191/T191-1</f>
        <v>0.28665740350528202</v>
      </c>
      <c r="W191" s="3">
        <f>S191-S190</f>
        <v>-68.209999999999127</v>
      </c>
      <c r="X191" s="38">
        <f>(S191)/S190-1</f>
        <v>-1.1350979577389175E-3</v>
      </c>
      <c r="Y191" s="76"/>
      <c r="Z191" s="76"/>
    </row>
    <row r="192" spans="1:26" x14ac:dyDescent="0.35">
      <c r="A192" s="37">
        <v>44113</v>
      </c>
      <c r="B192" s="3">
        <v>46712.41</v>
      </c>
      <c r="C192" s="3">
        <v>36825.15</v>
      </c>
      <c r="D192" s="3">
        <v>35650.74</v>
      </c>
      <c r="E192" s="3">
        <f t="shared" si="88"/>
        <v>11061.670000000006</v>
      </c>
      <c r="F192" s="38">
        <f>B192/D192-1</f>
        <v>0.31027883292184133</v>
      </c>
      <c r="G192" s="41">
        <f>B192-B191</f>
        <v>442.42000000000553</v>
      </c>
      <c r="H192" s="38">
        <f>(B192)/B191-1</f>
        <v>9.56170511383303E-3</v>
      </c>
      <c r="J192" s="37">
        <v>44113</v>
      </c>
      <c r="K192" s="3">
        <v>13885.04</v>
      </c>
      <c r="L192" s="58">
        <v>11000</v>
      </c>
      <c r="M192" s="43">
        <f t="shared" si="89"/>
        <v>2885.0400000000009</v>
      </c>
      <c r="N192" s="38">
        <f t="shared" si="90"/>
        <v>0.26227636363636364</v>
      </c>
      <c r="O192" s="43">
        <f t="shared" si="93"/>
        <v>131.51000000000022</v>
      </c>
      <c r="P192" s="38">
        <f t="shared" si="94"/>
        <v>9.561908833586763E-3</v>
      </c>
      <c r="R192" s="37">
        <v>44113</v>
      </c>
      <c r="S192" s="3">
        <f t="shared" si="91"/>
        <v>60597.450000000004</v>
      </c>
      <c r="T192" s="43">
        <f t="shared" si="95"/>
        <v>46650.74</v>
      </c>
      <c r="U192" s="3">
        <f t="shared" si="86"/>
        <v>13946.710000000006</v>
      </c>
      <c r="V192" s="38">
        <f>S192/T192-1</f>
        <v>0.29896010224060765</v>
      </c>
      <c r="W192" s="3">
        <f>S192-S191</f>
        <v>573.93000000000757</v>
      </c>
      <c r="X192" s="38">
        <f>(S192)/S191-1</f>
        <v>9.5617517932971019E-3</v>
      </c>
      <c r="Y192" s="76"/>
      <c r="Z192" s="76"/>
    </row>
    <row r="193" spans="1:26" x14ac:dyDescent="0.35">
      <c r="A193" s="37">
        <v>44116</v>
      </c>
      <c r="B193" s="3">
        <v>46712.41</v>
      </c>
      <c r="C193" s="3">
        <v>36825.15</v>
      </c>
      <c r="D193" s="3">
        <v>35650.74</v>
      </c>
      <c r="E193" s="3">
        <f>B193-D193</f>
        <v>11061.670000000006</v>
      </c>
      <c r="F193" s="38">
        <f>B193/D193-1</f>
        <v>0.31027883292184133</v>
      </c>
      <c r="G193" s="41">
        <f>B193-B192</f>
        <v>0</v>
      </c>
      <c r="H193" s="38">
        <f>(B193)/B192-1</f>
        <v>0</v>
      </c>
      <c r="J193" s="37">
        <v>44116</v>
      </c>
      <c r="K193" s="3">
        <v>13885.04</v>
      </c>
      <c r="L193" s="58">
        <v>11000</v>
      </c>
      <c r="M193" s="43">
        <f>K193-L193</f>
        <v>2885.0400000000009</v>
      </c>
      <c r="N193" s="38">
        <f>K193/L193-1</f>
        <v>0.26227636363636364</v>
      </c>
      <c r="O193" s="43">
        <f>K193-K192</f>
        <v>0</v>
      </c>
      <c r="P193" s="38">
        <f>K193/K192-1</f>
        <v>0</v>
      </c>
      <c r="R193" s="37">
        <v>44116</v>
      </c>
      <c r="S193" s="3">
        <f t="shared" si="91"/>
        <v>60597.450000000004</v>
      </c>
      <c r="T193" s="43">
        <f t="shared" ref="T193:T195" si="96">D193+L193</f>
        <v>46650.74</v>
      </c>
      <c r="U193" s="3">
        <f t="shared" si="86"/>
        <v>13946.710000000006</v>
      </c>
      <c r="V193" s="38">
        <f>S193/T193-1</f>
        <v>0.29896010224060765</v>
      </c>
      <c r="W193" s="3">
        <f>S193-S192</f>
        <v>0</v>
      </c>
      <c r="X193" s="38">
        <f>(S193)/S192-1</f>
        <v>0</v>
      </c>
      <c r="Y193" s="76"/>
      <c r="Z193" s="76"/>
    </row>
    <row r="194" spans="1:26" x14ac:dyDescent="0.35">
      <c r="A194" s="37">
        <v>44117</v>
      </c>
      <c r="B194" s="3">
        <v>48164.13</v>
      </c>
      <c r="C194" s="3">
        <v>36825.15</v>
      </c>
      <c r="D194" s="3">
        <v>35650.74</v>
      </c>
      <c r="E194" s="3">
        <f t="shared" ref="E194:E210" si="97">B194-D194</f>
        <v>12513.39</v>
      </c>
      <c r="F194" s="38">
        <f>B194/D194-1</f>
        <v>0.3509994462948034</v>
      </c>
      <c r="G194" s="41">
        <f>B194-B193</f>
        <v>1451.7199999999939</v>
      </c>
      <c r="H194" s="38">
        <f>(B194)/B193-1</f>
        <v>3.1077822788419418E-2</v>
      </c>
      <c r="J194" s="37">
        <v>44117</v>
      </c>
      <c r="K194" s="3">
        <v>14316.55</v>
      </c>
      <c r="L194" s="58">
        <v>11000</v>
      </c>
      <c r="M194" s="43">
        <f t="shared" ref="M194:M210" si="98">K194-L194</f>
        <v>3316.5499999999993</v>
      </c>
      <c r="N194" s="38">
        <f>K194/L194-1</f>
        <v>0.3015045454545453</v>
      </c>
      <c r="O194" s="43">
        <f>K194-K193</f>
        <v>431.5099999999984</v>
      </c>
      <c r="P194" s="38">
        <f>K194/K193-1</f>
        <v>3.1077332150285297E-2</v>
      </c>
      <c r="R194" s="37">
        <v>44117</v>
      </c>
      <c r="S194" s="3">
        <f t="shared" si="91"/>
        <v>62480.679999999993</v>
      </c>
      <c r="T194" s="43">
        <f t="shared" si="96"/>
        <v>46650.74</v>
      </c>
      <c r="U194" s="3">
        <f t="shared" si="86"/>
        <v>15829.939999999999</v>
      </c>
      <c r="V194" s="38">
        <f>S194/T194-1</f>
        <v>0.33932880807464127</v>
      </c>
      <c r="W194" s="3">
        <f>S194-S193</f>
        <v>1883.2299999999886</v>
      </c>
      <c r="X194" s="38">
        <f>(S194)/S193-1</f>
        <v>3.1077710365700062E-2</v>
      </c>
      <c r="Y194" s="76"/>
      <c r="Z194" s="76"/>
    </row>
    <row r="195" spans="1:26" x14ac:dyDescent="0.35">
      <c r="A195" s="37">
        <v>44118</v>
      </c>
      <c r="B195" s="3">
        <v>47982.61</v>
      </c>
      <c r="C195" s="47">
        <f>C194+200</f>
        <v>37025.15</v>
      </c>
      <c r="D195" s="47">
        <f>D194+200</f>
        <v>35850.74</v>
      </c>
      <c r="E195" s="47">
        <f t="shared" si="97"/>
        <v>12131.870000000003</v>
      </c>
      <c r="F195" s="48">
        <f>(B195-200)/D195-1</f>
        <v>0.33282074512269499</v>
      </c>
      <c r="G195" s="49">
        <f>B195-B194-200</f>
        <v>-381.5199999999968</v>
      </c>
      <c r="H195" s="48">
        <f>(B195-200)/B194-1</f>
        <v>-7.9212476172619839E-3</v>
      </c>
      <c r="J195" s="37">
        <v>44118</v>
      </c>
      <c r="K195" s="3">
        <v>14203.15</v>
      </c>
      <c r="L195" s="58">
        <v>11000</v>
      </c>
      <c r="M195" s="43">
        <f t="shared" si="98"/>
        <v>3203.1499999999996</v>
      </c>
      <c r="N195" s="38">
        <f>K195/L195-1</f>
        <v>0.29119545454545448</v>
      </c>
      <c r="O195" s="43">
        <f>K195-K194</f>
        <v>-113.39999999999964</v>
      </c>
      <c r="P195" s="38">
        <f>K195/K194-1</f>
        <v>-7.9209027314541824E-3</v>
      </c>
      <c r="R195" s="37">
        <v>44118</v>
      </c>
      <c r="S195" s="3">
        <f t="shared" si="91"/>
        <v>62185.760000000002</v>
      </c>
      <c r="T195" s="43">
        <f t="shared" si="96"/>
        <v>46850.74</v>
      </c>
      <c r="U195" s="3">
        <f t="shared" si="86"/>
        <v>15335.020000000002</v>
      </c>
      <c r="V195" s="48">
        <f>(S195-200)/(T195-200)-1</f>
        <v>0.32871975878624871</v>
      </c>
      <c r="W195" s="47">
        <f>S195-S194-200</f>
        <v>-494.91999999999098</v>
      </c>
      <c r="X195" s="48">
        <f>(S195-200)/S194-1</f>
        <v>-7.9211685916349417E-3</v>
      </c>
      <c r="Y195" s="76"/>
      <c r="Z195" s="76"/>
    </row>
    <row r="196" spans="1:26" x14ac:dyDescent="0.35">
      <c r="A196" s="37">
        <v>44119</v>
      </c>
      <c r="B196" s="3">
        <v>47916.480000000003</v>
      </c>
      <c r="C196" s="3">
        <v>37025.15</v>
      </c>
      <c r="D196" s="3">
        <v>35850.74</v>
      </c>
      <c r="E196" s="3">
        <f t="shared" si="97"/>
        <v>12065.740000000005</v>
      </c>
      <c r="F196" s="38">
        <f>B196/D196-1</f>
        <v>0.33655483819859811</v>
      </c>
      <c r="G196" s="41">
        <f>B196-B195</f>
        <v>-66.129999999997381</v>
      </c>
      <c r="H196" s="38">
        <f>(B196)/B195-1</f>
        <v>-1.3782076464785575E-3</v>
      </c>
      <c r="J196" s="37">
        <v>44119</v>
      </c>
      <c r="K196" s="3">
        <v>14583.57</v>
      </c>
      <c r="L196" s="57">
        <f>L195+400</f>
        <v>11400</v>
      </c>
      <c r="M196" s="43">
        <f t="shared" si="98"/>
        <v>3183.5699999999997</v>
      </c>
      <c r="N196" s="38">
        <f>(K196-400)/L196-1</f>
        <v>0.24417280701754374</v>
      </c>
      <c r="O196" s="50">
        <f>K196-K195-400</f>
        <v>-19.579999999999927</v>
      </c>
      <c r="P196" s="51">
        <f>(K196-400)/K195-1</f>
        <v>-1.3785674304643836E-3</v>
      </c>
      <c r="R196" s="37">
        <v>44119</v>
      </c>
      <c r="S196" s="3">
        <f t="shared" si="91"/>
        <v>62500.05</v>
      </c>
      <c r="T196" s="50">
        <f>T195+400</f>
        <v>47250.74</v>
      </c>
      <c r="U196" s="3">
        <f t="shared" si="86"/>
        <v>15249.310000000005</v>
      </c>
      <c r="V196" s="51">
        <f>(S196-400)/(T196-400)-1</f>
        <v>0.32548706808046157</v>
      </c>
      <c r="W196" s="50">
        <f>S196-S195-400</f>
        <v>-85.709999999999127</v>
      </c>
      <c r="X196" s="51">
        <f>(S196-400)/S195-1</f>
        <v>-1.3782898206921024E-3</v>
      </c>
      <c r="Y196" s="76"/>
      <c r="Z196" s="76"/>
    </row>
    <row r="197" spans="1:26" x14ac:dyDescent="0.35">
      <c r="A197" s="37">
        <v>44120</v>
      </c>
      <c r="B197" s="3">
        <v>47620.83</v>
      </c>
      <c r="C197" s="3">
        <v>37025.15</v>
      </c>
      <c r="D197" s="3">
        <v>35850.74</v>
      </c>
      <c r="E197" s="3">
        <f t="shared" si="97"/>
        <v>11770.090000000004</v>
      </c>
      <c r="F197" s="38">
        <f>B197/D197-1</f>
        <v>0.32830814649851026</v>
      </c>
      <c r="G197" s="41">
        <f>B197-B196</f>
        <v>-295.65000000000146</v>
      </c>
      <c r="H197" s="38">
        <f>(B197)/B196-1</f>
        <v>-6.1701109931280307E-3</v>
      </c>
      <c r="J197" s="37">
        <v>44120</v>
      </c>
      <c r="K197" s="3">
        <v>14493.59</v>
      </c>
      <c r="L197" s="58">
        <v>11400</v>
      </c>
      <c r="M197" s="43">
        <f t="shared" si="98"/>
        <v>3093.59</v>
      </c>
      <c r="N197" s="38">
        <f t="shared" ref="N197:N210" si="99">K197/L197-1</f>
        <v>0.27136754385964923</v>
      </c>
      <c r="O197" s="43">
        <f t="shared" ref="O197:O210" si="100">K197-K196</f>
        <v>-89.979999999999563</v>
      </c>
      <c r="P197" s="38">
        <f t="shared" ref="P197:P210" si="101">K197/K196-1</f>
        <v>-6.1699570132690562E-3</v>
      </c>
      <c r="R197" s="37">
        <v>44120</v>
      </c>
      <c r="S197" s="3">
        <f t="shared" si="91"/>
        <v>62114.42</v>
      </c>
      <c r="T197" s="43">
        <f t="shared" ref="T197:T210" si="102">D197+L197</f>
        <v>47250.74</v>
      </c>
      <c r="U197" s="3">
        <f t="shared" si="86"/>
        <v>14863.680000000004</v>
      </c>
      <c r="V197" s="38">
        <f>S197/T197-1</f>
        <v>0.31457031149141801</v>
      </c>
      <c r="W197" s="3">
        <f>S197-S196</f>
        <v>-385.63000000000466</v>
      </c>
      <c r="X197" s="38">
        <f>(S197)/S196-1</f>
        <v>-6.1700750639400725E-3</v>
      </c>
      <c r="Y197" s="76"/>
      <c r="Z197" s="76"/>
    </row>
    <row r="198" spans="1:26" x14ac:dyDescent="0.35">
      <c r="A198" s="37">
        <v>44123</v>
      </c>
      <c r="B198" s="3">
        <v>46744.73</v>
      </c>
      <c r="C198" s="3">
        <v>37025.15</v>
      </c>
      <c r="D198" s="3">
        <v>35850.74</v>
      </c>
      <c r="E198" s="3">
        <f t="shared" si="97"/>
        <v>10893.990000000005</v>
      </c>
      <c r="F198" s="38">
        <f>B198/D198-1</f>
        <v>0.30387071508147412</v>
      </c>
      <c r="G198" s="41">
        <f>B198-B197</f>
        <v>-876.09999999999854</v>
      </c>
      <c r="H198" s="38">
        <f>(B198)/B197-1</f>
        <v>-1.8397411384891815E-2</v>
      </c>
      <c r="J198" s="37">
        <v>44123</v>
      </c>
      <c r="K198" s="3">
        <v>14226.95</v>
      </c>
      <c r="L198" s="58">
        <v>11400</v>
      </c>
      <c r="M198" s="43">
        <f t="shared" si="98"/>
        <v>2826.9500000000007</v>
      </c>
      <c r="N198" s="38">
        <f t="shared" si="99"/>
        <v>0.2479780701754386</v>
      </c>
      <c r="O198" s="43">
        <f t="shared" si="100"/>
        <v>-266.63999999999942</v>
      </c>
      <c r="P198" s="38">
        <f t="shared" si="101"/>
        <v>-1.8397098303456816E-2</v>
      </c>
      <c r="R198" s="37">
        <v>44123</v>
      </c>
      <c r="S198" s="3">
        <f t="shared" si="91"/>
        <v>60971.680000000008</v>
      </c>
      <c r="T198" s="43">
        <f t="shared" si="102"/>
        <v>47250.74</v>
      </c>
      <c r="U198" s="3">
        <f t="shared" si="86"/>
        <v>13720.940000000006</v>
      </c>
      <c r="V198" s="38">
        <f>S198/T198-1</f>
        <v>0.29038571671046864</v>
      </c>
      <c r="W198" s="3">
        <f>S198-S197</f>
        <v>-1142.7399999999907</v>
      </c>
      <c r="X198" s="38">
        <f>(S198)/S197-1</f>
        <v>-1.8397338331421098E-2</v>
      </c>
      <c r="Y198" s="76"/>
      <c r="Z198" s="76"/>
    </row>
    <row r="199" spans="1:26" x14ac:dyDescent="0.35">
      <c r="A199" s="37">
        <v>44124</v>
      </c>
      <c r="B199" s="3">
        <v>46696.02</v>
      </c>
      <c r="C199" s="3">
        <v>37025.15</v>
      </c>
      <c r="D199" s="3">
        <v>35850.74</v>
      </c>
      <c r="E199" s="3">
        <f t="shared" si="97"/>
        <v>10845.279999999999</v>
      </c>
      <c r="F199" s="38">
        <f>B199/D199-1</f>
        <v>0.3025120262510621</v>
      </c>
      <c r="G199" s="41">
        <f>B199-B198</f>
        <v>-48.710000000006403</v>
      </c>
      <c r="H199" s="38">
        <f>(B199)/B198-1</f>
        <v>-1.0420426003103778E-3</v>
      </c>
      <c r="J199" s="37">
        <v>44124</v>
      </c>
      <c r="K199" s="3">
        <v>14212.12</v>
      </c>
      <c r="L199" s="58">
        <v>11400</v>
      </c>
      <c r="M199" s="43">
        <f t="shared" si="98"/>
        <v>2812.1200000000008</v>
      </c>
      <c r="N199" s="38">
        <f t="shared" si="99"/>
        <v>0.24667719298245627</v>
      </c>
      <c r="O199" s="43">
        <f t="shared" si="100"/>
        <v>-14.829999999999927</v>
      </c>
      <c r="P199" s="38">
        <f t="shared" si="101"/>
        <v>-1.0423878624722382E-3</v>
      </c>
      <c r="R199" s="37">
        <v>44124</v>
      </c>
      <c r="S199" s="3">
        <f t="shared" si="91"/>
        <v>60908.14</v>
      </c>
      <c r="T199" s="43">
        <f t="shared" si="102"/>
        <v>47250.74</v>
      </c>
      <c r="U199" s="3">
        <f t="shared" si="86"/>
        <v>13657.4</v>
      </c>
      <c r="V199" s="38">
        <f>S199/T199-1</f>
        <v>0.28904097586619804</v>
      </c>
      <c r="W199" s="3">
        <f>S199-S198</f>
        <v>-63.540000000008149</v>
      </c>
      <c r="X199" s="38">
        <f>(S199)/S198-1</f>
        <v>-1.0421231627537608E-3</v>
      </c>
      <c r="Y199" s="76"/>
      <c r="Z199" s="76"/>
    </row>
    <row r="200" spans="1:26" x14ac:dyDescent="0.35">
      <c r="A200" s="37">
        <v>44125</v>
      </c>
      <c r="B200" s="3">
        <v>46895.31</v>
      </c>
      <c r="C200" s="47">
        <f>C199+200</f>
        <v>37225.15</v>
      </c>
      <c r="D200" s="47">
        <f>D199+200</f>
        <v>36050.74</v>
      </c>
      <c r="E200" s="47">
        <f t="shared" si="97"/>
        <v>10844.57</v>
      </c>
      <c r="F200" s="48">
        <f>(B200-200)/D200-1</f>
        <v>0.2952663384995704</v>
      </c>
      <c r="G200" s="49">
        <f>B200-B199-200</f>
        <v>-0.70999999999912689</v>
      </c>
      <c r="H200" s="48">
        <f>(B200-200)/B199-1</f>
        <v>-1.5204721944162003E-5</v>
      </c>
      <c r="J200" s="37">
        <v>44125</v>
      </c>
      <c r="K200" s="3">
        <v>14211.9</v>
      </c>
      <c r="L200" s="58">
        <v>11400</v>
      </c>
      <c r="M200" s="43">
        <f t="shared" si="98"/>
        <v>2811.8999999999996</v>
      </c>
      <c r="N200" s="38">
        <f t="shared" si="99"/>
        <v>0.24665789473684208</v>
      </c>
      <c r="O200" s="43">
        <f t="shared" si="100"/>
        <v>-0.22000000000116415</v>
      </c>
      <c r="P200" s="38">
        <f t="shared" si="101"/>
        <v>-1.5479745456792315E-5</v>
      </c>
      <c r="R200" s="37">
        <v>44125</v>
      </c>
      <c r="S200" s="3">
        <f t="shared" si="91"/>
        <v>61107.21</v>
      </c>
      <c r="T200" s="43">
        <f t="shared" si="102"/>
        <v>47450.74</v>
      </c>
      <c r="U200" s="3">
        <f t="shared" si="86"/>
        <v>13656.47</v>
      </c>
      <c r="V200" s="48">
        <f>(S200-200)/(T200-200)-1</f>
        <v>0.28902129363476647</v>
      </c>
      <c r="W200" s="47">
        <f>S200-S199-200</f>
        <v>-0.93000000000029104</v>
      </c>
      <c r="X200" s="48">
        <f>(S200-200)/S199-1</f>
        <v>-1.5268895093512036E-5</v>
      </c>
      <c r="Y200" s="76"/>
      <c r="Z200" s="76"/>
    </row>
    <row r="201" spans="1:26" x14ac:dyDescent="0.35">
      <c r="A201" s="37">
        <v>44126</v>
      </c>
      <c r="B201" s="3">
        <v>46867.28</v>
      </c>
      <c r="C201" s="3">
        <v>37225.15</v>
      </c>
      <c r="D201" s="3">
        <v>36050.74</v>
      </c>
      <c r="E201" s="3">
        <f t="shared" si="97"/>
        <v>10816.54</v>
      </c>
      <c r="F201" s="38">
        <f>B201/D201-1</f>
        <v>0.30003655958241082</v>
      </c>
      <c r="G201" s="41">
        <f>B201-B200</f>
        <v>-28.029999999998836</v>
      </c>
      <c r="H201" s="38">
        <f>(B201)/B200-1</f>
        <v>-5.9771435565725284E-4</v>
      </c>
      <c r="J201" s="37">
        <v>44126</v>
      </c>
      <c r="K201" s="3">
        <v>14203.41</v>
      </c>
      <c r="L201" s="58">
        <v>11400</v>
      </c>
      <c r="M201" s="43">
        <f t="shared" si="98"/>
        <v>2803.41</v>
      </c>
      <c r="N201" s="38">
        <f t="shared" si="99"/>
        <v>0.24591315789473689</v>
      </c>
      <c r="O201" s="43">
        <f t="shared" si="100"/>
        <v>-8.4899999999997817</v>
      </c>
      <c r="P201" s="38">
        <f t="shared" si="101"/>
        <v>-5.973866970636621E-4</v>
      </c>
      <c r="R201" s="37">
        <v>44126</v>
      </c>
      <c r="S201" s="3">
        <f t="shared" si="91"/>
        <v>61070.69</v>
      </c>
      <c r="T201" s="43">
        <f t="shared" si="102"/>
        <v>47450.74</v>
      </c>
      <c r="U201" s="3">
        <f t="shared" si="86"/>
        <v>13619.95</v>
      </c>
      <c r="V201" s="38">
        <f>S201/T201-1</f>
        <v>0.2870334582769416</v>
      </c>
      <c r="W201" s="3">
        <f>S201-S200</f>
        <v>-36.519999999996799</v>
      </c>
      <c r="X201" s="38">
        <f>(S201)/S200-1</f>
        <v>-5.9763815104629803E-4</v>
      </c>
      <c r="Y201" s="76"/>
      <c r="Z201" s="76"/>
    </row>
    <row r="202" spans="1:26" x14ac:dyDescent="0.35">
      <c r="A202" s="37">
        <v>44127</v>
      </c>
      <c r="B202" s="3">
        <v>46977.97</v>
      </c>
      <c r="C202" s="3">
        <v>37225.15</v>
      </c>
      <c r="D202" s="3">
        <v>36050.74</v>
      </c>
      <c r="E202" s="3">
        <f t="shared" si="97"/>
        <v>10927.230000000003</v>
      </c>
      <c r="F202" s="38">
        <f>B202/D202-1</f>
        <v>0.30310695425392109</v>
      </c>
      <c r="G202" s="41">
        <f>B202-B201</f>
        <v>110.69000000000233</v>
      </c>
      <c r="H202" s="38">
        <f>(B202)/B201-1</f>
        <v>2.361775635368657E-3</v>
      </c>
      <c r="J202" s="37">
        <v>44127</v>
      </c>
      <c r="K202" s="3">
        <v>14236.96</v>
      </c>
      <c r="L202" s="58">
        <v>11400</v>
      </c>
      <c r="M202" s="43">
        <f t="shared" si="98"/>
        <v>2836.9599999999991</v>
      </c>
      <c r="N202" s="38">
        <f t="shared" si="99"/>
        <v>0.24885614035087711</v>
      </c>
      <c r="O202" s="43">
        <f t="shared" si="100"/>
        <v>33.549999999999272</v>
      </c>
      <c r="P202" s="38">
        <f t="shared" si="101"/>
        <v>2.3621088175302951E-3</v>
      </c>
      <c r="R202" s="37">
        <v>44127</v>
      </c>
      <c r="S202" s="3">
        <f t="shared" si="91"/>
        <v>61214.93</v>
      </c>
      <c r="T202" s="43">
        <f t="shared" si="102"/>
        <v>47450.74</v>
      </c>
      <c r="U202" s="3">
        <f t="shared" si="86"/>
        <v>13764.190000000002</v>
      </c>
      <c r="V202" s="38">
        <f>S202/T202-1</f>
        <v>0.29007324227188036</v>
      </c>
      <c r="W202" s="3">
        <f>S202-S201</f>
        <v>144.23999999999796</v>
      </c>
      <c r="X202" s="38">
        <f>(S202)/S201-1</f>
        <v>2.3618531246329955E-3</v>
      </c>
      <c r="Y202" s="76"/>
      <c r="Z202" s="76"/>
    </row>
    <row r="203" spans="1:26" x14ac:dyDescent="0.35">
      <c r="A203" s="37">
        <v>44130</v>
      </c>
      <c r="B203" s="3">
        <v>46433.42</v>
      </c>
      <c r="C203" s="3">
        <v>37225.15</v>
      </c>
      <c r="D203" s="3">
        <v>36050.74</v>
      </c>
      <c r="E203" s="3">
        <f t="shared" si="97"/>
        <v>10382.68</v>
      </c>
      <c r="F203" s="38">
        <f>B203/D203-1</f>
        <v>0.28800185516302856</v>
      </c>
      <c r="G203" s="41">
        <f>B203-B202</f>
        <v>-544.55000000000291</v>
      </c>
      <c r="H203" s="38">
        <f>(B203)/B202-1</f>
        <v>-1.159160346860455E-2</v>
      </c>
      <c r="J203" s="37">
        <v>44130</v>
      </c>
      <c r="K203" s="3">
        <v>14071.93</v>
      </c>
      <c r="L203" s="58">
        <v>11400</v>
      </c>
      <c r="M203" s="43">
        <f t="shared" si="98"/>
        <v>2671.9300000000003</v>
      </c>
      <c r="N203" s="38">
        <f t="shared" si="99"/>
        <v>0.23437982456140349</v>
      </c>
      <c r="O203" s="43">
        <f t="shared" si="100"/>
        <v>-165.02999999999884</v>
      </c>
      <c r="P203" s="38">
        <f t="shared" si="101"/>
        <v>-1.1591660017306937E-2</v>
      </c>
      <c r="R203" s="37">
        <v>44130</v>
      </c>
      <c r="S203" s="3">
        <f t="shared" si="91"/>
        <v>60505.35</v>
      </c>
      <c r="T203" s="43">
        <f t="shared" si="102"/>
        <v>47450.74</v>
      </c>
      <c r="U203" s="3">
        <f t="shared" si="86"/>
        <v>13054.61</v>
      </c>
      <c r="V203" s="38">
        <f>S203/T203-1</f>
        <v>0.27511920783532573</v>
      </c>
      <c r="W203" s="3">
        <f>S203-S202</f>
        <v>-709.58000000000175</v>
      </c>
      <c r="X203" s="38">
        <f>(S203)/S202-1</f>
        <v>-1.1591616620324485E-2</v>
      </c>
      <c r="Y203" s="76"/>
      <c r="Z203" s="76"/>
    </row>
    <row r="204" spans="1:26" x14ac:dyDescent="0.35">
      <c r="A204" s="37">
        <v>44131</v>
      </c>
      <c r="B204" s="3">
        <v>46723.55</v>
      </c>
      <c r="C204" s="3">
        <v>37225.15</v>
      </c>
      <c r="D204" s="3">
        <v>36050.74</v>
      </c>
      <c r="E204" s="3">
        <f t="shared" si="97"/>
        <v>10672.810000000005</v>
      </c>
      <c r="F204" s="38">
        <f>B204/D204-1</f>
        <v>0.2960496788692828</v>
      </c>
      <c r="G204" s="41">
        <f>B204-B203</f>
        <v>290.13000000000466</v>
      </c>
      <c r="H204" s="38">
        <f>(B204)/B203-1</f>
        <v>6.2483013312395475E-3</v>
      </c>
      <c r="J204" s="37">
        <v>44131</v>
      </c>
      <c r="K204" s="3">
        <v>14159.85</v>
      </c>
      <c r="L204" s="58">
        <v>11400</v>
      </c>
      <c r="M204" s="43">
        <f t="shared" si="98"/>
        <v>2759.8500000000004</v>
      </c>
      <c r="N204" s="38">
        <f t="shared" si="99"/>
        <v>0.24209210526315794</v>
      </c>
      <c r="O204" s="43">
        <f t="shared" si="100"/>
        <v>87.920000000000073</v>
      </c>
      <c r="P204" s="38">
        <f t="shared" si="101"/>
        <v>6.2478991865366762E-3</v>
      </c>
      <c r="R204" s="37">
        <v>44131</v>
      </c>
      <c r="S204" s="3">
        <f t="shared" si="91"/>
        <v>60883.4</v>
      </c>
      <c r="T204" s="43">
        <f t="shared" si="102"/>
        <v>47450.74</v>
      </c>
      <c r="U204" s="3">
        <f t="shared" si="86"/>
        <v>13432.660000000005</v>
      </c>
      <c r="V204" s="38">
        <f>S204/T204-1</f>
        <v>0.28308641761961995</v>
      </c>
      <c r="W204" s="3">
        <f>S204-S203</f>
        <v>378.05000000000291</v>
      </c>
      <c r="X204" s="38">
        <f>(S204)/S203-1</f>
        <v>6.2482078031116384E-3</v>
      </c>
      <c r="Y204" s="76"/>
      <c r="Z204" s="76"/>
    </row>
    <row r="205" spans="1:26" x14ac:dyDescent="0.35">
      <c r="A205" s="37">
        <v>44132</v>
      </c>
      <c r="B205" s="3">
        <v>45573.96</v>
      </c>
      <c r="C205" s="47">
        <f>C204+200</f>
        <v>37425.15</v>
      </c>
      <c r="D205" s="47">
        <f>D204+200</f>
        <v>36250.74</v>
      </c>
      <c r="E205" s="47">
        <f t="shared" si="97"/>
        <v>9323.2200000000012</v>
      </c>
      <c r="F205" s="48">
        <f>(B205-200)/D205-1</f>
        <v>0.25166989694555197</v>
      </c>
      <c r="G205" s="49">
        <f>B205-B204-200</f>
        <v>-1349.5900000000038</v>
      </c>
      <c r="H205" s="48">
        <f>(B205-200)/B204-1</f>
        <v>-2.888457747752482E-2</v>
      </c>
      <c r="J205" s="37">
        <v>44132</v>
      </c>
      <c r="K205" s="3">
        <v>13750.85</v>
      </c>
      <c r="L205" s="58">
        <v>11400</v>
      </c>
      <c r="M205" s="43">
        <f t="shared" si="98"/>
        <v>2350.8500000000004</v>
      </c>
      <c r="N205" s="38">
        <f t="shared" si="99"/>
        <v>0.20621491228070177</v>
      </c>
      <c r="O205" s="43">
        <f t="shared" si="100"/>
        <v>-409</v>
      </c>
      <c r="P205" s="38">
        <f t="shared" si="101"/>
        <v>-2.8884486770693218E-2</v>
      </c>
      <c r="R205" s="37">
        <v>44132</v>
      </c>
      <c r="S205" s="3">
        <f t="shared" si="91"/>
        <v>59324.81</v>
      </c>
      <c r="T205" s="43">
        <f t="shared" si="102"/>
        <v>47650.74</v>
      </c>
      <c r="U205" s="3">
        <f t="shared" si="86"/>
        <v>11674.070000000002</v>
      </c>
      <c r="V205" s="48">
        <f>(S205-200)/(T205-200)-1</f>
        <v>0.24602503564749467</v>
      </c>
      <c r="W205" s="47">
        <f>S205-S204-200</f>
        <v>-1758.5900000000038</v>
      </c>
      <c r="X205" s="48">
        <f>(S205-200)/S204-1</f>
        <v>-2.8884556381542525E-2</v>
      </c>
      <c r="Y205" s="76"/>
      <c r="Z205" s="76"/>
    </row>
    <row r="206" spans="1:26" x14ac:dyDescent="0.35">
      <c r="A206" s="37">
        <v>44133</v>
      </c>
      <c r="B206" s="3">
        <v>46426.13</v>
      </c>
      <c r="C206" s="3">
        <v>37425.15</v>
      </c>
      <c r="D206" s="3">
        <v>36250.74</v>
      </c>
      <c r="E206" s="3">
        <f t="shared" si="97"/>
        <v>10175.39</v>
      </c>
      <c r="F206" s="38">
        <f>B206/D206-1</f>
        <v>0.28069468374990425</v>
      </c>
      <c r="G206" s="41">
        <f>B206-B205</f>
        <v>852.16999999999825</v>
      </c>
      <c r="H206" s="38">
        <f>(B206)/B205-1</f>
        <v>1.8698616490645081E-2</v>
      </c>
      <c r="J206" s="37">
        <v>44133</v>
      </c>
      <c r="K206" s="3">
        <v>14007.97</v>
      </c>
      <c r="L206" s="58">
        <v>11400</v>
      </c>
      <c r="M206" s="43">
        <f t="shared" si="98"/>
        <v>2607.9699999999993</v>
      </c>
      <c r="N206" s="38">
        <f t="shared" si="99"/>
        <v>0.22876929824561398</v>
      </c>
      <c r="O206" s="43">
        <f t="shared" si="100"/>
        <v>257.11999999999898</v>
      </c>
      <c r="P206" s="38">
        <f t="shared" si="101"/>
        <v>1.8698480457571609E-2</v>
      </c>
      <c r="R206" s="37">
        <v>44133</v>
      </c>
      <c r="S206" s="3">
        <f t="shared" si="91"/>
        <v>60434.1</v>
      </c>
      <c r="T206" s="43">
        <f t="shared" si="102"/>
        <v>47650.74</v>
      </c>
      <c r="U206" s="3">
        <f t="shared" si="86"/>
        <v>12783.359999999999</v>
      </c>
      <c r="V206" s="38">
        <f>S206/T206-1</f>
        <v>0.26827201424364033</v>
      </c>
      <c r="W206" s="3">
        <f>S206-S205</f>
        <v>1109.2900000000009</v>
      </c>
      <c r="X206" s="38">
        <f>(S206)/S205-1</f>
        <v>1.8698584959648379E-2</v>
      </c>
      <c r="Y206" s="76"/>
      <c r="Z206" s="76"/>
    </row>
    <row r="207" spans="1:26" x14ac:dyDescent="0.35">
      <c r="A207" s="37">
        <v>44134</v>
      </c>
      <c r="B207" s="3">
        <v>45236.82</v>
      </c>
      <c r="C207" s="3">
        <v>37425.15</v>
      </c>
      <c r="D207" s="3">
        <v>36250.74</v>
      </c>
      <c r="E207" s="3">
        <f t="shared" si="97"/>
        <v>8986.0800000000017</v>
      </c>
      <c r="F207" s="38">
        <f>B207/D207-1</f>
        <v>0.2478868017590814</v>
      </c>
      <c r="G207" s="41">
        <f>B207-B206</f>
        <v>-1189.3099999999977</v>
      </c>
      <c r="H207" s="38">
        <f>(B207)/B206-1</f>
        <v>-2.5617254765796682E-2</v>
      </c>
      <c r="J207" s="37">
        <v>44134</v>
      </c>
      <c r="K207" s="3">
        <v>13649.13</v>
      </c>
      <c r="L207" s="58">
        <v>11400</v>
      </c>
      <c r="M207" s="43">
        <f t="shared" si="98"/>
        <v>2249.1299999999992</v>
      </c>
      <c r="N207" s="38">
        <f t="shared" si="99"/>
        <v>0.19729210526315777</v>
      </c>
      <c r="O207" s="43">
        <f t="shared" si="100"/>
        <v>-358.84000000000015</v>
      </c>
      <c r="P207" s="38">
        <f t="shared" si="101"/>
        <v>-2.5616845267372845E-2</v>
      </c>
      <c r="R207" s="37">
        <v>44134</v>
      </c>
      <c r="S207" s="3">
        <f t="shared" si="91"/>
        <v>58885.95</v>
      </c>
      <c r="T207" s="43">
        <f t="shared" si="102"/>
        <v>47650.74</v>
      </c>
      <c r="U207" s="3">
        <f t="shared" si="86"/>
        <v>11235.210000000001</v>
      </c>
      <c r="V207" s="38">
        <f>S207/T207-1</f>
        <v>0.23578248732338669</v>
      </c>
      <c r="W207" s="3">
        <f>S207-S206</f>
        <v>-1548.1500000000015</v>
      </c>
      <c r="X207" s="38">
        <f>(S207)/S206-1</f>
        <v>-2.5617159848496107E-2</v>
      </c>
      <c r="Y207" s="76"/>
      <c r="Z207" s="76"/>
    </row>
    <row r="208" spans="1:26" x14ac:dyDescent="0.35">
      <c r="A208" s="37">
        <v>44137</v>
      </c>
      <c r="B208" s="3">
        <v>45041.35</v>
      </c>
      <c r="C208" s="3">
        <v>37425.15</v>
      </c>
      <c r="D208" s="3">
        <v>36250.74</v>
      </c>
      <c r="E208" s="3">
        <f t="shared" si="97"/>
        <v>8790.61</v>
      </c>
      <c r="F208" s="38">
        <f>B208/D208-1</f>
        <v>0.24249463597156917</v>
      </c>
      <c r="G208" s="41">
        <f>B208-B207</f>
        <v>-195.47000000000116</v>
      </c>
      <c r="H208" s="38">
        <f>(B208)/B207-1</f>
        <v>-4.3210375972493331E-3</v>
      </c>
      <c r="J208" s="37">
        <v>44137</v>
      </c>
      <c r="K208" s="3">
        <v>13590.15</v>
      </c>
      <c r="L208" s="58">
        <v>11400</v>
      </c>
      <c r="M208" s="43">
        <f t="shared" si="98"/>
        <v>2190.1499999999996</v>
      </c>
      <c r="N208" s="38">
        <f t="shared" si="99"/>
        <v>0.19211842105263144</v>
      </c>
      <c r="O208" s="43">
        <f t="shared" si="100"/>
        <v>-58.979999999999563</v>
      </c>
      <c r="P208" s="38">
        <f t="shared" si="101"/>
        <v>-4.3211545351241609E-3</v>
      </c>
      <c r="R208" s="37">
        <v>44137</v>
      </c>
      <c r="S208" s="3">
        <f t="shared" si="91"/>
        <v>58631.5</v>
      </c>
      <c r="T208" s="43">
        <f t="shared" si="102"/>
        <v>47650.74</v>
      </c>
      <c r="U208" s="3">
        <f t="shared" si="86"/>
        <v>10980.76</v>
      </c>
      <c r="V208" s="38">
        <f>S208/T208-1</f>
        <v>0.23044259123782762</v>
      </c>
      <c r="W208" s="3">
        <f>S208-S207</f>
        <v>-254.44999999999709</v>
      </c>
      <c r="X208" s="38">
        <f>(S208)/S207-1</f>
        <v>-4.3210647021911797E-3</v>
      </c>
      <c r="Y208" s="76"/>
      <c r="Z208" s="76"/>
    </row>
    <row r="209" spans="1:26" x14ac:dyDescent="0.35">
      <c r="A209" s="37">
        <v>44138</v>
      </c>
      <c r="B209" s="3">
        <v>45565.35</v>
      </c>
      <c r="C209" s="3">
        <v>37425.15</v>
      </c>
      <c r="D209" s="3">
        <v>36250.74</v>
      </c>
      <c r="E209" s="3">
        <f t="shared" si="97"/>
        <v>9314.61</v>
      </c>
      <c r="F209" s="38">
        <f>B209/D209-1</f>
        <v>0.25694951330648697</v>
      </c>
      <c r="G209" s="41">
        <f>B209-B208</f>
        <v>524</v>
      </c>
      <c r="H209" s="38">
        <f>(B209)/B208-1</f>
        <v>1.1633754316866529E-2</v>
      </c>
      <c r="J209" s="37">
        <v>44138</v>
      </c>
      <c r="K209" s="3">
        <v>13748.25</v>
      </c>
      <c r="L209" s="58">
        <v>11400</v>
      </c>
      <c r="M209" s="43">
        <f t="shared" si="98"/>
        <v>2348.25</v>
      </c>
      <c r="N209" s="38">
        <f t="shared" si="99"/>
        <v>0.20598684210526308</v>
      </c>
      <c r="O209" s="43">
        <f t="shared" si="100"/>
        <v>158.10000000000036</v>
      </c>
      <c r="P209" s="38">
        <f t="shared" si="101"/>
        <v>1.1633425679628218E-2</v>
      </c>
      <c r="R209" s="37">
        <v>44138</v>
      </c>
      <c r="S209" s="3">
        <f t="shared" si="91"/>
        <v>59313.599999999999</v>
      </c>
      <c r="T209" s="43">
        <f t="shared" si="102"/>
        <v>47650.74</v>
      </c>
      <c r="U209" s="3">
        <f t="shared" si="86"/>
        <v>11662.86</v>
      </c>
      <c r="V209" s="38">
        <f>S209/T209-1</f>
        <v>0.24475716431686068</v>
      </c>
      <c r="W209" s="3">
        <f>S209-S208</f>
        <v>682.09999999999854</v>
      </c>
      <c r="X209" s="38">
        <f>(S209)/S208-1</f>
        <v>1.1633678142295434E-2</v>
      </c>
      <c r="Y209" s="76"/>
      <c r="Z209" s="76"/>
    </row>
    <row r="210" spans="1:26" x14ac:dyDescent="0.35">
      <c r="A210" s="37">
        <v>44139</v>
      </c>
      <c r="B210" s="3">
        <v>47716.08</v>
      </c>
      <c r="C210" s="47">
        <f>C209+200</f>
        <v>37625.15</v>
      </c>
      <c r="D210" s="47">
        <f>D209+200</f>
        <v>36450.74</v>
      </c>
      <c r="E210" s="47">
        <f t="shared" si="97"/>
        <v>11265.340000000004</v>
      </c>
      <c r="F210" s="48">
        <f>(B210-200)/D210-1</f>
        <v>0.30356969433268044</v>
      </c>
      <c r="G210" s="49">
        <f>B210-B209-200</f>
        <v>1950.7300000000032</v>
      </c>
      <c r="H210" s="48">
        <f>(B210-200)/B209-1</f>
        <v>4.2811697923970771E-2</v>
      </c>
      <c r="J210" s="37">
        <v>44139</v>
      </c>
      <c r="K210" s="3">
        <v>14336.84</v>
      </c>
      <c r="L210" s="58">
        <v>11400</v>
      </c>
      <c r="M210" s="43">
        <f t="shared" si="98"/>
        <v>2936.84</v>
      </c>
      <c r="N210" s="38">
        <f t="shared" si="99"/>
        <v>0.25761754385964908</v>
      </c>
      <c r="O210" s="43">
        <f t="shared" si="100"/>
        <v>588.59000000000015</v>
      </c>
      <c r="P210" s="38">
        <f t="shared" si="101"/>
        <v>4.2811994253814101E-2</v>
      </c>
      <c r="R210" s="37">
        <v>44139</v>
      </c>
      <c r="S210" s="3">
        <f t="shared" si="91"/>
        <v>62052.92</v>
      </c>
      <c r="T210" s="43">
        <f t="shared" si="102"/>
        <v>47850.74</v>
      </c>
      <c r="U210" s="3">
        <f t="shared" si="86"/>
        <v>14202.180000000004</v>
      </c>
      <c r="V210" s="48">
        <f>(S210-200)/(T210-200)-1</f>
        <v>0.29804741752174269</v>
      </c>
      <c r="W210" s="47">
        <f>S210-S209-200</f>
        <v>2539.3199999999997</v>
      </c>
      <c r="X210" s="48">
        <f>(S210-200)/S209-1</f>
        <v>4.2811766610018509E-2</v>
      </c>
      <c r="Y210" s="76"/>
      <c r="Z210" s="76"/>
    </row>
    <row r="211" spans="1:26" x14ac:dyDescent="0.35">
      <c r="A211" s="37">
        <v>44140</v>
      </c>
      <c r="B211" s="3">
        <v>48598.85</v>
      </c>
      <c r="C211" s="3">
        <v>37625.15</v>
      </c>
      <c r="D211" s="3">
        <v>36450.74</v>
      </c>
      <c r="E211" s="3">
        <f t="shared" ref="E211:E236" si="103">B211-D211</f>
        <v>12148.11</v>
      </c>
      <c r="F211" s="38">
        <f>B211/D211-1</f>
        <v>0.33327471541044162</v>
      </c>
      <c r="G211" s="41">
        <f>B211-B210</f>
        <v>882.7699999999968</v>
      </c>
      <c r="H211" s="38">
        <f>(B211)/B210-1</f>
        <v>1.8500471958299958E-2</v>
      </c>
      <c r="J211" s="37">
        <v>44140</v>
      </c>
      <c r="K211" s="3">
        <v>14602.08</v>
      </c>
      <c r="L211" s="58">
        <v>11400</v>
      </c>
      <c r="M211" s="43">
        <f t="shared" ref="M211:M236" si="104">K211-L211</f>
        <v>3202.08</v>
      </c>
      <c r="N211" s="38">
        <f t="shared" ref="N211:N217" si="105">K211/L211-1</f>
        <v>0.28088421052631585</v>
      </c>
      <c r="O211" s="43">
        <f t="shared" ref="O211:O217" si="106">K211-K210</f>
        <v>265.23999999999978</v>
      </c>
      <c r="P211" s="38">
        <f t="shared" ref="P211:P217" si="107">K211/K210-1</f>
        <v>1.850059008819227E-2</v>
      </c>
      <c r="R211" s="37">
        <v>44140</v>
      </c>
      <c r="S211" s="3">
        <f t="shared" si="91"/>
        <v>63200.93</v>
      </c>
      <c r="T211" s="43">
        <f t="shared" ref="T211:T217" si="108">D211+L211</f>
        <v>47850.74</v>
      </c>
      <c r="U211" s="3">
        <f t="shared" si="86"/>
        <v>15350.19</v>
      </c>
      <c r="V211" s="38">
        <f>S211/T211-1</f>
        <v>0.32079315805774389</v>
      </c>
      <c r="W211" s="3">
        <f>S211-S210</f>
        <v>1148.010000000002</v>
      </c>
      <c r="X211" s="38">
        <f>(S211)/S210-1</f>
        <v>1.8500499251284275E-2</v>
      </c>
      <c r="Y211" s="76"/>
      <c r="Z211" s="76"/>
    </row>
    <row r="212" spans="1:26" x14ac:dyDescent="0.35">
      <c r="A212" s="37">
        <v>44141</v>
      </c>
      <c r="B212" s="3">
        <v>48652.88</v>
      </c>
      <c r="C212" s="3">
        <v>37625.15</v>
      </c>
      <c r="D212" s="3">
        <v>36450.74</v>
      </c>
      <c r="E212" s="3">
        <f t="shared" si="103"/>
        <v>12202.14</v>
      </c>
      <c r="F212" s="38">
        <f>B212/D212-1</f>
        <v>0.3347569898443763</v>
      </c>
      <c r="G212" s="41">
        <f>B212-B211</f>
        <v>54.029999999998836</v>
      </c>
      <c r="H212" s="38">
        <f>(B212)/B211-1</f>
        <v>1.1117547020145224E-3</v>
      </c>
      <c r="J212" s="37">
        <v>44141</v>
      </c>
      <c r="K212" s="3">
        <v>14618.31</v>
      </c>
      <c r="L212" s="58">
        <v>11400</v>
      </c>
      <c r="M212" s="43">
        <f t="shared" si="104"/>
        <v>3218.3099999999995</v>
      </c>
      <c r="N212" s="38">
        <f t="shared" si="105"/>
        <v>0.28230789473684204</v>
      </c>
      <c r="O212" s="43">
        <f t="shared" si="106"/>
        <v>16.229999999999563</v>
      </c>
      <c r="P212" s="38">
        <f t="shared" si="107"/>
        <v>1.1114854869991309E-3</v>
      </c>
      <c r="R212" s="37">
        <v>44141</v>
      </c>
      <c r="S212" s="3">
        <f t="shared" si="91"/>
        <v>63271.189999999995</v>
      </c>
      <c r="T212" s="43">
        <f t="shared" si="108"/>
        <v>47850.74</v>
      </c>
      <c r="U212" s="3">
        <f t="shared" si="86"/>
        <v>15420.449999999999</v>
      </c>
      <c r="V212" s="38">
        <f>S212/T212-1</f>
        <v>0.32226147390824056</v>
      </c>
      <c r="W212" s="3">
        <f>S212-S211</f>
        <v>70.259999999994761</v>
      </c>
      <c r="X212" s="38">
        <f>(S212)/S211-1</f>
        <v>1.1116925019931667E-3</v>
      </c>
      <c r="Y212" s="76"/>
      <c r="Z212" s="76"/>
    </row>
    <row r="213" spans="1:26" x14ac:dyDescent="0.35">
      <c r="A213" s="37">
        <v>44144</v>
      </c>
      <c r="B213" s="3">
        <v>47482.7</v>
      </c>
      <c r="C213" s="3">
        <v>37625.15</v>
      </c>
      <c r="D213" s="3">
        <v>36450.74</v>
      </c>
      <c r="E213" s="3">
        <f t="shared" si="103"/>
        <v>11031.96</v>
      </c>
      <c r="F213" s="38">
        <f>B213/D213-1</f>
        <v>0.30265393788987538</v>
      </c>
      <c r="G213" s="41">
        <f>B213-B212</f>
        <v>-1170.1800000000003</v>
      </c>
      <c r="H213" s="38">
        <f>(B213)/B212-1</f>
        <v>-2.4051608044580286E-2</v>
      </c>
      <c r="J213" s="37">
        <v>44144</v>
      </c>
      <c r="K213" s="3">
        <v>14266.72</v>
      </c>
      <c r="L213" s="58">
        <v>11400</v>
      </c>
      <c r="M213" s="43">
        <f t="shared" si="104"/>
        <v>2866.7199999999993</v>
      </c>
      <c r="N213" s="38">
        <f t="shared" si="105"/>
        <v>0.25146666666666651</v>
      </c>
      <c r="O213" s="43">
        <f t="shared" si="106"/>
        <v>-351.59000000000015</v>
      </c>
      <c r="P213" s="38">
        <f t="shared" si="107"/>
        <v>-2.4051343828390581E-2</v>
      </c>
      <c r="R213" s="37">
        <v>44144</v>
      </c>
      <c r="S213" s="3">
        <f t="shared" si="91"/>
        <v>61749.42</v>
      </c>
      <c r="T213" s="43">
        <f t="shared" si="108"/>
        <v>47850.74</v>
      </c>
      <c r="U213" s="3">
        <f t="shared" si="86"/>
        <v>13898.679999999998</v>
      </c>
      <c r="V213" s="38">
        <f>S213/T213-1</f>
        <v>0.29045903992289368</v>
      </c>
      <c r="W213" s="3">
        <f>S213-S212</f>
        <v>-1521.7699999999968</v>
      </c>
      <c r="X213" s="38">
        <f>(S213)/S212-1</f>
        <v>-2.4051546999511064E-2</v>
      </c>
      <c r="Y213" s="76"/>
      <c r="Z213" s="76"/>
    </row>
    <row r="214" spans="1:26" x14ac:dyDescent="0.35">
      <c r="A214" s="37">
        <v>44145</v>
      </c>
      <c r="B214" s="3">
        <v>46747.06</v>
      </c>
      <c r="C214" s="3">
        <v>37625.15</v>
      </c>
      <c r="D214" s="3">
        <v>36450.74</v>
      </c>
      <c r="E214" s="3">
        <f t="shared" si="103"/>
        <v>10296.32</v>
      </c>
      <c r="F214" s="38">
        <f>B214/D214-1</f>
        <v>0.28247218026300702</v>
      </c>
      <c r="G214" s="41">
        <f>B214-B213</f>
        <v>-735.63999999999942</v>
      </c>
      <c r="H214" s="38">
        <f>(B214)/B213-1</f>
        <v>-1.5492800535774065E-2</v>
      </c>
      <c r="J214" s="37">
        <v>44145</v>
      </c>
      <c r="K214" s="3">
        <v>14045.68</v>
      </c>
      <c r="L214" s="58">
        <v>11400</v>
      </c>
      <c r="M214" s="43">
        <f t="shared" si="104"/>
        <v>2645.6800000000003</v>
      </c>
      <c r="N214" s="38">
        <f t="shared" si="105"/>
        <v>0.2320771929824561</v>
      </c>
      <c r="O214" s="43">
        <f t="shared" si="106"/>
        <v>-221.03999999999905</v>
      </c>
      <c r="P214" s="38">
        <f t="shared" si="107"/>
        <v>-1.5493400024672699E-2</v>
      </c>
      <c r="R214" s="37">
        <v>44145</v>
      </c>
      <c r="S214" s="3">
        <f t="shared" si="91"/>
        <v>60792.74</v>
      </c>
      <c r="T214" s="43">
        <f t="shared" si="108"/>
        <v>47850.74</v>
      </c>
      <c r="U214" s="3">
        <f t="shared" si="86"/>
        <v>12942</v>
      </c>
      <c r="V214" s="38">
        <f>S214/T214-1</f>
        <v>0.27046603667989255</v>
      </c>
      <c r="W214" s="3">
        <f>S214-S213</f>
        <v>-956.68000000000029</v>
      </c>
      <c r="X214" s="38">
        <f>(S214)/S213-1</f>
        <v>-1.5492939042990206E-2</v>
      </c>
      <c r="Y214" s="76"/>
      <c r="Z214" s="76"/>
    </row>
    <row r="215" spans="1:26" x14ac:dyDescent="0.35">
      <c r="A215" s="37">
        <v>44146</v>
      </c>
      <c r="B215" s="3">
        <v>48123.9</v>
      </c>
      <c r="C215" s="47">
        <f>C214+200</f>
        <v>37825.15</v>
      </c>
      <c r="D215" s="47">
        <f>D214+200</f>
        <v>36650.74</v>
      </c>
      <c r="E215" s="47">
        <f t="shared" si="103"/>
        <v>11473.160000000003</v>
      </c>
      <c r="F215" s="48">
        <f>(B215-200)/D215-1</f>
        <v>0.30758342123515114</v>
      </c>
      <c r="G215" s="49">
        <f>B215-B214-200</f>
        <v>1176.8400000000038</v>
      </c>
      <c r="H215" s="48">
        <f>(B215-200)/B214-1</f>
        <v>2.5174631303016781E-2</v>
      </c>
      <c r="J215" s="37">
        <v>44146</v>
      </c>
      <c r="K215" s="3">
        <v>14399.28</v>
      </c>
      <c r="L215" s="58">
        <v>11400</v>
      </c>
      <c r="M215" s="43">
        <f t="shared" si="104"/>
        <v>2999.2800000000007</v>
      </c>
      <c r="N215" s="38">
        <f t="shared" si="105"/>
        <v>0.26309473684210527</v>
      </c>
      <c r="O215" s="43">
        <f t="shared" si="106"/>
        <v>353.60000000000036</v>
      </c>
      <c r="P215" s="38">
        <f t="shared" si="107"/>
        <v>2.5175000427177574E-2</v>
      </c>
      <c r="R215" s="37">
        <v>44146</v>
      </c>
      <c r="S215" s="3">
        <f t="shared" si="91"/>
        <v>62523.18</v>
      </c>
      <c r="T215" s="43">
        <f t="shared" si="108"/>
        <v>48050.74</v>
      </c>
      <c r="U215" s="3">
        <f t="shared" si="86"/>
        <v>14472.440000000004</v>
      </c>
      <c r="V215" s="48">
        <f>(S215-200)/(T215-200)-1</f>
        <v>0.30244965908573196</v>
      </c>
      <c r="W215" s="47">
        <f>S215-S214-200</f>
        <v>1530.4400000000023</v>
      </c>
      <c r="X215" s="48">
        <f>(S215-200)/S214-1</f>
        <v>2.5174716586223944E-2</v>
      </c>
      <c r="Y215" s="76"/>
      <c r="Z215" s="76"/>
    </row>
    <row r="216" spans="1:26" x14ac:dyDescent="0.35">
      <c r="A216" s="37">
        <v>44147</v>
      </c>
      <c r="B216" s="3">
        <v>48095.33</v>
      </c>
      <c r="C216" s="3">
        <v>37825.15</v>
      </c>
      <c r="D216" s="3">
        <v>36650.74</v>
      </c>
      <c r="E216" s="3">
        <f t="shared" si="103"/>
        <v>11444.590000000004</v>
      </c>
      <c r="F216" s="38">
        <f>B216/D216-1</f>
        <v>0.31226081656195759</v>
      </c>
      <c r="G216" s="41">
        <f>B216-B215</f>
        <v>-28.569999999999709</v>
      </c>
      <c r="H216" s="38">
        <f>(B216)/B215-1</f>
        <v>-5.9367590739733966E-4</v>
      </c>
      <c r="J216" s="37">
        <v>44147</v>
      </c>
      <c r="K216" s="3">
        <v>14390.73</v>
      </c>
      <c r="L216" s="58">
        <v>11400</v>
      </c>
      <c r="M216" s="43">
        <f t="shared" si="104"/>
        <v>2990.7299999999996</v>
      </c>
      <c r="N216" s="38">
        <f t="shared" si="105"/>
        <v>0.26234473684210524</v>
      </c>
      <c r="O216" s="43">
        <f t="shared" si="106"/>
        <v>-8.5500000000010914</v>
      </c>
      <c r="P216" s="38">
        <f t="shared" si="107"/>
        <v>-5.9377968898455258E-4</v>
      </c>
      <c r="R216" s="37">
        <v>44147</v>
      </c>
      <c r="S216" s="3">
        <f t="shared" si="91"/>
        <v>62486.06</v>
      </c>
      <c r="T216" s="43">
        <f t="shared" si="108"/>
        <v>48050.74</v>
      </c>
      <c r="U216" s="3">
        <f t="shared" si="86"/>
        <v>14435.320000000003</v>
      </c>
      <c r="V216" s="38">
        <f>S216/T216-1</f>
        <v>0.30041826619111389</v>
      </c>
      <c r="W216" s="3">
        <f>S216-S215</f>
        <v>-37.120000000002619</v>
      </c>
      <c r="X216" s="38">
        <f>(S216)/S215-1</f>
        <v>-5.9369980861501137E-4</v>
      </c>
      <c r="Y216" s="76"/>
      <c r="Z216" s="76"/>
    </row>
    <row r="217" spans="1:26" x14ac:dyDescent="0.35">
      <c r="A217" s="37">
        <v>44148</v>
      </c>
      <c r="B217" s="3">
        <v>48583.58</v>
      </c>
      <c r="C217" s="3">
        <v>37825.15</v>
      </c>
      <c r="D217" s="3">
        <v>36650.74</v>
      </c>
      <c r="E217" s="3">
        <f t="shared" si="103"/>
        <v>11932.840000000004</v>
      </c>
      <c r="F217" s="38">
        <f>B217/D217-1</f>
        <v>0.32558251211298894</v>
      </c>
      <c r="G217" s="41">
        <f>B217-B216</f>
        <v>488.25</v>
      </c>
      <c r="H217" s="38">
        <f>(B217)/B216-1</f>
        <v>1.0151713274448859E-2</v>
      </c>
      <c r="J217" s="37">
        <v>44148</v>
      </c>
      <c r="K217" s="3">
        <v>14536.82</v>
      </c>
      <c r="L217" s="58">
        <v>11400</v>
      </c>
      <c r="M217" s="43">
        <f t="shared" si="104"/>
        <v>3136.8199999999997</v>
      </c>
      <c r="N217" s="38">
        <f t="shared" si="105"/>
        <v>0.27515964912280699</v>
      </c>
      <c r="O217" s="43">
        <f t="shared" si="106"/>
        <v>146.09000000000015</v>
      </c>
      <c r="P217" s="38">
        <f t="shared" si="107"/>
        <v>1.0151674029045044E-2</v>
      </c>
      <c r="R217" s="37">
        <v>44148</v>
      </c>
      <c r="S217" s="3">
        <f t="shared" si="91"/>
        <v>63120.4</v>
      </c>
      <c r="T217" s="43">
        <f t="shared" si="108"/>
        <v>48050.74</v>
      </c>
      <c r="U217" s="3">
        <f t="shared" si="86"/>
        <v>15069.660000000003</v>
      </c>
      <c r="V217" s="38">
        <f>S217/T217-1</f>
        <v>0.31361972781272462</v>
      </c>
      <c r="W217" s="3">
        <f>S217-S216</f>
        <v>634.34000000000378</v>
      </c>
      <c r="X217" s="38">
        <f>(S217)/S216-1</f>
        <v>1.015170423611278E-2</v>
      </c>
      <c r="Y217" s="76"/>
      <c r="Z217" s="76"/>
    </row>
    <row r="218" spans="1:26" x14ac:dyDescent="0.35">
      <c r="A218" s="37">
        <v>44151</v>
      </c>
      <c r="B218" s="3">
        <v>48715.05</v>
      </c>
      <c r="C218" s="3">
        <v>37825.15</v>
      </c>
      <c r="D218" s="3">
        <v>36650.74</v>
      </c>
      <c r="E218" s="3">
        <f t="shared" si="103"/>
        <v>12064.310000000005</v>
      </c>
      <c r="F218" s="38">
        <f>B218/D218-1</f>
        <v>0.32916961567488157</v>
      </c>
      <c r="G218" s="41">
        <f>B218-B217</f>
        <v>131.47000000000116</v>
      </c>
      <c r="H218" s="38">
        <f>(B218)/B217-1</f>
        <v>2.7060583020024342E-3</v>
      </c>
      <c r="J218" s="37">
        <v>44151</v>
      </c>
      <c r="K218" s="3">
        <v>14976.16</v>
      </c>
      <c r="L218" s="57">
        <f>L217+400</f>
        <v>11800</v>
      </c>
      <c r="M218" s="43">
        <f t="shared" si="104"/>
        <v>3176.16</v>
      </c>
      <c r="N218" s="38">
        <f>(K218-400)/L218-1</f>
        <v>0.2352677966101695</v>
      </c>
      <c r="O218" s="50">
        <f>K218-K217-400</f>
        <v>39.340000000000146</v>
      </c>
      <c r="P218" s="51">
        <f>(K218-400)/K217-1</f>
        <v>2.7062314866663773E-3</v>
      </c>
      <c r="R218" s="37">
        <v>44151</v>
      </c>
      <c r="S218" s="3">
        <f t="shared" si="91"/>
        <v>63691.210000000006</v>
      </c>
      <c r="T218" s="50">
        <f>T217+400</f>
        <v>48450.74</v>
      </c>
      <c r="U218" s="3">
        <f t="shared" si="86"/>
        <v>15240.470000000005</v>
      </c>
      <c r="V218" s="51">
        <f>(S218-400)/(T218-400)-1</f>
        <v>0.31717451177650968</v>
      </c>
      <c r="W218" s="50">
        <f>S218-S217-400</f>
        <v>170.81000000000495</v>
      </c>
      <c r="X218" s="51">
        <f>(S218-400)/S217-1</f>
        <v>2.7060981869571066E-3</v>
      </c>
      <c r="Y218" s="76"/>
      <c r="Z218" s="76"/>
    </row>
    <row r="219" spans="1:26" x14ac:dyDescent="0.35">
      <c r="A219" s="37">
        <v>44152</v>
      </c>
      <c r="B219" s="3">
        <v>48564.959999999999</v>
      </c>
      <c r="C219" s="3">
        <v>37825.15</v>
      </c>
      <c r="D219" s="3">
        <v>36650.74</v>
      </c>
      <c r="E219" s="3">
        <f t="shared" si="103"/>
        <v>11914.220000000001</v>
      </c>
      <c r="F219" s="38">
        <f>B219/D219-1</f>
        <v>0.32507447325756589</v>
      </c>
      <c r="G219" s="41">
        <f>B219-B218</f>
        <v>-150.09000000000378</v>
      </c>
      <c r="H219" s="38">
        <f>(B219)/B218-1</f>
        <v>-3.0809780550364874E-3</v>
      </c>
      <c r="J219" s="37">
        <v>44152</v>
      </c>
      <c r="K219" s="3">
        <v>14930.02</v>
      </c>
      <c r="L219" s="58">
        <v>11800</v>
      </c>
      <c r="M219" s="43">
        <f t="shared" si="104"/>
        <v>3130.0200000000004</v>
      </c>
      <c r="N219" s="38">
        <f t="shared" ref="N219:N236" si="109">K219/L219-1</f>
        <v>0.26525593220338983</v>
      </c>
      <c r="O219" s="43">
        <f t="shared" ref="O219:O236" si="110">K219-K218</f>
        <v>-46.139999999999418</v>
      </c>
      <c r="P219" s="38">
        <f t="shared" ref="P219:P236" si="111">K219/K218-1</f>
        <v>-3.0808965716178083E-3</v>
      </c>
      <c r="R219" s="37">
        <v>44152</v>
      </c>
      <c r="S219" s="3">
        <f t="shared" si="91"/>
        <v>63494.979999999996</v>
      </c>
      <c r="T219" s="43">
        <f t="shared" ref="T219:T236" si="112">D219+L219</f>
        <v>48450.74</v>
      </c>
      <c r="U219" s="3">
        <f t="shared" si="86"/>
        <v>15044.240000000002</v>
      </c>
      <c r="V219" s="38">
        <f>S219/T219-1</f>
        <v>0.310505887010188</v>
      </c>
      <c r="W219" s="3">
        <f>S219-S218</f>
        <v>-196.23000000001048</v>
      </c>
      <c r="X219" s="38">
        <f>(S219)/S218-1</f>
        <v>-3.0809588952700473E-3</v>
      </c>
      <c r="Y219" s="76"/>
      <c r="Z219" s="76"/>
    </row>
    <row r="220" spans="1:26" x14ac:dyDescent="0.35">
      <c r="A220" s="37">
        <v>44153</v>
      </c>
      <c r="B220" s="3">
        <v>48379.6</v>
      </c>
      <c r="C220" s="47">
        <f>C219+200</f>
        <v>38025.15</v>
      </c>
      <c r="D220" s="47">
        <f>D219+200</f>
        <v>36850.74</v>
      </c>
      <c r="E220" s="47">
        <f t="shared" si="103"/>
        <v>11528.86</v>
      </c>
      <c r="F220" s="48">
        <f>(B220-200)/D220-1</f>
        <v>0.30742557679981464</v>
      </c>
      <c r="G220" s="49">
        <f>B220-B219-200</f>
        <v>-385.36000000000058</v>
      </c>
      <c r="H220" s="48">
        <f>(B220-200)/B219-1</f>
        <v>-7.9349391001248826E-3</v>
      </c>
      <c r="J220" s="37">
        <v>44153</v>
      </c>
      <c r="K220" s="3">
        <v>14811.55</v>
      </c>
      <c r="L220" s="58">
        <v>11800</v>
      </c>
      <c r="M220" s="43">
        <f t="shared" si="104"/>
        <v>3011.5499999999993</v>
      </c>
      <c r="N220" s="38">
        <f t="shared" si="109"/>
        <v>0.25521610169491526</v>
      </c>
      <c r="O220" s="43">
        <f t="shared" si="110"/>
        <v>-118.47000000000116</v>
      </c>
      <c r="P220" s="38">
        <f t="shared" si="111"/>
        <v>-7.9350195110254873E-3</v>
      </c>
      <c r="R220" s="37">
        <v>44153</v>
      </c>
      <c r="S220" s="3">
        <f t="shared" si="91"/>
        <v>63191.149999999994</v>
      </c>
      <c r="T220" s="43">
        <f t="shared" si="112"/>
        <v>48650.74</v>
      </c>
      <c r="U220" s="3">
        <f t="shared" si="86"/>
        <v>14540.41</v>
      </c>
      <c r="V220" s="48">
        <f>(S220-200)/(T220-200)-1</f>
        <v>0.30010707782791335</v>
      </c>
      <c r="W220" s="47">
        <f>S220-S219-200</f>
        <v>-503.83000000000175</v>
      </c>
      <c r="X220" s="48">
        <f>(S220-200)/S219-1</f>
        <v>-7.9349580077039406E-3</v>
      </c>
      <c r="Y220" s="76"/>
      <c r="Z220" s="76"/>
    </row>
    <row r="221" spans="1:26" x14ac:dyDescent="0.35">
      <c r="A221" s="37">
        <v>44154</v>
      </c>
      <c r="B221" s="3">
        <v>48679.03</v>
      </c>
      <c r="C221" s="3">
        <v>38025.15</v>
      </c>
      <c r="D221" s="3">
        <v>36850.74</v>
      </c>
      <c r="E221" s="3">
        <f t="shared" si="103"/>
        <v>11828.29</v>
      </c>
      <c r="F221" s="38">
        <f>B221/D221-1</f>
        <v>0.32097835755808446</v>
      </c>
      <c r="G221" s="41">
        <f>B221-B220</f>
        <v>299.43000000000029</v>
      </c>
      <c r="H221" s="38">
        <f>(B221)/B220-1</f>
        <v>6.1891789101191641E-3</v>
      </c>
      <c r="J221" s="37">
        <v>44154</v>
      </c>
      <c r="K221" s="3">
        <v>14903.22</v>
      </c>
      <c r="L221" s="58">
        <v>11800</v>
      </c>
      <c r="M221" s="43">
        <f t="shared" si="104"/>
        <v>3103.2199999999993</v>
      </c>
      <c r="N221" s="38">
        <f t="shared" si="109"/>
        <v>0.26298474576271191</v>
      </c>
      <c r="O221" s="43">
        <f t="shared" si="110"/>
        <v>91.670000000000073</v>
      </c>
      <c r="P221" s="38">
        <f t="shared" si="111"/>
        <v>6.1890889204707644E-3</v>
      </c>
      <c r="R221" s="37">
        <v>44154</v>
      </c>
      <c r="S221" s="3">
        <f t="shared" si="91"/>
        <v>63582.25</v>
      </c>
      <c r="T221" s="43">
        <f t="shared" si="112"/>
        <v>48650.74</v>
      </c>
      <c r="U221" s="3">
        <f t="shared" si="86"/>
        <v>14931.51</v>
      </c>
      <c r="V221" s="38">
        <f>S221/T221-1</f>
        <v>0.3069122895150207</v>
      </c>
      <c r="W221" s="3">
        <f>S221-S220</f>
        <v>391.10000000000582</v>
      </c>
      <c r="X221" s="38">
        <f>(S221)/S220-1</f>
        <v>6.1891578171944239E-3</v>
      </c>
      <c r="Y221" s="76"/>
      <c r="Z221" s="76"/>
    </row>
    <row r="222" spans="1:26" x14ac:dyDescent="0.35">
      <c r="A222" s="37">
        <v>44155</v>
      </c>
      <c r="B222" s="3">
        <v>48444.24</v>
      </c>
      <c r="C222" s="3">
        <v>38025.15</v>
      </c>
      <c r="D222" s="3">
        <v>36850.74</v>
      </c>
      <c r="E222" s="3">
        <f t="shared" si="103"/>
        <v>11593.5</v>
      </c>
      <c r="F222" s="38">
        <f>B222/D222-1</f>
        <v>0.31460697939851423</v>
      </c>
      <c r="G222" s="41">
        <f>B222-B221</f>
        <v>-234.79000000000087</v>
      </c>
      <c r="H222" s="38">
        <f>(B222)/B221-1</f>
        <v>-4.8232267569834342E-3</v>
      </c>
      <c r="J222" s="37">
        <v>44155</v>
      </c>
      <c r="K222" s="3">
        <v>14831.34</v>
      </c>
      <c r="L222" s="58">
        <v>11800</v>
      </c>
      <c r="M222" s="43">
        <f t="shared" si="104"/>
        <v>3031.34</v>
      </c>
      <c r="N222" s="38">
        <f t="shared" si="109"/>
        <v>0.2568932203389831</v>
      </c>
      <c r="O222" s="43">
        <f t="shared" si="110"/>
        <v>-71.8799999999992</v>
      </c>
      <c r="P222" s="38">
        <f t="shared" si="111"/>
        <v>-4.8231187622540528E-3</v>
      </c>
      <c r="R222" s="37">
        <v>44155</v>
      </c>
      <c r="S222" s="3">
        <f t="shared" si="91"/>
        <v>63275.58</v>
      </c>
      <c r="T222" s="43">
        <f t="shared" si="112"/>
        <v>48650.74</v>
      </c>
      <c r="U222" s="3">
        <f t="shared" si="86"/>
        <v>14624.84</v>
      </c>
      <c r="V222" s="38">
        <f>S222/T222-1</f>
        <v>0.30060878827331305</v>
      </c>
      <c r="W222" s="3">
        <f>S222-S221</f>
        <v>-306.66999999999825</v>
      </c>
      <c r="X222" s="38">
        <f>(S222)/S221-1</f>
        <v>-4.8232014437991078E-3</v>
      </c>
      <c r="Y222" s="76"/>
      <c r="Z222" s="76"/>
    </row>
    <row r="223" spans="1:26" x14ac:dyDescent="0.35">
      <c r="A223" s="37">
        <v>44158</v>
      </c>
      <c r="B223" s="3">
        <v>48433.53</v>
      </c>
      <c r="C223" s="3">
        <v>38025.15</v>
      </c>
      <c r="D223" s="3">
        <v>36850.74</v>
      </c>
      <c r="E223" s="3">
        <f t="shared" si="103"/>
        <v>11582.79</v>
      </c>
      <c r="F223" s="38">
        <f>B223/D223-1</f>
        <v>0.31431634751432402</v>
      </c>
      <c r="G223" s="41">
        <f>B223-B222</f>
        <v>-10.709999999999127</v>
      </c>
      <c r="H223" s="38">
        <f>(B223)/B222-1</f>
        <v>-2.2107891464495655E-4</v>
      </c>
      <c r="J223" s="37">
        <v>44158</v>
      </c>
      <c r="K223" s="3">
        <v>14828.06</v>
      </c>
      <c r="L223" s="58">
        <v>11800</v>
      </c>
      <c r="M223" s="43">
        <f t="shared" si="104"/>
        <v>3028.0599999999995</v>
      </c>
      <c r="N223" s="38">
        <f t="shared" si="109"/>
        <v>0.25661525423728815</v>
      </c>
      <c r="O223" s="43">
        <f t="shared" si="110"/>
        <v>-3.2800000000006548</v>
      </c>
      <c r="P223" s="38">
        <f t="shared" si="111"/>
        <v>-2.2115331453531617E-4</v>
      </c>
      <c r="R223" s="37">
        <v>44158</v>
      </c>
      <c r="S223" s="3">
        <f t="shared" si="91"/>
        <v>63261.59</v>
      </c>
      <c r="T223" s="43">
        <f t="shared" si="112"/>
        <v>48650.74</v>
      </c>
      <c r="U223" s="3">
        <f t="shared" si="86"/>
        <v>14610.85</v>
      </c>
      <c r="V223" s="38">
        <f>S223/T223-1</f>
        <v>0.30032122841296971</v>
      </c>
      <c r="W223" s="3">
        <f>S223-S222</f>
        <v>-13.990000000005239</v>
      </c>
      <c r="X223" s="38">
        <f>(S223)/S222-1</f>
        <v>-2.2109635344325085E-4</v>
      </c>
      <c r="Y223" s="76"/>
      <c r="Z223" s="76"/>
    </row>
    <row r="224" spans="1:26" x14ac:dyDescent="0.35">
      <c r="A224" s="37">
        <v>44159</v>
      </c>
      <c r="B224" s="3">
        <v>48828.3</v>
      </c>
      <c r="C224" s="3">
        <v>38025.15</v>
      </c>
      <c r="D224" s="3">
        <v>36850.74</v>
      </c>
      <c r="E224" s="3">
        <f t="shared" si="103"/>
        <v>11977.560000000005</v>
      </c>
      <c r="F224" s="38">
        <f>B224/D224-1</f>
        <v>0.32502902248367338</v>
      </c>
      <c r="G224" s="41">
        <f>B224-B223</f>
        <v>394.77000000000407</v>
      </c>
      <c r="H224" s="38">
        <f>(B224)/B223-1</f>
        <v>8.1507583692537189E-3</v>
      </c>
      <c r="J224" s="37">
        <v>44159</v>
      </c>
      <c r="K224" s="3">
        <v>14948.92</v>
      </c>
      <c r="L224" s="58">
        <v>11800</v>
      </c>
      <c r="M224" s="43">
        <f t="shared" si="104"/>
        <v>3148.92</v>
      </c>
      <c r="N224" s="38">
        <f t="shared" si="109"/>
        <v>0.26685762711864403</v>
      </c>
      <c r="O224" s="43">
        <f t="shared" si="110"/>
        <v>120.86000000000058</v>
      </c>
      <c r="P224" s="38">
        <f t="shared" si="111"/>
        <v>8.1507628105093044E-3</v>
      </c>
      <c r="R224" s="37">
        <v>44159</v>
      </c>
      <c r="S224" s="3">
        <f t="shared" si="91"/>
        <v>63777.22</v>
      </c>
      <c r="T224" s="43">
        <f t="shared" si="112"/>
        <v>48650.74</v>
      </c>
      <c r="U224" s="3">
        <f t="shared" si="86"/>
        <v>15126.480000000005</v>
      </c>
      <c r="V224" s="38">
        <f>S224/T224-1</f>
        <v>0.31091983390180711</v>
      </c>
      <c r="W224" s="3">
        <f>S224-S223</f>
        <v>515.63000000000466</v>
      </c>
      <c r="X224" s="38">
        <f>(S224)/S223-1</f>
        <v>8.1507594102521175E-3</v>
      </c>
      <c r="Y224" s="76"/>
      <c r="Z224" s="76"/>
    </row>
    <row r="225" spans="1:26" x14ac:dyDescent="0.35">
      <c r="A225" s="37">
        <v>44160</v>
      </c>
      <c r="B225" s="3">
        <v>49311.21</v>
      </c>
      <c r="C225" s="47">
        <f>C224+200</f>
        <v>38225.15</v>
      </c>
      <c r="D225" s="47">
        <f>D224+200</f>
        <v>37050.74</v>
      </c>
      <c r="E225" s="47">
        <f t="shared" si="103"/>
        <v>12260.470000000001</v>
      </c>
      <c r="F225" s="48">
        <f>(B225-200)/D225-1</f>
        <v>0.32551225697516428</v>
      </c>
      <c r="G225" s="49">
        <f>B225-B224-200</f>
        <v>282.90999999999622</v>
      </c>
      <c r="H225" s="48">
        <f>(B225-200)/B224-1</f>
        <v>5.7939760343899138E-3</v>
      </c>
      <c r="J225" s="37">
        <v>44160</v>
      </c>
      <c r="K225" s="3">
        <v>15035.53</v>
      </c>
      <c r="L225" s="58">
        <v>11800</v>
      </c>
      <c r="M225" s="43">
        <f t="shared" si="104"/>
        <v>3235.5300000000007</v>
      </c>
      <c r="N225" s="38">
        <f t="shared" si="109"/>
        <v>0.27419745762711867</v>
      </c>
      <c r="O225" s="43">
        <f t="shared" si="110"/>
        <v>86.610000000000582</v>
      </c>
      <c r="P225" s="38">
        <f t="shared" si="111"/>
        <v>5.793729580464646E-3</v>
      </c>
      <c r="R225" s="37">
        <v>44160</v>
      </c>
      <c r="S225" s="3">
        <f t="shared" si="91"/>
        <v>64346.74</v>
      </c>
      <c r="T225" s="43">
        <f t="shared" si="112"/>
        <v>48850.74</v>
      </c>
      <c r="U225" s="3">
        <f t="shared" si="86"/>
        <v>15496.000000000002</v>
      </c>
      <c r="V225" s="48">
        <f>(S225-200)/(T225-200)-1</f>
        <v>0.31851519627450675</v>
      </c>
      <c r="W225" s="47">
        <f>S225-S224-200</f>
        <v>369.5199999999968</v>
      </c>
      <c r="X225" s="48">
        <f>(S225-200)/S224-1</f>
        <v>5.7939182673687473E-3</v>
      </c>
      <c r="Y225" s="76"/>
      <c r="Z225" s="76"/>
    </row>
    <row r="226" spans="1:26" x14ac:dyDescent="0.35">
      <c r="A226" s="37">
        <v>44161</v>
      </c>
      <c r="B226" s="3">
        <v>49390.879999999997</v>
      </c>
      <c r="C226" s="3">
        <v>38225.15</v>
      </c>
      <c r="D226" s="3">
        <v>37050.74</v>
      </c>
      <c r="E226" s="3">
        <f t="shared" si="103"/>
        <v>12340.14</v>
      </c>
      <c r="F226" s="38">
        <f>B226/D226-1</f>
        <v>0.33306055425613623</v>
      </c>
      <c r="G226" s="41">
        <f>B226-B225</f>
        <v>79.669999999998254</v>
      </c>
      <c r="H226" s="38">
        <f>(B226)/B225-1</f>
        <v>1.6156569672494125E-3</v>
      </c>
      <c r="J226" s="37">
        <v>44161</v>
      </c>
      <c r="K226" s="3">
        <v>15059.83</v>
      </c>
      <c r="L226" s="58">
        <v>11800</v>
      </c>
      <c r="M226" s="43">
        <f t="shared" si="104"/>
        <v>3259.83</v>
      </c>
      <c r="N226" s="38">
        <f t="shared" si="109"/>
        <v>0.27625677966101692</v>
      </c>
      <c r="O226" s="43">
        <f t="shared" si="110"/>
        <v>24.299999999999272</v>
      </c>
      <c r="P226" s="38">
        <f t="shared" si="111"/>
        <v>1.616171827664159E-3</v>
      </c>
      <c r="R226" s="37">
        <v>44161</v>
      </c>
      <c r="S226" s="3">
        <f t="shared" si="91"/>
        <v>64450.71</v>
      </c>
      <c r="T226" s="43">
        <f t="shared" si="112"/>
        <v>48850.74</v>
      </c>
      <c r="U226" s="3">
        <f t="shared" si="86"/>
        <v>15599.97</v>
      </c>
      <c r="V226" s="38">
        <f>S226/T226-1</f>
        <v>0.3193394818584121</v>
      </c>
      <c r="W226" s="3">
        <f>S226-S225</f>
        <v>103.97000000000116</v>
      </c>
      <c r="X226" s="38">
        <f>(S226)/S225-1</f>
        <v>1.6157772717002583E-3</v>
      </c>
      <c r="Y226" s="76"/>
      <c r="Z226" s="76"/>
    </row>
    <row r="227" spans="1:26" x14ac:dyDescent="0.35">
      <c r="A227" s="37">
        <v>44162</v>
      </c>
      <c r="B227" s="3">
        <v>49701.75</v>
      </c>
      <c r="C227" s="3">
        <v>38225.15</v>
      </c>
      <c r="D227" s="3">
        <v>37050.74</v>
      </c>
      <c r="E227" s="3">
        <f t="shared" si="103"/>
        <v>12651.010000000002</v>
      </c>
      <c r="F227" s="38">
        <f>B227/D227-1</f>
        <v>0.34145093998122578</v>
      </c>
      <c r="G227" s="41">
        <f>B227-B226</f>
        <v>310.87000000000262</v>
      </c>
      <c r="H227" s="38">
        <f>(B227)/B226-1</f>
        <v>6.2940769631965043E-3</v>
      </c>
      <c r="J227" s="37">
        <v>44162</v>
      </c>
      <c r="K227" s="3">
        <v>15154.61</v>
      </c>
      <c r="L227" s="58">
        <v>11800</v>
      </c>
      <c r="M227" s="43">
        <f t="shared" si="104"/>
        <v>3354.6100000000006</v>
      </c>
      <c r="N227" s="38">
        <f t="shared" si="109"/>
        <v>0.28428898305084749</v>
      </c>
      <c r="O227" s="43">
        <f t="shared" si="110"/>
        <v>94.780000000000655</v>
      </c>
      <c r="P227" s="38">
        <f t="shared" si="111"/>
        <v>6.2935637387673271E-3</v>
      </c>
      <c r="R227" s="37">
        <v>44162</v>
      </c>
      <c r="S227" s="3">
        <f t="shared" si="91"/>
        <v>64856.36</v>
      </c>
      <c r="T227" s="43">
        <f t="shared" si="112"/>
        <v>48850.74</v>
      </c>
      <c r="U227" s="3">
        <f t="shared" si="86"/>
        <v>16005.620000000003</v>
      </c>
      <c r="V227" s="38">
        <f>S227/T227-1</f>
        <v>0.32764334787968408</v>
      </c>
      <c r="W227" s="3">
        <f>S227-S226</f>
        <v>405.65000000000146</v>
      </c>
      <c r="X227" s="38">
        <f>(S227)/S226-1</f>
        <v>6.2939570409696888E-3</v>
      </c>
      <c r="Y227" s="76"/>
      <c r="Z227" s="76"/>
    </row>
    <row r="228" spans="1:26" x14ac:dyDescent="0.35">
      <c r="A228" s="37">
        <v>44165</v>
      </c>
      <c r="B228" s="3">
        <v>49734.93</v>
      </c>
      <c r="C228" s="3">
        <v>38225.15</v>
      </c>
      <c r="D228" s="3">
        <v>37050.74</v>
      </c>
      <c r="E228" s="3">
        <f t="shared" si="103"/>
        <v>12684.190000000002</v>
      </c>
      <c r="F228" s="38">
        <f>B228/D228-1</f>
        <v>0.34234646865352758</v>
      </c>
      <c r="G228" s="41">
        <f>B228-B227</f>
        <v>33.180000000000291</v>
      </c>
      <c r="H228" s="38">
        <f>(B228)/B227-1</f>
        <v>6.6758212738982081E-4</v>
      </c>
      <c r="J228" s="37">
        <v>44165</v>
      </c>
      <c r="K228" s="3">
        <v>15164.73</v>
      </c>
      <c r="L228" s="58">
        <v>11800</v>
      </c>
      <c r="M228" s="43">
        <f t="shared" si="104"/>
        <v>3364.7299999999996</v>
      </c>
      <c r="N228" s="38">
        <f t="shared" si="109"/>
        <v>0.2851466101694915</v>
      </c>
      <c r="O228" s="43">
        <f t="shared" si="110"/>
        <v>10.119999999998981</v>
      </c>
      <c r="P228" s="38">
        <f t="shared" si="111"/>
        <v>6.6778359852204261E-4</v>
      </c>
      <c r="R228" s="37">
        <v>44165</v>
      </c>
      <c r="S228" s="3">
        <f t="shared" si="91"/>
        <v>64899.66</v>
      </c>
      <c r="T228" s="43">
        <f t="shared" si="112"/>
        <v>48850.74</v>
      </c>
      <c r="U228" s="3">
        <f t="shared" si="86"/>
        <v>16048.920000000002</v>
      </c>
      <c r="V228" s="38">
        <f>S228/T228-1</f>
        <v>0.32852972135120173</v>
      </c>
      <c r="W228" s="3">
        <f>S228-S227</f>
        <v>43.30000000000291</v>
      </c>
      <c r="X228" s="38">
        <f>(S228)/S227-1</f>
        <v>6.6762920398244496E-4</v>
      </c>
      <c r="Y228" s="76"/>
      <c r="Z228" s="76"/>
    </row>
    <row r="229" spans="1:26" x14ac:dyDescent="0.35">
      <c r="A229" s="37">
        <v>44166</v>
      </c>
      <c r="B229" s="3">
        <v>50288.65</v>
      </c>
      <c r="C229" s="3">
        <v>38225.15</v>
      </c>
      <c r="D229" s="3">
        <v>37050.74</v>
      </c>
      <c r="E229" s="3">
        <f t="shared" si="103"/>
        <v>13237.910000000003</v>
      </c>
      <c r="F229" s="38">
        <f>B229/D229-1</f>
        <v>0.3572913793354735</v>
      </c>
      <c r="G229" s="41">
        <f>B229-B228</f>
        <v>553.72000000000116</v>
      </c>
      <c r="H229" s="38">
        <f>(B229)/B228-1</f>
        <v>1.1133422727246156E-2</v>
      </c>
      <c r="J229" s="37">
        <v>44166</v>
      </c>
      <c r="K229" s="3">
        <v>15333.57</v>
      </c>
      <c r="L229" s="58">
        <v>11800</v>
      </c>
      <c r="M229" s="43">
        <f t="shared" si="104"/>
        <v>3533.5699999999997</v>
      </c>
      <c r="N229" s="38">
        <f t="shared" si="109"/>
        <v>0.29945508474576266</v>
      </c>
      <c r="O229" s="43">
        <f t="shared" si="110"/>
        <v>168.84000000000015</v>
      </c>
      <c r="P229" s="38">
        <f t="shared" si="111"/>
        <v>1.1133729383905999E-2</v>
      </c>
      <c r="R229" s="37">
        <v>44166</v>
      </c>
      <c r="S229" s="3">
        <f t="shared" si="91"/>
        <v>65622.22</v>
      </c>
      <c r="T229" s="43">
        <f t="shared" si="112"/>
        <v>48850.74</v>
      </c>
      <c r="U229" s="3">
        <f t="shared" si="86"/>
        <v>16771.480000000003</v>
      </c>
      <c r="V229" s="38">
        <f>S229/T229-1</f>
        <v>0.34332089954010936</v>
      </c>
      <c r="W229" s="3">
        <f>S229-S228</f>
        <v>722.55999999999767</v>
      </c>
      <c r="X229" s="38">
        <f>(S229)/S228-1</f>
        <v>1.1133494381942777E-2</v>
      </c>
      <c r="Y229" s="76"/>
      <c r="Z229" s="76"/>
    </row>
    <row r="230" spans="1:26" x14ac:dyDescent="0.35">
      <c r="A230" s="37">
        <v>44167</v>
      </c>
      <c r="B230" s="3">
        <v>50438.87</v>
      </c>
      <c r="C230" s="47">
        <f>C229+200</f>
        <v>38425.15</v>
      </c>
      <c r="D230" s="47">
        <f>D229+200</f>
        <v>37250.74</v>
      </c>
      <c r="E230" s="47">
        <f t="shared" si="103"/>
        <v>13188.130000000005</v>
      </c>
      <c r="F230" s="48">
        <f>(B230-200)/D230-1</f>
        <v>0.34866770431943106</v>
      </c>
      <c r="G230" s="49">
        <f>B230-B229-200</f>
        <v>-49.779999999998836</v>
      </c>
      <c r="H230" s="48">
        <f>(B230-200)/B229-1</f>
        <v>-9.8988539163402667E-4</v>
      </c>
      <c r="J230" s="37">
        <v>44167</v>
      </c>
      <c r="K230" s="3">
        <v>15318.39</v>
      </c>
      <c r="L230" s="58">
        <v>11800</v>
      </c>
      <c r="M230" s="43">
        <f t="shared" si="104"/>
        <v>3518.3899999999994</v>
      </c>
      <c r="N230" s="38">
        <f t="shared" si="109"/>
        <v>0.29816864406779664</v>
      </c>
      <c r="O230" s="43">
        <f t="shared" si="110"/>
        <v>-15.180000000000291</v>
      </c>
      <c r="P230" s="38">
        <f t="shared" si="111"/>
        <v>-9.899847198010514E-4</v>
      </c>
      <c r="R230" s="37">
        <v>44167</v>
      </c>
      <c r="S230" s="3">
        <f t="shared" si="91"/>
        <v>65757.260000000009</v>
      </c>
      <c r="T230" s="43">
        <f t="shared" si="112"/>
        <v>49050.74</v>
      </c>
      <c r="U230" s="3">
        <f t="shared" si="86"/>
        <v>16706.520000000004</v>
      </c>
      <c r="V230" s="48">
        <f>(S230-200)/(T230-200)-1</f>
        <v>0.34199113462764363</v>
      </c>
      <c r="W230" s="47">
        <f>S230-S229-200</f>
        <v>-64.959999999991851</v>
      </c>
      <c r="X230" s="48">
        <f>(S230-200)/S229-1</f>
        <v>-9.8990860108039147E-4</v>
      </c>
      <c r="Y230" s="76"/>
      <c r="Z230" s="76"/>
    </row>
    <row r="231" spans="1:26" x14ac:dyDescent="0.35">
      <c r="A231" s="37">
        <v>44168</v>
      </c>
      <c r="B231" s="3">
        <v>50291.34</v>
      </c>
      <c r="C231" s="3">
        <v>38425.15</v>
      </c>
      <c r="D231" s="3">
        <v>37250.74</v>
      </c>
      <c r="E231" s="3">
        <f t="shared" si="103"/>
        <v>13040.599999999999</v>
      </c>
      <c r="F231" s="38">
        <f>B231/D231-1</f>
        <v>0.35007626694127425</v>
      </c>
      <c r="G231" s="41">
        <f>B231-B230</f>
        <v>-147.53000000000611</v>
      </c>
      <c r="H231" s="38">
        <f>(B231)/B230-1</f>
        <v>-2.9249267479625196E-3</v>
      </c>
      <c r="J231" s="37">
        <v>44168</v>
      </c>
      <c r="K231" s="3">
        <v>15273.58</v>
      </c>
      <c r="L231" s="58">
        <v>11800</v>
      </c>
      <c r="M231" s="43">
        <f t="shared" si="104"/>
        <v>3473.58</v>
      </c>
      <c r="N231" s="38">
        <f t="shared" si="109"/>
        <v>0.29437118644067795</v>
      </c>
      <c r="O231" s="43">
        <f t="shared" si="110"/>
        <v>-44.809999999999491</v>
      </c>
      <c r="P231" s="38">
        <f t="shared" si="111"/>
        <v>-2.925242143593354E-3</v>
      </c>
      <c r="R231" s="37">
        <v>44168</v>
      </c>
      <c r="S231" s="3">
        <f t="shared" si="91"/>
        <v>65564.92</v>
      </c>
      <c r="T231" s="43">
        <f t="shared" si="112"/>
        <v>49050.74</v>
      </c>
      <c r="U231" s="3">
        <f t="shared" si="86"/>
        <v>16514.18</v>
      </c>
      <c r="V231" s="38">
        <f>S231/T231-1</f>
        <v>0.33667545076791905</v>
      </c>
      <c r="W231" s="3">
        <f>S231-S230</f>
        <v>-192.34000000001106</v>
      </c>
      <c r="X231" s="38">
        <f>(S231)/S230-1</f>
        <v>-2.9250002205081227E-3</v>
      </c>
      <c r="Y231" s="76"/>
      <c r="Z231" s="76"/>
    </row>
    <row r="232" spans="1:26" x14ac:dyDescent="0.35">
      <c r="A232" s="37">
        <v>44169</v>
      </c>
      <c r="B232" s="3">
        <v>50166.86</v>
      </c>
      <c r="C232" s="3">
        <v>38425.15</v>
      </c>
      <c r="D232" s="3">
        <v>37250.74</v>
      </c>
      <c r="E232" s="3">
        <f t="shared" si="103"/>
        <v>12916.120000000003</v>
      </c>
      <c r="F232" s="38">
        <f>B232/D232-1</f>
        <v>0.3467345883598556</v>
      </c>
      <c r="G232" s="41">
        <f>B232-B231</f>
        <v>-124.47999999999593</v>
      </c>
      <c r="H232" s="38">
        <f>(B232)/B231-1</f>
        <v>-2.4751776349565269E-3</v>
      </c>
      <c r="J232" s="37">
        <v>44169</v>
      </c>
      <c r="K232" s="3">
        <v>15235.78</v>
      </c>
      <c r="L232" s="58">
        <v>11800</v>
      </c>
      <c r="M232" s="43">
        <f t="shared" si="104"/>
        <v>3435.7800000000007</v>
      </c>
      <c r="N232" s="38">
        <f t="shared" si="109"/>
        <v>0.29116779661016956</v>
      </c>
      <c r="O232" s="43">
        <f t="shared" si="110"/>
        <v>-37.799999999999272</v>
      </c>
      <c r="P232" s="38">
        <f t="shared" si="111"/>
        <v>-2.4748618202149464E-3</v>
      </c>
      <c r="R232" s="37">
        <v>44169</v>
      </c>
      <c r="S232" s="3">
        <f t="shared" si="91"/>
        <v>65402.64</v>
      </c>
      <c r="T232" s="43">
        <f t="shared" si="112"/>
        <v>49050.74</v>
      </c>
      <c r="U232" s="3">
        <f t="shared" si="86"/>
        <v>16351.900000000003</v>
      </c>
      <c r="V232" s="38">
        <f>S232/T232-1</f>
        <v>0.33336703992641104</v>
      </c>
      <c r="W232" s="3">
        <f>S232-S231</f>
        <v>-162.27999999999884</v>
      </c>
      <c r="X232" s="38">
        <f>(S232)/S231-1</f>
        <v>-2.4751040647955636E-3</v>
      </c>
      <c r="Y232" s="76"/>
      <c r="Z232" s="76"/>
    </row>
    <row r="233" spans="1:26" x14ac:dyDescent="0.35">
      <c r="A233" s="37">
        <v>44172</v>
      </c>
      <c r="B233" s="3">
        <v>50511.62</v>
      </c>
      <c r="C233" s="3">
        <v>38425.15</v>
      </c>
      <c r="D233" s="3">
        <v>37250.74</v>
      </c>
      <c r="E233" s="3">
        <f t="shared" si="103"/>
        <v>13260.880000000005</v>
      </c>
      <c r="F233" s="38">
        <f>B233/D233-1</f>
        <v>0.35598970651321293</v>
      </c>
      <c r="G233" s="41">
        <f>B233-B232</f>
        <v>344.76000000000204</v>
      </c>
      <c r="H233" s="38">
        <f>(B233)/B232-1</f>
        <v>6.8722658743243237E-3</v>
      </c>
      <c r="J233" s="37">
        <v>44172</v>
      </c>
      <c r="K233" s="3">
        <v>15339.46</v>
      </c>
      <c r="L233" s="58">
        <v>11800</v>
      </c>
      <c r="M233" s="43">
        <f t="shared" si="104"/>
        <v>3539.4599999999991</v>
      </c>
      <c r="N233" s="38">
        <f t="shared" si="109"/>
        <v>0.29995423728813542</v>
      </c>
      <c r="O233" s="43">
        <f t="shared" si="110"/>
        <v>103.67999999999847</v>
      </c>
      <c r="P233" s="38">
        <f t="shared" si="111"/>
        <v>6.8050339398442183E-3</v>
      </c>
      <c r="R233" s="37">
        <v>44172</v>
      </c>
      <c r="S233" s="3">
        <f t="shared" si="91"/>
        <v>65851.08</v>
      </c>
      <c r="T233" s="43">
        <f t="shared" si="112"/>
        <v>49050.74</v>
      </c>
      <c r="U233" s="3">
        <f t="shared" si="86"/>
        <v>16800.340000000004</v>
      </c>
      <c r="V233" s="38">
        <f>S233/T233-1</f>
        <v>0.34250940964397292</v>
      </c>
      <c r="W233" s="3">
        <f>S233-S232</f>
        <v>448.44000000000233</v>
      </c>
      <c r="X233" s="38">
        <f>(S233)/S232-1</f>
        <v>6.8566039536019918E-3</v>
      </c>
      <c r="Y233" s="76"/>
      <c r="Z233" s="76"/>
    </row>
    <row r="234" spans="1:26" x14ac:dyDescent="0.35">
      <c r="A234" s="37">
        <v>44173</v>
      </c>
      <c r="B234" s="3">
        <v>50752.26</v>
      </c>
      <c r="C234" s="3">
        <v>38425.15</v>
      </c>
      <c r="D234" s="3">
        <v>37250.74</v>
      </c>
      <c r="E234" s="3">
        <f t="shared" si="103"/>
        <v>13501.520000000004</v>
      </c>
      <c r="F234" s="38">
        <f>B234/D234-1</f>
        <v>0.36244971240839785</v>
      </c>
      <c r="G234" s="41">
        <f>B234-B233</f>
        <v>240.63999999999942</v>
      </c>
      <c r="H234" s="38">
        <f>(B234)/B233-1</f>
        <v>4.7640523111316391E-3</v>
      </c>
      <c r="J234" s="37">
        <v>44173</v>
      </c>
      <c r="K234" s="3">
        <v>15412.18</v>
      </c>
      <c r="L234" s="58">
        <v>11800</v>
      </c>
      <c r="M234" s="43">
        <f t="shared" si="104"/>
        <v>3612.1800000000003</v>
      </c>
      <c r="N234" s="38">
        <f t="shared" si="109"/>
        <v>0.30611694915254239</v>
      </c>
      <c r="O234" s="43">
        <f t="shared" si="110"/>
        <v>72.720000000001164</v>
      </c>
      <c r="P234" s="38">
        <f t="shared" si="111"/>
        <v>4.7407144710440718E-3</v>
      </c>
      <c r="R234" s="37">
        <v>44173</v>
      </c>
      <c r="S234" s="3">
        <f t="shared" si="91"/>
        <v>66164.44</v>
      </c>
      <c r="T234" s="43">
        <f t="shared" si="112"/>
        <v>49050.74</v>
      </c>
      <c r="U234" s="3">
        <f t="shared" si="86"/>
        <v>17113.700000000004</v>
      </c>
      <c r="V234" s="38">
        <f>S234/T234-1</f>
        <v>0.34889789634162516</v>
      </c>
      <c r="W234" s="3">
        <f>S234-S233</f>
        <v>313.36000000000058</v>
      </c>
      <c r="X234" s="38">
        <f>(S234)/S233-1</f>
        <v>4.7586159558810071E-3</v>
      </c>
      <c r="Y234" s="76"/>
      <c r="Z234" s="76"/>
    </row>
    <row r="235" spans="1:26" x14ac:dyDescent="0.35">
      <c r="A235" s="37">
        <v>44174</v>
      </c>
      <c r="B235" s="3">
        <v>49866.720000000001</v>
      </c>
      <c r="C235" s="47">
        <f>C234+200</f>
        <v>38625.15</v>
      </c>
      <c r="D235" s="47">
        <f>D234+200</f>
        <v>37450.74</v>
      </c>
      <c r="E235" s="47">
        <f t="shared" si="103"/>
        <v>12415.980000000003</v>
      </c>
      <c r="F235" s="48">
        <f>(B235-200)/D235-1</f>
        <v>0.32618794715404831</v>
      </c>
      <c r="G235" s="49">
        <f>B235-B234-200</f>
        <v>-1085.5400000000009</v>
      </c>
      <c r="H235" s="48">
        <f>(B235-200)/B234-1</f>
        <v>-2.1388998243625057E-2</v>
      </c>
      <c r="J235" s="37">
        <v>44174</v>
      </c>
      <c r="K235" s="3">
        <v>15082.18</v>
      </c>
      <c r="L235" s="58">
        <v>11800</v>
      </c>
      <c r="M235" s="43">
        <f t="shared" si="104"/>
        <v>3282.1800000000003</v>
      </c>
      <c r="N235" s="38">
        <f t="shared" si="109"/>
        <v>0.27815084745762708</v>
      </c>
      <c r="O235" s="43">
        <f t="shared" si="110"/>
        <v>-330</v>
      </c>
      <c r="P235" s="38">
        <f t="shared" si="111"/>
        <v>-2.1411636770398479E-2</v>
      </c>
      <c r="R235" s="37">
        <v>44174</v>
      </c>
      <c r="S235" s="3">
        <f t="shared" si="91"/>
        <v>64948.9</v>
      </c>
      <c r="T235" s="43">
        <f t="shared" si="112"/>
        <v>49250.74</v>
      </c>
      <c r="U235" s="3">
        <f t="shared" si="86"/>
        <v>15698.160000000003</v>
      </c>
      <c r="V235" s="48">
        <f>(S235-200)/(T235-200)-1</f>
        <v>0.32003920837891542</v>
      </c>
      <c r="W235" s="47">
        <f>S235-S234-200</f>
        <v>-1415.5400000000009</v>
      </c>
      <c r="X235" s="48">
        <f>(S235-200)/S234-1</f>
        <v>-2.1394271605714499E-2</v>
      </c>
      <c r="Y235" s="76"/>
      <c r="Z235" s="76"/>
    </row>
    <row r="236" spans="1:26" x14ac:dyDescent="0.35">
      <c r="A236" s="37">
        <v>44175</v>
      </c>
      <c r="B236" s="3">
        <v>49693.54</v>
      </c>
      <c r="C236" s="3">
        <v>38625.15</v>
      </c>
      <c r="D236" s="3">
        <v>37450.74</v>
      </c>
      <c r="E236" s="3">
        <f t="shared" si="103"/>
        <v>12242.800000000003</v>
      </c>
      <c r="F236" s="38">
        <f>B236/D236-1</f>
        <v>0.32690408787650127</v>
      </c>
      <c r="G236" s="41">
        <f>B236-B235</f>
        <v>-173.18000000000029</v>
      </c>
      <c r="H236" s="38">
        <f>(B236)/B235-1</f>
        <v>-3.4728572482810582E-3</v>
      </c>
      <c r="J236" s="37">
        <v>44175</v>
      </c>
      <c r="K236" s="3">
        <v>15029.75</v>
      </c>
      <c r="L236" s="58">
        <v>11800</v>
      </c>
      <c r="M236" s="43">
        <f t="shared" si="104"/>
        <v>3229.75</v>
      </c>
      <c r="N236" s="38">
        <f t="shared" si="109"/>
        <v>0.27370762711864405</v>
      </c>
      <c r="O236" s="43">
        <f t="shared" si="110"/>
        <v>-52.430000000000291</v>
      </c>
      <c r="P236" s="38">
        <f t="shared" si="111"/>
        <v>-3.4762879106335909E-3</v>
      </c>
      <c r="R236" s="37">
        <v>44175</v>
      </c>
      <c r="S236" s="3">
        <f t="shared" si="91"/>
        <v>64723.29</v>
      </c>
      <c r="T236" s="43">
        <f t="shared" si="112"/>
        <v>49250.74</v>
      </c>
      <c r="U236" s="3">
        <f t="shared" si="86"/>
        <v>15472.550000000003</v>
      </c>
      <c r="V236" s="38">
        <f>S236/T236-1</f>
        <v>0.3141587314221066</v>
      </c>
      <c r="W236" s="3">
        <f>S236-S235</f>
        <v>-225.61000000000058</v>
      </c>
      <c r="X236" s="38">
        <f>(S236)/S235-1</f>
        <v>-3.4736539032993452E-3</v>
      </c>
      <c r="Y236" s="76"/>
      <c r="Z236" s="76"/>
    </row>
    <row r="237" spans="1:26" x14ac:dyDescent="0.35">
      <c r="A237" s="37">
        <v>44176</v>
      </c>
      <c r="B237" s="3">
        <v>49704.94</v>
      </c>
      <c r="C237" s="3">
        <v>38625.15</v>
      </c>
      <c r="D237" s="3">
        <v>37450.74</v>
      </c>
      <c r="E237" s="3">
        <f t="shared" ref="E237:E272" si="113">B237-D237</f>
        <v>12254.200000000004</v>
      </c>
      <c r="F237" s="38">
        <f>B237/D237-1</f>
        <v>0.32720848773615696</v>
      </c>
      <c r="G237" s="41">
        <f>B237-B236</f>
        <v>11.400000000001455</v>
      </c>
      <c r="H237" s="38">
        <f>(B237)/B236-1</f>
        <v>2.2940607571930727E-4</v>
      </c>
      <c r="J237" s="37">
        <v>44176</v>
      </c>
      <c r="K237" s="3">
        <v>15032.87</v>
      </c>
      <c r="L237" s="58">
        <v>11800</v>
      </c>
      <c r="M237" s="43">
        <f t="shared" ref="M237:M272" si="114">K237-L237</f>
        <v>3232.8700000000008</v>
      </c>
      <c r="N237" s="38">
        <f>K237/L237-1</f>
        <v>0.27397203389830516</v>
      </c>
      <c r="O237" s="43">
        <f>K237-K236</f>
        <v>3.1200000000008004</v>
      </c>
      <c r="P237" s="38">
        <f>K237/K236-1</f>
        <v>2.0758828323819145E-4</v>
      </c>
      <c r="R237" s="37">
        <v>44176</v>
      </c>
      <c r="S237" s="3">
        <f t="shared" si="91"/>
        <v>64737.810000000005</v>
      </c>
      <c r="T237" s="43">
        <f>D237+L237</f>
        <v>49250.74</v>
      </c>
      <c r="U237" s="3">
        <f t="shared" si="86"/>
        <v>15487.070000000005</v>
      </c>
      <c r="V237" s="38">
        <f>S237/T237-1</f>
        <v>0.31445354932738079</v>
      </c>
      <c r="W237" s="3">
        <f>S237-S236</f>
        <v>14.520000000004075</v>
      </c>
      <c r="X237" s="38">
        <f>(S237)/S236-1</f>
        <v>2.2433964651669136E-4</v>
      </c>
      <c r="Y237" s="76"/>
      <c r="Z237" s="76"/>
    </row>
    <row r="238" spans="1:26" x14ac:dyDescent="0.35">
      <c r="A238" s="37">
        <v>44179</v>
      </c>
      <c r="B238" s="3">
        <v>50023.02</v>
      </c>
      <c r="C238" s="3">
        <v>38625.15</v>
      </c>
      <c r="D238" s="3">
        <v>37450.74</v>
      </c>
      <c r="E238" s="3">
        <f t="shared" si="113"/>
        <v>12572.279999999999</v>
      </c>
      <c r="F238" s="38">
        <f>B238/D238-1</f>
        <v>0.33570177785539079</v>
      </c>
      <c r="G238" s="41">
        <f>B238-B237</f>
        <v>318.07999999999447</v>
      </c>
      <c r="H238" s="38">
        <f>(B238)/B237-1</f>
        <v>6.3993639264023905E-3</v>
      </c>
      <c r="J238" s="37">
        <v>44179</v>
      </c>
      <c r="K238" s="3">
        <v>15127.98</v>
      </c>
      <c r="L238" s="58">
        <v>11800</v>
      </c>
      <c r="M238" s="43">
        <f t="shared" si="114"/>
        <v>3327.9799999999996</v>
      </c>
      <c r="N238" s="38">
        <f>K238/L238-1</f>
        <v>0.28203220338983037</v>
      </c>
      <c r="O238" s="43">
        <f>K238-K237</f>
        <v>95.109999999998763</v>
      </c>
      <c r="P238" s="38">
        <f>K238/K237-1</f>
        <v>6.3268025333818034E-3</v>
      </c>
      <c r="R238" s="37">
        <v>44179</v>
      </c>
      <c r="S238" s="3">
        <f t="shared" si="91"/>
        <v>65151</v>
      </c>
      <c r="T238" s="43">
        <f>D238+L238</f>
        <v>49250.74</v>
      </c>
      <c r="U238" s="3">
        <f t="shared" ref="U238:U301" si="115">E238+M238</f>
        <v>15900.259999999998</v>
      </c>
      <c r="V238" s="38">
        <f>S238/T238-1</f>
        <v>0.32284306794172024</v>
      </c>
      <c r="W238" s="3">
        <f>S238-S237</f>
        <v>413.18999999999505</v>
      </c>
      <c r="X238" s="38">
        <f>(S238)/S237-1</f>
        <v>6.3825143297246978E-3</v>
      </c>
      <c r="Y238" s="76"/>
      <c r="Z238" s="76"/>
    </row>
    <row r="239" spans="1:26" x14ac:dyDescent="0.35">
      <c r="A239" s="37">
        <v>44180</v>
      </c>
      <c r="B239" s="3">
        <v>50310.69</v>
      </c>
      <c r="C239" s="3">
        <v>38625.15</v>
      </c>
      <c r="D239" s="3">
        <v>37450.74</v>
      </c>
      <c r="E239" s="3">
        <f t="shared" si="113"/>
        <v>12859.950000000004</v>
      </c>
      <c r="F239" s="38">
        <f>B239/D239-1</f>
        <v>0.34338306799812246</v>
      </c>
      <c r="G239" s="41">
        <f>B239-B238</f>
        <v>287.67000000000553</v>
      </c>
      <c r="H239" s="38">
        <f>(B239)/B238-1</f>
        <v>5.7507523536164395E-3</v>
      </c>
      <c r="J239" s="37">
        <v>44180</v>
      </c>
      <c r="K239" s="3">
        <v>15614.65</v>
      </c>
      <c r="L239" s="57">
        <f>L238+400</f>
        <v>12200</v>
      </c>
      <c r="M239" s="43">
        <f t="shared" si="114"/>
        <v>3414.6499999999996</v>
      </c>
      <c r="N239" s="38">
        <f>(K239-400)/L239-1</f>
        <v>0.24710245901639349</v>
      </c>
      <c r="O239" s="50">
        <f>K239-K238-400</f>
        <v>86.670000000000073</v>
      </c>
      <c r="P239" s="51">
        <f>(K239-400)/K238-1</f>
        <v>5.7291191553663356E-3</v>
      </c>
      <c r="R239" s="37">
        <v>44180</v>
      </c>
      <c r="S239" s="3">
        <f t="shared" si="91"/>
        <v>65925.34</v>
      </c>
      <c r="T239" s="50">
        <f>T238+400</f>
        <v>49650.74</v>
      </c>
      <c r="U239" s="3">
        <f t="shared" si="115"/>
        <v>16274.600000000004</v>
      </c>
      <c r="V239" s="51">
        <f>(S239-400)/(T239-400)-1</f>
        <v>0.3304437659210806</v>
      </c>
      <c r="W239" s="50">
        <f>S239-S238-400</f>
        <v>374.33999999999651</v>
      </c>
      <c r="X239" s="51">
        <f>(S239-400)/S238-1</f>
        <v>5.7457291522768905E-3</v>
      </c>
      <c r="Y239" s="76"/>
      <c r="Z239" s="76"/>
    </row>
    <row r="240" spans="1:26" x14ac:dyDescent="0.35">
      <c r="A240" s="37">
        <v>44181</v>
      </c>
      <c r="B240" s="3">
        <v>50984.99</v>
      </c>
      <c r="C240" s="47">
        <f>C239+200</f>
        <v>38825.15</v>
      </c>
      <c r="D240" s="47">
        <f>D239+200</f>
        <v>37650.74</v>
      </c>
      <c r="E240" s="47">
        <f t="shared" si="113"/>
        <v>13334.25</v>
      </c>
      <c r="F240" s="48">
        <f>(B240-200)/D240-1</f>
        <v>0.34884440518300575</v>
      </c>
      <c r="G240" s="49">
        <f>B240-B239-200</f>
        <v>474.29999999999563</v>
      </c>
      <c r="H240" s="48">
        <f>(B240-200)/B239-1</f>
        <v>9.4274198982362556E-3</v>
      </c>
      <c r="J240" s="37">
        <v>44181</v>
      </c>
      <c r="K240" s="3">
        <v>15761.51</v>
      </c>
      <c r="L240" s="58">
        <v>12200</v>
      </c>
      <c r="M240" s="43">
        <f t="shared" si="114"/>
        <v>3561.51</v>
      </c>
      <c r="N240" s="38">
        <f t="shared" ref="N240:N260" si="116">K240/L240-1</f>
        <v>0.29192704918032786</v>
      </c>
      <c r="O240" s="43">
        <f t="shared" ref="O240:O260" si="117">K240-K239</f>
        <v>146.86000000000058</v>
      </c>
      <c r="P240" s="38">
        <f t="shared" ref="P240:P260" si="118">K240/K239-1</f>
        <v>9.4052700508817644E-3</v>
      </c>
      <c r="R240" s="37">
        <v>44181</v>
      </c>
      <c r="S240" s="3">
        <f t="shared" si="91"/>
        <v>66746.5</v>
      </c>
      <c r="T240" s="43">
        <f t="shared" ref="T240:T260" si="119">D240+L240</f>
        <v>49850.74</v>
      </c>
      <c r="U240" s="3">
        <f t="shared" si="115"/>
        <v>16895.760000000002</v>
      </c>
      <c r="V240" s="48">
        <f>(S240-200)/(T240-200)-1</f>
        <v>0.34029220913927971</v>
      </c>
      <c r="W240" s="47">
        <f>S240-S239-200</f>
        <v>621.16000000000349</v>
      </c>
      <c r="X240" s="48">
        <f>(S240-200)/S239-1</f>
        <v>9.4221736285320379E-3</v>
      </c>
      <c r="Y240" s="76"/>
      <c r="Z240" s="76"/>
    </row>
    <row r="241" spans="1:26" x14ac:dyDescent="0.35">
      <c r="A241" s="37">
        <v>44182</v>
      </c>
      <c r="B241" s="3">
        <v>51269.53</v>
      </c>
      <c r="C241" s="3">
        <v>38825.15</v>
      </c>
      <c r="D241" s="3">
        <v>37650.74</v>
      </c>
      <c r="E241" s="3">
        <f t="shared" si="113"/>
        <v>13618.79</v>
      </c>
      <c r="F241" s="38">
        <f>B241/D241-1</f>
        <v>0.36171374055330663</v>
      </c>
      <c r="G241" s="41">
        <f>B241-B240</f>
        <v>284.54000000000087</v>
      </c>
      <c r="H241" s="38">
        <f>(B241)/B240-1</f>
        <v>5.5808582094456494E-3</v>
      </c>
      <c r="J241" s="37">
        <v>44182</v>
      </c>
      <c r="K241" s="3">
        <v>15849.09</v>
      </c>
      <c r="L241" s="58">
        <v>12200</v>
      </c>
      <c r="M241" s="43">
        <f t="shared" si="114"/>
        <v>3649.09</v>
      </c>
      <c r="N241" s="38">
        <f t="shared" si="116"/>
        <v>0.299105737704918</v>
      </c>
      <c r="O241" s="43">
        <f t="shared" si="117"/>
        <v>87.579999999999927</v>
      </c>
      <c r="P241" s="38">
        <f t="shared" si="118"/>
        <v>5.5565742114809247E-3</v>
      </c>
      <c r="R241" s="37">
        <v>44182</v>
      </c>
      <c r="S241" s="3">
        <f t="shared" si="91"/>
        <v>67118.62</v>
      </c>
      <c r="T241" s="43">
        <f t="shared" si="119"/>
        <v>49850.74</v>
      </c>
      <c r="U241" s="3">
        <f t="shared" si="115"/>
        <v>17267.88</v>
      </c>
      <c r="V241" s="38">
        <f>S241/T241-1</f>
        <v>0.34639164834865044</v>
      </c>
      <c r="W241" s="3">
        <f>S241-S240</f>
        <v>372.11999999999534</v>
      </c>
      <c r="X241" s="38">
        <f>(S241)/S240-1</f>
        <v>5.5751237892622818E-3</v>
      </c>
      <c r="Y241" s="76"/>
      <c r="Z241" s="76"/>
    </row>
    <row r="242" spans="1:26" x14ac:dyDescent="0.35">
      <c r="A242" s="37">
        <v>44183</v>
      </c>
      <c r="B242" s="3">
        <v>51439.06</v>
      </c>
      <c r="C242" s="3">
        <v>38825.15</v>
      </c>
      <c r="D242" s="3">
        <v>37650.74</v>
      </c>
      <c r="E242" s="3">
        <f t="shared" si="113"/>
        <v>13788.32</v>
      </c>
      <c r="F242" s="38">
        <f>B242/D242-1</f>
        <v>0.36621644089863836</v>
      </c>
      <c r="G242" s="41">
        <f>B242-B241</f>
        <v>169.52999999999884</v>
      </c>
      <c r="H242" s="38">
        <f>(B242)/B241-1</f>
        <v>3.3066423663332678E-3</v>
      </c>
      <c r="J242" s="37">
        <v>44183</v>
      </c>
      <c r="K242" s="3">
        <v>15901.18</v>
      </c>
      <c r="L242" s="58">
        <v>12200</v>
      </c>
      <c r="M242" s="43">
        <f t="shared" si="114"/>
        <v>3701.1800000000003</v>
      </c>
      <c r="N242" s="38">
        <f t="shared" si="116"/>
        <v>0.3033754098360657</v>
      </c>
      <c r="O242" s="43">
        <f t="shared" si="117"/>
        <v>52.090000000000146</v>
      </c>
      <c r="P242" s="38">
        <f t="shared" si="118"/>
        <v>3.2866240269946445E-3</v>
      </c>
      <c r="R242" s="37">
        <v>44183</v>
      </c>
      <c r="S242" s="3">
        <f t="shared" si="91"/>
        <v>67340.239999999991</v>
      </c>
      <c r="T242" s="43">
        <f t="shared" si="119"/>
        <v>49850.74</v>
      </c>
      <c r="U242" s="3">
        <f t="shared" si="115"/>
        <v>17489.5</v>
      </c>
      <c r="V242" s="38">
        <f>S242/T242-1</f>
        <v>0.35083731956636943</v>
      </c>
      <c r="W242" s="3">
        <f>S242-S241</f>
        <v>221.61999999999534</v>
      </c>
      <c r="X242" s="38">
        <f>(S242)/S241-1</f>
        <v>3.3019153254341127E-3</v>
      </c>
      <c r="Y242" s="76"/>
      <c r="Z242" s="76"/>
    </row>
    <row r="243" spans="1:26" x14ac:dyDescent="0.35">
      <c r="A243" s="37">
        <v>44186</v>
      </c>
      <c r="B243" s="3">
        <v>51505.52</v>
      </c>
      <c r="C243" s="3">
        <v>38825.15</v>
      </c>
      <c r="D243" s="3">
        <v>37650.74</v>
      </c>
      <c r="E243" s="3">
        <f t="shared" si="113"/>
        <v>13854.779999999999</v>
      </c>
      <c r="F243" s="38">
        <f>B243/D243-1</f>
        <v>0.36798161204799684</v>
      </c>
      <c r="G243" s="41">
        <f>B243-B242</f>
        <v>66.459999999999127</v>
      </c>
      <c r="H243" s="38">
        <f>(B243)/B242-1</f>
        <v>1.2920142786434496E-3</v>
      </c>
      <c r="J243" s="37">
        <v>44186</v>
      </c>
      <c r="K243" s="3">
        <v>15920.58</v>
      </c>
      <c r="L243" s="58">
        <v>12200</v>
      </c>
      <c r="M243" s="43">
        <f t="shared" si="114"/>
        <v>3720.58</v>
      </c>
      <c r="N243" s="38">
        <f t="shared" si="116"/>
        <v>0.30496557377049172</v>
      </c>
      <c r="O243" s="43">
        <f t="shared" si="117"/>
        <v>19.399999999999636</v>
      </c>
      <c r="P243" s="38">
        <f t="shared" si="118"/>
        <v>1.2200352426674499E-3</v>
      </c>
      <c r="R243" s="37">
        <v>44186</v>
      </c>
      <c r="S243" s="3">
        <f t="shared" si="91"/>
        <v>67426.099999999991</v>
      </c>
      <c r="T243" s="43">
        <f t="shared" si="119"/>
        <v>49850.74</v>
      </c>
      <c r="U243" s="3">
        <f t="shared" si="115"/>
        <v>17575.36</v>
      </c>
      <c r="V243" s="38">
        <f>S243/T243-1</f>
        <v>0.35255966110031656</v>
      </c>
      <c r="W243" s="3">
        <f>S243-S242</f>
        <v>85.860000000000582</v>
      </c>
      <c r="X243" s="38">
        <f>(S243)/S242-1</f>
        <v>1.2750177308544774E-3</v>
      </c>
      <c r="Y243" s="76"/>
      <c r="Z243" s="76"/>
    </row>
    <row r="244" spans="1:26" x14ac:dyDescent="0.35">
      <c r="A244" s="37">
        <v>44187</v>
      </c>
      <c r="B244" s="3">
        <v>51842.37</v>
      </c>
      <c r="C244" s="3">
        <v>38825.15</v>
      </c>
      <c r="D244" s="3">
        <v>37650.74</v>
      </c>
      <c r="E244" s="3">
        <f t="shared" si="113"/>
        <v>14191.630000000005</v>
      </c>
      <c r="F244" s="38">
        <f>B244/D244-1</f>
        <v>0.37692831535316462</v>
      </c>
      <c r="G244" s="41">
        <f>B244-B243</f>
        <v>336.85000000000582</v>
      </c>
      <c r="H244" s="38">
        <f>(B244)/B243-1</f>
        <v>6.5400757045070979E-3</v>
      </c>
      <c r="J244" s="37">
        <v>44187</v>
      </c>
      <c r="K244" s="3">
        <v>16024.36</v>
      </c>
      <c r="L244" s="58">
        <v>12200</v>
      </c>
      <c r="M244" s="43">
        <f t="shared" si="114"/>
        <v>3824.3600000000006</v>
      </c>
      <c r="N244" s="38">
        <f t="shared" si="116"/>
        <v>0.31347213114754102</v>
      </c>
      <c r="O244" s="43">
        <f t="shared" si="117"/>
        <v>103.78000000000065</v>
      </c>
      <c r="P244" s="38">
        <f t="shared" si="118"/>
        <v>6.5186067341767018E-3</v>
      </c>
      <c r="R244" s="37">
        <v>44187</v>
      </c>
      <c r="S244" s="3">
        <f t="shared" si="91"/>
        <v>67866.73000000001</v>
      </c>
      <c r="T244" s="43">
        <f t="shared" si="119"/>
        <v>49850.74</v>
      </c>
      <c r="U244" s="3">
        <f t="shared" si="115"/>
        <v>18015.990000000005</v>
      </c>
      <c r="V244" s="38">
        <f>S244/T244-1</f>
        <v>0.36139864724174631</v>
      </c>
      <c r="W244" s="3">
        <f>S244-S243</f>
        <v>440.63000000001921</v>
      </c>
      <c r="X244" s="38">
        <f>(S244)/S243-1</f>
        <v>6.535006473754601E-3</v>
      </c>
      <c r="Y244" s="76"/>
      <c r="Z244" s="76"/>
    </row>
    <row r="245" spans="1:26" x14ac:dyDescent="0.35">
      <c r="A245" s="37">
        <v>44188</v>
      </c>
      <c r="B245" s="3">
        <v>51542.78</v>
      </c>
      <c r="C245" s="47">
        <f>C244+200</f>
        <v>39025.15</v>
      </c>
      <c r="D245" s="47">
        <f>D244+200</f>
        <v>37850.74</v>
      </c>
      <c r="E245" s="47">
        <f t="shared" si="113"/>
        <v>13692.04</v>
      </c>
      <c r="F245" s="48">
        <f>(B245-200)/D245-1</f>
        <v>0.35645379720449322</v>
      </c>
      <c r="G245" s="49">
        <f>B245-B244-200</f>
        <v>-499.59000000000378</v>
      </c>
      <c r="H245" s="48">
        <f>(B245-200)/B244-1</f>
        <v>-9.6367122104951131E-3</v>
      </c>
      <c r="J245" s="37">
        <v>44188</v>
      </c>
      <c r="K245" s="3">
        <v>15869.57</v>
      </c>
      <c r="L245" s="58">
        <v>12200</v>
      </c>
      <c r="M245" s="43">
        <f t="shared" si="114"/>
        <v>3669.5699999999997</v>
      </c>
      <c r="N245" s="38">
        <f t="shared" si="116"/>
        <v>0.30078442622950807</v>
      </c>
      <c r="O245" s="43">
        <f t="shared" si="117"/>
        <v>-154.79000000000087</v>
      </c>
      <c r="P245" s="38">
        <f t="shared" si="118"/>
        <v>-9.6596681552336694E-3</v>
      </c>
      <c r="R245" s="37">
        <v>44188</v>
      </c>
      <c r="S245" s="3">
        <f t="shared" si="91"/>
        <v>67412.350000000006</v>
      </c>
      <c r="T245" s="43">
        <f t="shared" si="119"/>
        <v>50050.74</v>
      </c>
      <c r="U245" s="3">
        <f t="shared" si="115"/>
        <v>17361.61</v>
      </c>
      <c r="V245" s="48">
        <f>(S245-200)/(T245-200)-1</f>
        <v>0.34827186115993491</v>
      </c>
      <c r="W245" s="47">
        <f>S245-S244-200</f>
        <v>-654.38000000000466</v>
      </c>
      <c r="X245" s="48">
        <f>(S245-200)/S244-1</f>
        <v>-9.6421324557703914E-3</v>
      </c>
      <c r="Y245" s="76"/>
      <c r="Z245" s="76"/>
    </row>
    <row r="246" spans="1:26" x14ac:dyDescent="0.35">
      <c r="A246" s="37">
        <v>44189</v>
      </c>
      <c r="B246" s="3">
        <v>51632.32</v>
      </c>
      <c r="C246" s="3">
        <v>39025.15</v>
      </c>
      <c r="D246" s="3">
        <v>37850.74</v>
      </c>
      <c r="E246" s="3">
        <f t="shared" si="113"/>
        <v>13781.580000000002</v>
      </c>
      <c r="F246" s="38">
        <f>B246/D246-1</f>
        <v>0.36410331739881441</v>
      </c>
      <c r="G246" s="41">
        <f>B246-B245</f>
        <v>89.540000000000873</v>
      </c>
      <c r="H246" s="38">
        <f>(B246)/B245-1</f>
        <v>1.7371977219700074E-3</v>
      </c>
      <c r="J246" s="37">
        <v>44189</v>
      </c>
      <c r="K246" s="3">
        <v>15896.79</v>
      </c>
      <c r="L246" s="58">
        <v>12200</v>
      </c>
      <c r="M246" s="43">
        <f t="shared" si="114"/>
        <v>3696.7900000000009</v>
      </c>
      <c r="N246" s="38">
        <f t="shared" si="116"/>
        <v>0.30301557377049182</v>
      </c>
      <c r="O246" s="43">
        <f t="shared" si="117"/>
        <v>27.220000000001164</v>
      </c>
      <c r="P246" s="38">
        <f t="shared" si="118"/>
        <v>1.7152323597930952E-3</v>
      </c>
      <c r="R246" s="37">
        <v>44189</v>
      </c>
      <c r="S246" s="3">
        <f t="shared" si="91"/>
        <v>67529.11</v>
      </c>
      <c r="T246" s="43">
        <f t="shared" si="119"/>
        <v>50050.74</v>
      </c>
      <c r="U246" s="3">
        <f t="shared" si="115"/>
        <v>17478.370000000003</v>
      </c>
      <c r="V246" s="38">
        <f>S246/T246-1</f>
        <v>0.34921301862869569</v>
      </c>
      <c r="W246" s="3">
        <f>S246-S245</f>
        <v>116.75999999999476</v>
      </c>
      <c r="X246" s="38">
        <f>(S246)/S245-1</f>
        <v>1.7320268467126976E-3</v>
      </c>
      <c r="Y246" s="76"/>
      <c r="Z246" s="76"/>
    </row>
    <row r="247" spans="1:26" x14ac:dyDescent="0.35">
      <c r="A247" s="37">
        <v>44190</v>
      </c>
      <c r="B247" s="60">
        <v>51632.32</v>
      </c>
      <c r="C247" s="60">
        <v>39025.15</v>
      </c>
      <c r="D247" s="60">
        <v>37850.74</v>
      </c>
      <c r="E247" s="60">
        <f t="shared" si="113"/>
        <v>13781.580000000002</v>
      </c>
      <c r="F247" s="61">
        <f>B247/D247-1</f>
        <v>0.36410331739881441</v>
      </c>
      <c r="G247" s="62">
        <f>B247-B246</f>
        <v>0</v>
      </c>
      <c r="H247" s="61">
        <f>(B247)/B246-1</f>
        <v>0</v>
      </c>
      <c r="J247" s="37">
        <v>44190</v>
      </c>
      <c r="K247" s="60">
        <v>15896.79</v>
      </c>
      <c r="L247" s="63">
        <v>12200</v>
      </c>
      <c r="M247" s="64">
        <f t="shared" si="114"/>
        <v>3696.7900000000009</v>
      </c>
      <c r="N247" s="61">
        <f t="shared" si="116"/>
        <v>0.30301557377049182</v>
      </c>
      <c r="O247" s="64">
        <f t="shared" si="117"/>
        <v>0</v>
      </c>
      <c r="P247" s="61">
        <f t="shared" si="118"/>
        <v>0</v>
      </c>
      <c r="R247" s="37">
        <v>44190</v>
      </c>
      <c r="S247" s="60">
        <f t="shared" ref="S247:S281" si="120">B247+K247</f>
        <v>67529.11</v>
      </c>
      <c r="T247" s="64">
        <f t="shared" si="119"/>
        <v>50050.74</v>
      </c>
      <c r="U247" s="3">
        <f t="shared" si="115"/>
        <v>17478.370000000003</v>
      </c>
      <c r="V247" s="61">
        <f>S247/T247-1</f>
        <v>0.34921301862869569</v>
      </c>
      <c r="W247" s="60">
        <f>S247-S246</f>
        <v>0</v>
      </c>
      <c r="X247" s="61">
        <f>(S247)/S246-1</f>
        <v>0</v>
      </c>
      <c r="Y247" s="76"/>
      <c r="Z247" s="76"/>
    </row>
    <row r="248" spans="1:26" x14ac:dyDescent="0.35">
      <c r="A248" s="37">
        <v>44193</v>
      </c>
      <c r="B248" s="60">
        <v>51632.32</v>
      </c>
      <c r="C248" s="60">
        <v>39025.15</v>
      </c>
      <c r="D248" s="60">
        <v>37850.74</v>
      </c>
      <c r="E248" s="60">
        <f t="shared" si="113"/>
        <v>13781.580000000002</v>
      </c>
      <c r="F248" s="61">
        <f>B248/D248-1</f>
        <v>0.36410331739881441</v>
      </c>
      <c r="G248" s="62">
        <f>B248-B247</f>
        <v>0</v>
      </c>
      <c r="H248" s="61">
        <f>(B248)/B247-1</f>
        <v>0</v>
      </c>
      <c r="J248" s="37">
        <v>44193</v>
      </c>
      <c r="K248" s="60">
        <v>15896.79</v>
      </c>
      <c r="L248" s="63">
        <v>12200</v>
      </c>
      <c r="M248" s="64">
        <f t="shared" si="114"/>
        <v>3696.7900000000009</v>
      </c>
      <c r="N248" s="61">
        <f t="shared" si="116"/>
        <v>0.30301557377049182</v>
      </c>
      <c r="O248" s="64">
        <f t="shared" si="117"/>
        <v>0</v>
      </c>
      <c r="P248" s="61">
        <f t="shared" si="118"/>
        <v>0</v>
      </c>
      <c r="R248" s="37">
        <v>44193</v>
      </c>
      <c r="S248" s="60">
        <f t="shared" si="120"/>
        <v>67529.11</v>
      </c>
      <c r="T248" s="64">
        <f t="shared" si="119"/>
        <v>50050.74</v>
      </c>
      <c r="U248" s="3">
        <f t="shared" si="115"/>
        <v>17478.370000000003</v>
      </c>
      <c r="V248" s="61">
        <f>S248/T248-1</f>
        <v>0.34921301862869569</v>
      </c>
      <c r="W248" s="60">
        <f>S248-S247</f>
        <v>0</v>
      </c>
      <c r="X248" s="61">
        <f>(S248)/S247-1</f>
        <v>0</v>
      </c>
      <c r="Y248" s="76"/>
      <c r="Z248" s="76"/>
    </row>
    <row r="249" spans="1:26" x14ac:dyDescent="0.35">
      <c r="A249" s="37">
        <v>44194</v>
      </c>
      <c r="B249" s="3">
        <v>52173.08</v>
      </c>
      <c r="C249" s="3">
        <v>39025.15</v>
      </c>
      <c r="D249" s="3">
        <v>37850.74</v>
      </c>
      <c r="E249" s="3">
        <f t="shared" si="113"/>
        <v>14322.340000000004</v>
      </c>
      <c r="F249" s="38">
        <f>B249/D249-1</f>
        <v>0.37838996014344772</v>
      </c>
      <c r="G249" s="41">
        <f>B249-B248</f>
        <v>540.76000000000204</v>
      </c>
      <c r="H249" s="38">
        <f>(B249)/B248-1</f>
        <v>1.0473284950201833E-2</v>
      </c>
      <c r="J249" s="37">
        <v>44194</v>
      </c>
      <c r="K249" s="3">
        <v>16061.45</v>
      </c>
      <c r="L249" s="58">
        <v>12200</v>
      </c>
      <c r="M249" s="43">
        <f t="shared" si="114"/>
        <v>3861.4500000000007</v>
      </c>
      <c r="N249" s="38">
        <f t="shared" si="116"/>
        <v>0.31651229508196721</v>
      </c>
      <c r="O249" s="43">
        <f t="shared" si="117"/>
        <v>164.65999999999985</v>
      </c>
      <c r="P249" s="38">
        <f t="shared" si="118"/>
        <v>1.0358065999487964E-2</v>
      </c>
      <c r="R249" s="37">
        <v>44194</v>
      </c>
      <c r="S249" s="3">
        <f t="shared" si="120"/>
        <v>68234.53</v>
      </c>
      <c r="T249" s="43">
        <f t="shared" si="119"/>
        <v>50050.74</v>
      </c>
      <c r="U249" s="3">
        <f t="shared" si="115"/>
        <v>18183.790000000005</v>
      </c>
      <c r="V249" s="38">
        <f>S249/T249-1</f>
        <v>0.36330711593874532</v>
      </c>
      <c r="W249" s="3">
        <f>S249-S248</f>
        <v>705.41999999999825</v>
      </c>
      <c r="X249" s="38">
        <f>(S249)/S248-1</f>
        <v>1.0446161662725828E-2</v>
      </c>
      <c r="Y249" s="76"/>
      <c r="Z249" s="76"/>
    </row>
    <row r="250" spans="1:26" x14ac:dyDescent="0.35">
      <c r="A250" s="37">
        <v>44195</v>
      </c>
      <c r="B250" s="3">
        <v>52172.05</v>
      </c>
      <c r="C250" s="47">
        <f>C249+200</f>
        <v>39225.15</v>
      </c>
      <c r="D250" s="47">
        <f>D249+200</f>
        <v>38050.74</v>
      </c>
      <c r="E250" s="47">
        <f t="shared" si="113"/>
        <v>14121.310000000005</v>
      </c>
      <c r="F250" s="48">
        <f>(B250-200)/D250-1</f>
        <v>0.36586174145364869</v>
      </c>
      <c r="G250" s="49">
        <f>B250-B249-200</f>
        <v>-201.02999999999884</v>
      </c>
      <c r="H250" s="48">
        <f>(B250-200)/B249-1</f>
        <v>-3.8531365217464586E-3</v>
      </c>
      <c r="J250" s="37">
        <v>44195</v>
      </c>
      <c r="K250" s="3">
        <v>15999.2</v>
      </c>
      <c r="L250" s="58">
        <v>12200</v>
      </c>
      <c r="M250" s="43">
        <f t="shared" si="114"/>
        <v>3799.2000000000007</v>
      </c>
      <c r="N250" s="38">
        <f t="shared" si="116"/>
        <v>0.31140983606557393</v>
      </c>
      <c r="O250" s="43">
        <f t="shared" si="117"/>
        <v>-62.25</v>
      </c>
      <c r="P250" s="38">
        <f t="shared" si="118"/>
        <v>-3.8757397370723368E-3</v>
      </c>
      <c r="R250" s="37">
        <v>44195</v>
      </c>
      <c r="S250" s="3">
        <f t="shared" si="120"/>
        <v>68171.25</v>
      </c>
      <c r="T250" s="43">
        <f t="shared" si="119"/>
        <v>50250.74</v>
      </c>
      <c r="U250" s="3">
        <f t="shared" si="115"/>
        <v>17920.510000000006</v>
      </c>
      <c r="V250" s="48">
        <f>(S250-200)/(T250-200)-1</f>
        <v>0.35804685405250747</v>
      </c>
      <c r="W250" s="47">
        <f>S250-S249-200</f>
        <v>-263.27999999999884</v>
      </c>
      <c r="X250" s="48">
        <f>(S250-200)/S249-1</f>
        <v>-3.8584570011693797E-3</v>
      </c>
      <c r="Y250" s="76"/>
      <c r="Z250" s="76"/>
    </row>
    <row r="251" spans="1:26" x14ac:dyDescent="0.35">
      <c r="A251" s="37">
        <v>44196</v>
      </c>
      <c r="B251" s="3">
        <v>52201.59</v>
      </c>
      <c r="C251" s="3">
        <v>39225.15</v>
      </c>
      <c r="D251" s="3">
        <v>38050.74</v>
      </c>
      <c r="E251" s="3">
        <f t="shared" si="113"/>
        <v>14150.849999999999</v>
      </c>
      <c r="F251" s="38">
        <f>B251/D251-1</f>
        <v>0.37189421283265456</v>
      </c>
      <c r="G251" s="41">
        <f>B251-B250</f>
        <v>29.539999999993597</v>
      </c>
      <c r="H251" s="38">
        <f>(B251)/B250-1</f>
        <v>5.6620355151837387E-4</v>
      </c>
      <c r="I251" s="58"/>
      <c r="J251" s="37">
        <v>44196</v>
      </c>
      <c r="K251" s="3">
        <v>16001.57</v>
      </c>
      <c r="L251" s="58">
        <v>12200</v>
      </c>
      <c r="M251" s="43">
        <f t="shared" si="114"/>
        <v>3801.5699999999997</v>
      </c>
      <c r="N251" s="38">
        <f t="shared" si="116"/>
        <v>0.31160409836065561</v>
      </c>
      <c r="O251" s="43">
        <f t="shared" si="117"/>
        <v>2.3699999999989814</v>
      </c>
      <c r="P251" s="38">
        <f t="shared" si="118"/>
        <v>1.4813240662037153E-4</v>
      </c>
      <c r="R251" s="37">
        <v>44196</v>
      </c>
      <c r="S251" s="3">
        <f t="shared" si="120"/>
        <v>68203.16</v>
      </c>
      <c r="T251" s="43">
        <f t="shared" si="119"/>
        <v>50250.74</v>
      </c>
      <c r="U251" s="3">
        <f t="shared" si="115"/>
        <v>17952.419999999998</v>
      </c>
      <c r="V251" s="38">
        <f>S251/T251-1</f>
        <v>0.35725682845665574</v>
      </c>
      <c r="W251" s="3">
        <f>S251-S250</f>
        <v>31.910000000003492</v>
      </c>
      <c r="X251" s="38">
        <f>(S251)/S250-1</f>
        <v>4.6808588664570827E-4</v>
      </c>
      <c r="Y251" s="76"/>
      <c r="Z251" s="76"/>
    </row>
    <row r="252" spans="1:26" x14ac:dyDescent="0.35">
      <c r="A252" s="37">
        <v>44200</v>
      </c>
      <c r="B252" s="3">
        <v>51642.46</v>
      </c>
      <c r="C252" s="3">
        <v>39225.15</v>
      </c>
      <c r="D252" s="3">
        <v>38050.74</v>
      </c>
      <c r="E252" s="3">
        <f t="shared" si="113"/>
        <v>13591.720000000001</v>
      </c>
      <c r="F252" s="38">
        <f>B252/D252-1</f>
        <v>0.35719988625713994</v>
      </c>
      <c r="G252" s="41">
        <f>B252-B251</f>
        <v>-559.12999999999738</v>
      </c>
      <c r="H252" s="38">
        <f>(B252)/B251-1</f>
        <v>-1.0710976428112584E-2</v>
      </c>
      <c r="J252" s="37">
        <v>44200</v>
      </c>
      <c r="K252" s="3">
        <v>15828.71</v>
      </c>
      <c r="L252" s="58">
        <v>12200</v>
      </c>
      <c r="M252" s="43">
        <f t="shared" si="114"/>
        <v>3628.7099999999991</v>
      </c>
      <c r="N252" s="38">
        <f t="shared" si="116"/>
        <v>0.29743524590163917</v>
      </c>
      <c r="O252" s="43">
        <f t="shared" si="117"/>
        <v>-172.86000000000058</v>
      </c>
      <c r="P252" s="38">
        <f t="shared" si="118"/>
        <v>-1.0802689986045166E-2</v>
      </c>
      <c r="R252" s="37">
        <v>44200</v>
      </c>
      <c r="S252" s="3">
        <f t="shared" si="120"/>
        <v>67471.17</v>
      </c>
      <c r="T252" s="43">
        <f t="shared" si="119"/>
        <v>50250.74</v>
      </c>
      <c r="U252" s="3">
        <f t="shared" si="115"/>
        <v>17220.43</v>
      </c>
      <c r="V252" s="38">
        <f>S252/T252-1</f>
        <v>0.3426900777978592</v>
      </c>
      <c r="W252" s="3">
        <f>S252-S251</f>
        <v>-731.99000000000524</v>
      </c>
      <c r="X252" s="38">
        <f>(S252)/S251-1</f>
        <v>-1.0732493919636599E-2</v>
      </c>
      <c r="Y252" s="76"/>
      <c r="Z252" s="76"/>
    </row>
    <row r="253" spans="1:26" x14ac:dyDescent="0.35">
      <c r="A253" s="37">
        <v>44201</v>
      </c>
      <c r="B253" s="3">
        <v>51640.45</v>
      </c>
      <c r="C253" s="3">
        <v>39225.15</v>
      </c>
      <c r="D253" s="3">
        <v>38050.74</v>
      </c>
      <c r="E253" s="3">
        <f t="shared" si="113"/>
        <v>13589.71</v>
      </c>
      <c r="F253" s="38">
        <f>B253/D253-1</f>
        <v>0.35714706205450941</v>
      </c>
      <c r="G253" s="41">
        <f>B253-B252</f>
        <v>-2.0100000000020373</v>
      </c>
      <c r="H253" s="38">
        <f>(B253)/B252-1</f>
        <v>-3.8921461138818891E-5</v>
      </c>
      <c r="J253" s="37">
        <v>44201</v>
      </c>
      <c r="K253" s="3">
        <v>15827.74</v>
      </c>
      <c r="L253" s="58">
        <v>12200</v>
      </c>
      <c r="M253" s="43">
        <f t="shared" si="114"/>
        <v>3627.74</v>
      </c>
      <c r="N253" s="38">
        <f t="shared" si="116"/>
        <v>0.29735573770491808</v>
      </c>
      <c r="O253" s="43">
        <f t="shared" si="117"/>
        <v>-0.96999999999934516</v>
      </c>
      <c r="P253" s="38">
        <f t="shared" si="118"/>
        <v>-6.1281051961903366E-5</v>
      </c>
      <c r="R253" s="37">
        <v>44201</v>
      </c>
      <c r="S253" s="3">
        <f t="shared" si="120"/>
        <v>67468.19</v>
      </c>
      <c r="T253" s="43">
        <f t="shared" si="119"/>
        <v>50250.74</v>
      </c>
      <c r="U253" s="3">
        <f t="shared" si="115"/>
        <v>17217.449999999997</v>
      </c>
      <c r="V253" s="38">
        <f>S253/T253-1</f>
        <v>0.34263077518858442</v>
      </c>
      <c r="W253" s="3">
        <f>S253-S252</f>
        <v>-2.9799999999959255</v>
      </c>
      <c r="X253" s="38">
        <f>(S253)/S252-1</f>
        <v>-4.4167012369866754E-5</v>
      </c>
      <c r="Y253" s="76"/>
      <c r="Z253" s="76"/>
    </row>
    <row r="254" spans="1:26" x14ac:dyDescent="0.35">
      <c r="A254" s="37">
        <v>44202</v>
      </c>
      <c r="B254" s="3">
        <v>51104.89</v>
      </c>
      <c r="C254" s="47">
        <f>C253+200</f>
        <v>39425.15</v>
      </c>
      <c r="D254" s="47">
        <f>D253+200</f>
        <v>38250.74</v>
      </c>
      <c r="E254" s="47">
        <f t="shared" si="113"/>
        <v>12854.150000000001</v>
      </c>
      <c r="F254" s="48">
        <f>(B254-200)/D254-1</f>
        <v>0.33082105078228552</v>
      </c>
      <c r="G254" s="49">
        <f>B254-B253-200</f>
        <v>-735.55999999999767</v>
      </c>
      <c r="H254" s="48">
        <f>(B254-200)/B253-1</f>
        <v>-1.4243872778025746E-2</v>
      </c>
      <c r="J254" s="37">
        <v>44202</v>
      </c>
      <c r="K254" s="3">
        <v>15601.95</v>
      </c>
      <c r="L254" s="58">
        <v>12200</v>
      </c>
      <c r="M254" s="43">
        <f t="shared" si="114"/>
        <v>3401.9500000000007</v>
      </c>
      <c r="N254" s="38">
        <f t="shared" si="116"/>
        <v>0.2788483606557377</v>
      </c>
      <c r="O254" s="43">
        <f t="shared" si="117"/>
        <v>-225.78999999999905</v>
      </c>
      <c r="P254" s="38">
        <f t="shared" si="118"/>
        <v>-1.4265460514261585E-2</v>
      </c>
      <c r="R254" s="37">
        <v>44202</v>
      </c>
      <c r="S254" s="3">
        <f t="shared" si="120"/>
        <v>66706.84</v>
      </c>
      <c r="T254" s="43">
        <f t="shared" si="119"/>
        <v>50450.74</v>
      </c>
      <c r="U254" s="3">
        <f t="shared" si="115"/>
        <v>16256.100000000002</v>
      </c>
      <c r="V254" s="48">
        <f>(S254-200)/(T254-200)-1</f>
        <v>0.32349971363605778</v>
      </c>
      <c r="W254" s="47">
        <f>S254-S253-200</f>
        <v>-961.35000000000582</v>
      </c>
      <c r="X254" s="48">
        <f>(S254-200)/S253-1</f>
        <v>-1.4248937165796338E-2</v>
      </c>
      <c r="Y254" s="76"/>
      <c r="Z254" s="76"/>
    </row>
    <row r="255" spans="1:26" x14ac:dyDescent="0.35">
      <c r="A255" s="37">
        <v>44203</v>
      </c>
      <c r="B255" s="3">
        <v>52396.82</v>
      </c>
      <c r="C255" s="3">
        <v>39425.15</v>
      </c>
      <c r="D255" s="3">
        <v>38250.74</v>
      </c>
      <c r="E255" s="3">
        <f t="shared" si="113"/>
        <v>14146.080000000002</v>
      </c>
      <c r="F255" s="38">
        <f>B255/D255-1</f>
        <v>0.36982500207839131</v>
      </c>
      <c r="G255" s="41">
        <f>B255-B254</f>
        <v>1291.9300000000003</v>
      </c>
      <c r="H255" s="38">
        <f>(B255)/B254-1</f>
        <v>2.5279968316143542E-2</v>
      </c>
      <c r="J255" s="37">
        <v>44203</v>
      </c>
      <c r="K255" s="3">
        <v>15995.98</v>
      </c>
      <c r="L255" s="58">
        <v>12200</v>
      </c>
      <c r="M255" s="43">
        <f t="shared" si="114"/>
        <v>3795.9799999999996</v>
      </c>
      <c r="N255" s="38">
        <f t="shared" si="116"/>
        <v>0.3111459016393443</v>
      </c>
      <c r="O255" s="43">
        <f t="shared" si="117"/>
        <v>394.02999999999884</v>
      </c>
      <c r="P255" s="38">
        <f t="shared" si="118"/>
        <v>2.5255176436278726E-2</v>
      </c>
      <c r="R255" s="37">
        <v>44203</v>
      </c>
      <c r="S255" s="3">
        <f t="shared" si="120"/>
        <v>68392.800000000003</v>
      </c>
      <c r="T255" s="43">
        <f t="shared" si="119"/>
        <v>50450.74</v>
      </c>
      <c r="U255" s="3">
        <f t="shared" si="115"/>
        <v>17942.060000000001</v>
      </c>
      <c r="V255" s="38">
        <f>S255/T255-1</f>
        <v>0.35563521962215039</v>
      </c>
      <c r="W255" s="3">
        <f>S255-S254</f>
        <v>1685.9600000000064</v>
      </c>
      <c r="X255" s="38">
        <f>(S255)/S254-1</f>
        <v>2.5274169785287404E-2</v>
      </c>
      <c r="Y255" s="76"/>
      <c r="Z255" s="76"/>
    </row>
    <row r="256" spans="1:26" x14ac:dyDescent="0.35">
      <c r="A256" s="37">
        <v>44204</v>
      </c>
      <c r="B256" s="3">
        <v>53165.83</v>
      </c>
      <c r="C256" s="3">
        <v>39425.15</v>
      </c>
      <c r="D256" s="3">
        <v>38250.74</v>
      </c>
      <c r="E256" s="3">
        <f t="shared" si="113"/>
        <v>14915.090000000004</v>
      </c>
      <c r="F256" s="38">
        <f>B256/D256-1</f>
        <v>0.38992944973090737</v>
      </c>
      <c r="G256" s="41">
        <f>B256-B255</f>
        <v>769.01000000000204</v>
      </c>
      <c r="H256" s="38">
        <f>(B256)/B255-1</f>
        <v>1.4676654041218651E-2</v>
      </c>
      <c r="J256" s="37">
        <v>44204</v>
      </c>
      <c r="K256" s="3">
        <v>16230.39</v>
      </c>
      <c r="L256" s="58">
        <v>12200</v>
      </c>
      <c r="M256" s="43">
        <f t="shared" si="114"/>
        <v>4030.3899999999994</v>
      </c>
      <c r="N256" s="38">
        <f t="shared" si="116"/>
        <v>0.33035983606557373</v>
      </c>
      <c r="O256" s="43">
        <f t="shared" si="117"/>
        <v>234.40999999999985</v>
      </c>
      <c r="P256" s="38">
        <f t="shared" si="118"/>
        <v>1.4654306894607227E-2</v>
      </c>
      <c r="R256" s="37">
        <v>44204</v>
      </c>
      <c r="S256" s="3">
        <f t="shared" si="120"/>
        <v>69396.22</v>
      </c>
      <c r="T256" s="43">
        <f t="shared" si="119"/>
        <v>50450.74</v>
      </c>
      <c r="U256" s="3">
        <f t="shared" si="115"/>
        <v>18945.480000000003</v>
      </c>
      <c r="V256" s="38">
        <f>S256/T256-1</f>
        <v>0.37552432333004448</v>
      </c>
      <c r="W256" s="3">
        <f>S256-S255</f>
        <v>1003.4199999999983</v>
      </c>
      <c r="X256" s="38">
        <f>(S256)/S255-1</f>
        <v>1.4671427401714787E-2</v>
      </c>
      <c r="Y256" s="76"/>
      <c r="Z256" s="76"/>
    </row>
    <row r="257" spans="1:26" x14ac:dyDescent="0.35">
      <c r="A257" s="37">
        <v>44207</v>
      </c>
      <c r="B257" s="3">
        <v>52663.89</v>
      </c>
      <c r="C257" s="3">
        <v>39425.15</v>
      </c>
      <c r="D257" s="3">
        <v>38250.74</v>
      </c>
      <c r="E257" s="3">
        <f t="shared" si="113"/>
        <v>14413.150000000001</v>
      </c>
      <c r="F257" s="38">
        <f>B257/D257-1</f>
        <v>0.37680708922232631</v>
      </c>
      <c r="G257" s="41">
        <f>B257-B256</f>
        <v>-501.94000000000233</v>
      </c>
      <c r="H257" s="38">
        <f>(B257)/B256-1</f>
        <v>-9.441026313329437E-3</v>
      </c>
      <c r="J257" s="37">
        <v>44207</v>
      </c>
      <c r="K257" s="3">
        <v>16076.06</v>
      </c>
      <c r="L257" s="58">
        <v>12200</v>
      </c>
      <c r="M257" s="43">
        <f t="shared" si="114"/>
        <v>3876.0599999999995</v>
      </c>
      <c r="N257" s="38">
        <f t="shared" si="116"/>
        <v>0.31770983606557368</v>
      </c>
      <c r="O257" s="43">
        <f t="shared" si="117"/>
        <v>-154.32999999999993</v>
      </c>
      <c r="P257" s="38">
        <f t="shared" si="118"/>
        <v>-9.5087055825522349E-3</v>
      </c>
      <c r="R257" s="37">
        <v>44207</v>
      </c>
      <c r="S257" s="3">
        <f t="shared" si="120"/>
        <v>68739.95</v>
      </c>
      <c r="T257" s="43">
        <f t="shared" si="119"/>
        <v>50450.74</v>
      </c>
      <c r="U257" s="3">
        <f t="shared" si="115"/>
        <v>18289.21</v>
      </c>
      <c r="V257" s="38">
        <f>S257/T257-1</f>
        <v>0.36251618905887217</v>
      </c>
      <c r="W257" s="3">
        <f>S257-S256</f>
        <v>-656.27000000000407</v>
      </c>
      <c r="X257" s="38">
        <f>(S257)/S256-1</f>
        <v>-9.4568551428305669E-3</v>
      </c>
      <c r="Y257" s="76"/>
      <c r="Z257" s="76"/>
    </row>
    <row r="258" spans="1:26" x14ac:dyDescent="0.35">
      <c r="A258" s="37">
        <v>44208</v>
      </c>
      <c r="B258" s="3">
        <v>52361.26</v>
      </c>
      <c r="C258" s="3">
        <v>39425.15</v>
      </c>
      <c r="D258" s="3">
        <v>38250.74</v>
      </c>
      <c r="E258" s="3">
        <f t="shared" si="113"/>
        <v>14110.520000000004</v>
      </c>
      <c r="F258" s="38">
        <f>B258/D258-1</f>
        <v>0.36889534686126346</v>
      </c>
      <c r="G258" s="41">
        <f>B258-B257</f>
        <v>-302.62999999999738</v>
      </c>
      <c r="H258" s="38">
        <f>(B258)/B257-1</f>
        <v>-5.7464422016679784E-3</v>
      </c>
      <c r="J258" s="37">
        <v>44208</v>
      </c>
      <c r="K258" s="3">
        <v>15983.27</v>
      </c>
      <c r="L258" s="58">
        <v>12200</v>
      </c>
      <c r="M258" s="43">
        <f t="shared" si="114"/>
        <v>3783.2700000000004</v>
      </c>
      <c r="N258" s="38">
        <f t="shared" si="116"/>
        <v>0.31010409836065578</v>
      </c>
      <c r="O258" s="43">
        <f t="shared" si="117"/>
        <v>-92.789999999999054</v>
      </c>
      <c r="P258" s="38">
        <f t="shared" si="118"/>
        <v>-5.7719366561208574E-3</v>
      </c>
      <c r="R258" s="37">
        <v>44208</v>
      </c>
      <c r="S258" s="3">
        <f t="shared" si="120"/>
        <v>68344.53</v>
      </c>
      <c r="T258" s="43">
        <f t="shared" si="119"/>
        <v>50450.74</v>
      </c>
      <c r="U258" s="3">
        <f t="shared" si="115"/>
        <v>17893.790000000005</v>
      </c>
      <c r="V258" s="38">
        <f>S258/T258-1</f>
        <v>0.35467844475621169</v>
      </c>
      <c r="W258" s="3">
        <f>S258-S257</f>
        <v>-395.41999999999825</v>
      </c>
      <c r="X258" s="38">
        <f>(S258)/S257-1</f>
        <v>-5.752404533317157E-3</v>
      </c>
      <c r="Y258" s="76"/>
      <c r="Z258" s="76"/>
    </row>
    <row r="259" spans="1:26" x14ac:dyDescent="0.35">
      <c r="A259" s="37">
        <v>44209</v>
      </c>
      <c r="B259" s="3">
        <v>52828.78</v>
      </c>
      <c r="C259" s="47">
        <f>C258+200</f>
        <v>39625.15</v>
      </c>
      <c r="D259" s="47">
        <f>D258+200</f>
        <v>38450.74</v>
      </c>
      <c r="E259" s="47">
        <f t="shared" si="113"/>
        <v>14378.04</v>
      </c>
      <c r="F259" s="48">
        <f>(B259-200)/D259-1</f>
        <v>0.36873256535504906</v>
      </c>
      <c r="G259" s="49">
        <f>B259-B258-200</f>
        <v>267.5199999999968</v>
      </c>
      <c r="H259" s="48">
        <f>(B259-200)/B258-1</f>
        <v>5.1091207507230063E-3</v>
      </c>
      <c r="J259" s="37">
        <v>44209</v>
      </c>
      <c r="K259" s="3">
        <v>16064.59</v>
      </c>
      <c r="L259" s="58">
        <v>12200</v>
      </c>
      <c r="M259" s="43">
        <f t="shared" si="114"/>
        <v>3864.59</v>
      </c>
      <c r="N259" s="38">
        <f t="shared" si="116"/>
        <v>0.31676967213114748</v>
      </c>
      <c r="O259" s="43">
        <f t="shared" si="117"/>
        <v>81.319999999999709</v>
      </c>
      <c r="P259" s="38">
        <f t="shared" si="118"/>
        <v>5.087819951737016E-3</v>
      </c>
      <c r="R259" s="37">
        <v>44209</v>
      </c>
      <c r="S259" s="3">
        <f t="shared" si="120"/>
        <v>68893.37</v>
      </c>
      <c r="T259" s="43">
        <f t="shared" si="119"/>
        <v>50650.74</v>
      </c>
      <c r="U259" s="3">
        <f t="shared" si="115"/>
        <v>18242.63</v>
      </c>
      <c r="V259" s="48">
        <f>(S259-200)/(T259-200)-1</f>
        <v>0.36159291221496459</v>
      </c>
      <c r="W259" s="47">
        <f>S259-S258-200</f>
        <v>348.83999999999651</v>
      </c>
      <c r="X259" s="48">
        <f>(S259-200)/S258-1</f>
        <v>5.1041392778616856E-3</v>
      </c>
      <c r="Y259" s="76"/>
      <c r="Z259" s="76"/>
    </row>
    <row r="260" spans="1:26" x14ac:dyDescent="0.35">
      <c r="A260" s="37">
        <v>44210</v>
      </c>
      <c r="B260" s="3">
        <v>52268.62</v>
      </c>
      <c r="C260" s="3">
        <v>39625.15</v>
      </c>
      <c r="D260" s="3">
        <v>38450.74</v>
      </c>
      <c r="E260" s="3">
        <f t="shared" si="113"/>
        <v>13817.880000000005</v>
      </c>
      <c r="F260" s="38">
        <f>B260/D260-1</f>
        <v>0.35936577553513938</v>
      </c>
      <c r="G260" s="41">
        <f>B260-B259</f>
        <v>-560.15999999999622</v>
      </c>
      <c r="H260" s="38">
        <f>(B260)/B259-1</f>
        <v>-1.0603311301150553E-2</v>
      </c>
      <c r="J260" s="37">
        <v>44210</v>
      </c>
      <c r="K260" s="3">
        <v>15893.84</v>
      </c>
      <c r="L260" s="58">
        <v>12200</v>
      </c>
      <c r="M260" s="43">
        <f t="shared" si="114"/>
        <v>3693.84</v>
      </c>
      <c r="N260" s="38">
        <f t="shared" si="116"/>
        <v>0.30277377049180321</v>
      </c>
      <c r="O260" s="43">
        <f t="shared" si="117"/>
        <v>-170.75</v>
      </c>
      <c r="P260" s="38">
        <f t="shared" si="118"/>
        <v>-1.0628967188082594E-2</v>
      </c>
      <c r="R260" s="37">
        <v>44210</v>
      </c>
      <c r="S260" s="3">
        <f t="shared" si="120"/>
        <v>68162.460000000006</v>
      </c>
      <c r="T260" s="43">
        <f t="shared" si="119"/>
        <v>50650.74</v>
      </c>
      <c r="U260" s="3">
        <f t="shared" si="115"/>
        <v>17511.720000000005</v>
      </c>
      <c r="V260" s="38">
        <f>S260/T260-1</f>
        <v>0.34573473161497748</v>
      </c>
      <c r="W260" s="3">
        <f>S260-S259</f>
        <v>-730.90999999998894</v>
      </c>
      <c r="X260" s="38">
        <f>(S260)/S259-1</f>
        <v>-1.060929375352071E-2</v>
      </c>
      <c r="Y260" s="76"/>
      <c r="Z260" s="76"/>
    </row>
    <row r="261" spans="1:26" x14ac:dyDescent="0.35">
      <c r="A261" s="37">
        <v>44211</v>
      </c>
      <c r="B261" s="3">
        <v>52284.21</v>
      </c>
      <c r="C261" s="3">
        <v>39625.15</v>
      </c>
      <c r="D261" s="3">
        <v>38450.74</v>
      </c>
      <c r="E261" s="3">
        <f t="shared" si="113"/>
        <v>13833.470000000001</v>
      </c>
      <c r="F261" s="38">
        <f>B261/D261-1</f>
        <v>0.3597712293703581</v>
      </c>
      <c r="G261" s="41">
        <f>B261-B260</f>
        <v>15.589999999996508</v>
      </c>
      <c r="H261" s="38">
        <f>(B261)/B260-1</f>
        <v>2.9826691425949292E-4</v>
      </c>
      <c r="J261" s="37">
        <v>44211</v>
      </c>
      <c r="K261" s="3">
        <v>16298.23</v>
      </c>
      <c r="L261" s="57">
        <f>L260+400</f>
        <v>12600</v>
      </c>
      <c r="M261" s="43">
        <f t="shared" si="114"/>
        <v>3698.2299999999996</v>
      </c>
      <c r="N261" s="38">
        <f>(K261-400)/L261-1</f>
        <v>0.26176428571428567</v>
      </c>
      <c r="O261" s="50">
        <f>K261-K260-400</f>
        <v>4.3899999999994179</v>
      </c>
      <c r="P261" s="51">
        <f>(K261-400)/K260-1</f>
        <v>2.7620763767588485E-4</v>
      </c>
      <c r="R261" s="37">
        <v>44211</v>
      </c>
      <c r="S261" s="3">
        <f t="shared" si="120"/>
        <v>68582.44</v>
      </c>
      <c r="T261" s="50">
        <f>T260+400</f>
        <v>51050.74</v>
      </c>
      <c r="U261" s="3">
        <f t="shared" si="115"/>
        <v>17531.7</v>
      </c>
      <c r="V261" s="51">
        <f>(S261-400)/(T261-400)-1</f>
        <v>0.3461291977175458</v>
      </c>
      <c r="W261" s="50">
        <f>S261-S260-400</f>
        <v>19.979999999995925</v>
      </c>
      <c r="X261" s="51">
        <f>(S261-400)/S260-1</f>
        <v>2.9312322354546616E-4</v>
      </c>
      <c r="Y261" s="76"/>
      <c r="Z261" s="76"/>
    </row>
    <row r="262" spans="1:26" x14ac:dyDescent="0.35">
      <c r="A262" s="37">
        <v>44214</v>
      </c>
      <c r="B262" s="3">
        <v>52327.33</v>
      </c>
      <c r="C262" s="3">
        <v>39625.15</v>
      </c>
      <c r="D262" s="3">
        <v>38450.74</v>
      </c>
      <c r="E262" s="3">
        <f t="shared" si="113"/>
        <v>13876.590000000004</v>
      </c>
      <c r="F262" s="38">
        <f>B262/D262-1</f>
        <v>0.36089266422440769</v>
      </c>
      <c r="G262" s="41">
        <f>B262-B261</f>
        <v>43.120000000002619</v>
      </c>
      <c r="H262" s="38">
        <f>(B262)/B261-1</f>
        <v>8.2472318124349187E-4</v>
      </c>
      <c r="J262" s="37">
        <v>44214</v>
      </c>
      <c r="K262" s="3">
        <v>16310.57</v>
      </c>
      <c r="L262" s="58">
        <v>12600</v>
      </c>
      <c r="M262" s="43">
        <f t="shared" si="114"/>
        <v>3710.5699999999997</v>
      </c>
      <c r="N262" s="38">
        <f t="shared" ref="N262:N272" si="121">K262/L262-1</f>
        <v>0.29448968253968255</v>
      </c>
      <c r="O262" s="43">
        <f t="shared" ref="O262:O272" si="122">K262-K261</f>
        <v>12.340000000000146</v>
      </c>
      <c r="P262" s="38">
        <f t="shared" ref="P262:P272" si="123">K262/K261-1</f>
        <v>7.5713743148786428E-4</v>
      </c>
      <c r="R262" s="37">
        <v>44214</v>
      </c>
      <c r="S262" s="3">
        <f t="shared" si="120"/>
        <v>68637.899999999994</v>
      </c>
      <c r="T262" s="43">
        <f t="shared" ref="T262:T272" si="124">D262+L262</f>
        <v>51050.74</v>
      </c>
      <c r="U262" s="3">
        <f t="shared" si="115"/>
        <v>17587.160000000003</v>
      </c>
      <c r="V262" s="38">
        <f>S262/T262-1</f>
        <v>0.34450352727502076</v>
      </c>
      <c r="W262" s="3">
        <f>S262-S261</f>
        <v>55.459999999991851</v>
      </c>
      <c r="X262" s="38">
        <f>(S262)/S261-1</f>
        <v>8.0866180905769802E-4</v>
      </c>
      <c r="Y262" s="76"/>
      <c r="Z262" s="76"/>
    </row>
    <row r="263" spans="1:26" x14ac:dyDescent="0.35">
      <c r="A263" s="37">
        <v>44215</v>
      </c>
      <c r="B263" s="3">
        <v>53070.69</v>
      </c>
      <c r="C263" s="3">
        <v>39625.15</v>
      </c>
      <c r="D263" s="3">
        <v>38450.74</v>
      </c>
      <c r="E263" s="3">
        <f t="shared" si="113"/>
        <v>14619.950000000004</v>
      </c>
      <c r="F263" s="38">
        <f>B263/D263-1</f>
        <v>0.38022545209793113</v>
      </c>
      <c r="G263" s="41">
        <f>B263-B262</f>
        <v>743.36000000000058</v>
      </c>
      <c r="H263" s="38">
        <f>(B263)/B262-1</f>
        <v>1.4205960823913566E-2</v>
      </c>
      <c r="J263" s="37">
        <v>44215</v>
      </c>
      <c r="K263" s="3">
        <v>16541.86</v>
      </c>
      <c r="L263" s="58">
        <v>12600</v>
      </c>
      <c r="M263" s="43">
        <f t="shared" si="114"/>
        <v>3941.8600000000006</v>
      </c>
      <c r="N263" s="38">
        <f t="shared" si="121"/>
        <v>0.31284603174603176</v>
      </c>
      <c r="O263" s="43">
        <f t="shared" si="122"/>
        <v>231.29000000000087</v>
      </c>
      <c r="P263" s="38">
        <f t="shared" si="123"/>
        <v>1.418037505740144E-2</v>
      </c>
      <c r="R263" s="37">
        <v>44215</v>
      </c>
      <c r="S263" s="3">
        <f t="shared" si="120"/>
        <v>69612.55</v>
      </c>
      <c r="T263" s="43">
        <f t="shared" si="124"/>
        <v>51050.74</v>
      </c>
      <c r="U263" s="3">
        <f t="shared" si="115"/>
        <v>18561.810000000005</v>
      </c>
      <c r="V263" s="38">
        <f>S263/T263-1</f>
        <v>0.36359531712958537</v>
      </c>
      <c r="W263" s="3">
        <f>S263-S262</f>
        <v>974.65000000000873</v>
      </c>
      <c r="X263" s="38">
        <f>(S263)/S262-1</f>
        <v>1.4199880823859923E-2</v>
      </c>
      <c r="Y263" s="76"/>
      <c r="Z263" s="76"/>
    </row>
    <row r="264" spans="1:26" x14ac:dyDescent="0.35">
      <c r="A264" s="37">
        <v>44216</v>
      </c>
      <c r="B264" s="3">
        <v>54098.94</v>
      </c>
      <c r="C264" s="47">
        <f>C263+200</f>
        <v>39825.15</v>
      </c>
      <c r="D264" s="47">
        <f>D263+200</f>
        <v>38650.74</v>
      </c>
      <c r="E264" s="47">
        <f t="shared" si="113"/>
        <v>15448.200000000004</v>
      </c>
      <c r="F264" s="48">
        <f>(B264-200)/D264-1</f>
        <v>0.39451249833767754</v>
      </c>
      <c r="G264" s="49">
        <f>B264-B263-200</f>
        <v>828.25</v>
      </c>
      <c r="H264" s="48">
        <f>(B264-200)/B263-1</f>
        <v>1.56065428958998E-2</v>
      </c>
      <c r="J264" s="37">
        <v>44216</v>
      </c>
      <c r="K264" s="3">
        <v>16799.7</v>
      </c>
      <c r="L264" s="58">
        <v>12600</v>
      </c>
      <c r="M264" s="43">
        <f t="shared" si="114"/>
        <v>4199.7000000000007</v>
      </c>
      <c r="N264" s="38">
        <f t="shared" si="121"/>
        <v>0.33330952380952383</v>
      </c>
      <c r="O264" s="43">
        <f t="shared" si="122"/>
        <v>257.84000000000015</v>
      </c>
      <c r="P264" s="38">
        <f t="shared" si="123"/>
        <v>1.5587122608944792E-2</v>
      </c>
      <c r="R264" s="37">
        <v>44216</v>
      </c>
      <c r="S264" s="3">
        <f t="shared" si="120"/>
        <v>70898.64</v>
      </c>
      <c r="T264" s="43">
        <f t="shared" si="124"/>
        <v>51250.74</v>
      </c>
      <c r="U264" s="3">
        <f t="shared" si="115"/>
        <v>19647.900000000005</v>
      </c>
      <c r="V264" s="48">
        <f>(S264-200)/(T264-200)-1</f>
        <v>0.38487003322576729</v>
      </c>
      <c r="W264" s="47">
        <f>S264-S263-200</f>
        <v>1086.0899999999965</v>
      </c>
      <c r="X264" s="48">
        <f>(S264-200)/S263-1</f>
        <v>1.5601928100608342E-2</v>
      </c>
      <c r="Y264" s="76"/>
      <c r="Z264" s="76"/>
    </row>
    <row r="265" spans="1:26" x14ac:dyDescent="0.35">
      <c r="A265" s="37">
        <v>44217</v>
      </c>
      <c r="B265" s="3">
        <v>54479.19</v>
      </c>
      <c r="C265" s="3">
        <v>39825.15</v>
      </c>
      <c r="D265" s="3">
        <v>38650.74</v>
      </c>
      <c r="E265" s="3">
        <f t="shared" si="113"/>
        <v>15828.450000000004</v>
      </c>
      <c r="F265" s="38">
        <f>B265/D265-1</f>
        <v>0.40952514751334657</v>
      </c>
      <c r="G265" s="41">
        <f>B265-B264</f>
        <v>380.25</v>
      </c>
      <c r="H265" s="38">
        <f>(B265)/B264-1</f>
        <v>7.0287883644299942E-3</v>
      </c>
      <c r="J265" s="37">
        <v>44217</v>
      </c>
      <c r="K265" s="3">
        <v>16917.400000000001</v>
      </c>
      <c r="L265" s="58">
        <v>12600</v>
      </c>
      <c r="M265" s="43">
        <f t="shared" si="114"/>
        <v>4317.4000000000015</v>
      </c>
      <c r="N265" s="38">
        <f t="shared" si="121"/>
        <v>0.34265079365079387</v>
      </c>
      <c r="O265" s="43">
        <f t="shared" si="122"/>
        <v>117.70000000000073</v>
      </c>
      <c r="P265" s="38">
        <f t="shared" si="123"/>
        <v>7.0060774894791233E-3</v>
      </c>
      <c r="R265" s="37">
        <v>44217</v>
      </c>
      <c r="S265" s="3">
        <f t="shared" si="120"/>
        <v>71396.59</v>
      </c>
      <c r="T265" s="43">
        <f t="shared" si="124"/>
        <v>51250.74</v>
      </c>
      <c r="U265" s="3">
        <f t="shared" si="115"/>
        <v>20145.850000000006</v>
      </c>
      <c r="V265" s="38">
        <f>S265/T265-1</f>
        <v>0.39308408034693731</v>
      </c>
      <c r="W265" s="3">
        <f>S265-S264</f>
        <v>497.94999999999709</v>
      </c>
      <c r="X265" s="38">
        <f>(S265)/S264-1</f>
        <v>7.0234069370018748E-3</v>
      </c>
      <c r="Y265" s="76"/>
      <c r="Z265" s="76"/>
    </row>
    <row r="266" spans="1:26" x14ac:dyDescent="0.35">
      <c r="A266" s="37">
        <v>44218</v>
      </c>
      <c r="B266" s="3">
        <v>54726.59</v>
      </c>
      <c r="C266" s="3">
        <v>39825.15</v>
      </c>
      <c r="D266" s="3">
        <v>38650.74</v>
      </c>
      <c r="E266" s="3">
        <f t="shared" si="113"/>
        <v>16075.849999999999</v>
      </c>
      <c r="F266" s="38">
        <f>B266/D266-1</f>
        <v>0.41592605988915077</v>
      </c>
      <c r="G266" s="41">
        <f>B266-B265</f>
        <v>247.39999999999418</v>
      </c>
      <c r="H266" s="38">
        <f>(B266)/B265-1</f>
        <v>4.5411835234701048E-3</v>
      </c>
      <c r="J266" s="37">
        <v>44218</v>
      </c>
      <c r="K266" s="3">
        <v>16993.810000000001</v>
      </c>
      <c r="L266" s="58">
        <v>12600</v>
      </c>
      <c r="M266" s="43">
        <f t="shared" si="114"/>
        <v>4393.8100000000013</v>
      </c>
      <c r="N266" s="38">
        <f t="shared" si="121"/>
        <v>0.34871507936507951</v>
      </c>
      <c r="O266" s="43">
        <f t="shared" si="122"/>
        <v>76.409999999999854</v>
      </c>
      <c r="P266" s="38">
        <f t="shared" si="123"/>
        <v>4.5166514949106507E-3</v>
      </c>
      <c r="R266" s="37">
        <v>44218</v>
      </c>
      <c r="S266" s="3">
        <f t="shared" si="120"/>
        <v>71720.399999999994</v>
      </c>
      <c r="T266" s="43">
        <f t="shared" si="124"/>
        <v>51250.74</v>
      </c>
      <c r="U266" s="3">
        <f t="shared" si="115"/>
        <v>20469.66</v>
      </c>
      <c r="V266" s="38">
        <f>S266/T266-1</f>
        <v>0.39940223302141575</v>
      </c>
      <c r="W266" s="3">
        <f>S266-S265</f>
        <v>323.80999999999767</v>
      </c>
      <c r="X266" s="38">
        <f>(S266)/S265-1</f>
        <v>4.5353706668622706E-3</v>
      </c>
      <c r="Y266" s="76"/>
      <c r="Z266" s="76"/>
    </row>
    <row r="267" spans="1:26" x14ac:dyDescent="0.35">
      <c r="A267" s="37">
        <v>44221</v>
      </c>
      <c r="B267" s="3">
        <v>55265.120000000003</v>
      </c>
      <c r="C267" s="3">
        <v>39825.15</v>
      </c>
      <c r="D267" s="3">
        <v>38650.74</v>
      </c>
      <c r="E267" s="3">
        <f t="shared" si="113"/>
        <v>16614.380000000005</v>
      </c>
      <c r="F267" s="38">
        <f>B267/D267-1</f>
        <v>0.42985929894227137</v>
      </c>
      <c r="G267" s="41">
        <f>B267-B266</f>
        <v>538.53000000000611</v>
      </c>
      <c r="H267" s="38">
        <f>(B267)/B266-1</f>
        <v>9.8403719288924218E-3</v>
      </c>
      <c r="J267" s="37">
        <v>44221</v>
      </c>
      <c r="K267" s="3">
        <v>17159.86</v>
      </c>
      <c r="L267" s="58">
        <v>12600</v>
      </c>
      <c r="M267" s="43">
        <f t="shared" si="114"/>
        <v>4559.8600000000006</v>
      </c>
      <c r="N267" s="38">
        <f t="shared" si="121"/>
        <v>0.36189365079365077</v>
      </c>
      <c r="O267" s="43">
        <f t="shared" si="122"/>
        <v>166.04999999999927</v>
      </c>
      <c r="P267" s="38">
        <f t="shared" si="123"/>
        <v>9.7712049269704782E-3</v>
      </c>
      <c r="R267" s="37">
        <v>44221</v>
      </c>
      <c r="S267" s="3">
        <f t="shared" si="120"/>
        <v>72424.98000000001</v>
      </c>
      <c r="T267" s="43">
        <f t="shared" si="124"/>
        <v>51250.74</v>
      </c>
      <c r="U267" s="3">
        <f t="shared" si="115"/>
        <v>21174.240000000005</v>
      </c>
      <c r="V267" s="38">
        <f>S267/T267-1</f>
        <v>0.41314993695700819</v>
      </c>
      <c r="W267" s="3">
        <f>S267-S266</f>
        <v>704.5800000000163</v>
      </c>
      <c r="X267" s="38">
        <f>(S267)/S266-1</f>
        <v>9.8239831345059425E-3</v>
      </c>
      <c r="Y267" s="76"/>
      <c r="Z267" s="76"/>
    </row>
    <row r="268" spans="1:26" x14ac:dyDescent="0.35">
      <c r="A268" s="37">
        <v>44222</v>
      </c>
      <c r="B268" s="3">
        <v>55097.2</v>
      </c>
      <c r="C268" s="3">
        <v>39825.15</v>
      </c>
      <c r="D268" s="3">
        <v>38650.74</v>
      </c>
      <c r="E268" s="3">
        <f t="shared" si="113"/>
        <v>16446.46</v>
      </c>
      <c r="F268" s="38">
        <f>B268/D268-1</f>
        <v>0.42551475081719015</v>
      </c>
      <c r="G268" s="41">
        <f>B268-B267</f>
        <v>-167.92000000000553</v>
      </c>
      <c r="H268" s="38">
        <f>(B268)/B267-1</f>
        <v>-3.0384445017038741E-3</v>
      </c>
      <c r="J268" s="37">
        <v>44222</v>
      </c>
      <c r="K268" s="3">
        <v>17107.36</v>
      </c>
      <c r="L268" s="58">
        <v>12600</v>
      </c>
      <c r="M268" s="43">
        <f t="shared" si="114"/>
        <v>4507.3600000000006</v>
      </c>
      <c r="N268" s="38">
        <f t="shared" si="121"/>
        <v>0.35772698412698412</v>
      </c>
      <c r="O268" s="43">
        <f t="shared" si="122"/>
        <v>-52.5</v>
      </c>
      <c r="P268" s="38">
        <f t="shared" si="123"/>
        <v>-3.0594655201149346E-3</v>
      </c>
      <c r="R268" s="37">
        <v>44222</v>
      </c>
      <c r="S268" s="3">
        <f t="shared" si="120"/>
        <v>72204.56</v>
      </c>
      <c r="T268" s="43">
        <f t="shared" si="124"/>
        <v>51250.74</v>
      </c>
      <c r="U268" s="3">
        <f t="shared" si="115"/>
        <v>20953.82</v>
      </c>
      <c r="V268" s="38">
        <f>S268/T268-1</f>
        <v>0.40884912100781379</v>
      </c>
      <c r="W268" s="3">
        <f>S268-S267</f>
        <v>-220.42000000001281</v>
      </c>
      <c r="X268" s="38">
        <f>(S268)/S267-1</f>
        <v>-3.0434250723991862E-3</v>
      </c>
      <c r="Y268" s="76"/>
      <c r="Z268" s="76"/>
    </row>
    <row r="269" spans="1:26" x14ac:dyDescent="0.35">
      <c r="A269" s="37">
        <v>44223</v>
      </c>
      <c r="B269" s="3">
        <v>54221.79</v>
      </c>
      <c r="C269" s="47">
        <f>C268+200</f>
        <v>40025.15</v>
      </c>
      <c r="D269" s="47">
        <f>D268+200</f>
        <v>38850.74</v>
      </c>
      <c r="E269" s="47">
        <f t="shared" si="113"/>
        <v>15371.050000000003</v>
      </c>
      <c r="F269" s="48">
        <f>(B269-200)/D269-1</f>
        <v>0.39049577948837011</v>
      </c>
      <c r="G269" s="49">
        <f>B269-B268-200</f>
        <v>-1075.4099999999962</v>
      </c>
      <c r="H269" s="48">
        <f>(B269-200)/B268-1</f>
        <v>-1.9518414728879052E-2</v>
      </c>
      <c r="J269" s="37">
        <v>44223</v>
      </c>
      <c r="K269" s="3">
        <v>16773.099999999999</v>
      </c>
      <c r="L269" s="58">
        <v>12600</v>
      </c>
      <c r="M269" s="43">
        <f t="shared" si="114"/>
        <v>4173.0999999999985</v>
      </c>
      <c r="N269" s="38">
        <f t="shared" si="121"/>
        <v>0.33119841269841266</v>
      </c>
      <c r="O269" s="43">
        <f t="shared" si="122"/>
        <v>-334.26000000000204</v>
      </c>
      <c r="P269" s="38">
        <f t="shared" si="123"/>
        <v>-1.9538958670420326E-2</v>
      </c>
      <c r="R269" s="37">
        <v>44223</v>
      </c>
      <c r="S269" s="3">
        <f t="shared" si="120"/>
        <v>70994.89</v>
      </c>
      <c r="T269" s="43">
        <f t="shared" si="124"/>
        <v>51450.74</v>
      </c>
      <c r="U269" s="3">
        <f t="shared" si="115"/>
        <v>19544.150000000001</v>
      </c>
      <c r="V269" s="48">
        <f>(S269-200)/(T269-200)-1</f>
        <v>0.38134376206080156</v>
      </c>
      <c r="W269" s="47">
        <f>S269-S268-200</f>
        <v>-1409.6699999999983</v>
      </c>
      <c r="X269" s="48">
        <f>(S269-200)/S268-1</f>
        <v>-1.9523282186055813E-2</v>
      </c>
      <c r="Y269" s="76"/>
      <c r="Z269" s="76"/>
    </row>
    <row r="270" spans="1:26" x14ac:dyDescent="0.35">
      <c r="A270" s="37">
        <v>44224</v>
      </c>
      <c r="B270" s="3">
        <v>54611.83</v>
      </c>
      <c r="C270" s="3">
        <v>40025.15</v>
      </c>
      <c r="D270" s="3">
        <v>38850.74</v>
      </c>
      <c r="E270" s="3">
        <f t="shared" si="113"/>
        <v>15761.090000000004</v>
      </c>
      <c r="F270" s="38">
        <f>B270/D270-1</f>
        <v>0.40568313499305297</v>
      </c>
      <c r="G270" s="41">
        <f>B270-B269</f>
        <v>390.04000000000087</v>
      </c>
      <c r="H270" s="38">
        <f>(B270)/B269-1</f>
        <v>7.1934179967132472E-3</v>
      </c>
      <c r="J270" s="37">
        <v>44224</v>
      </c>
      <c r="K270" s="3">
        <v>16893.37</v>
      </c>
      <c r="L270" s="58">
        <v>12600</v>
      </c>
      <c r="M270" s="43">
        <f t="shared" si="114"/>
        <v>4293.369999999999</v>
      </c>
      <c r="N270" s="38">
        <f t="shared" si="121"/>
        <v>0.34074365079365077</v>
      </c>
      <c r="O270" s="43">
        <f t="shared" si="122"/>
        <v>120.27000000000044</v>
      </c>
      <c r="P270" s="38">
        <f t="shared" si="123"/>
        <v>7.1704097632518948E-3</v>
      </c>
      <c r="R270" s="37">
        <v>44224</v>
      </c>
      <c r="S270" s="3">
        <f t="shared" si="120"/>
        <v>71505.2</v>
      </c>
      <c r="T270" s="43">
        <f t="shared" si="124"/>
        <v>51450.74</v>
      </c>
      <c r="U270" s="3">
        <f t="shared" si="115"/>
        <v>20054.460000000003</v>
      </c>
      <c r="V270" s="38">
        <f>S270/T270-1</f>
        <v>0.38977981657795402</v>
      </c>
      <c r="W270" s="3">
        <f>S270-S269</f>
        <v>510.30999999999767</v>
      </c>
      <c r="X270" s="38">
        <f>(S270)/S269-1</f>
        <v>7.1879821209666073E-3</v>
      </c>
      <c r="Y270" s="76"/>
      <c r="Z270" s="76"/>
    </row>
    <row r="271" spans="1:26" x14ac:dyDescent="0.35">
      <c r="A271" s="37">
        <v>44225</v>
      </c>
      <c r="B271" s="3">
        <v>53385.13</v>
      </c>
      <c r="C271" s="3">
        <v>40025.15</v>
      </c>
      <c r="D271" s="3">
        <v>38850.74</v>
      </c>
      <c r="E271" s="3">
        <f t="shared" si="113"/>
        <v>14534.39</v>
      </c>
      <c r="F271" s="38">
        <f>B271/D271-1</f>
        <v>0.37410844684039479</v>
      </c>
      <c r="G271" s="41">
        <f>B271-B270</f>
        <v>-1226.7000000000044</v>
      </c>
      <c r="H271" s="38">
        <f>(B271)/B270-1</f>
        <v>-2.2462166164364139E-2</v>
      </c>
      <c r="J271" s="37">
        <v>44225</v>
      </c>
      <c r="K271" s="3">
        <v>16513.509999999998</v>
      </c>
      <c r="L271" s="58">
        <v>12600</v>
      </c>
      <c r="M271" s="43">
        <f t="shared" si="114"/>
        <v>3913.5099999999984</v>
      </c>
      <c r="N271" s="38">
        <f t="shared" si="121"/>
        <v>0.31059603174603168</v>
      </c>
      <c r="O271" s="43">
        <f t="shared" si="122"/>
        <v>-379.86000000000058</v>
      </c>
      <c r="P271" s="38">
        <f t="shared" si="123"/>
        <v>-2.248574440742146E-2</v>
      </c>
      <c r="R271" s="37">
        <v>44225</v>
      </c>
      <c r="S271" s="3">
        <f t="shared" si="120"/>
        <v>69898.64</v>
      </c>
      <c r="T271" s="43">
        <f t="shared" si="124"/>
        <v>51450.74</v>
      </c>
      <c r="U271" s="3">
        <f t="shared" si="115"/>
        <v>18447.899999999998</v>
      </c>
      <c r="V271" s="38">
        <f>S271/T271-1</f>
        <v>0.35855460971018105</v>
      </c>
      <c r="W271" s="3">
        <f>S271-S270</f>
        <v>-1606.5599999999977</v>
      </c>
      <c r="X271" s="38">
        <f>(S271)/S270-1</f>
        <v>-2.2467736612162392E-2</v>
      </c>
      <c r="Y271" s="76"/>
      <c r="Z271" s="76"/>
    </row>
    <row r="272" spans="1:26" x14ac:dyDescent="0.35">
      <c r="A272" s="37">
        <v>44228</v>
      </c>
      <c r="B272" s="3">
        <v>55030.58</v>
      </c>
      <c r="C272" s="3">
        <v>40025.15</v>
      </c>
      <c r="D272" s="3">
        <v>38850.74</v>
      </c>
      <c r="E272" s="3">
        <f t="shared" si="113"/>
        <v>16179.840000000004</v>
      </c>
      <c r="F272" s="38">
        <f>B272/D272-1</f>
        <v>0.41646156546825108</v>
      </c>
      <c r="G272" s="41">
        <f>B272-B271</f>
        <v>1645.4500000000044</v>
      </c>
      <c r="H272" s="38">
        <f>(B272)/B271-1</f>
        <v>3.0822253312860814E-2</v>
      </c>
      <c r="J272" s="37">
        <v>44228</v>
      </c>
      <c r="K272" s="3">
        <v>17021.349999999999</v>
      </c>
      <c r="L272" s="58">
        <v>12600</v>
      </c>
      <c r="M272" s="43">
        <f t="shared" si="114"/>
        <v>4421.3499999999985</v>
      </c>
      <c r="N272" s="38">
        <f t="shared" si="121"/>
        <v>0.35090079365079352</v>
      </c>
      <c r="O272" s="43">
        <f t="shared" si="122"/>
        <v>507.84000000000015</v>
      </c>
      <c r="P272" s="38">
        <f t="shared" si="123"/>
        <v>3.0753001633208266E-2</v>
      </c>
      <c r="R272" s="37">
        <v>44228</v>
      </c>
      <c r="S272" s="3">
        <f t="shared" si="120"/>
        <v>72051.929999999993</v>
      </c>
      <c r="T272" s="43">
        <f t="shared" si="124"/>
        <v>51450.74</v>
      </c>
      <c r="U272" s="3">
        <f t="shared" si="115"/>
        <v>20601.190000000002</v>
      </c>
      <c r="V272" s="38">
        <f>S272/T272-1</f>
        <v>0.40040609717178022</v>
      </c>
      <c r="W272" s="3">
        <f>S272-S271</f>
        <v>2153.2899999999936</v>
      </c>
      <c r="X272" s="38">
        <f>(S272)/S271-1</f>
        <v>3.0805892646838196E-2</v>
      </c>
      <c r="Y272" s="76"/>
      <c r="Z272" s="76"/>
    </row>
    <row r="273" spans="1:26" x14ac:dyDescent="0.35">
      <c r="A273" s="37">
        <v>44229</v>
      </c>
      <c r="B273" s="3">
        <v>55601.25</v>
      </c>
      <c r="C273" s="3">
        <v>40025.15</v>
      </c>
      <c r="D273" s="3">
        <v>38850.74</v>
      </c>
      <c r="E273" s="3">
        <f t="shared" ref="E273:E304" si="125">B273-D273</f>
        <v>16750.510000000002</v>
      </c>
      <c r="F273" s="38">
        <f>B273/D273-1</f>
        <v>0.43115034617101244</v>
      </c>
      <c r="G273" s="41">
        <f>B273-B272</f>
        <v>570.66999999999825</v>
      </c>
      <c r="H273" s="38">
        <f>(B273)/B272-1</f>
        <v>1.0370052432665533E-2</v>
      </c>
      <c r="J273" s="37">
        <v>44229</v>
      </c>
      <c r="K273" s="3">
        <v>17197.45</v>
      </c>
      <c r="L273" s="58">
        <v>12600</v>
      </c>
      <c r="M273" s="43">
        <f t="shared" ref="M273:M304" si="126">K273-L273</f>
        <v>4597.4500000000007</v>
      </c>
      <c r="N273" s="38">
        <f t="shared" ref="N273:N281" si="127">K273/L273-1</f>
        <v>0.36487698412698411</v>
      </c>
      <c r="O273" s="43">
        <f t="shared" ref="O273:O281" si="128">K273-K272</f>
        <v>176.10000000000218</v>
      </c>
      <c r="P273" s="38">
        <f t="shared" ref="P273:P281" si="129">K273/K272-1</f>
        <v>1.0345830383606591E-2</v>
      </c>
      <c r="R273" s="37">
        <v>44229</v>
      </c>
      <c r="S273" s="3">
        <f t="shared" si="120"/>
        <v>72798.7</v>
      </c>
      <c r="T273" s="43">
        <f t="shared" ref="T273:T281" si="130">D273+L273</f>
        <v>51450.74</v>
      </c>
      <c r="U273" s="3">
        <f t="shared" si="115"/>
        <v>21347.960000000003</v>
      </c>
      <c r="V273" s="38">
        <f>S273/T273-1</f>
        <v>0.41492036849227043</v>
      </c>
      <c r="W273" s="3">
        <f>S273-S272</f>
        <v>746.77000000000407</v>
      </c>
      <c r="X273" s="38">
        <f>(S273)/S272-1</f>
        <v>1.0364330282339518E-2</v>
      </c>
      <c r="Y273" s="76"/>
      <c r="Z273" s="76"/>
    </row>
    <row r="274" spans="1:26" x14ac:dyDescent="0.35">
      <c r="A274" s="37">
        <v>44230</v>
      </c>
      <c r="B274" s="3">
        <v>55524.83</v>
      </c>
      <c r="C274" s="47">
        <f>C273+200</f>
        <v>40225.15</v>
      </c>
      <c r="D274" s="47">
        <f>D273+200</f>
        <v>39050.74</v>
      </c>
      <c r="E274" s="47">
        <f t="shared" si="125"/>
        <v>16474.090000000004</v>
      </c>
      <c r="F274" s="48">
        <f>(B274-200)/D274-1</f>
        <v>0.41674216672974707</v>
      </c>
      <c r="G274" s="49">
        <f>B274-B273-200</f>
        <v>-276.41999999999825</v>
      </c>
      <c r="H274" s="48">
        <f>(B274-200)/B273-1</f>
        <v>-4.971470965131175E-3</v>
      </c>
      <c r="J274" s="37">
        <v>44230</v>
      </c>
      <c r="K274" s="3">
        <v>17111.57</v>
      </c>
      <c r="L274" s="58">
        <v>12600</v>
      </c>
      <c r="M274" s="43">
        <f t="shared" si="126"/>
        <v>4511.57</v>
      </c>
      <c r="N274" s="38">
        <f t="shared" si="127"/>
        <v>0.35806111111111116</v>
      </c>
      <c r="O274" s="43">
        <f t="shared" si="128"/>
        <v>-85.880000000001019</v>
      </c>
      <c r="P274" s="38">
        <f t="shared" si="129"/>
        <v>-4.9937636103027927E-3</v>
      </c>
      <c r="R274" s="37">
        <v>44230</v>
      </c>
      <c r="S274" s="3">
        <f t="shared" si="120"/>
        <v>72636.399999999994</v>
      </c>
      <c r="T274" s="43">
        <f t="shared" si="130"/>
        <v>51650.74</v>
      </c>
      <c r="U274" s="3">
        <f t="shared" si="115"/>
        <v>20985.660000000003</v>
      </c>
      <c r="V274" s="48">
        <f>(S274-200)/(T274-200)-1</f>
        <v>0.40787868162829133</v>
      </c>
      <c r="W274" s="47">
        <f>S274-S273-200</f>
        <v>-362.30000000000291</v>
      </c>
      <c r="X274" s="48">
        <f>(S274-200)/S273-1</f>
        <v>-4.976737221955907E-3</v>
      </c>
      <c r="Y274" s="76"/>
      <c r="Z274" s="76"/>
    </row>
    <row r="275" spans="1:26" x14ac:dyDescent="0.35">
      <c r="A275" s="37">
        <v>44231</v>
      </c>
      <c r="B275" s="3">
        <v>56377.25</v>
      </c>
      <c r="C275" s="3">
        <v>40225.15</v>
      </c>
      <c r="D275" s="3">
        <v>39050.74</v>
      </c>
      <c r="E275" s="3">
        <f t="shared" si="125"/>
        <v>17326.510000000002</v>
      </c>
      <c r="F275" s="38">
        <f>B275/D275-1</f>
        <v>0.44369223220865983</v>
      </c>
      <c r="G275" s="41">
        <f>B275-B274</f>
        <v>852.41999999999825</v>
      </c>
      <c r="H275" s="38">
        <f>(B275)/B274-1</f>
        <v>1.5352050605107692E-2</v>
      </c>
      <c r="J275" s="37">
        <v>44231</v>
      </c>
      <c r="K275" s="3">
        <v>17373.849999999999</v>
      </c>
      <c r="L275" s="58">
        <v>12600</v>
      </c>
      <c r="M275" s="43">
        <f t="shared" si="126"/>
        <v>4773.8499999999985</v>
      </c>
      <c r="N275" s="38">
        <f t="shared" si="127"/>
        <v>0.37887698412698412</v>
      </c>
      <c r="O275" s="43">
        <f t="shared" si="128"/>
        <v>262.27999999999884</v>
      </c>
      <c r="P275" s="38">
        <f t="shared" si="129"/>
        <v>1.532764088859162E-2</v>
      </c>
      <c r="R275" s="37">
        <v>44231</v>
      </c>
      <c r="S275" s="3">
        <f t="shared" si="120"/>
        <v>73751.100000000006</v>
      </c>
      <c r="T275" s="43">
        <f t="shared" si="130"/>
        <v>51650.74</v>
      </c>
      <c r="U275" s="3">
        <f t="shared" si="115"/>
        <v>22100.36</v>
      </c>
      <c r="V275" s="38">
        <f>S275/T275-1</f>
        <v>0.42788080093334591</v>
      </c>
      <c r="W275" s="3">
        <f>S275-S274</f>
        <v>1114.7000000000116</v>
      </c>
      <c r="X275" s="38">
        <f>(S275)/S274-1</f>
        <v>1.5346300202102592E-2</v>
      </c>
      <c r="Y275" s="76"/>
      <c r="Z275" s="76"/>
    </row>
    <row r="276" spans="1:26" x14ac:dyDescent="0.35">
      <c r="A276" s="37">
        <v>44232</v>
      </c>
      <c r="B276" s="3">
        <v>56293.32</v>
      </c>
      <c r="C276" s="3">
        <v>40225.15</v>
      </c>
      <c r="D276" s="3">
        <v>39050.74</v>
      </c>
      <c r="E276" s="3">
        <f t="shared" si="125"/>
        <v>17242.580000000002</v>
      </c>
      <c r="F276" s="38">
        <f>B276/D276-1</f>
        <v>0.44154297716253277</v>
      </c>
      <c r="G276" s="41">
        <f>B276-B275</f>
        <v>-83.930000000000291</v>
      </c>
      <c r="H276" s="38">
        <f>(B276)/B275-1</f>
        <v>-1.4887210709993992E-3</v>
      </c>
      <c r="J276" s="37">
        <v>44232</v>
      </c>
      <c r="K276" s="3">
        <v>17347.599999999999</v>
      </c>
      <c r="L276" s="58">
        <v>12600</v>
      </c>
      <c r="M276" s="43">
        <f t="shared" si="126"/>
        <v>4747.5999999999985</v>
      </c>
      <c r="N276" s="38">
        <f t="shared" si="127"/>
        <v>0.37679365079365068</v>
      </c>
      <c r="O276" s="43">
        <f t="shared" si="128"/>
        <v>-26.25</v>
      </c>
      <c r="P276" s="38">
        <f t="shared" si="129"/>
        <v>-1.5108913683495873E-3</v>
      </c>
      <c r="R276" s="37">
        <v>44232</v>
      </c>
      <c r="S276" s="3">
        <f t="shared" si="120"/>
        <v>73640.92</v>
      </c>
      <c r="T276" s="43">
        <f t="shared" si="130"/>
        <v>51650.74</v>
      </c>
      <c r="U276" s="3">
        <f t="shared" si="115"/>
        <v>21990.18</v>
      </c>
      <c r="V276" s="38">
        <f>S276/T276-1</f>
        <v>0.42574762723631832</v>
      </c>
      <c r="W276" s="3">
        <f>S276-S275</f>
        <v>-110.18000000000757</v>
      </c>
      <c r="X276" s="38">
        <f>(S276)/S275-1</f>
        <v>-1.4939438191431398E-3</v>
      </c>
      <c r="Y276" s="76"/>
      <c r="Z276" s="76"/>
    </row>
    <row r="277" spans="1:26" x14ac:dyDescent="0.35">
      <c r="A277" s="37">
        <v>44235</v>
      </c>
      <c r="B277" s="3">
        <v>56558.61</v>
      </c>
      <c r="C277" s="3">
        <v>40225.15</v>
      </c>
      <c r="D277" s="3">
        <v>39050.74</v>
      </c>
      <c r="E277" s="3">
        <f t="shared" si="125"/>
        <v>17507.870000000003</v>
      </c>
      <c r="F277" s="38">
        <f>B277/D277-1</f>
        <v>0.4483364463772006</v>
      </c>
      <c r="G277" s="41">
        <f>B277-B276</f>
        <v>265.29000000000087</v>
      </c>
      <c r="H277" s="38">
        <f>(B277)/B276-1</f>
        <v>4.7126373075883077E-3</v>
      </c>
      <c r="J277" s="37">
        <v>44235</v>
      </c>
      <c r="K277" s="3">
        <v>17428.16</v>
      </c>
      <c r="L277" s="58">
        <v>12600</v>
      </c>
      <c r="M277" s="43">
        <f t="shared" si="126"/>
        <v>4828.16</v>
      </c>
      <c r="N277" s="38">
        <f t="shared" si="127"/>
        <v>0.38318730158730152</v>
      </c>
      <c r="O277" s="43">
        <f t="shared" si="128"/>
        <v>80.56000000000131</v>
      </c>
      <c r="P277" s="38">
        <f t="shared" si="129"/>
        <v>4.6438700454243254E-3</v>
      </c>
      <c r="R277" s="37">
        <v>44235</v>
      </c>
      <c r="S277" s="3">
        <f t="shared" si="120"/>
        <v>73986.77</v>
      </c>
      <c r="T277" s="43">
        <f t="shared" si="130"/>
        <v>51650.74</v>
      </c>
      <c r="U277" s="3">
        <f t="shared" si="115"/>
        <v>22336.030000000002</v>
      </c>
      <c r="V277" s="38">
        <f>S277/T277-1</f>
        <v>0.43244356228003711</v>
      </c>
      <c r="W277" s="3">
        <f>S277-S276</f>
        <v>345.85000000000582</v>
      </c>
      <c r="X277" s="38">
        <f>(S277)/S276-1</f>
        <v>4.6964377957257053E-3</v>
      </c>
      <c r="Y277" s="76"/>
      <c r="Z277" s="76"/>
    </row>
    <row r="278" spans="1:26" x14ac:dyDescent="0.35">
      <c r="A278" s="37">
        <v>44236</v>
      </c>
      <c r="B278" s="3">
        <v>56354.66</v>
      </c>
      <c r="C278" s="3">
        <v>40225.15</v>
      </c>
      <c r="D278" s="3">
        <v>39050.74</v>
      </c>
      <c r="E278" s="3">
        <f t="shared" si="125"/>
        <v>17303.920000000006</v>
      </c>
      <c r="F278" s="38">
        <f>B278/D278-1</f>
        <v>0.44311375405434084</v>
      </c>
      <c r="G278" s="41">
        <f>B278-B277</f>
        <v>-203.94999999999709</v>
      </c>
      <c r="H278" s="38">
        <f>(B278)/B277-1</f>
        <v>-3.6059938531021185E-3</v>
      </c>
      <c r="J278" s="37">
        <v>44236</v>
      </c>
      <c r="K278" s="3">
        <v>17365.02</v>
      </c>
      <c r="L278" s="58">
        <v>12600</v>
      </c>
      <c r="M278" s="43">
        <f t="shared" si="126"/>
        <v>4765.0200000000004</v>
      </c>
      <c r="N278" s="38">
        <f t="shared" si="127"/>
        <v>0.37817619047619044</v>
      </c>
      <c r="O278" s="43">
        <f t="shared" si="128"/>
        <v>-63.139999999999418</v>
      </c>
      <c r="P278" s="38">
        <f t="shared" si="129"/>
        <v>-3.6228724087912223E-3</v>
      </c>
      <c r="R278" s="37">
        <v>44236</v>
      </c>
      <c r="S278" s="3">
        <f t="shared" si="120"/>
        <v>73719.680000000008</v>
      </c>
      <c r="T278" s="43">
        <f t="shared" si="130"/>
        <v>51650.74</v>
      </c>
      <c r="U278" s="3">
        <f t="shared" si="115"/>
        <v>22068.940000000006</v>
      </c>
      <c r="V278" s="38">
        <f>S278/T278-1</f>
        <v>0.42727248438260546</v>
      </c>
      <c r="W278" s="3">
        <f>S278-S277</f>
        <v>-267.08999999999651</v>
      </c>
      <c r="X278" s="38">
        <f>(S278)/S277-1</f>
        <v>-3.6099697283716869E-3</v>
      </c>
      <c r="Y278" s="76"/>
      <c r="Z278" s="76"/>
    </row>
    <row r="279" spans="1:26" x14ac:dyDescent="0.35">
      <c r="A279" s="37">
        <v>44237</v>
      </c>
      <c r="B279" s="3">
        <v>56430.32</v>
      </c>
      <c r="C279" s="47">
        <f>C278+200</f>
        <v>40425.15</v>
      </c>
      <c r="D279" s="47">
        <f>D278+200</f>
        <v>39250.74</v>
      </c>
      <c r="E279" s="47">
        <f t="shared" si="125"/>
        <v>17179.580000000002</v>
      </c>
      <c r="F279" s="48">
        <f>(B279-200)/D279-1</f>
        <v>0.43259260844508929</v>
      </c>
      <c r="G279" s="49">
        <f>B279-B278-200</f>
        <v>-124.34000000000378</v>
      </c>
      <c r="H279" s="48">
        <f>(B279-200)/B278-1</f>
        <v>-2.2063836424530692E-3</v>
      </c>
      <c r="J279" s="37">
        <v>44237</v>
      </c>
      <c r="K279" s="3">
        <v>17326.259999999998</v>
      </c>
      <c r="L279" s="58">
        <v>12600</v>
      </c>
      <c r="M279" s="43">
        <f t="shared" si="126"/>
        <v>4726.2599999999984</v>
      </c>
      <c r="N279" s="38">
        <f t="shared" si="127"/>
        <v>0.37509999999999977</v>
      </c>
      <c r="O279" s="43">
        <f t="shared" si="128"/>
        <v>-38.760000000002037</v>
      </c>
      <c r="P279" s="38">
        <f t="shared" si="129"/>
        <v>-2.2320734441999557E-3</v>
      </c>
      <c r="R279" s="37">
        <v>44237</v>
      </c>
      <c r="S279" s="3">
        <f t="shared" si="120"/>
        <v>73756.58</v>
      </c>
      <c r="T279" s="43">
        <f t="shared" si="130"/>
        <v>51850.74</v>
      </c>
      <c r="U279" s="3">
        <f t="shared" si="115"/>
        <v>21905.84</v>
      </c>
      <c r="V279" s="48">
        <f>(S279-200)/(T279-200)-1</f>
        <v>0.42411473678789502</v>
      </c>
      <c r="W279" s="47">
        <f>S279-S278-200</f>
        <v>-163.10000000000582</v>
      </c>
      <c r="X279" s="48">
        <f>(S279-200)/S278-1</f>
        <v>-2.2124349970049639E-3</v>
      </c>
      <c r="Y279" s="76"/>
      <c r="Z279" s="76"/>
    </row>
    <row r="280" spans="1:26" x14ac:dyDescent="0.35">
      <c r="A280" s="37">
        <v>44238</v>
      </c>
      <c r="B280" s="3">
        <v>56739.39</v>
      </c>
      <c r="C280" s="3">
        <v>40425.15</v>
      </c>
      <c r="D280" s="3">
        <v>39250.74</v>
      </c>
      <c r="E280" s="3">
        <f t="shared" si="125"/>
        <v>17488.650000000001</v>
      </c>
      <c r="F280" s="38">
        <f>B280/D280-1</f>
        <v>0.44556230022669641</v>
      </c>
      <c r="G280" s="41">
        <f>B280-B279</f>
        <v>309.06999999999971</v>
      </c>
      <c r="H280" s="38">
        <f>(B280)/B279-1</f>
        <v>5.477020155122192E-3</v>
      </c>
      <c r="J280" s="37">
        <v>44238</v>
      </c>
      <c r="K280" s="3">
        <v>17420.740000000002</v>
      </c>
      <c r="L280" s="58">
        <v>12600</v>
      </c>
      <c r="M280" s="43">
        <f t="shared" si="126"/>
        <v>4820.7400000000016</v>
      </c>
      <c r="N280" s="38">
        <f t="shared" si="127"/>
        <v>0.38259841269841277</v>
      </c>
      <c r="O280" s="43">
        <f t="shared" si="128"/>
        <v>94.480000000003201</v>
      </c>
      <c r="P280" s="38">
        <f t="shared" si="129"/>
        <v>5.4529944719750034E-3</v>
      </c>
      <c r="R280" s="37">
        <v>44238</v>
      </c>
      <c r="S280" s="3">
        <f t="shared" si="120"/>
        <v>74160.13</v>
      </c>
      <c r="T280" s="43">
        <f t="shared" si="130"/>
        <v>51850.74</v>
      </c>
      <c r="U280" s="3">
        <f t="shared" si="115"/>
        <v>22309.390000000003</v>
      </c>
      <c r="V280" s="38">
        <f>S280/T280-1</f>
        <v>0.43026174746975654</v>
      </c>
      <c r="W280" s="3">
        <f>S280-S279</f>
        <v>403.55000000000291</v>
      </c>
      <c r="X280" s="38">
        <f>(S280)/S279-1</f>
        <v>5.4713762487361706E-3</v>
      </c>
      <c r="Y280" s="76"/>
      <c r="Z280" s="76"/>
    </row>
    <row r="281" spans="1:26" x14ac:dyDescent="0.35">
      <c r="A281" s="37">
        <v>44239</v>
      </c>
      <c r="B281" s="3">
        <v>57056.75</v>
      </c>
      <c r="C281" s="3">
        <v>40425.15</v>
      </c>
      <c r="D281" s="3">
        <v>39250.74</v>
      </c>
      <c r="E281" s="3">
        <f t="shared" si="125"/>
        <v>17806.010000000002</v>
      </c>
      <c r="F281" s="38">
        <f>B281/D281-1</f>
        <v>0.45364775288313042</v>
      </c>
      <c r="G281" s="41">
        <f>B281-B280</f>
        <v>317.36000000000058</v>
      </c>
      <c r="H281" s="38">
        <f>(B281)/B280-1</f>
        <v>5.5932924199573186E-3</v>
      </c>
      <c r="J281" s="37">
        <v>44239</v>
      </c>
      <c r="K281" s="3">
        <v>17517.849999999999</v>
      </c>
      <c r="L281" s="58">
        <v>12600</v>
      </c>
      <c r="M281" s="43">
        <f t="shared" si="126"/>
        <v>4917.8499999999985</v>
      </c>
      <c r="N281" s="38">
        <f t="shared" si="127"/>
        <v>0.39030555555555546</v>
      </c>
      <c r="O281" s="43">
        <f t="shared" si="128"/>
        <v>97.109999999996944</v>
      </c>
      <c r="P281" s="38">
        <f t="shared" si="129"/>
        <v>5.5743900660933932E-3</v>
      </c>
      <c r="R281" s="37">
        <v>44239</v>
      </c>
      <c r="S281" s="3">
        <f t="shared" si="120"/>
        <v>74574.600000000006</v>
      </c>
      <c r="T281" s="43">
        <f t="shared" si="130"/>
        <v>51850.74</v>
      </c>
      <c r="U281" s="3">
        <f t="shared" si="115"/>
        <v>22723.86</v>
      </c>
      <c r="V281" s="38">
        <f>S281/T281-1</f>
        <v>0.43825526887369426</v>
      </c>
      <c r="W281" s="3">
        <f>S281-S280</f>
        <v>414.47000000000116</v>
      </c>
      <c r="X281" s="38">
        <f>(S281)/S280-1</f>
        <v>5.588852123101784E-3</v>
      </c>
      <c r="Y281" s="76"/>
      <c r="Z281" s="76"/>
    </row>
    <row r="282" spans="1:26" x14ac:dyDescent="0.35">
      <c r="A282" s="37">
        <v>44243</v>
      </c>
      <c r="B282" s="3">
        <v>56824.38</v>
      </c>
      <c r="C282" s="3">
        <v>40425.15</v>
      </c>
      <c r="D282" s="3">
        <v>39250.74</v>
      </c>
      <c r="E282" s="3">
        <f t="shared" si="125"/>
        <v>17573.64</v>
      </c>
      <c r="F282" s="38">
        <f>B282/D282-1</f>
        <v>0.44772760972149817</v>
      </c>
      <c r="G282" s="41">
        <f>B282-B281</f>
        <v>-232.37000000000262</v>
      </c>
      <c r="H282" s="38">
        <f>(B282)/B281-1</f>
        <v>-4.0726119170826358E-3</v>
      </c>
      <c r="J282" s="37">
        <v>44243</v>
      </c>
      <c r="K282" s="3">
        <v>17844.89</v>
      </c>
      <c r="L282" s="57">
        <f>L281+400</f>
        <v>13000</v>
      </c>
      <c r="M282" s="43">
        <f t="shared" si="126"/>
        <v>4844.8899999999994</v>
      </c>
      <c r="N282" s="38">
        <f>(K282-400)/L282-1</f>
        <v>0.34191461538461532</v>
      </c>
      <c r="O282" s="50">
        <f>K282-K281-400</f>
        <v>-72.959999999999127</v>
      </c>
      <c r="P282" s="51">
        <f>(K282-400)/K281-1</f>
        <v>-4.1648946645849172E-3</v>
      </c>
      <c r="R282" s="37">
        <v>44243</v>
      </c>
      <c r="S282" s="3">
        <f t="shared" ref="S282:S350" si="131">B282+K282</f>
        <v>74669.26999999999</v>
      </c>
      <c r="T282" s="50">
        <f>T281+400</f>
        <v>52250.74</v>
      </c>
      <c r="U282" s="3">
        <f t="shared" si="115"/>
        <v>22418.53</v>
      </c>
      <c r="V282" s="51">
        <f>(S282-400)/(T282-400)-1</f>
        <v>0.43236663546171172</v>
      </c>
      <c r="W282" s="50">
        <f>S282-S281-400</f>
        <v>-305.3300000000163</v>
      </c>
      <c r="X282" s="51">
        <f>(S282-400)/S281-1</f>
        <v>-4.0942894765780835E-3</v>
      </c>
      <c r="Y282" s="76"/>
      <c r="Z282" s="76"/>
    </row>
    <row r="283" spans="1:26" x14ac:dyDescent="0.35">
      <c r="A283" s="37">
        <v>44244</v>
      </c>
      <c r="B283" s="3">
        <v>56794.74</v>
      </c>
      <c r="C283" s="47">
        <f>C282+200</f>
        <v>40625.15</v>
      </c>
      <c r="D283" s="47">
        <f>D282+200</f>
        <v>39450.74</v>
      </c>
      <c r="E283" s="47">
        <f t="shared" si="125"/>
        <v>17344</v>
      </c>
      <c r="F283" s="48">
        <f>(B283-200)/D283-1</f>
        <v>0.43456726033529414</v>
      </c>
      <c r="G283" s="49">
        <f>B283-B282-200</f>
        <v>-229.63999999999942</v>
      </c>
      <c r="H283" s="48">
        <f>(B283-200)/B282-1</f>
        <v>-4.0412231510489338E-3</v>
      </c>
      <c r="J283" s="37">
        <v>44244</v>
      </c>
      <c r="K283" s="3">
        <v>17772.34</v>
      </c>
      <c r="L283" s="58">
        <v>13000</v>
      </c>
      <c r="M283" s="43">
        <f t="shared" si="126"/>
        <v>4772.34</v>
      </c>
      <c r="N283" s="38">
        <f t="shared" ref="N283:N300" si="132">K283/L283-1</f>
        <v>0.36710307692307698</v>
      </c>
      <c r="O283" s="43">
        <f t="shared" ref="O283:O300" si="133">K283-K282</f>
        <v>-72.549999999999272</v>
      </c>
      <c r="P283" s="38">
        <f t="shared" ref="P283:P300" si="134">K283/K282-1</f>
        <v>-4.0655896449908191E-3</v>
      </c>
      <c r="R283" s="37">
        <v>44244</v>
      </c>
      <c r="S283" s="3">
        <f t="shared" si="131"/>
        <v>74567.08</v>
      </c>
      <c r="T283" s="43">
        <f t="shared" ref="T283:T300" si="135">D283+L283</f>
        <v>52450.74</v>
      </c>
      <c r="U283" s="3">
        <f t="shared" si="115"/>
        <v>22116.34</v>
      </c>
      <c r="V283" s="48">
        <f>(S283-200)/(T283-200)-1</f>
        <v>0.4232732397665564</v>
      </c>
      <c r="W283" s="47">
        <f>S283-S282-200</f>
        <v>-302.18999999998778</v>
      </c>
      <c r="X283" s="48">
        <f>(S283-200)/S282-1</f>
        <v>-4.0470463953911073E-3</v>
      </c>
      <c r="Y283" s="76"/>
      <c r="Z283" s="76"/>
    </row>
    <row r="284" spans="1:26" x14ac:dyDescent="0.35">
      <c r="A284" s="37">
        <v>44245</v>
      </c>
      <c r="B284" s="3">
        <v>56452.51</v>
      </c>
      <c r="C284" s="3">
        <v>40625.15</v>
      </c>
      <c r="D284" s="3">
        <v>39450.74</v>
      </c>
      <c r="E284" s="3">
        <f t="shared" si="125"/>
        <v>17001.770000000004</v>
      </c>
      <c r="F284" s="38">
        <f>B284/D284-1</f>
        <v>0.43096200476847857</v>
      </c>
      <c r="G284" s="41">
        <f>B284-B283</f>
        <v>-342.22999999999593</v>
      </c>
      <c r="H284" s="38">
        <f>(B284)/B283-1</f>
        <v>-6.0257340732609022E-3</v>
      </c>
      <c r="J284" s="37">
        <v>44245</v>
      </c>
      <c r="K284" s="3">
        <v>17664.810000000001</v>
      </c>
      <c r="L284" s="58">
        <v>13000</v>
      </c>
      <c r="M284" s="43">
        <f t="shared" si="126"/>
        <v>4664.8100000000013</v>
      </c>
      <c r="N284" s="38">
        <f t="shared" si="132"/>
        <v>0.35883153846153859</v>
      </c>
      <c r="O284" s="43">
        <f t="shared" si="133"/>
        <v>-107.52999999999884</v>
      </c>
      <c r="P284" s="38">
        <f t="shared" si="134"/>
        <v>-6.0504131701283326E-3</v>
      </c>
      <c r="R284" s="37">
        <v>44245</v>
      </c>
      <c r="S284" s="3">
        <f t="shared" si="131"/>
        <v>74117.320000000007</v>
      </c>
      <c r="T284" s="43">
        <f t="shared" si="135"/>
        <v>52450.74</v>
      </c>
      <c r="U284" s="3">
        <f t="shared" si="115"/>
        <v>21666.580000000005</v>
      </c>
      <c r="V284" s="38">
        <f>S284/T284-1</f>
        <v>0.41308435305202584</v>
      </c>
      <c r="W284" s="3">
        <f>S284-S283</f>
        <v>-449.75999999999476</v>
      </c>
      <c r="X284" s="38">
        <f>(S284)/S283-1</f>
        <v>-6.0316160965401266E-3</v>
      </c>
      <c r="Y284" s="76"/>
      <c r="Z284" s="76"/>
    </row>
    <row r="285" spans="1:26" x14ac:dyDescent="0.35">
      <c r="A285" s="37">
        <v>44246</v>
      </c>
      <c r="B285" s="3">
        <v>55974.06</v>
      </c>
      <c r="C285" s="3">
        <v>40625.15</v>
      </c>
      <c r="D285" s="3">
        <v>39450.74</v>
      </c>
      <c r="E285" s="3">
        <f t="shared" si="125"/>
        <v>16523.32</v>
      </c>
      <c r="F285" s="38">
        <f>B285/D285-1</f>
        <v>0.41883422212105526</v>
      </c>
      <c r="G285" s="41">
        <f>B285-B284</f>
        <v>-478.45000000000437</v>
      </c>
      <c r="H285" s="38">
        <f>(B285)/B284-1</f>
        <v>-8.4752653159266833E-3</v>
      </c>
      <c r="J285" s="37">
        <v>44246</v>
      </c>
      <c r="K285" s="3">
        <v>17514.689999999999</v>
      </c>
      <c r="L285" s="58">
        <v>13000</v>
      </c>
      <c r="M285" s="43">
        <f t="shared" si="126"/>
        <v>4514.6899999999987</v>
      </c>
      <c r="N285" s="38">
        <f t="shared" si="132"/>
        <v>0.34728384615384611</v>
      </c>
      <c r="O285" s="43">
        <f t="shared" si="133"/>
        <v>-150.12000000000262</v>
      </c>
      <c r="P285" s="38">
        <f t="shared" si="134"/>
        <v>-8.4982516087069859E-3</v>
      </c>
      <c r="R285" s="37">
        <v>44246</v>
      </c>
      <c r="S285" s="3">
        <f t="shared" si="131"/>
        <v>73488.75</v>
      </c>
      <c r="T285" s="43">
        <f t="shared" si="135"/>
        <v>52450.74</v>
      </c>
      <c r="U285" s="3">
        <f t="shared" si="115"/>
        <v>21038.01</v>
      </c>
      <c r="V285" s="38">
        <f>S285/T285-1</f>
        <v>0.40110034672532757</v>
      </c>
      <c r="W285" s="3">
        <f>S285-S284</f>
        <v>-628.57000000000698</v>
      </c>
      <c r="X285" s="38">
        <f>(S285)/S284-1</f>
        <v>-8.4807437721710066E-3</v>
      </c>
      <c r="Y285" s="76"/>
      <c r="Z285" s="76"/>
    </row>
    <row r="286" spans="1:26" x14ac:dyDescent="0.35">
      <c r="A286" s="37">
        <v>44249</v>
      </c>
      <c r="B286" s="3">
        <v>54496.63</v>
      </c>
      <c r="C286" s="3">
        <v>40625.15</v>
      </c>
      <c r="D286" s="3">
        <v>39450.74</v>
      </c>
      <c r="E286" s="3">
        <f t="shared" si="125"/>
        <v>15045.89</v>
      </c>
      <c r="F286" s="38">
        <f>B286/D286-1</f>
        <v>0.38138422752019352</v>
      </c>
      <c r="G286" s="41">
        <f>B286-B285</f>
        <v>-1477.4300000000003</v>
      </c>
      <c r="H286" s="38">
        <f>(B286)/B285-1</f>
        <v>-2.6394905068526375E-2</v>
      </c>
      <c r="J286" s="37">
        <v>44249</v>
      </c>
      <c r="K286" s="3">
        <v>17051.240000000002</v>
      </c>
      <c r="L286" s="58">
        <v>13000</v>
      </c>
      <c r="M286" s="43">
        <f t="shared" si="126"/>
        <v>4051.2400000000016</v>
      </c>
      <c r="N286" s="38">
        <f t="shared" si="132"/>
        <v>0.31163384615384637</v>
      </c>
      <c r="O286" s="43">
        <f t="shared" si="133"/>
        <v>-463.44999999999709</v>
      </c>
      <c r="P286" s="38">
        <f t="shared" si="134"/>
        <v>-2.6460645321155996E-2</v>
      </c>
      <c r="R286" s="37">
        <v>44249</v>
      </c>
      <c r="S286" s="3">
        <f t="shared" si="131"/>
        <v>71547.87</v>
      </c>
      <c r="T286" s="43">
        <f t="shared" si="135"/>
        <v>52450.74</v>
      </c>
      <c r="U286" s="3">
        <f t="shared" si="115"/>
        <v>19097.13</v>
      </c>
      <c r="V286" s="38">
        <f>S286/T286-1</f>
        <v>0.36409648367210834</v>
      </c>
      <c r="W286" s="3">
        <f>S286-S285</f>
        <v>-1940.8800000000047</v>
      </c>
      <c r="X286" s="38">
        <f>(S286)/S285-1</f>
        <v>-2.6410573046894981E-2</v>
      </c>
      <c r="Y286" s="76"/>
      <c r="Z286" s="76"/>
    </row>
    <row r="287" spans="1:26" x14ac:dyDescent="0.35">
      <c r="A287" s="37">
        <v>44250</v>
      </c>
      <c r="B287" s="3">
        <v>54239.01</v>
      </c>
      <c r="C287" s="3">
        <v>40625.15</v>
      </c>
      <c r="D287" s="3">
        <v>39450.74</v>
      </c>
      <c r="E287" s="3">
        <f t="shared" si="125"/>
        <v>14788.270000000004</v>
      </c>
      <c r="F287" s="38">
        <f>B287/D287-1</f>
        <v>0.37485405850435272</v>
      </c>
      <c r="G287" s="41">
        <f>B287-B286</f>
        <v>-257.61999999999534</v>
      </c>
      <c r="H287" s="38">
        <f>(B287)/B286-1</f>
        <v>-4.7272647868317197E-3</v>
      </c>
      <c r="J287" s="37">
        <v>44250</v>
      </c>
      <c r="K287" s="3">
        <v>16970.259999999998</v>
      </c>
      <c r="L287" s="58">
        <v>13000</v>
      </c>
      <c r="M287" s="43">
        <f t="shared" si="126"/>
        <v>3970.2599999999984</v>
      </c>
      <c r="N287" s="38">
        <f t="shared" si="132"/>
        <v>0.30540461538461527</v>
      </c>
      <c r="O287" s="43">
        <f t="shared" si="133"/>
        <v>-80.980000000003201</v>
      </c>
      <c r="P287" s="38">
        <f t="shared" si="134"/>
        <v>-4.7492147198681112E-3</v>
      </c>
      <c r="R287" s="37">
        <v>44250</v>
      </c>
      <c r="S287" s="3">
        <f t="shared" si="131"/>
        <v>71209.27</v>
      </c>
      <c r="T287" s="43">
        <f t="shared" si="135"/>
        <v>52450.74</v>
      </c>
      <c r="U287" s="3">
        <f t="shared" si="115"/>
        <v>18758.530000000002</v>
      </c>
      <c r="V287" s="38">
        <f>S287/T287-1</f>
        <v>0.35764090268316528</v>
      </c>
      <c r="W287" s="3">
        <f>S287-S286</f>
        <v>-338.59999999999127</v>
      </c>
      <c r="X287" s="38">
        <f>(S287)/S286-1</f>
        <v>-4.7324958800309957E-3</v>
      </c>
      <c r="Y287" s="76"/>
      <c r="Z287" s="76"/>
    </row>
    <row r="288" spans="1:26" x14ac:dyDescent="0.35">
      <c r="A288" s="37">
        <v>44251</v>
      </c>
      <c r="B288" s="3">
        <v>54550.79</v>
      </c>
      <c r="C288" s="47">
        <f>C287+200</f>
        <v>40825.15</v>
      </c>
      <c r="D288" s="47">
        <f>D287+200</f>
        <v>39650.74</v>
      </c>
      <c r="E288" s="47">
        <f t="shared" si="125"/>
        <v>14900.050000000003</v>
      </c>
      <c r="F288" s="48">
        <f>(B288-200)/D288-1</f>
        <v>0.37073835191978777</v>
      </c>
      <c r="G288" s="49">
        <f>B288-B287-200</f>
        <v>111.77999999999884</v>
      </c>
      <c r="H288" s="48">
        <f>(B288-200)/B287-1</f>
        <v>2.0608783235533945E-3</v>
      </c>
      <c r="J288" s="37">
        <v>44251</v>
      </c>
      <c r="K288" s="3">
        <v>17004.830000000002</v>
      </c>
      <c r="L288" s="58">
        <v>13000</v>
      </c>
      <c r="M288" s="43">
        <f t="shared" si="126"/>
        <v>4004.8300000000017</v>
      </c>
      <c r="N288" s="38">
        <f t="shared" si="132"/>
        <v>0.3080638461538463</v>
      </c>
      <c r="O288" s="43">
        <f t="shared" si="133"/>
        <v>34.570000000003347</v>
      </c>
      <c r="P288" s="38">
        <f t="shared" si="134"/>
        <v>2.0370931264461767E-3</v>
      </c>
      <c r="R288" s="37">
        <v>44251</v>
      </c>
      <c r="S288" s="3">
        <f t="shared" si="131"/>
        <v>71555.62</v>
      </c>
      <c r="T288" s="43">
        <f t="shared" si="135"/>
        <v>52650.74</v>
      </c>
      <c r="U288" s="3">
        <f t="shared" si="115"/>
        <v>18904.880000000005</v>
      </c>
      <c r="V288" s="48">
        <f>(S288-200)/(T288-200)-1</f>
        <v>0.36043113977038255</v>
      </c>
      <c r="W288" s="47">
        <f>S288-S287-200</f>
        <v>146.34999999999127</v>
      </c>
      <c r="X288" s="48">
        <f>(S288-200)/S287-1</f>
        <v>2.0552099466824014E-3</v>
      </c>
      <c r="Y288" s="76"/>
      <c r="Z288" s="76"/>
    </row>
    <row r="289" spans="1:26" x14ac:dyDescent="0.35">
      <c r="A289" s="37">
        <v>44252</v>
      </c>
      <c r="B289" s="3">
        <v>53026.77</v>
      </c>
      <c r="C289" s="3">
        <v>40825.15</v>
      </c>
      <c r="D289" s="3">
        <v>39650.74</v>
      </c>
      <c r="E289" s="3">
        <f t="shared" si="125"/>
        <v>13376.029999999999</v>
      </c>
      <c r="F289" s="38">
        <f>B289/D289-1</f>
        <v>0.33734628912348175</v>
      </c>
      <c r="G289" s="41">
        <f>B289-B288</f>
        <v>-1524.0200000000041</v>
      </c>
      <c r="H289" s="38">
        <f>(B289)/B288-1</f>
        <v>-2.7937633900444014E-2</v>
      </c>
      <c r="J289" s="37">
        <v>44252</v>
      </c>
      <c r="K289" s="3">
        <v>16529.36</v>
      </c>
      <c r="L289" s="58">
        <v>13000</v>
      </c>
      <c r="M289" s="43">
        <f t="shared" si="126"/>
        <v>3529.3600000000006</v>
      </c>
      <c r="N289" s="38">
        <f t="shared" si="132"/>
        <v>0.2714892307692307</v>
      </c>
      <c r="O289" s="43">
        <f t="shared" si="133"/>
        <v>-475.47000000000116</v>
      </c>
      <c r="P289" s="38">
        <f t="shared" si="134"/>
        <v>-2.7960879350161116E-2</v>
      </c>
      <c r="R289" s="37">
        <v>44252</v>
      </c>
      <c r="S289" s="3">
        <f t="shared" si="131"/>
        <v>69556.13</v>
      </c>
      <c r="T289" s="43">
        <f t="shared" si="135"/>
        <v>52650.74</v>
      </c>
      <c r="U289" s="3">
        <f t="shared" si="115"/>
        <v>16905.39</v>
      </c>
      <c r="V289" s="38">
        <f>S289/T289-1</f>
        <v>0.32108551560718812</v>
      </c>
      <c r="W289" s="3">
        <f>S289-S288</f>
        <v>-1999.4899999999907</v>
      </c>
      <c r="X289" s="38">
        <f>(S289)/S288-1</f>
        <v>-2.7943158063615248E-2</v>
      </c>
      <c r="Y289" s="76"/>
      <c r="Z289" s="76"/>
    </row>
    <row r="290" spans="1:26" x14ac:dyDescent="0.35">
      <c r="A290" s="37">
        <v>44253</v>
      </c>
      <c r="B290" s="3">
        <v>53854.080000000002</v>
      </c>
      <c r="C290" s="3">
        <v>40825.15</v>
      </c>
      <c r="D290" s="3">
        <v>39650.74</v>
      </c>
      <c r="E290" s="3">
        <f t="shared" si="125"/>
        <v>14203.340000000004</v>
      </c>
      <c r="F290" s="38">
        <f>B290/D290-1</f>
        <v>0.35821122127859417</v>
      </c>
      <c r="G290" s="41">
        <f>B290-B289</f>
        <v>827.31000000000495</v>
      </c>
      <c r="H290" s="38">
        <f>(B290)/B289-1</f>
        <v>1.5601742289790721E-2</v>
      </c>
      <c r="J290" s="37">
        <v>44253</v>
      </c>
      <c r="K290" s="3">
        <v>16786.8</v>
      </c>
      <c r="L290" s="58">
        <v>13000</v>
      </c>
      <c r="M290" s="43">
        <f t="shared" si="126"/>
        <v>3786.7999999999993</v>
      </c>
      <c r="N290" s="38">
        <f t="shared" si="132"/>
        <v>0.29129230769230774</v>
      </c>
      <c r="O290" s="43">
        <f t="shared" si="133"/>
        <v>257.43999999999869</v>
      </c>
      <c r="P290" s="38">
        <f t="shared" si="134"/>
        <v>1.5574710696602878E-2</v>
      </c>
      <c r="R290" s="37">
        <v>44253</v>
      </c>
      <c r="S290" s="3">
        <f t="shared" si="131"/>
        <v>70640.88</v>
      </c>
      <c r="T290" s="43">
        <f t="shared" si="135"/>
        <v>52650.74</v>
      </c>
      <c r="U290" s="3">
        <f t="shared" si="115"/>
        <v>17990.140000000003</v>
      </c>
      <c r="V290" s="38">
        <f>S290/T290-1</f>
        <v>0.34168826497025506</v>
      </c>
      <c r="W290" s="3">
        <f>S290-S289</f>
        <v>1084.75</v>
      </c>
      <c r="X290" s="38">
        <f>(S290)/S289-1</f>
        <v>1.5595318485947862E-2</v>
      </c>
      <c r="Y290" s="76"/>
      <c r="Z290" s="76"/>
    </row>
    <row r="291" spans="1:26" x14ac:dyDescent="0.35">
      <c r="A291" s="37">
        <v>44256</v>
      </c>
      <c r="B291" s="3">
        <v>55098.06</v>
      </c>
      <c r="C291" s="3">
        <v>40825.15</v>
      </c>
      <c r="D291" s="3">
        <v>39650.74</v>
      </c>
      <c r="E291" s="3">
        <f t="shared" si="125"/>
        <v>15447.32</v>
      </c>
      <c r="F291" s="38">
        <f>B291/D291-1</f>
        <v>0.3895846584452145</v>
      </c>
      <c r="G291" s="41">
        <f>B291-B290</f>
        <v>1243.9799999999959</v>
      </c>
      <c r="H291" s="38">
        <f>(B291)/B290-1</f>
        <v>2.3099085528895724E-2</v>
      </c>
      <c r="J291" s="37">
        <v>44256</v>
      </c>
      <c r="K291" s="3">
        <v>17173.55</v>
      </c>
      <c r="L291" s="58">
        <v>13000</v>
      </c>
      <c r="M291" s="43">
        <f t="shared" si="126"/>
        <v>4173.5499999999993</v>
      </c>
      <c r="N291" s="38">
        <f t="shared" si="132"/>
        <v>0.32104230769230768</v>
      </c>
      <c r="O291" s="43">
        <f t="shared" si="133"/>
        <v>386.75</v>
      </c>
      <c r="P291" s="38">
        <f t="shared" si="134"/>
        <v>2.3038935353968615E-2</v>
      </c>
      <c r="R291" s="37">
        <v>44256</v>
      </c>
      <c r="S291" s="3">
        <f t="shared" si="131"/>
        <v>72271.61</v>
      </c>
      <c r="T291" s="43">
        <f t="shared" si="135"/>
        <v>52650.74</v>
      </c>
      <c r="U291" s="3">
        <f t="shared" si="115"/>
        <v>19620.87</v>
      </c>
      <c r="V291" s="38">
        <f>S291/T291-1</f>
        <v>0.37266085908764057</v>
      </c>
      <c r="W291" s="3">
        <f>S291-S290</f>
        <v>1630.7299999999959</v>
      </c>
      <c r="X291" s="38">
        <f>(S291)/S290-1</f>
        <v>2.3084791695686668E-2</v>
      </c>
      <c r="Y291" s="76"/>
      <c r="Z291" s="76"/>
    </row>
    <row r="292" spans="1:26" x14ac:dyDescent="0.35">
      <c r="A292" s="37">
        <v>44257</v>
      </c>
      <c r="B292" s="3">
        <v>54025.06</v>
      </c>
      <c r="C292" s="3">
        <v>40825.15</v>
      </c>
      <c r="D292" s="3">
        <v>39650.74</v>
      </c>
      <c r="E292" s="3">
        <f t="shared" si="125"/>
        <v>14374.32</v>
      </c>
      <c r="F292" s="38">
        <f>B292/D292-1</f>
        <v>0.36252337282986402</v>
      </c>
      <c r="G292" s="41">
        <f>B292-B291</f>
        <v>-1073</v>
      </c>
      <c r="H292" s="38">
        <f>(B292)/B291-1</f>
        <v>-1.9474369877995668E-2</v>
      </c>
      <c r="J292" s="37">
        <v>44257</v>
      </c>
      <c r="K292" s="3">
        <v>16838.68</v>
      </c>
      <c r="L292" s="58">
        <v>13000</v>
      </c>
      <c r="M292" s="43">
        <f t="shared" si="126"/>
        <v>3838.6800000000003</v>
      </c>
      <c r="N292" s="38">
        <f t="shared" si="132"/>
        <v>0.29528307692307698</v>
      </c>
      <c r="O292" s="43">
        <f t="shared" si="133"/>
        <v>-334.86999999999898</v>
      </c>
      <c r="P292" s="38">
        <f t="shared" si="134"/>
        <v>-1.9499171691350847E-2</v>
      </c>
      <c r="R292" s="37">
        <v>44257</v>
      </c>
      <c r="S292" s="3">
        <f t="shared" si="131"/>
        <v>70863.739999999991</v>
      </c>
      <c r="T292" s="43">
        <f t="shared" si="135"/>
        <v>52650.74</v>
      </c>
      <c r="U292" s="3">
        <f t="shared" si="115"/>
        <v>18213</v>
      </c>
      <c r="V292" s="38">
        <f>S292/T292-1</f>
        <v>0.34592106397744815</v>
      </c>
      <c r="W292" s="3">
        <f>S292-S291</f>
        <v>-1407.8700000000099</v>
      </c>
      <c r="X292" s="38">
        <f>(S292)/S291-1</f>
        <v>-1.9480263411871035E-2</v>
      </c>
      <c r="Y292" s="76"/>
      <c r="Z292" s="76"/>
    </row>
    <row r="293" spans="1:26" x14ac:dyDescent="0.35">
      <c r="A293" s="37">
        <v>44258</v>
      </c>
      <c r="B293" s="3">
        <v>52781.89</v>
      </c>
      <c r="C293" s="47">
        <f>C292+200</f>
        <v>41025.15</v>
      </c>
      <c r="D293" s="47">
        <f>D292+200</f>
        <v>39850.74</v>
      </c>
      <c r="E293" s="47">
        <f t="shared" si="125"/>
        <v>12931.150000000001</v>
      </c>
      <c r="F293" s="48">
        <f>(B293-200)/D293-1</f>
        <v>0.31947085549728826</v>
      </c>
      <c r="G293" s="49">
        <f>B293-B292-200</f>
        <v>-1443.1699999999983</v>
      </c>
      <c r="H293" s="48">
        <f>(B293-200)/B292-1</f>
        <v>-2.6712973571894172E-2</v>
      </c>
      <c r="J293" s="37">
        <v>44258</v>
      </c>
      <c r="K293" s="3">
        <v>16388.509999999998</v>
      </c>
      <c r="L293" s="58">
        <v>13000</v>
      </c>
      <c r="M293" s="43">
        <f t="shared" si="126"/>
        <v>3388.5099999999984</v>
      </c>
      <c r="N293" s="38">
        <f t="shared" si="132"/>
        <v>0.26065461538461521</v>
      </c>
      <c r="O293" s="43">
        <f t="shared" si="133"/>
        <v>-450.17000000000189</v>
      </c>
      <c r="P293" s="38">
        <f t="shared" si="134"/>
        <v>-2.6734280834364799E-2</v>
      </c>
      <c r="R293" s="37">
        <v>44258</v>
      </c>
      <c r="S293" s="43">
        <f t="shared" si="131"/>
        <v>69170.399999999994</v>
      </c>
      <c r="T293" s="43">
        <f t="shared" si="135"/>
        <v>52850.74</v>
      </c>
      <c r="U293" s="3">
        <f t="shared" si="115"/>
        <v>16319.66</v>
      </c>
      <c r="V293" s="48">
        <f>(S293-200)/(T293-200)-1</f>
        <v>0.3099606957091201</v>
      </c>
      <c r="W293" s="47">
        <f>S293-S292-200</f>
        <v>-1893.3399999999965</v>
      </c>
      <c r="X293" s="48">
        <f>(S293-200)/S292-1</f>
        <v>-2.6718036615058671E-2</v>
      </c>
      <c r="Y293" s="76"/>
      <c r="Z293" s="76"/>
    </row>
    <row r="294" spans="1:26" x14ac:dyDescent="0.35">
      <c r="A294" s="37">
        <v>44259</v>
      </c>
      <c r="B294" s="3">
        <v>51966.21</v>
      </c>
      <c r="C294" s="3">
        <v>41025.15</v>
      </c>
      <c r="D294" s="3">
        <v>39850.74</v>
      </c>
      <c r="E294" s="3">
        <f t="shared" si="125"/>
        <v>12115.470000000001</v>
      </c>
      <c r="F294" s="38">
        <f>B294/D294-1</f>
        <v>0.30402120512693109</v>
      </c>
      <c r="G294" s="41">
        <f>B294-B293</f>
        <v>-815.68000000000029</v>
      </c>
      <c r="H294" s="38">
        <f>(B294)/B293-1</f>
        <v>-1.5453785379796026E-2</v>
      </c>
      <c r="J294" s="37">
        <v>44259</v>
      </c>
      <c r="K294" s="3">
        <v>16134.87</v>
      </c>
      <c r="L294" s="58">
        <v>13000</v>
      </c>
      <c r="M294" s="43">
        <f t="shared" si="126"/>
        <v>3134.8700000000008</v>
      </c>
      <c r="N294" s="38">
        <f t="shared" si="132"/>
        <v>0.24114384615384621</v>
      </c>
      <c r="O294" s="43">
        <f t="shared" si="133"/>
        <v>-253.6399999999976</v>
      </c>
      <c r="P294" s="38">
        <f t="shared" si="134"/>
        <v>-1.5476696783294996E-2</v>
      </c>
      <c r="R294" s="37">
        <v>44259</v>
      </c>
      <c r="S294" s="3">
        <f t="shared" si="131"/>
        <v>68101.08</v>
      </c>
      <c r="T294" s="43">
        <f t="shared" si="135"/>
        <v>52850.74</v>
      </c>
      <c r="U294" s="3">
        <f t="shared" si="115"/>
        <v>15250.340000000002</v>
      </c>
      <c r="V294" s="38">
        <f>S294/T294-1</f>
        <v>0.28855490008276141</v>
      </c>
      <c r="W294" s="3">
        <f>S294-S293</f>
        <v>-1069.3199999999924</v>
      </c>
      <c r="X294" s="38">
        <f>(S294)/S293-1</f>
        <v>-1.5459213767738733E-2</v>
      </c>
      <c r="Y294" s="76"/>
      <c r="Z294" s="76"/>
    </row>
    <row r="295" spans="1:26" x14ac:dyDescent="0.35">
      <c r="A295" s="37">
        <v>44260</v>
      </c>
      <c r="B295" s="3">
        <v>52783.51</v>
      </c>
      <c r="C295" s="3">
        <v>41025.15</v>
      </c>
      <c r="D295" s="3">
        <v>39850.74</v>
      </c>
      <c r="E295" s="3">
        <f t="shared" si="125"/>
        <v>12932.770000000004</v>
      </c>
      <c r="F295" s="38">
        <f>B295/D295-1</f>
        <v>0.32453023457029917</v>
      </c>
      <c r="G295" s="41">
        <f>B295-B294</f>
        <v>817.30000000000291</v>
      </c>
      <c r="H295" s="38">
        <f>(B295)/B294-1</f>
        <v>1.5727527560697618E-2</v>
      </c>
      <c r="J295" s="37">
        <v>44260</v>
      </c>
      <c r="K295" s="3">
        <v>16388.21</v>
      </c>
      <c r="L295" s="58">
        <v>13000</v>
      </c>
      <c r="M295" s="43">
        <f t="shared" si="126"/>
        <v>3388.2099999999991</v>
      </c>
      <c r="N295" s="38">
        <f t="shared" si="132"/>
        <v>0.2606315384615383</v>
      </c>
      <c r="O295" s="43">
        <f t="shared" si="133"/>
        <v>253.33999999999833</v>
      </c>
      <c r="P295" s="38">
        <f t="shared" si="134"/>
        <v>1.5701397036356646E-2</v>
      </c>
      <c r="R295" s="37">
        <v>44260</v>
      </c>
      <c r="S295" s="3">
        <f t="shared" si="131"/>
        <v>69171.72</v>
      </c>
      <c r="T295" s="43">
        <f t="shared" si="135"/>
        <v>52850.74</v>
      </c>
      <c r="U295" s="3">
        <f t="shared" si="115"/>
        <v>16320.980000000003</v>
      </c>
      <c r="V295" s="38">
        <f>S295/T295-1</f>
        <v>0.3088127053660934</v>
      </c>
      <c r="W295" s="3">
        <f>S295-S294</f>
        <v>1070.6399999999994</v>
      </c>
      <c r="X295" s="38">
        <f>(S295)/S294-1</f>
        <v>1.5721336577922074E-2</v>
      </c>
      <c r="Y295" s="76"/>
      <c r="Z295" s="76"/>
    </row>
    <row r="296" spans="1:26" x14ac:dyDescent="0.35">
      <c r="A296" s="37">
        <v>44263</v>
      </c>
      <c r="B296" s="3">
        <v>51318.31</v>
      </c>
      <c r="C296" s="3">
        <v>41025.15</v>
      </c>
      <c r="D296" s="3">
        <v>39850.74</v>
      </c>
      <c r="E296" s="3">
        <f t="shared" si="125"/>
        <v>11467.57</v>
      </c>
      <c r="F296" s="38">
        <f>B296/D296-1</f>
        <v>0.2877630377754592</v>
      </c>
      <c r="G296" s="41">
        <f>B296-B295</f>
        <v>-1465.2000000000044</v>
      </c>
      <c r="H296" s="38">
        <f>(B296)/B295-1</f>
        <v>-2.7758669326841012E-2</v>
      </c>
      <c r="J296" s="37">
        <v>44263</v>
      </c>
      <c r="K296" s="3">
        <v>15932.24</v>
      </c>
      <c r="L296" s="58">
        <v>13000</v>
      </c>
      <c r="M296" s="43">
        <f t="shared" si="126"/>
        <v>2932.24</v>
      </c>
      <c r="N296" s="38">
        <f t="shared" si="132"/>
        <v>0.22555692307692299</v>
      </c>
      <c r="O296" s="43">
        <f t="shared" si="133"/>
        <v>-455.96999999999935</v>
      </c>
      <c r="P296" s="38">
        <f t="shared" si="134"/>
        <v>-2.7823050839597463E-2</v>
      </c>
      <c r="R296" s="37">
        <v>44263</v>
      </c>
      <c r="S296" s="3">
        <f t="shared" si="131"/>
        <v>67250.55</v>
      </c>
      <c r="T296" s="43">
        <f t="shared" si="135"/>
        <v>52850.74</v>
      </c>
      <c r="U296" s="3">
        <f t="shared" si="115"/>
        <v>14399.81</v>
      </c>
      <c r="V296" s="38">
        <f>S296/T296-1</f>
        <v>0.2724618425399532</v>
      </c>
      <c r="W296" s="3">
        <f>S296-S295</f>
        <v>-1921.1699999999983</v>
      </c>
      <c r="X296" s="38">
        <f>(S296)/S295-1</f>
        <v>-2.7773922637748472E-2</v>
      </c>
      <c r="Y296" s="76"/>
      <c r="Z296" s="76"/>
    </row>
    <row r="297" spans="1:26" x14ac:dyDescent="0.35">
      <c r="A297" s="37">
        <v>44264</v>
      </c>
      <c r="B297" s="3">
        <v>53229.54</v>
      </c>
      <c r="C297" s="3">
        <v>41025.15</v>
      </c>
      <c r="D297" s="3">
        <v>39850.74</v>
      </c>
      <c r="E297" s="3">
        <f t="shared" si="125"/>
        <v>13378.800000000003</v>
      </c>
      <c r="F297" s="38">
        <f>B297/D297-1</f>
        <v>0.33572274943953362</v>
      </c>
      <c r="G297" s="41">
        <f>B297-B296</f>
        <v>1911.2300000000032</v>
      </c>
      <c r="H297" s="38">
        <f>(B297)/B296-1</f>
        <v>3.7242652768573414E-2</v>
      </c>
      <c r="J297" s="37">
        <v>44264</v>
      </c>
      <c r="K297" s="3">
        <v>16525.23</v>
      </c>
      <c r="L297" s="58">
        <v>13000</v>
      </c>
      <c r="M297" s="43">
        <f t="shared" si="126"/>
        <v>3525.2299999999996</v>
      </c>
      <c r="N297" s="38">
        <f t="shared" si="132"/>
        <v>0.27117153846153852</v>
      </c>
      <c r="O297" s="43">
        <f t="shared" si="133"/>
        <v>592.98999999999978</v>
      </c>
      <c r="P297" s="38">
        <f t="shared" si="134"/>
        <v>3.7219499580724458E-2</v>
      </c>
      <c r="R297" s="37">
        <v>44264</v>
      </c>
      <c r="S297" s="3">
        <f t="shared" si="131"/>
        <v>69754.77</v>
      </c>
      <c r="T297" s="43">
        <f t="shared" si="135"/>
        <v>52850.74</v>
      </c>
      <c r="U297" s="3">
        <f t="shared" si="115"/>
        <v>16904.030000000002</v>
      </c>
      <c r="V297" s="38">
        <f>S297/T297-1</f>
        <v>0.31984471740603837</v>
      </c>
      <c r="W297" s="3">
        <f>S297-S296</f>
        <v>2504.2200000000012</v>
      </c>
      <c r="X297" s="38">
        <f>(S297)/S296-1</f>
        <v>3.7237167577068186E-2</v>
      </c>
      <c r="Y297" s="76"/>
      <c r="Z297" s="76"/>
    </row>
    <row r="298" spans="1:26" x14ac:dyDescent="0.35">
      <c r="A298" s="37">
        <v>44265</v>
      </c>
      <c r="B298" s="3">
        <v>53163.68</v>
      </c>
      <c r="C298" s="47">
        <f>C297+200</f>
        <v>41225.15</v>
      </c>
      <c r="D298" s="47">
        <f>D297+200</f>
        <v>40050.74</v>
      </c>
      <c r="E298" s="47">
        <f t="shared" si="125"/>
        <v>13112.940000000002</v>
      </c>
      <c r="F298" s="48">
        <f>(B298-200)/D298-1</f>
        <v>0.32241451718495107</v>
      </c>
      <c r="G298" s="49">
        <f>B298-B297-200</f>
        <v>-265.86000000000058</v>
      </c>
      <c r="H298" s="48">
        <f>(B298-200)/B297-1</f>
        <v>-4.9945951064014338E-3</v>
      </c>
      <c r="J298" s="37">
        <v>44265</v>
      </c>
      <c r="K298" s="3">
        <v>16442.28</v>
      </c>
      <c r="L298" s="58">
        <v>13000</v>
      </c>
      <c r="M298" s="43">
        <f t="shared" si="126"/>
        <v>3442.2799999999988</v>
      </c>
      <c r="N298" s="38">
        <f t="shared" si="132"/>
        <v>0.26479076923076916</v>
      </c>
      <c r="O298" s="43">
        <f t="shared" si="133"/>
        <v>-82.950000000000728</v>
      </c>
      <c r="P298" s="38">
        <f t="shared" si="134"/>
        <v>-5.0195973066639032E-3</v>
      </c>
      <c r="R298" s="37">
        <v>44265</v>
      </c>
      <c r="S298" s="3">
        <f t="shared" si="131"/>
        <v>69605.959999999992</v>
      </c>
      <c r="T298" s="43">
        <f t="shared" si="135"/>
        <v>53050.74</v>
      </c>
      <c r="U298" s="3">
        <f t="shared" si="115"/>
        <v>16555.22</v>
      </c>
      <c r="V298" s="48">
        <f>(S298-200)/(T298-200)-1</f>
        <v>0.31324480981723246</v>
      </c>
      <c r="W298" s="47">
        <f>S298-S297-200</f>
        <v>-348.81000000001222</v>
      </c>
      <c r="X298" s="48">
        <f>(S298-200)/S297-1</f>
        <v>-5.0005182441288376E-3</v>
      </c>
      <c r="Y298" s="76"/>
      <c r="Z298" s="76"/>
    </row>
    <row r="299" spans="1:26" x14ac:dyDescent="0.35">
      <c r="A299" s="37">
        <v>44266</v>
      </c>
      <c r="B299" s="3">
        <v>54009.85</v>
      </c>
      <c r="C299" s="3">
        <v>41225.15</v>
      </c>
      <c r="D299" s="3">
        <v>40050.74</v>
      </c>
      <c r="E299" s="3">
        <f t="shared" si="125"/>
        <v>13959.11</v>
      </c>
      <c r="F299" s="38">
        <f>B299/D299-1</f>
        <v>0.34853563255011011</v>
      </c>
      <c r="G299" s="41">
        <f>B299-B298</f>
        <v>846.16999999999825</v>
      </c>
      <c r="H299" s="38">
        <f>(B299)/B298-1</f>
        <v>1.591631730534826E-2</v>
      </c>
      <c r="J299" s="37">
        <v>44266</v>
      </c>
      <c r="K299" s="3">
        <v>16703.64</v>
      </c>
      <c r="L299" s="58">
        <v>13000</v>
      </c>
      <c r="M299" s="43">
        <f t="shared" si="126"/>
        <v>3703.6399999999994</v>
      </c>
      <c r="N299" s="38">
        <f t="shared" si="132"/>
        <v>0.28489538461538455</v>
      </c>
      <c r="O299" s="43">
        <f t="shared" si="133"/>
        <v>261.36000000000058</v>
      </c>
      <c r="P299" s="38">
        <f t="shared" si="134"/>
        <v>1.5895605718915018E-2</v>
      </c>
      <c r="R299" s="37">
        <v>44266</v>
      </c>
      <c r="S299" s="3">
        <f t="shared" si="131"/>
        <v>70713.489999999991</v>
      </c>
      <c r="T299" s="43">
        <f t="shared" si="135"/>
        <v>53050.74</v>
      </c>
      <c r="U299" s="3">
        <f t="shared" si="115"/>
        <v>17662.75</v>
      </c>
      <c r="V299" s="38">
        <f>S299/T299-1</f>
        <v>0.33294069036548768</v>
      </c>
      <c r="W299" s="3">
        <f>S299-S298</f>
        <v>1107.5299999999988</v>
      </c>
      <c r="X299" s="38">
        <f>(S299)/S298-1</f>
        <v>1.5911424826264842E-2</v>
      </c>
      <c r="Y299" s="76"/>
      <c r="Z299" s="76"/>
    </row>
    <row r="300" spans="1:26" x14ac:dyDescent="0.35">
      <c r="A300" s="37">
        <v>44267</v>
      </c>
      <c r="B300" s="3">
        <v>53308.160000000003</v>
      </c>
      <c r="C300" s="3">
        <v>41225.15</v>
      </c>
      <c r="D300" s="3">
        <v>40050.74</v>
      </c>
      <c r="E300" s="3">
        <f t="shared" si="125"/>
        <v>13257.420000000006</v>
      </c>
      <c r="F300" s="38">
        <f>B300/D300-1</f>
        <v>0.33101560670289754</v>
      </c>
      <c r="G300" s="41">
        <f>B300-B299</f>
        <v>-701.68999999999505</v>
      </c>
      <c r="H300" s="38">
        <f>(B300)/B299-1</f>
        <v>-1.2991889442388604E-2</v>
      </c>
      <c r="J300" s="37">
        <v>44267</v>
      </c>
      <c r="K300" s="3">
        <v>16486.240000000002</v>
      </c>
      <c r="L300" s="58">
        <v>13000</v>
      </c>
      <c r="M300" s="43">
        <f t="shared" si="126"/>
        <v>3486.2400000000016</v>
      </c>
      <c r="N300" s="38">
        <f t="shared" si="132"/>
        <v>0.26817230769230771</v>
      </c>
      <c r="O300" s="43">
        <f t="shared" si="133"/>
        <v>-217.39999999999782</v>
      </c>
      <c r="P300" s="38">
        <f t="shared" si="134"/>
        <v>-1.301512724172682E-2</v>
      </c>
      <c r="R300" s="37">
        <v>44267</v>
      </c>
      <c r="S300" s="3">
        <f t="shared" si="131"/>
        <v>69794.400000000009</v>
      </c>
      <c r="T300" s="43">
        <f t="shared" si="135"/>
        <v>53050.74</v>
      </c>
      <c r="U300" s="3">
        <f t="shared" si="115"/>
        <v>16743.660000000007</v>
      </c>
      <c r="V300" s="38">
        <f>S300/T300-1</f>
        <v>0.3156159555927025</v>
      </c>
      <c r="W300" s="3">
        <f>S300-S299</f>
        <v>-919.08999999998196</v>
      </c>
      <c r="X300" s="38">
        <f>(S300)/S299-1</f>
        <v>-1.299737857656269E-2</v>
      </c>
      <c r="Y300" s="76"/>
      <c r="Z300" s="76"/>
    </row>
    <row r="301" spans="1:26" x14ac:dyDescent="0.35">
      <c r="A301" s="37">
        <v>44270</v>
      </c>
      <c r="B301" s="3">
        <v>53912.01</v>
      </c>
      <c r="C301" s="3">
        <v>41225.15</v>
      </c>
      <c r="D301" s="3">
        <v>40050.74</v>
      </c>
      <c r="E301" s="3">
        <f t="shared" si="125"/>
        <v>13861.270000000004</v>
      </c>
      <c r="F301" s="38">
        <f>B301/D301-1</f>
        <v>0.34609273137025687</v>
      </c>
      <c r="G301" s="41">
        <f>B301-B300</f>
        <v>603.84999999999854</v>
      </c>
      <c r="H301" s="38">
        <f>(B301)/B300-1</f>
        <v>1.1327534096093439E-2</v>
      </c>
      <c r="J301" s="37">
        <v>44270</v>
      </c>
      <c r="K301" s="3">
        <v>17071.759999999998</v>
      </c>
      <c r="L301" s="57">
        <f>L300+400</f>
        <v>13400</v>
      </c>
      <c r="M301" s="43">
        <f t="shared" si="126"/>
        <v>3671.7599999999984</v>
      </c>
      <c r="N301" s="38">
        <f>(K301-400)/L301-1</f>
        <v>0.2441611940298507</v>
      </c>
      <c r="O301" s="50">
        <f>K301-K300-400</f>
        <v>185.5199999999968</v>
      </c>
      <c r="P301" s="51">
        <f>(K301-400)/K300-1</f>
        <v>1.1253020700899397E-2</v>
      </c>
      <c r="R301" s="37">
        <v>44270</v>
      </c>
      <c r="S301" s="3">
        <f t="shared" si="131"/>
        <v>70983.77</v>
      </c>
      <c r="T301" s="50">
        <f>T300+400</f>
        <v>53450.74</v>
      </c>
      <c r="U301" s="3">
        <f t="shared" si="115"/>
        <v>17533.030000000002</v>
      </c>
      <c r="V301" s="51">
        <f>(S301-400)/(T301-400)-1</f>
        <v>0.33049548413462304</v>
      </c>
      <c r="W301" s="50">
        <f>S301-S300-400</f>
        <v>789.36999999999534</v>
      </c>
      <c r="X301" s="51">
        <f>(S301-400)/S300-1</f>
        <v>1.1309933175154496E-2</v>
      </c>
      <c r="Y301" s="76"/>
      <c r="Z301" s="76"/>
    </row>
    <row r="302" spans="1:26" x14ac:dyDescent="0.35">
      <c r="A302" s="37">
        <v>44271</v>
      </c>
      <c r="B302" s="3">
        <v>54066.38</v>
      </c>
      <c r="C302" s="3">
        <v>41225.15</v>
      </c>
      <c r="D302" s="3">
        <v>40050.74</v>
      </c>
      <c r="E302" s="3">
        <f t="shared" si="125"/>
        <v>14015.64</v>
      </c>
      <c r="F302" s="38">
        <f>B302/D302-1</f>
        <v>0.34994709211365382</v>
      </c>
      <c r="G302" s="41">
        <f>B302-B301</f>
        <v>154.36999999999534</v>
      </c>
      <c r="H302" s="38">
        <f>(B302)/B301-1</f>
        <v>2.8633694050730352E-3</v>
      </c>
      <c r="J302" s="37">
        <v>44271</v>
      </c>
      <c r="K302" s="3">
        <v>17120.27</v>
      </c>
      <c r="L302" s="58">
        <v>13400</v>
      </c>
      <c r="M302" s="43">
        <f t="shared" si="126"/>
        <v>3720.2700000000004</v>
      </c>
      <c r="N302" s="38">
        <f t="shared" ref="N302:N322" si="136">K302/L302-1</f>
        <v>0.27763208955223884</v>
      </c>
      <c r="O302" s="43">
        <f t="shared" ref="O302:O322" si="137">K302-K301</f>
        <v>48.510000000002037</v>
      </c>
      <c r="P302" s="38">
        <f t="shared" ref="P302:P322" si="138">K302/K301-1</f>
        <v>2.8415347919605871E-3</v>
      </c>
      <c r="R302" s="37">
        <v>44271</v>
      </c>
      <c r="S302" s="3">
        <f t="shared" si="131"/>
        <v>71186.649999999994</v>
      </c>
      <c r="T302" s="43">
        <f t="shared" ref="T302:U322" si="139">D302+L302</f>
        <v>53450.74</v>
      </c>
      <c r="U302" s="3">
        <f t="shared" si="139"/>
        <v>17735.91</v>
      </c>
      <c r="V302" s="38">
        <f t="shared" ref="V302:V307" si="140">S302/T302-1</f>
        <v>0.33181785696512334</v>
      </c>
      <c r="W302" s="3">
        <f t="shared" ref="W302:W307" si="141">S302-S301</f>
        <v>202.8799999999901</v>
      </c>
      <c r="X302" s="38">
        <f t="shared" ref="X302:X307" si="142">(S302)/S301-1</f>
        <v>2.8581181303837244E-3</v>
      </c>
      <c r="Y302" s="76"/>
      <c r="Z302" s="76"/>
    </row>
    <row r="303" spans="1:26" x14ac:dyDescent="0.35">
      <c r="A303" s="37">
        <v>44272</v>
      </c>
      <c r="B303" s="3">
        <v>54336.11</v>
      </c>
      <c r="C303" s="47">
        <f>C302+200</f>
        <v>41425.15</v>
      </c>
      <c r="D303" s="47">
        <f>D302+200</f>
        <v>40250.74</v>
      </c>
      <c r="E303" s="47">
        <f t="shared" si="125"/>
        <v>14085.370000000003</v>
      </c>
      <c r="F303" s="48">
        <f>(B303-200)/D303-1</f>
        <v>0.34497179430738423</v>
      </c>
      <c r="G303" s="49">
        <f>B303-B302-200</f>
        <v>69.730000000003201</v>
      </c>
      <c r="H303" s="48">
        <f>(B303-200)/B302-1</f>
        <v>1.2897109072218527E-3</v>
      </c>
      <c r="J303" s="37">
        <v>44272</v>
      </c>
      <c r="K303" s="3">
        <v>17141.95</v>
      </c>
      <c r="L303" s="58">
        <v>13400</v>
      </c>
      <c r="M303" s="43">
        <f t="shared" si="126"/>
        <v>3741.9500000000007</v>
      </c>
      <c r="N303" s="38">
        <f t="shared" si="136"/>
        <v>0.27925</v>
      </c>
      <c r="O303" s="43">
        <f t="shared" si="137"/>
        <v>21.680000000000291</v>
      </c>
      <c r="P303" s="38">
        <f t="shared" si="138"/>
        <v>1.2663351687793867E-3</v>
      </c>
      <c r="R303" s="37">
        <v>44272</v>
      </c>
      <c r="S303" s="3">
        <f t="shared" si="131"/>
        <v>71478.06</v>
      </c>
      <c r="T303" s="43">
        <f t="shared" si="139"/>
        <v>53650.74</v>
      </c>
      <c r="U303" s="3">
        <f t="shared" si="139"/>
        <v>17827.320000000003</v>
      </c>
      <c r="V303" s="48">
        <f>(S303-200)/(T303-200)-1</f>
        <v>0.33352802973354523</v>
      </c>
      <c r="W303" s="47">
        <f>S303-S302-200</f>
        <v>91.410000000003492</v>
      </c>
      <c r="X303" s="48">
        <f>(S303-200)/S302-1</f>
        <v>1.2840890813095029E-3</v>
      </c>
      <c r="Y303" s="76"/>
      <c r="Z303" s="76"/>
    </row>
    <row r="304" spans="1:26" x14ac:dyDescent="0.35">
      <c r="A304" s="37">
        <v>44273</v>
      </c>
      <c r="B304" s="3">
        <v>53087.19</v>
      </c>
      <c r="C304" s="3">
        <v>41425.15</v>
      </c>
      <c r="D304" s="3">
        <v>40250.74</v>
      </c>
      <c r="E304" s="3">
        <f t="shared" si="125"/>
        <v>12836.450000000004</v>
      </c>
      <c r="F304" s="38">
        <f>B304/D304-1</f>
        <v>0.3189121491927851</v>
      </c>
      <c r="G304" s="41">
        <f>B304-B303</f>
        <v>-1248.9199999999983</v>
      </c>
      <c r="H304" s="38">
        <f>(B304)/B303-1</f>
        <v>-2.2985083032259768E-2</v>
      </c>
      <c r="J304" s="37">
        <v>44273</v>
      </c>
      <c r="K304" s="3">
        <v>16747.54</v>
      </c>
      <c r="L304" s="58">
        <v>13400</v>
      </c>
      <c r="M304" s="43">
        <f t="shared" si="126"/>
        <v>3347.5400000000009</v>
      </c>
      <c r="N304" s="38">
        <f t="shared" si="136"/>
        <v>0.24981641791044784</v>
      </c>
      <c r="O304" s="43">
        <f t="shared" si="137"/>
        <v>-394.40999999999985</v>
      </c>
      <c r="P304" s="38">
        <f t="shared" si="138"/>
        <v>-2.300846753140684E-2</v>
      </c>
      <c r="R304" s="37">
        <v>44273</v>
      </c>
      <c r="S304" s="3">
        <f t="shared" si="131"/>
        <v>69834.73000000001</v>
      </c>
      <c r="T304" s="43">
        <f t="shared" si="139"/>
        <v>53650.74</v>
      </c>
      <c r="U304" s="3">
        <f t="shared" si="139"/>
        <v>16183.990000000005</v>
      </c>
      <c r="V304" s="38">
        <f t="shared" si="140"/>
        <v>0.30165455313384326</v>
      </c>
      <c r="W304" s="3">
        <f t="shared" si="141"/>
        <v>-1643.3299999999872</v>
      </c>
      <c r="X304" s="38">
        <f t="shared" si="142"/>
        <v>-2.299069112955765E-2</v>
      </c>
      <c r="Y304" s="76"/>
      <c r="Z304" s="76"/>
    </row>
    <row r="305" spans="1:26" x14ac:dyDescent="0.35">
      <c r="A305" s="37">
        <v>44274</v>
      </c>
      <c r="B305" s="3">
        <v>53361.09</v>
      </c>
      <c r="C305" s="3">
        <v>41425.15</v>
      </c>
      <c r="D305" s="3">
        <v>40250.74</v>
      </c>
      <c r="E305" s="3">
        <f t="shared" ref="E305:E336" si="143">B305-D305</f>
        <v>13110.349999999999</v>
      </c>
      <c r="F305" s="38">
        <f>B305/D305-1</f>
        <v>0.32571699302919654</v>
      </c>
      <c r="G305" s="41">
        <f>B305-B304</f>
        <v>273.89999999999418</v>
      </c>
      <c r="H305" s="38">
        <f>(B305)/B304-1</f>
        <v>5.159436768078951E-3</v>
      </c>
      <c r="J305" s="37">
        <v>44274</v>
      </c>
      <c r="K305" s="3">
        <v>16833.59</v>
      </c>
      <c r="L305" s="58">
        <v>13400</v>
      </c>
      <c r="M305" s="43">
        <f t="shared" ref="M305:M336" si="144">K305-L305</f>
        <v>3433.59</v>
      </c>
      <c r="N305" s="38">
        <f t="shared" si="136"/>
        <v>0.2562380597014926</v>
      </c>
      <c r="O305" s="43">
        <f t="shared" si="137"/>
        <v>86.049999999999272</v>
      </c>
      <c r="P305" s="38">
        <f t="shared" si="138"/>
        <v>5.1380680386492461E-3</v>
      </c>
      <c r="R305" s="37">
        <v>44274</v>
      </c>
      <c r="S305" s="3">
        <f t="shared" si="131"/>
        <v>70194.679999999993</v>
      </c>
      <c r="T305" s="43">
        <f t="shared" si="139"/>
        <v>53650.74</v>
      </c>
      <c r="U305" s="3">
        <f t="shared" si="139"/>
        <v>16543.939999999999</v>
      </c>
      <c r="V305" s="38">
        <f t="shared" si="140"/>
        <v>0.30836368706191175</v>
      </c>
      <c r="W305" s="3">
        <f t="shared" si="141"/>
        <v>359.94999999998254</v>
      </c>
      <c r="X305" s="38">
        <f t="shared" si="142"/>
        <v>5.1543121882189347E-3</v>
      </c>
      <c r="Y305" s="76"/>
      <c r="Z305" s="76"/>
    </row>
    <row r="306" spans="1:26" x14ac:dyDescent="0.35">
      <c r="A306" s="37">
        <v>44277</v>
      </c>
      <c r="B306" s="3">
        <v>54352.54</v>
      </c>
      <c r="C306" s="3">
        <v>41425.15</v>
      </c>
      <c r="D306" s="3">
        <v>40250.74</v>
      </c>
      <c r="E306" s="3">
        <f t="shared" si="143"/>
        <v>14101.800000000003</v>
      </c>
      <c r="F306" s="38">
        <f>B306/D306-1</f>
        <v>0.35034883830707231</v>
      </c>
      <c r="G306" s="41">
        <f>B306-B305</f>
        <v>991.45000000000437</v>
      </c>
      <c r="H306" s="38">
        <f>(B306)/B305-1</f>
        <v>1.8580017762006129E-2</v>
      </c>
      <c r="J306" s="37">
        <v>44277</v>
      </c>
      <c r="K306" s="3">
        <v>17145.189999999999</v>
      </c>
      <c r="L306" s="58">
        <v>13400</v>
      </c>
      <c r="M306" s="43">
        <f t="shared" si="144"/>
        <v>3745.1899999999987</v>
      </c>
      <c r="N306" s="38">
        <f t="shared" si="136"/>
        <v>0.27949179104477606</v>
      </c>
      <c r="O306" s="43">
        <f t="shared" si="137"/>
        <v>311.59999999999854</v>
      </c>
      <c r="P306" s="38">
        <f t="shared" si="138"/>
        <v>1.8510608848142152E-2</v>
      </c>
      <c r="R306" s="37">
        <v>44277</v>
      </c>
      <c r="S306" s="3">
        <f t="shared" si="131"/>
        <v>71497.73</v>
      </c>
      <c r="T306" s="43">
        <f t="shared" si="139"/>
        <v>53650.74</v>
      </c>
      <c r="U306" s="3">
        <f t="shared" si="139"/>
        <v>17846.990000000002</v>
      </c>
      <c r="V306" s="38">
        <f t="shared" si="140"/>
        <v>0.3326513296927498</v>
      </c>
      <c r="W306" s="3">
        <f t="shared" si="141"/>
        <v>1303.0500000000029</v>
      </c>
      <c r="X306" s="38">
        <f t="shared" si="142"/>
        <v>1.8563372608864315E-2</v>
      </c>
      <c r="Y306" s="76"/>
      <c r="Z306" s="76"/>
    </row>
    <row r="307" spans="1:26" x14ac:dyDescent="0.35">
      <c r="A307" s="37">
        <v>44278</v>
      </c>
      <c r="B307" s="3">
        <v>54322.080000000002</v>
      </c>
      <c r="C307" s="3">
        <v>41425.15</v>
      </c>
      <c r="D307" s="3">
        <v>40250.74</v>
      </c>
      <c r="E307" s="3">
        <f t="shared" si="143"/>
        <v>14071.340000000004</v>
      </c>
      <c r="F307" s="38">
        <f>B307/D307-1</f>
        <v>0.34959208203377146</v>
      </c>
      <c r="G307" s="41">
        <f>B307-B306</f>
        <v>-30.459999999999127</v>
      </c>
      <c r="H307" s="38">
        <f>(B307)/B306-1</f>
        <v>-5.6041539181050926E-4</v>
      </c>
      <c r="J307" s="37">
        <v>44278</v>
      </c>
      <c r="K307" s="3">
        <v>17135.21</v>
      </c>
      <c r="L307" s="58">
        <v>13400</v>
      </c>
      <c r="M307" s="43">
        <f t="shared" si="144"/>
        <v>3735.2099999999991</v>
      </c>
      <c r="N307" s="38">
        <f t="shared" si="136"/>
        <v>0.27874701492537302</v>
      </c>
      <c r="O307" s="43">
        <f t="shared" si="137"/>
        <v>-9.9799999999995634</v>
      </c>
      <c r="P307" s="38">
        <f t="shared" si="138"/>
        <v>-5.8208745426557851E-4</v>
      </c>
      <c r="R307" s="37">
        <v>44278</v>
      </c>
      <c r="S307" s="3">
        <f t="shared" si="131"/>
        <v>71457.290000000008</v>
      </c>
      <c r="T307" s="43">
        <f t="shared" si="139"/>
        <v>53650.74</v>
      </c>
      <c r="U307" s="3">
        <f t="shared" si="139"/>
        <v>17806.550000000003</v>
      </c>
      <c r="V307" s="38">
        <f t="shared" si="140"/>
        <v>0.33189756562537642</v>
      </c>
      <c r="W307" s="3">
        <f t="shared" si="141"/>
        <v>-40.439999999987776</v>
      </c>
      <c r="X307" s="38">
        <f t="shared" si="142"/>
        <v>-5.6561236279795146E-4</v>
      </c>
      <c r="Y307" s="76"/>
      <c r="Z307" s="76"/>
    </row>
    <row r="308" spans="1:26" x14ac:dyDescent="0.35">
      <c r="A308" s="37">
        <v>44279</v>
      </c>
      <c r="B308" s="3">
        <v>53572.17</v>
      </c>
      <c r="C308" s="47">
        <f>C307+200</f>
        <v>41625.15</v>
      </c>
      <c r="D308" s="47">
        <f>D307+200</f>
        <v>40450.74</v>
      </c>
      <c r="E308" s="47">
        <f t="shared" si="143"/>
        <v>13121.43</v>
      </c>
      <c r="F308" s="48">
        <f>(B308-200)/D308-1</f>
        <v>0.31943618336772084</v>
      </c>
      <c r="G308" s="49">
        <f>B308-B307-200</f>
        <v>-949.91000000000349</v>
      </c>
      <c r="H308" s="48">
        <f>(B308-200)/B307-1</f>
        <v>-1.748662790526434E-2</v>
      </c>
      <c r="J308" s="37">
        <v>44279</v>
      </c>
      <c r="K308" s="3">
        <v>16835.18</v>
      </c>
      <c r="L308" s="58">
        <v>13400</v>
      </c>
      <c r="M308" s="43">
        <f t="shared" si="144"/>
        <v>3435.1800000000003</v>
      </c>
      <c r="N308" s="38">
        <f t="shared" si="136"/>
        <v>0.25635671641791058</v>
      </c>
      <c r="O308" s="43">
        <f t="shared" si="137"/>
        <v>-300.02999999999884</v>
      </c>
      <c r="P308" s="38">
        <f t="shared" si="138"/>
        <v>-1.7509560723212525E-2</v>
      </c>
      <c r="R308" s="37">
        <v>44279</v>
      </c>
      <c r="S308" s="3">
        <f t="shared" si="131"/>
        <v>70407.350000000006</v>
      </c>
      <c r="T308" s="43">
        <f t="shared" si="139"/>
        <v>53850.74</v>
      </c>
      <c r="U308" s="3">
        <f t="shared" si="139"/>
        <v>16556.61</v>
      </c>
      <c r="V308" s="48">
        <f>(S308-200)/(T308-200)-1</f>
        <v>0.30859984410280283</v>
      </c>
      <c r="W308" s="47">
        <f>S308-S307-200</f>
        <v>-1249.9400000000023</v>
      </c>
      <c r="X308" s="48">
        <f>(S308-200)/S307-1</f>
        <v>-1.7492127115372069E-2</v>
      </c>
      <c r="Y308" s="76"/>
      <c r="Z308" s="76"/>
    </row>
    <row r="309" spans="1:26" x14ac:dyDescent="0.35">
      <c r="A309" s="37">
        <v>44280</v>
      </c>
      <c r="B309" s="3">
        <v>53677.35</v>
      </c>
      <c r="C309" s="3">
        <v>41625.15</v>
      </c>
      <c r="D309" s="3">
        <v>40450.74</v>
      </c>
      <c r="E309" s="3">
        <f t="shared" si="143"/>
        <v>13226.61</v>
      </c>
      <c r="F309" s="38">
        <f>B309/D309-1</f>
        <v>0.32698066833882389</v>
      </c>
      <c r="G309" s="41">
        <f>B309-B308</f>
        <v>105.18000000000029</v>
      </c>
      <c r="H309" s="38">
        <f>(B309)/B308-1</f>
        <v>1.9633328274737405E-3</v>
      </c>
      <c r="J309" s="37">
        <v>44280</v>
      </c>
      <c r="K309" s="3">
        <v>16867.82</v>
      </c>
      <c r="L309" s="58">
        <v>13400</v>
      </c>
      <c r="M309" s="43">
        <f t="shared" si="144"/>
        <v>3467.8199999999997</v>
      </c>
      <c r="N309" s="38">
        <f t="shared" si="136"/>
        <v>0.25879253731343277</v>
      </c>
      <c r="O309" s="43">
        <f t="shared" si="137"/>
        <v>32.639999999999418</v>
      </c>
      <c r="P309" s="38">
        <f t="shared" si="138"/>
        <v>1.9387972091773342E-3</v>
      </c>
      <c r="R309" s="37">
        <v>44280</v>
      </c>
      <c r="S309" s="3">
        <f t="shared" si="131"/>
        <v>70545.17</v>
      </c>
      <c r="T309" s="43">
        <f t="shared" si="139"/>
        <v>53850.74</v>
      </c>
      <c r="U309" s="3">
        <f t="shared" si="139"/>
        <v>16694.43</v>
      </c>
      <c r="V309" s="38">
        <f>S309/T309-1</f>
        <v>0.31001301003477399</v>
      </c>
      <c r="W309" s="3">
        <f>S309-S308</f>
        <v>137.81999999999243</v>
      </c>
      <c r="X309" s="38">
        <f>(S309)/S308-1</f>
        <v>1.9574660884125183E-3</v>
      </c>
      <c r="Y309" s="76"/>
      <c r="Z309" s="76"/>
    </row>
    <row r="310" spans="1:26" x14ac:dyDescent="0.35">
      <c r="A310" s="37">
        <v>44281</v>
      </c>
      <c r="B310" s="3">
        <v>54327.33</v>
      </c>
      <c r="C310" s="3">
        <v>41625.15</v>
      </c>
      <c r="D310" s="3">
        <v>40450.74</v>
      </c>
      <c r="E310" s="3">
        <f t="shared" si="143"/>
        <v>13876.590000000004</v>
      </c>
      <c r="F310" s="38">
        <f>B310/D310-1</f>
        <v>0.34304910120309295</v>
      </c>
      <c r="G310" s="41">
        <f>B310-B309</f>
        <v>649.9800000000032</v>
      </c>
      <c r="H310" s="38">
        <f>(B310)/B309-1</f>
        <v>1.2109018049512477E-2</v>
      </c>
      <c r="J310" s="37">
        <v>44281</v>
      </c>
      <c r="K310" s="3">
        <v>17071.7</v>
      </c>
      <c r="L310" s="58">
        <v>13400</v>
      </c>
      <c r="M310" s="43">
        <f t="shared" si="144"/>
        <v>3671.7000000000007</v>
      </c>
      <c r="N310" s="38">
        <f t="shared" si="136"/>
        <v>0.27400746268656717</v>
      </c>
      <c r="O310" s="43">
        <f t="shared" si="137"/>
        <v>203.88000000000102</v>
      </c>
      <c r="P310" s="38">
        <f t="shared" si="138"/>
        <v>1.2086920538635137E-2</v>
      </c>
      <c r="R310" s="37">
        <v>44281</v>
      </c>
      <c r="S310" s="3">
        <f t="shared" si="131"/>
        <v>71399.03</v>
      </c>
      <c r="T310" s="43">
        <f t="shared" si="139"/>
        <v>53850.74</v>
      </c>
      <c r="U310" s="3">
        <f t="shared" si="139"/>
        <v>17548.290000000005</v>
      </c>
      <c r="V310" s="38">
        <f>S310/T310-1</f>
        <v>0.32586905955238499</v>
      </c>
      <c r="W310" s="3">
        <f>S310-S309</f>
        <v>853.86000000000058</v>
      </c>
      <c r="X310" s="38">
        <f>(S310)/S309-1</f>
        <v>1.2103734387485465E-2</v>
      </c>
      <c r="Y310" s="76"/>
      <c r="Z310" s="76"/>
    </row>
    <row r="311" spans="1:26" x14ac:dyDescent="0.35">
      <c r="A311" s="37">
        <v>44284</v>
      </c>
      <c r="B311" s="3">
        <v>54343.05</v>
      </c>
      <c r="C311" s="3">
        <v>41625.15</v>
      </c>
      <c r="D311" s="3">
        <v>40450.74</v>
      </c>
      <c r="E311" s="3">
        <f t="shared" si="143"/>
        <v>13892.310000000005</v>
      </c>
      <c r="F311" s="38">
        <f>B311/D311-1</f>
        <v>0.34343772202931278</v>
      </c>
      <c r="G311" s="41">
        <f>B311-B310</f>
        <v>15.720000000001164</v>
      </c>
      <c r="H311" s="38">
        <f>(B311)/B310-1</f>
        <v>2.8935712467381691E-4</v>
      </c>
      <c r="J311" s="37">
        <v>44284</v>
      </c>
      <c r="K311" s="3">
        <v>17075.439999999999</v>
      </c>
      <c r="L311" s="58">
        <v>13400</v>
      </c>
      <c r="M311" s="43">
        <f t="shared" si="144"/>
        <v>3675.4399999999987</v>
      </c>
      <c r="N311" s="38">
        <f t="shared" si="136"/>
        <v>0.27428656716417898</v>
      </c>
      <c r="O311" s="43">
        <f t="shared" si="137"/>
        <v>3.7399999999979627</v>
      </c>
      <c r="P311" s="38">
        <f t="shared" si="138"/>
        <v>2.1907601469095539E-4</v>
      </c>
      <c r="R311" s="37">
        <v>44284</v>
      </c>
      <c r="S311" s="3">
        <f t="shared" si="131"/>
        <v>71418.490000000005</v>
      </c>
      <c r="T311" s="43">
        <f t="shared" si="139"/>
        <v>53850.74</v>
      </c>
      <c r="U311" s="3">
        <f t="shared" si="139"/>
        <v>17567.750000000004</v>
      </c>
      <c r="V311" s="38">
        <f>S311/T311-1</f>
        <v>0.32623042877405228</v>
      </c>
      <c r="W311" s="3">
        <f>S311-S310</f>
        <v>19.460000000006403</v>
      </c>
      <c r="X311" s="38">
        <f>(S311)/S310-1</f>
        <v>2.7255272235504613E-4</v>
      </c>
      <c r="Y311" s="76"/>
      <c r="Z311" s="76"/>
    </row>
    <row r="312" spans="1:26" x14ac:dyDescent="0.35">
      <c r="A312" s="37">
        <v>44285</v>
      </c>
      <c r="B312" s="3">
        <v>54241.37</v>
      </c>
      <c r="C312" s="3">
        <v>41625.15</v>
      </c>
      <c r="D312" s="3">
        <v>40450.74</v>
      </c>
      <c r="E312" s="3">
        <f t="shared" si="143"/>
        <v>13790.630000000005</v>
      </c>
      <c r="F312" s="38">
        <f>B312/D312-1</f>
        <v>0.34092404737218662</v>
      </c>
      <c r="G312" s="41">
        <f>B312-B311</f>
        <v>-101.68000000000029</v>
      </c>
      <c r="H312" s="38">
        <f>(B312)/B311-1</f>
        <v>-1.8710764301966831E-3</v>
      </c>
      <c r="J312" s="37">
        <v>44285</v>
      </c>
      <c r="K312" s="3">
        <v>17043.099999999999</v>
      </c>
      <c r="L312" s="58">
        <v>13400</v>
      </c>
      <c r="M312" s="43">
        <f t="shared" si="144"/>
        <v>3643.0999999999985</v>
      </c>
      <c r="N312" s="38">
        <f t="shared" si="136"/>
        <v>0.27187313432835802</v>
      </c>
      <c r="O312" s="43">
        <f t="shared" si="137"/>
        <v>-32.340000000000146</v>
      </c>
      <c r="P312" s="38">
        <f t="shared" si="138"/>
        <v>-1.8939482672188923E-3</v>
      </c>
      <c r="R312" s="37">
        <v>44285</v>
      </c>
      <c r="S312" s="3">
        <f t="shared" si="131"/>
        <v>71284.47</v>
      </c>
      <c r="T312" s="43">
        <f t="shared" si="139"/>
        <v>53850.74</v>
      </c>
      <c r="U312" s="3">
        <f t="shared" si="139"/>
        <v>17433.730000000003</v>
      </c>
      <c r="V312" s="38">
        <f>S312/T312-1</f>
        <v>0.32374169788567442</v>
      </c>
      <c r="W312" s="3">
        <f>S312-S311</f>
        <v>-134.02000000000407</v>
      </c>
      <c r="X312" s="38">
        <f>(S312)/S311-1</f>
        <v>-1.8765448555410069E-3</v>
      </c>
      <c r="Y312" s="76"/>
      <c r="Z312" s="76"/>
    </row>
    <row r="313" spans="1:26" x14ac:dyDescent="0.35">
      <c r="A313" s="37">
        <v>44286</v>
      </c>
      <c r="B313" s="3">
        <v>54953.34</v>
      </c>
      <c r="C313" s="47">
        <f>C312+200</f>
        <v>41825.15</v>
      </c>
      <c r="D313" s="47">
        <f>D312+200</f>
        <v>40650.74</v>
      </c>
      <c r="E313" s="47">
        <f t="shared" si="143"/>
        <v>14302.599999999999</v>
      </c>
      <c r="F313" s="48">
        <f>(B313-200)/D313-1</f>
        <v>0.3469211138591819</v>
      </c>
      <c r="G313" s="49">
        <f>B313-B312-200</f>
        <v>511.96999999999389</v>
      </c>
      <c r="H313" s="48">
        <f>(B313-200)/B312-1</f>
        <v>9.4387365215884422E-3</v>
      </c>
      <c r="J313" s="37">
        <v>44286</v>
      </c>
      <c r="K313" s="3">
        <v>17203.62</v>
      </c>
      <c r="L313" s="58">
        <v>13400</v>
      </c>
      <c r="M313" s="43">
        <f t="shared" si="144"/>
        <v>3803.619999999999</v>
      </c>
      <c r="N313" s="38">
        <f t="shared" si="136"/>
        <v>0.2838522388059701</v>
      </c>
      <c r="O313" s="43">
        <f t="shared" si="137"/>
        <v>160.52000000000044</v>
      </c>
      <c r="P313" s="38">
        <f t="shared" si="138"/>
        <v>9.4184743385885561E-3</v>
      </c>
      <c r="R313" s="37">
        <v>44286</v>
      </c>
      <c r="S313" s="3">
        <f t="shared" si="131"/>
        <v>72156.959999999992</v>
      </c>
      <c r="T313" s="43">
        <f t="shared" si="139"/>
        <v>54050.74</v>
      </c>
      <c r="U313" s="3">
        <f t="shared" si="139"/>
        <v>18106.219999999998</v>
      </c>
      <c r="V313" s="48">
        <f>(S313-200)/(T313-200)-1</f>
        <v>0.33622973426177616</v>
      </c>
      <c r="W313" s="47">
        <f>S313-S312-200</f>
        <v>672.48999999999069</v>
      </c>
      <c r="X313" s="48">
        <f>(S313-200)/S312-1</f>
        <v>9.4338921226460037E-3</v>
      </c>
      <c r="Y313" s="76"/>
      <c r="Z313" s="76"/>
    </row>
    <row r="314" spans="1:26" x14ac:dyDescent="0.35">
      <c r="A314" s="37">
        <v>44287</v>
      </c>
      <c r="B314" s="3">
        <v>55852.98</v>
      </c>
      <c r="C314" s="3">
        <v>42025.15</v>
      </c>
      <c r="D314" s="3">
        <v>40650.74</v>
      </c>
      <c r="E314" s="3">
        <f t="shared" si="143"/>
        <v>15202.240000000005</v>
      </c>
      <c r="F314" s="38">
        <f>B314/D314-1</f>
        <v>0.37397203593341732</v>
      </c>
      <c r="G314" s="41">
        <f>B314-B313</f>
        <v>899.64000000000669</v>
      </c>
      <c r="H314" s="38">
        <f>(B314)/B313-1</f>
        <v>1.6370979452750456E-2</v>
      </c>
      <c r="J314" s="37">
        <v>44287</v>
      </c>
      <c r="K314" s="3">
        <v>17484.900000000001</v>
      </c>
      <c r="L314" s="58">
        <v>13400</v>
      </c>
      <c r="M314" s="43">
        <f t="shared" si="144"/>
        <v>4084.9000000000015</v>
      </c>
      <c r="N314" s="38">
        <f t="shared" si="136"/>
        <v>0.30484328358208956</v>
      </c>
      <c r="O314" s="43">
        <f t="shared" si="137"/>
        <v>281.28000000000247</v>
      </c>
      <c r="P314" s="38">
        <f t="shared" si="138"/>
        <v>1.6350047257496003E-2</v>
      </c>
      <c r="R314" s="37">
        <v>44287</v>
      </c>
      <c r="S314" s="3">
        <f t="shared" si="131"/>
        <v>73337.88</v>
      </c>
      <c r="T314" s="43">
        <f t="shared" si="139"/>
        <v>54050.74</v>
      </c>
      <c r="U314" s="3">
        <f t="shared" si="139"/>
        <v>19287.140000000007</v>
      </c>
      <c r="V314" s="38">
        <f>S314/T314-1</f>
        <v>0.35683396749054697</v>
      </c>
      <c r="W314" s="3">
        <f>S314-S313</f>
        <v>1180.9200000000128</v>
      </c>
      <c r="X314" s="38">
        <f>(S314)/S313-1</f>
        <v>1.6365988811058774E-2</v>
      </c>
      <c r="Y314" s="76"/>
      <c r="Z314" s="76"/>
    </row>
    <row r="315" spans="1:26" x14ac:dyDescent="0.35">
      <c r="A315" s="37">
        <v>44291</v>
      </c>
      <c r="B315" s="3">
        <v>56891.519999999997</v>
      </c>
      <c r="C315" s="3">
        <v>42025.15</v>
      </c>
      <c r="D315" s="3">
        <v>40650.74</v>
      </c>
      <c r="E315" s="3">
        <f t="shared" si="143"/>
        <v>16240.779999999999</v>
      </c>
      <c r="F315" s="38">
        <f>B315/D315-1</f>
        <v>0.39951991033865553</v>
      </c>
      <c r="G315" s="41">
        <f>B315-B314</f>
        <v>1038.5399999999936</v>
      </c>
      <c r="H315" s="38">
        <f>(B315)/B314-1</f>
        <v>1.8594173489042021E-2</v>
      </c>
      <c r="J315" s="37">
        <v>44291</v>
      </c>
      <c r="K315" s="3">
        <v>17808.39</v>
      </c>
      <c r="L315" s="58">
        <v>13400</v>
      </c>
      <c r="M315" s="43">
        <f t="shared" si="144"/>
        <v>4408.3899999999994</v>
      </c>
      <c r="N315" s="38">
        <f t="shared" si="136"/>
        <v>0.32898432835820901</v>
      </c>
      <c r="O315" s="43">
        <f t="shared" si="137"/>
        <v>323.48999999999796</v>
      </c>
      <c r="P315" s="38">
        <f t="shared" si="138"/>
        <v>1.8501106669182921E-2</v>
      </c>
      <c r="R315" s="37">
        <v>44291</v>
      </c>
      <c r="S315" s="3">
        <f t="shared" si="131"/>
        <v>74699.91</v>
      </c>
      <c r="T315" s="43">
        <f t="shared" si="139"/>
        <v>54050.74</v>
      </c>
      <c r="U315" s="3">
        <f t="shared" si="139"/>
        <v>20649.169999999998</v>
      </c>
      <c r="V315" s="38">
        <f>S315/T315-1</f>
        <v>0.38203306744736532</v>
      </c>
      <c r="W315" s="3">
        <f>S315-S314</f>
        <v>1362.0299999999988</v>
      </c>
      <c r="X315" s="38">
        <f>(S315)/S314-1</f>
        <v>1.8571984900572547E-2</v>
      </c>
      <c r="Y315" s="76"/>
      <c r="Z315" s="76"/>
    </row>
    <row r="316" spans="1:26" x14ac:dyDescent="0.35">
      <c r="A316" s="37">
        <v>44292</v>
      </c>
      <c r="B316" s="3">
        <v>57022.14</v>
      </c>
      <c r="C316" s="3">
        <v>42025.15</v>
      </c>
      <c r="D316" s="3">
        <v>40650.74</v>
      </c>
      <c r="E316" s="3">
        <f t="shared" si="143"/>
        <v>16371.400000000001</v>
      </c>
      <c r="F316" s="38">
        <f>B316/D316-1</f>
        <v>0.4027331359773525</v>
      </c>
      <c r="G316" s="41">
        <f>B316-B315</f>
        <v>130.62000000000262</v>
      </c>
      <c r="H316" s="38">
        <f>(B316)/B315-1</f>
        <v>2.2959484998819057E-3</v>
      </c>
      <c r="J316" s="37">
        <v>44292</v>
      </c>
      <c r="K316" s="3">
        <v>17848.810000000001</v>
      </c>
      <c r="L316" s="58">
        <v>13400</v>
      </c>
      <c r="M316" s="43">
        <f t="shared" si="144"/>
        <v>4448.8100000000013</v>
      </c>
      <c r="N316" s="38">
        <f t="shared" si="136"/>
        <v>0.33200074626865672</v>
      </c>
      <c r="O316" s="43">
        <f t="shared" si="137"/>
        <v>40.420000000001892</v>
      </c>
      <c r="P316" s="38">
        <f t="shared" si="138"/>
        <v>2.2697166897176491E-3</v>
      </c>
      <c r="R316" s="37">
        <v>44292</v>
      </c>
      <c r="S316" s="3">
        <f t="shared" si="131"/>
        <v>74870.95</v>
      </c>
      <c r="T316" s="43">
        <f t="shared" si="139"/>
        <v>54050.74</v>
      </c>
      <c r="U316" s="3">
        <f t="shared" si="139"/>
        <v>20820.210000000003</v>
      </c>
      <c r="V316" s="38">
        <f>S316/T316-1</f>
        <v>0.38519750145881448</v>
      </c>
      <c r="W316" s="3">
        <f>S316-S315</f>
        <v>171.0399999999936</v>
      </c>
      <c r="X316" s="38">
        <f>(S316)/S315-1</f>
        <v>2.289694860408753E-3</v>
      </c>
      <c r="Y316" s="76"/>
      <c r="Z316" s="76"/>
    </row>
    <row r="317" spans="1:26" x14ac:dyDescent="0.35">
      <c r="A317" s="37">
        <v>44293</v>
      </c>
      <c r="B317" s="3">
        <v>57599.66</v>
      </c>
      <c r="C317" s="47">
        <f>C316+200</f>
        <v>42225.15</v>
      </c>
      <c r="D317" s="47">
        <f>D316+200</f>
        <v>40850.74</v>
      </c>
      <c r="E317" s="47">
        <f t="shared" si="143"/>
        <v>16748.920000000006</v>
      </c>
      <c r="F317" s="48">
        <f>(B317-200)/D317-1</f>
        <v>0.40510698215013985</v>
      </c>
      <c r="G317" s="49">
        <f>B317-B316-200</f>
        <v>377.52000000000407</v>
      </c>
      <c r="H317" s="48">
        <f>(B317-200)/B316-1</f>
        <v>6.6205863196295844E-3</v>
      </c>
      <c r="J317" s="37">
        <v>44293</v>
      </c>
      <c r="K317" s="3">
        <v>17966.580000000002</v>
      </c>
      <c r="L317" s="58">
        <v>13400</v>
      </c>
      <c r="M317" s="43">
        <f t="shared" si="144"/>
        <v>4566.5800000000017</v>
      </c>
      <c r="N317" s="38">
        <f t="shared" si="136"/>
        <v>0.34078955223880603</v>
      </c>
      <c r="O317" s="43">
        <f t="shared" si="137"/>
        <v>117.77000000000044</v>
      </c>
      <c r="P317" s="38">
        <f t="shared" si="138"/>
        <v>6.598198983573722E-3</v>
      </c>
      <c r="R317" s="37">
        <v>44293</v>
      </c>
      <c r="S317" s="3">
        <f t="shared" si="131"/>
        <v>75566.240000000005</v>
      </c>
      <c r="T317" s="43">
        <f t="shared" si="139"/>
        <v>54250.74</v>
      </c>
      <c r="U317" s="3">
        <f t="shared" si="139"/>
        <v>21315.500000000007</v>
      </c>
      <c r="V317" s="48">
        <f>(S317-200)/(T317-200)-1</f>
        <v>0.39436092826851232</v>
      </c>
      <c r="W317" s="47">
        <f>S317-S316-200</f>
        <v>495.29000000000815</v>
      </c>
      <c r="X317" s="48">
        <f>(S317-200)/S316-1</f>
        <v>6.6152493056386152E-3</v>
      </c>
      <c r="Y317" s="76"/>
      <c r="Z317" s="76"/>
    </row>
    <row r="318" spans="1:26" x14ac:dyDescent="0.35">
      <c r="A318" s="37">
        <v>44294</v>
      </c>
      <c r="B318" s="3">
        <v>57935.16</v>
      </c>
      <c r="C318" s="3">
        <v>42225.15</v>
      </c>
      <c r="D318" s="3">
        <v>40850.74</v>
      </c>
      <c r="E318" s="3">
        <f t="shared" si="143"/>
        <v>17084.420000000006</v>
      </c>
      <c r="F318" s="38">
        <f>B318/D318-1</f>
        <v>0.41821567981387875</v>
      </c>
      <c r="G318" s="41">
        <f>B318-B317</f>
        <v>335.5</v>
      </c>
      <c r="H318" s="38">
        <f>(B318)/B317-1</f>
        <v>5.8246871596117078E-3</v>
      </c>
      <c r="J318" s="37">
        <v>44294</v>
      </c>
      <c r="K318" s="3">
        <v>18070.810000000001</v>
      </c>
      <c r="L318" s="58">
        <v>13400</v>
      </c>
      <c r="M318" s="43">
        <f t="shared" si="144"/>
        <v>4670.8100000000013</v>
      </c>
      <c r="N318" s="38">
        <f t="shared" si="136"/>
        <v>0.34856791044776125</v>
      </c>
      <c r="O318" s="43">
        <f t="shared" si="137"/>
        <v>104.22999999999956</v>
      </c>
      <c r="P318" s="38">
        <f t="shared" si="138"/>
        <v>5.8013266854348711E-3</v>
      </c>
      <c r="R318" s="37">
        <v>44294</v>
      </c>
      <c r="S318" s="3">
        <f t="shared" si="131"/>
        <v>76005.97</v>
      </c>
      <c r="T318" s="43">
        <f t="shared" si="139"/>
        <v>54250.74</v>
      </c>
      <c r="U318" s="3">
        <f t="shared" si="139"/>
        <v>21755.230000000007</v>
      </c>
      <c r="V318" s="38">
        <f>S318/T318-1</f>
        <v>0.4010125944825822</v>
      </c>
      <c r="W318" s="3">
        <f>S318-S317</f>
        <v>439.72999999999593</v>
      </c>
      <c r="X318" s="38">
        <f>(S318)/S317-1</f>
        <v>5.8191329884880183E-3</v>
      </c>
      <c r="Y318" s="76"/>
      <c r="Z318" s="76"/>
    </row>
    <row r="319" spans="1:26" x14ac:dyDescent="0.35">
      <c r="A319" s="37">
        <v>44295</v>
      </c>
      <c r="B319" s="3">
        <v>58143.03</v>
      </c>
      <c r="C319" s="3">
        <v>42225.15</v>
      </c>
      <c r="D319" s="3">
        <v>40850.74</v>
      </c>
      <c r="E319" s="3">
        <f t="shared" si="143"/>
        <v>17292.29</v>
      </c>
      <c r="F319" s="38">
        <f>B319/D319-1</f>
        <v>0.42330420452603801</v>
      </c>
      <c r="G319" s="41">
        <f>B319-B318</f>
        <v>207.86999999999534</v>
      </c>
      <c r="H319" s="38">
        <f>(B319)/B318-1</f>
        <v>3.5879766276643021E-3</v>
      </c>
      <c r="J319" s="37">
        <v>44295</v>
      </c>
      <c r="K319" s="3">
        <v>18135.240000000002</v>
      </c>
      <c r="L319" s="58">
        <v>13400</v>
      </c>
      <c r="M319" s="43">
        <f t="shared" si="144"/>
        <v>4735.2400000000016</v>
      </c>
      <c r="N319" s="38">
        <f t="shared" si="136"/>
        <v>0.35337611940298519</v>
      </c>
      <c r="O319" s="43">
        <f t="shared" si="137"/>
        <v>64.430000000000291</v>
      </c>
      <c r="P319" s="38">
        <f t="shared" si="138"/>
        <v>3.5654184842848213E-3</v>
      </c>
      <c r="R319" s="37">
        <v>44295</v>
      </c>
      <c r="S319" s="3">
        <f t="shared" si="131"/>
        <v>76278.27</v>
      </c>
      <c r="T319" s="43">
        <f t="shared" si="139"/>
        <v>54250.74</v>
      </c>
      <c r="U319" s="3">
        <f t="shared" si="139"/>
        <v>22027.530000000002</v>
      </c>
      <c r="V319" s="38">
        <f>S319/T319-1</f>
        <v>0.40603188085545017</v>
      </c>
      <c r="W319" s="3">
        <f>S319-S318</f>
        <v>272.30000000000291</v>
      </c>
      <c r="X319" s="38">
        <f>(S319)/S318-1</f>
        <v>3.5826133131384719E-3</v>
      </c>
      <c r="Y319" s="76"/>
      <c r="Z319" s="76"/>
    </row>
    <row r="320" spans="1:26" x14ac:dyDescent="0.35">
      <c r="A320" s="37">
        <v>44298</v>
      </c>
      <c r="B320" s="3">
        <v>58196</v>
      </c>
      <c r="C320" s="3">
        <v>42225.15</v>
      </c>
      <c r="D320" s="3">
        <v>40850.74</v>
      </c>
      <c r="E320" s="3">
        <f t="shared" si="143"/>
        <v>17345.260000000002</v>
      </c>
      <c r="F320" s="38">
        <f>B320/D320-1</f>
        <v>0.42460087626319631</v>
      </c>
      <c r="G320" s="41">
        <f>B320-B319</f>
        <v>52.970000000001164</v>
      </c>
      <c r="H320" s="38">
        <f>(B320)/B319-1</f>
        <v>9.1102923256669577E-4</v>
      </c>
      <c r="J320" s="37">
        <v>44298</v>
      </c>
      <c r="K320" s="3">
        <v>18150.490000000002</v>
      </c>
      <c r="L320" s="58">
        <v>13400</v>
      </c>
      <c r="M320" s="43">
        <f t="shared" si="144"/>
        <v>4750.4900000000016</v>
      </c>
      <c r="N320" s="38">
        <f t="shared" si="136"/>
        <v>0.35451417910447769</v>
      </c>
      <c r="O320" s="43">
        <f t="shared" si="137"/>
        <v>15.25</v>
      </c>
      <c r="P320" s="38">
        <f t="shared" si="138"/>
        <v>8.4090422845251034E-4</v>
      </c>
      <c r="R320" s="37">
        <v>44298</v>
      </c>
      <c r="S320" s="3">
        <f t="shared" si="131"/>
        <v>76346.490000000005</v>
      </c>
      <c r="T320" s="43">
        <f t="shared" si="139"/>
        <v>54250.74</v>
      </c>
      <c r="U320" s="3">
        <f t="shared" si="139"/>
        <v>22095.750000000004</v>
      </c>
      <c r="V320" s="38">
        <f>S320/T320-1</f>
        <v>0.40728937522326891</v>
      </c>
      <c r="W320" s="3">
        <f>S320-S319</f>
        <v>68.220000000001164</v>
      </c>
      <c r="X320" s="38">
        <f>(S320)/S319-1</f>
        <v>8.9435693808992411E-4</v>
      </c>
      <c r="Y320" s="76"/>
      <c r="Z320" s="76"/>
    </row>
    <row r="321" spans="1:26" x14ac:dyDescent="0.35">
      <c r="A321" s="37">
        <v>44299</v>
      </c>
      <c r="B321" s="3">
        <v>58732.32</v>
      </c>
      <c r="C321" s="3">
        <v>42225.15</v>
      </c>
      <c r="D321" s="3">
        <v>40850.74</v>
      </c>
      <c r="E321" s="3">
        <f t="shared" si="143"/>
        <v>17881.580000000002</v>
      </c>
      <c r="F321" s="38">
        <f>B321/D321-1</f>
        <v>0.43772964700272277</v>
      </c>
      <c r="G321" s="41">
        <f>B321-B320</f>
        <v>536.31999999999971</v>
      </c>
      <c r="H321" s="38">
        <f>(B321)/B320-1</f>
        <v>9.2157536600454559E-3</v>
      </c>
      <c r="J321" s="37">
        <v>44299</v>
      </c>
      <c r="K321" s="3">
        <v>18317.37</v>
      </c>
      <c r="L321" s="58">
        <v>13400</v>
      </c>
      <c r="M321" s="43">
        <f t="shared" si="144"/>
        <v>4917.369999999999</v>
      </c>
      <c r="N321" s="38">
        <f t="shared" si="136"/>
        <v>0.36696791044776123</v>
      </c>
      <c r="O321" s="43">
        <f t="shared" si="137"/>
        <v>166.87999999999738</v>
      </c>
      <c r="P321" s="38">
        <f t="shared" si="138"/>
        <v>9.1942421389172857E-3</v>
      </c>
      <c r="R321" s="37">
        <v>44299</v>
      </c>
      <c r="S321" s="3">
        <f t="shared" si="131"/>
        <v>77049.69</v>
      </c>
      <c r="T321" s="43">
        <f t="shared" si="139"/>
        <v>54250.74</v>
      </c>
      <c r="U321" s="3">
        <f t="shared" si="139"/>
        <v>22798.95</v>
      </c>
      <c r="V321" s="38">
        <f>S321/T321-1</f>
        <v>0.42025141039550817</v>
      </c>
      <c r="W321" s="3">
        <f>S321-S320</f>
        <v>703.19999999999709</v>
      </c>
      <c r="X321" s="38">
        <f>(S321)/S320-1</f>
        <v>9.2106395461009072E-3</v>
      </c>
      <c r="Y321" s="76"/>
      <c r="Z321" s="76"/>
    </row>
    <row r="322" spans="1:26" x14ac:dyDescent="0.35">
      <c r="A322" s="37">
        <v>44300</v>
      </c>
      <c r="B322" s="3">
        <v>58118.71</v>
      </c>
      <c r="C322" s="47">
        <f>C321+200</f>
        <v>42425.15</v>
      </c>
      <c r="D322" s="47">
        <f>D321+200</f>
        <v>41050.74</v>
      </c>
      <c r="E322" s="47">
        <f t="shared" si="143"/>
        <v>17067.97</v>
      </c>
      <c r="F322" s="48">
        <f>(B322-200)/D322-1</f>
        <v>0.41090538197362592</v>
      </c>
      <c r="G322" s="49">
        <f>B322-B321-200</f>
        <v>-813.61000000000058</v>
      </c>
      <c r="H322" s="48">
        <f>(B322-200)/B321-1</f>
        <v>-1.3852849674591439E-2</v>
      </c>
      <c r="J322" s="37">
        <v>44300</v>
      </c>
      <c r="K322" s="3">
        <v>18063.22</v>
      </c>
      <c r="L322" s="58">
        <v>13400</v>
      </c>
      <c r="M322" s="43">
        <f t="shared" si="144"/>
        <v>4663.2200000000012</v>
      </c>
      <c r="N322" s="38">
        <f t="shared" si="136"/>
        <v>0.34800149253731361</v>
      </c>
      <c r="O322" s="43">
        <f t="shared" si="137"/>
        <v>-254.14999999999782</v>
      </c>
      <c r="P322" s="38">
        <f t="shared" si="138"/>
        <v>-1.3874808446845743E-2</v>
      </c>
      <c r="R322" s="37">
        <v>44300</v>
      </c>
      <c r="S322" s="3">
        <f t="shared" si="131"/>
        <v>76181.929999999993</v>
      </c>
      <c r="T322" s="43">
        <f t="shared" si="139"/>
        <v>54450.74</v>
      </c>
      <c r="U322" s="3">
        <f t="shared" si="139"/>
        <v>21731.190000000002</v>
      </c>
      <c r="V322" s="48">
        <f>(S322-200)/(T322-200)-1</f>
        <v>0.4005694668865345</v>
      </c>
      <c r="W322" s="47">
        <f>S322-S321-200</f>
        <v>-1067.7600000000093</v>
      </c>
      <c r="X322" s="48">
        <f>(S322-200)/S321-1</f>
        <v>-1.385807003246875E-2</v>
      </c>
      <c r="Y322" s="76"/>
      <c r="Z322" s="76"/>
    </row>
    <row r="323" spans="1:26" x14ac:dyDescent="0.35">
      <c r="A323" s="37">
        <v>44301</v>
      </c>
      <c r="B323" s="3">
        <v>59125.39</v>
      </c>
      <c r="C323" s="3">
        <v>42425.15</v>
      </c>
      <c r="D323" s="3">
        <v>41050.74</v>
      </c>
      <c r="E323" s="3">
        <f t="shared" si="143"/>
        <v>18074.650000000001</v>
      </c>
      <c r="F323" s="38">
        <f>B323/D323-1</f>
        <v>0.44030022357696841</v>
      </c>
      <c r="G323" s="41">
        <f>B323-B322</f>
        <v>1006.6800000000003</v>
      </c>
      <c r="H323" s="38">
        <f>(B323)/B322-1</f>
        <v>1.7321100210242024E-2</v>
      </c>
      <c r="J323" s="37">
        <v>44301</v>
      </c>
      <c r="K323" s="3">
        <v>18775.669999999998</v>
      </c>
      <c r="L323" s="57">
        <f>L322+400</f>
        <v>13800</v>
      </c>
      <c r="M323" s="43">
        <f t="shared" si="144"/>
        <v>4975.6699999999983</v>
      </c>
      <c r="N323" s="38">
        <f>(K323-400)/L323-1</f>
        <v>0.33157028985507231</v>
      </c>
      <c r="O323" s="50">
        <f>K323-K322-400</f>
        <v>312.44999999999709</v>
      </c>
      <c r="P323" s="51">
        <f>(K323-400)/K322-1</f>
        <v>1.7297580387106937E-2</v>
      </c>
      <c r="R323" s="37">
        <v>44301</v>
      </c>
      <c r="S323" s="3">
        <f t="shared" si="131"/>
        <v>77901.06</v>
      </c>
      <c r="T323" s="50">
        <f>T322+400</f>
        <v>54850.74</v>
      </c>
      <c r="U323" s="3">
        <f t="shared" ref="U323:U386" si="145">E323+M323</f>
        <v>23050.32</v>
      </c>
      <c r="V323" s="51">
        <f>(S323-400)/(T323-400)-1</f>
        <v>0.42332427438084408</v>
      </c>
      <c r="W323" s="50">
        <f>S323-S322-400</f>
        <v>1319.1300000000047</v>
      </c>
      <c r="X323" s="51">
        <f>(S323-400)/S322-1</f>
        <v>1.7315523510627928E-2</v>
      </c>
      <c r="Y323" s="76"/>
      <c r="Z323" s="76"/>
    </row>
    <row r="324" spans="1:26" x14ac:dyDescent="0.35">
      <c r="A324" s="37">
        <v>44302</v>
      </c>
      <c r="B324" s="3">
        <v>59065.88</v>
      </c>
      <c r="C324" s="3">
        <v>42425.15</v>
      </c>
      <c r="D324" s="3">
        <v>41050.74</v>
      </c>
      <c r="E324" s="3">
        <f t="shared" si="143"/>
        <v>18015.14</v>
      </c>
      <c r="F324" s="38">
        <f>B324/D324-1</f>
        <v>0.43885055421656216</v>
      </c>
      <c r="G324" s="41">
        <f>B324-B323</f>
        <v>-59.510000000002037</v>
      </c>
      <c r="H324" s="38">
        <f>(B324)/B323-1</f>
        <v>-1.0065049888043909E-3</v>
      </c>
      <c r="J324" s="37">
        <v>44302</v>
      </c>
      <c r="K324" s="3">
        <v>18756.28</v>
      </c>
      <c r="L324" s="58">
        <v>13800</v>
      </c>
      <c r="M324" s="43">
        <f t="shared" si="144"/>
        <v>4956.2799999999988</v>
      </c>
      <c r="N324" s="38">
        <f t="shared" ref="N324:N344" si="146">K324/L324-1</f>
        <v>0.35915072463768105</v>
      </c>
      <c r="O324" s="43">
        <f t="shared" ref="O324:O344" si="147">K324-K323</f>
        <v>-19.389999999999418</v>
      </c>
      <c r="P324" s="38">
        <f t="shared" ref="P324:P344" si="148">K324/K323-1</f>
        <v>-1.0327194715288313E-3</v>
      </c>
      <c r="R324" s="37">
        <v>44302</v>
      </c>
      <c r="S324" s="3">
        <f t="shared" si="131"/>
        <v>77822.16</v>
      </c>
      <c r="T324" s="43">
        <f t="shared" ref="T324:T344" si="149">D324+L324</f>
        <v>54850.74</v>
      </c>
      <c r="U324" s="3">
        <f t="shared" si="145"/>
        <v>22971.42</v>
      </c>
      <c r="V324" s="38">
        <f>S324/T324-1</f>
        <v>0.41879872541373198</v>
      </c>
      <c r="W324" s="3">
        <f>S324-S323</f>
        <v>-78.899999999994179</v>
      </c>
      <c r="X324" s="38">
        <f>(S324)/S323-1</f>
        <v>-1.0128231887986949E-3</v>
      </c>
      <c r="Y324" s="76"/>
      <c r="Z324" s="76"/>
    </row>
    <row r="325" spans="1:26" x14ac:dyDescent="0.35">
      <c r="A325" s="37">
        <v>44305</v>
      </c>
      <c r="B325" s="3">
        <v>58608.14</v>
      </c>
      <c r="C325" s="3">
        <v>42425.15</v>
      </c>
      <c r="D325" s="3">
        <v>41050.74</v>
      </c>
      <c r="E325" s="3">
        <f t="shared" si="143"/>
        <v>17557.400000000001</v>
      </c>
      <c r="F325" s="38">
        <f>B325/D325-1</f>
        <v>0.42769996350857498</v>
      </c>
      <c r="G325" s="41">
        <f>B325-B324</f>
        <v>-457.73999999999796</v>
      </c>
      <c r="H325" s="38">
        <f>(B325)/B324-1</f>
        <v>-7.74965174479747E-3</v>
      </c>
      <c r="J325" s="37">
        <v>44305</v>
      </c>
      <c r="K325" s="3">
        <v>18609.66</v>
      </c>
      <c r="L325" s="58">
        <v>13800</v>
      </c>
      <c r="M325" s="43">
        <f t="shared" si="144"/>
        <v>4809.66</v>
      </c>
      <c r="N325" s="38">
        <f t="shared" si="146"/>
        <v>0.34852608695652165</v>
      </c>
      <c r="O325" s="43">
        <f t="shared" si="147"/>
        <v>-146.61999999999898</v>
      </c>
      <c r="P325" s="38">
        <f t="shared" si="148"/>
        <v>-7.8171151209087686E-3</v>
      </c>
      <c r="R325" s="37">
        <v>44305</v>
      </c>
      <c r="S325" s="3">
        <f t="shared" si="131"/>
        <v>77217.8</v>
      </c>
      <c r="T325" s="43">
        <f t="shared" si="149"/>
        <v>54850.74</v>
      </c>
      <c r="U325" s="3">
        <f t="shared" si="145"/>
        <v>22367.06</v>
      </c>
      <c r="V325" s="38">
        <f>S325/T325-1</f>
        <v>0.40778046020892345</v>
      </c>
      <c r="W325" s="3">
        <f>S325-S324</f>
        <v>-604.36000000000058</v>
      </c>
      <c r="X325" s="38">
        <f>(S325)/S324-1</f>
        <v>-7.765911406211301E-3</v>
      </c>
      <c r="Y325" s="76"/>
      <c r="Z325" s="76"/>
    </row>
    <row r="326" spans="1:26" x14ac:dyDescent="0.35">
      <c r="A326" s="37">
        <v>44306</v>
      </c>
      <c r="B326" s="3">
        <v>58578.81</v>
      </c>
      <c r="C326" s="3">
        <v>42425.15</v>
      </c>
      <c r="D326" s="3">
        <v>41050.74</v>
      </c>
      <c r="E326" s="3">
        <f t="shared" si="143"/>
        <v>17528.07</v>
      </c>
      <c r="F326" s="38">
        <f>B326/D326-1</f>
        <v>0.42698548186951069</v>
      </c>
      <c r="G326" s="41">
        <f>B326-B325</f>
        <v>-29.330000000001746</v>
      </c>
      <c r="H326" s="38">
        <f>(B326)/B325-1</f>
        <v>-5.0044243001057254E-4</v>
      </c>
      <c r="J326" s="37">
        <v>44306</v>
      </c>
      <c r="K326" s="3">
        <v>18599.96</v>
      </c>
      <c r="L326" s="58">
        <v>13800</v>
      </c>
      <c r="M326" s="43">
        <f t="shared" si="144"/>
        <v>4799.9599999999991</v>
      </c>
      <c r="N326" s="38">
        <f t="shared" si="146"/>
        <v>0.34782318840579696</v>
      </c>
      <c r="O326" s="43">
        <f t="shared" si="147"/>
        <v>-9.7000000000007276</v>
      </c>
      <c r="P326" s="38">
        <f t="shared" si="148"/>
        <v>-5.2123467059583817E-4</v>
      </c>
      <c r="R326" s="37">
        <v>44306</v>
      </c>
      <c r="S326" s="3">
        <f t="shared" si="131"/>
        <v>77178.76999999999</v>
      </c>
      <c r="T326" s="43">
        <f t="shared" si="149"/>
        <v>54850.74</v>
      </c>
      <c r="U326" s="3">
        <f t="shared" si="145"/>
        <v>22328.03</v>
      </c>
      <c r="V326" s="38">
        <f>S326/T326-1</f>
        <v>0.40706889278066249</v>
      </c>
      <c r="W326" s="3">
        <f>S326-S325</f>
        <v>-39.030000000013388</v>
      </c>
      <c r="X326" s="38">
        <f>(S326)/S325-1</f>
        <v>-5.05453405821088E-4</v>
      </c>
      <c r="Y326" s="76"/>
      <c r="Z326" s="76"/>
    </row>
    <row r="327" spans="1:26" x14ac:dyDescent="0.35">
      <c r="A327" s="37">
        <v>44307</v>
      </c>
      <c r="B327" s="3">
        <v>58745.56</v>
      </c>
      <c r="C327" s="47">
        <f>C326+200</f>
        <v>42625.15</v>
      </c>
      <c r="D327" s="47">
        <f>D326+200</f>
        <v>41250.74</v>
      </c>
      <c r="E327" s="47">
        <f t="shared" si="143"/>
        <v>17494.82</v>
      </c>
      <c r="F327" s="48">
        <f>(B327-200)/D327-1</f>
        <v>0.4192608423509494</v>
      </c>
      <c r="G327" s="49">
        <f>B327-B326-200</f>
        <v>-33.25</v>
      </c>
      <c r="H327" s="48">
        <f>(B327-200)/B326-1</f>
        <v>-5.6761139394945204E-4</v>
      </c>
      <c r="J327" s="37">
        <v>44307</v>
      </c>
      <c r="K327" s="3">
        <v>18588.95</v>
      </c>
      <c r="L327" s="58">
        <v>13800</v>
      </c>
      <c r="M327" s="43">
        <f t="shared" si="144"/>
        <v>4788.9500000000007</v>
      </c>
      <c r="N327" s="38">
        <f t="shared" si="146"/>
        <v>0.34702536231884062</v>
      </c>
      <c r="O327" s="43">
        <f t="shared" si="147"/>
        <v>-11.009999999998399</v>
      </c>
      <c r="P327" s="38">
        <f t="shared" si="148"/>
        <v>-5.9193675685320635E-4</v>
      </c>
      <c r="R327" s="37">
        <v>44307</v>
      </c>
      <c r="S327" s="3">
        <f t="shared" si="131"/>
        <v>77334.509999999995</v>
      </c>
      <c r="T327" s="43">
        <f t="shared" si="149"/>
        <v>55050.74</v>
      </c>
      <c r="U327" s="3">
        <f t="shared" si="145"/>
        <v>22283.77</v>
      </c>
      <c r="V327" s="48">
        <f>(S327-200)/(T327-200)-1</f>
        <v>0.4062619756816408</v>
      </c>
      <c r="W327" s="47">
        <f>S327-S326-200</f>
        <v>-44.259999999994761</v>
      </c>
      <c r="X327" s="48">
        <f>(S327-200)/S326-1</f>
        <v>-5.7347376746219592E-4</v>
      </c>
      <c r="Y327" s="76"/>
      <c r="Z327" s="76"/>
    </row>
    <row r="328" spans="1:26" x14ac:dyDescent="0.35">
      <c r="A328" s="37">
        <v>44308</v>
      </c>
      <c r="B328" s="3">
        <v>58057.63</v>
      </c>
      <c r="C328" s="3">
        <v>42625.15</v>
      </c>
      <c r="D328" s="3">
        <v>41250.74</v>
      </c>
      <c r="E328" s="3">
        <f t="shared" si="143"/>
        <v>16806.89</v>
      </c>
      <c r="F328" s="38">
        <f>B328/D328-1</f>
        <v>0.40743244848456062</v>
      </c>
      <c r="G328" s="41">
        <f>B328-B327</f>
        <v>-687.93000000000029</v>
      </c>
      <c r="H328" s="38">
        <f>(B328)/B327-1</f>
        <v>-1.1710331810608321E-2</v>
      </c>
      <c r="J328" s="37">
        <v>44308</v>
      </c>
      <c r="K328" s="3">
        <v>18370.87</v>
      </c>
      <c r="L328" s="58">
        <v>13800</v>
      </c>
      <c r="M328" s="43">
        <f t="shared" si="144"/>
        <v>4570.869999999999</v>
      </c>
      <c r="N328" s="38">
        <f t="shared" si="146"/>
        <v>0.33122246376811582</v>
      </c>
      <c r="O328" s="43">
        <f t="shared" si="147"/>
        <v>-218.08000000000175</v>
      </c>
      <c r="P328" s="38">
        <f t="shared" si="148"/>
        <v>-1.1731700822262825E-2</v>
      </c>
      <c r="R328" s="37">
        <v>44308</v>
      </c>
      <c r="S328" s="3">
        <f t="shared" si="131"/>
        <v>76428.5</v>
      </c>
      <c r="T328" s="43">
        <f t="shared" si="149"/>
        <v>55050.74</v>
      </c>
      <c r="U328" s="3">
        <f t="shared" si="145"/>
        <v>21377.759999999998</v>
      </c>
      <c r="V328" s="38">
        <f>S328/T328-1</f>
        <v>0.38832829495116683</v>
      </c>
      <c r="W328" s="3">
        <f>S328-S327</f>
        <v>-906.00999999999476</v>
      </c>
      <c r="X328" s="38">
        <f>(S328)/S327-1</f>
        <v>-1.1715468294814291E-2</v>
      </c>
      <c r="Y328" s="76"/>
      <c r="Z328" s="76"/>
    </row>
    <row r="329" spans="1:26" x14ac:dyDescent="0.35">
      <c r="A329" s="37">
        <v>44309</v>
      </c>
      <c r="B329" s="3">
        <v>58697.75</v>
      </c>
      <c r="C329" s="3">
        <v>42625.15</v>
      </c>
      <c r="D329" s="3">
        <v>41250.74</v>
      </c>
      <c r="E329" s="3">
        <f t="shared" si="143"/>
        <v>17447.010000000002</v>
      </c>
      <c r="F329" s="38">
        <f>B329/D329-1</f>
        <v>0.42295023071101268</v>
      </c>
      <c r="G329" s="41">
        <f>B329-B328</f>
        <v>640.12000000000262</v>
      </c>
      <c r="H329" s="38">
        <f>(B329)/B328-1</f>
        <v>1.1025596463376086E-2</v>
      </c>
      <c r="J329" s="37">
        <v>44309</v>
      </c>
      <c r="K329" s="3">
        <v>18572.990000000002</v>
      </c>
      <c r="L329" s="58">
        <v>13800</v>
      </c>
      <c r="M329" s="43">
        <f t="shared" si="144"/>
        <v>4772.9900000000016</v>
      </c>
      <c r="N329" s="38">
        <f t="shared" si="146"/>
        <v>0.34586884057971035</v>
      </c>
      <c r="O329" s="43">
        <f t="shared" si="147"/>
        <v>202.12000000000262</v>
      </c>
      <c r="P329" s="38">
        <f t="shared" si="148"/>
        <v>1.1002200766757619E-2</v>
      </c>
      <c r="R329" s="37">
        <v>44309</v>
      </c>
      <c r="S329" s="3">
        <f t="shared" si="131"/>
        <v>77270.740000000005</v>
      </c>
      <c r="T329" s="43">
        <f t="shared" si="149"/>
        <v>55050.74</v>
      </c>
      <c r="U329" s="3">
        <f t="shared" si="145"/>
        <v>22220.000000000004</v>
      </c>
      <c r="V329" s="38">
        <f>S329/T329-1</f>
        <v>0.40362763515985445</v>
      </c>
      <c r="W329" s="3">
        <f>S329-S328</f>
        <v>842.24000000000524</v>
      </c>
      <c r="X329" s="38">
        <f>(S329)/S328-1</f>
        <v>1.1019972915862652E-2</v>
      </c>
      <c r="Y329" s="76"/>
      <c r="Z329" s="76"/>
    </row>
    <row r="330" spans="1:26" x14ac:dyDescent="0.35">
      <c r="A330" s="37">
        <v>44312</v>
      </c>
      <c r="B330" s="3">
        <v>58674.16</v>
      </c>
      <c r="C330" s="3">
        <v>42625.15</v>
      </c>
      <c r="D330" s="3">
        <v>41250.74</v>
      </c>
      <c r="E330" s="3">
        <f t="shared" si="143"/>
        <v>17423.420000000006</v>
      </c>
      <c r="F330" s="38">
        <f>B330/D330-1</f>
        <v>0.42237836218210889</v>
      </c>
      <c r="G330" s="41">
        <f>B330-B329</f>
        <v>-23.589999999996508</v>
      </c>
      <c r="H330" s="38">
        <f>(B330)/B329-1</f>
        <v>-4.0188933988094533E-4</v>
      </c>
      <c r="J330" s="37">
        <v>44312</v>
      </c>
      <c r="K330" s="3">
        <v>18564.23</v>
      </c>
      <c r="L330" s="58">
        <v>13800</v>
      </c>
      <c r="M330" s="43">
        <f t="shared" si="144"/>
        <v>4764.2299999999996</v>
      </c>
      <c r="N330" s="38">
        <f t="shared" si="146"/>
        <v>0.34523405797101447</v>
      </c>
      <c r="O330" s="43">
        <f t="shared" si="147"/>
        <v>-8.7600000000020373</v>
      </c>
      <c r="P330" s="38">
        <f t="shared" si="148"/>
        <v>-4.7165265258863887E-4</v>
      </c>
      <c r="R330" s="37">
        <v>44312</v>
      </c>
      <c r="S330" s="3">
        <f t="shared" si="131"/>
        <v>77238.39</v>
      </c>
      <c r="T330" s="43">
        <f t="shared" si="149"/>
        <v>55050.74</v>
      </c>
      <c r="U330" s="3">
        <f t="shared" si="145"/>
        <v>22187.650000000005</v>
      </c>
      <c r="V330" s="38">
        <f>S330/T330-1</f>
        <v>0.40303999546600111</v>
      </c>
      <c r="W330" s="3">
        <f>S330-S329</f>
        <v>-32.350000000005821</v>
      </c>
      <c r="X330" s="38">
        <f>(S330)/S329-1</f>
        <v>-4.186578257178164E-4</v>
      </c>
      <c r="Y330" s="76"/>
      <c r="Z330" s="76"/>
    </row>
    <row r="331" spans="1:26" x14ac:dyDescent="0.35">
      <c r="A331" s="37">
        <v>44313</v>
      </c>
      <c r="B331" s="3">
        <v>58399.15</v>
      </c>
      <c r="C331" s="3">
        <v>42625.15</v>
      </c>
      <c r="D331" s="3">
        <v>41250.74</v>
      </c>
      <c r="E331" s="3">
        <f t="shared" si="143"/>
        <v>17148.410000000003</v>
      </c>
      <c r="F331" s="38">
        <f>B331/D331-1</f>
        <v>0.41571157268936276</v>
      </c>
      <c r="G331" s="41">
        <f>B331-B330</f>
        <v>-275.01000000000204</v>
      </c>
      <c r="H331" s="38">
        <f>(B331)/B330-1</f>
        <v>-4.6870717876489332E-3</v>
      </c>
      <c r="J331" s="37">
        <v>44313</v>
      </c>
      <c r="K331" s="3">
        <v>18476.810000000001</v>
      </c>
      <c r="L331" s="58">
        <v>13800</v>
      </c>
      <c r="M331" s="43">
        <f t="shared" si="144"/>
        <v>4676.8100000000013</v>
      </c>
      <c r="N331" s="38">
        <f t="shared" si="146"/>
        <v>0.33889927536231901</v>
      </c>
      <c r="O331" s="43">
        <f t="shared" si="147"/>
        <v>-87.419999999998254</v>
      </c>
      <c r="P331" s="38">
        <f t="shared" si="148"/>
        <v>-4.7090560718111574E-3</v>
      </c>
      <c r="R331" s="37">
        <v>44313</v>
      </c>
      <c r="S331" s="3">
        <f t="shared" si="131"/>
        <v>76875.960000000006</v>
      </c>
      <c r="T331" s="43">
        <f t="shared" si="149"/>
        <v>55050.74</v>
      </c>
      <c r="U331" s="3">
        <f t="shared" si="145"/>
        <v>21825.220000000005</v>
      </c>
      <c r="V331" s="38">
        <f>S331/T331-1</f>
        <v>0.39645643273823405</v>
      </c>
      <c r="W331" s="3">
        <f>S331-S330</f>
        <v>-362.42999999999302</v>
      </c>
      <c r="X331" s="38">
        <f>(S331)/S330-1</f>
        <v>-4.6923557054981968E-3</v>
      </c>
      <c r="Y331" s="76"/>
      <c r="Z331" s="76"/>
    </row>
    <row r="332" spans="1:26" x14ac:dyDescent="0.35">
      <c r="A332" s="37">
        <v>44314</v>
      </c>
      <c r="B332" s="3">
        <v>58071.37</v>
      </c>
      <c r="C332" s="47">
        <f>C331+200</f>
        <v>42825.15</v>
      </c>
      <c r="D332" s="47">
        <f>D331+200</f>
        <v>41450.74</v>
      </c>
      <c r="E332" s="47">
        <f t="shared" si="143"/>
        <v>16620.630000000005</v>
      </c>
      <c r="F332" s="48">
        <f>(B332-200)/D332-1</f>
        <v>0.3961480542928788</v>
      </c>
      <c r="G332" s="49">
        <f>B332-B331-200</f>
        <v>-527.77999999999884</v>
      </c>
      <c r="H332" s="48">
        <f>(B332-200)/B331-1</f>
        <v>-9.0374603055010105E-3</v>
      </c>
      <c r="J332" s="37">
        <v>44314</v>
      </c>
      <c r="K332" s="3">
        <v>18308.86</v>
      </c>
      <c r="L332" s="58">
        <v>13800</v>
      </c>
      <c r="M332" s="43">
        <f t="shared" si="144"/>
        <v>4508.8600000000006</v>
      </c>
      <c r="N332" s="38">
        <f t="shared" si="146"/>
        <v>0.32672898550724638</v>
      </c>
      <c r="O332" s="43">
        <f t="shared" si="147"/>
        <v>-167.95000000000073</v>
      </c>
      <c r="P332" s="38">
        <f t="shared" si="148"/>
        <v>-9.0897725310808974E-3</v>
      </c>
      <c r="R332" s="37">
        <v>44314</v>
      </c>
      <c r="S332" s="3">
        <f t="shared" si="131"/>
        <v>76380.23000000001</v>
      </c>
      <c r="T332" s="43">
        <f t="shared" si="149"/>
        <v>55250.74</v>
      </c>
      <c r="U332" s="3">
        <f t="shared" si="145"/>
        <v>21129.490000000005</v>
      </c>
      <c r="V332" s="48">
        <f>(S332-200)/(T332-200)-1</f>
        <v>0.38381845548306903</v>
      </c>
      <c r="W332" s="47">
        <f>S332-S331-200</f>
        <v>-695.72999999999593</v>
      </c>
      <c r="X332" s="48">
        <f>(S332-200)/S331-1</f>
        <v>-9.0500333264130761E-3</v>
      </c>
      <c r="Y332" s="76"/>
      <c r="Z332" s="76"/>
    </row>
    <row r="333" spans="1:26" s="67" customFormat="1" x14ac:dyDescent="0.35">
      <c r="A333" s="66">
        <v>44315</v>
      </c>
      <c r="B333" s="67">
        <v>57688.22</v>
      </c>
      <c r="C333" s="67">
        <v>42825.15</v>
      </c>
      <c r="D333" s="67">
        <v>41450.74</v>
      </c>
      <c r="E333" s="67">
        <f t="shared" si="143"/>
        <v>16237.480000000003</v>
      </c>
      <c r="F333" s="68">
        <f>B333/D333-1</f>
        <v>0.39172955657727715</v>
      </c>
      <c r="G333" s="69">
        <f>B333-B332</f>
        <v>-383.15000000000146</v>
      </c>
      <c r="H333" s="68">
        <f>(B333)/B332-1</f>
        <v>-6.5979156338140665E-3</v>
      </c>
      <c r="J333" s="66">
        <v>44315</v>
      </c>
      <c r="K333" s="67">
        <v>18187.650000000001</v>
      </c>
      <c r="L333" s="70">
        <v>13800</v>
      </c>
      <c r="M333" s="71">
        <f t="shared" si="144"/>
        <v>4387.6500000000015</v>
      </c>
      <c r="N333" s="68">
        <f t="shared" si="146"/>
        <v>0.31794565217391324</v>
      </c>
      <c r="O333" s="71">
        <f t="shared" si="147"/>
        <v>-121.20999999999913</v>
      </c>
      <c r="P333" s="68">
        <f t="shared" si="148"/>
        <v>-6.620292033474473E-3</v>
      </c>
      <c r="R333" s="66">
        <v>44315</v>
      </c>
      <c r="S333" s="67">
        <f t="shared" si="131"/>
        <v>75875.87</v>
      </c>
      <c r="T333" s="71">
        <f t="shared" si="149"/>
        <v>55250.74</v>
      </c>
      <c r="U333" s="3">
        <f t="shared" si="145"/>
        <v>20625.130000000005</v>
      </c>
      <c r="V333" s="68">
        <f>S333/T333-1</f>
        <v>0.37330052049981588</v>
      </c>
      <c r="W333" s="67">
        <f>S333-S332</f>
        <v>-504.36000000001513</v>
      </c>
      <c r="X333" s="68">
        <f>(S333)/S332-1</f>
        <v>-6.6032794088209945E-3</v>
      </c>
      <c r="Y333" s="76"/>
      <c r="Z333" s="76"/>
    </row>
    <row r="334" spans="1:26" s="67" customFormat="1" x14ac:dyDescent="0.35">
      <c r="A334" s="66">
        <v>44316</v>
      </c>
      <c r="B334" s="67">
        <v>57688.22</v>
      </c>
      <c r="C334" s="67">
        <v>42825.15</v>
      </c>
      <c r="D334" s="67">
        <v>41450.74</v>
      </c>
      <c r="E334" s="67">
        <f t="shared" si="143"/>
        <v>16237.480000000003</v>
      </c>
      <c r="F334" s="68">
        <f>B334/D334-1</f>
        <v>0.39172955657727715</v>
      </c>
      <c r="G334" s="69">
        <f>B334-B333</f>
        <v>0</v>
      </c>
      <c r="H334" s="68">
        <f>(B334)/B333-1</f>
        <v>0</v>
      </c>
      <c r="J334" s="66">
        <v>44316</v>
      </c>
      <c r="K334" s="67">
        <v>18187.650000000001</v>
      </c>
      <c r="L334" s="70">
        <v>13800</v>
      </c>
      <c r="M334" s="71">
        <f t="shared" si="144"/>
        <v>4387.6500000000015</v>
      </c>
      <c r="N334" s="68">
        <f t="shared" si="146"/>
        <v>0.31794565217391324</v>
      </c>
      <c r="O334" s="71">
        <f t="shared" si="147"/>
        <v>0</v>
      </c>
      <c r="P334" s="68">
        <f t="shared" si="148"/>
        <v>0</v>
      </c>
      <c r="R334" s="66">
        <v>44316</v>
      </c>
      <c r="S334" s="67">
        <f t="shared" si="131"/>
        <v>75875.87</v>
      </c>
      <c r="T334" s="71">
        <f t="shared" si="149"/>
        <v>55250.74</v>
      </c>
      <c r="U334" s="3">
        <f t="shared" si="145"/>
        <v>20625.130000000005</v>
      </c>
      <c r="V334" s="68">
        <f>S334/T334-1</f>
        <v>0.37330052049981588</v>
      </c>
      <c r="W334" s="67">
        <f>S334-S333</f>
        <v>0</v>
      </c>
      <c r="X334" s="68">
        <f>(S334)/S333-1</f>
        <v>0</v>
      </c>
      <c r="Y334" s="76"/>
      <c r="Z334" s="76"/>
    </row>
    <row r="335" spans="1:26" x14ac:dyDescent="0.35">
      <c r="A335" s="37">
        <v>44319</v>
      </c>
      <c r="B335" s="3">
        <v>57364.44</v>
      </c>
      <c r="C335" s="3">
        <v>42825.15</v>
      </c>
      <c r="D335" s="3">
        <v>41450.74</v>
      </c>
      <c r="E335" s="3">
        <f t="shared" si="143"/>
        <v>15913.700000000004</v>
      </c>
      <c r="F335" s="38">
        <f>B335/D335-1</f>
        <v>0.3839183570667255</v>
      </c>
      <c r="G335" s="41">
        <f>B335-B334</f>
        <v>-323.77999999999884</v>
      </c>
      <c r="H335" s="38">
        <f>(B335)/B334-1</f>
        <v>-5.6125843369755346E-3</v>
      </c>
      <c r="J335" s="37">
        <v>44319</v>
      </c>
      <c r="K335" s="3">
        <v>18084.28</v>
      </c>
      <c r="L335" s="58">
        <v>13800</v>
      </c>
      <c r="M335" s="43">
        <f t="shared" si="144"/>
        <v>4284.2799999999988</v>
      </c>
      <c r="N335" s="38">
        <f t="shared" si="146"/>
        <v>0.31045507246376802</v>
      </c>
      <c r="O335" s="43">
        <f t="shared" si="147"/>
        <v>-103.37000000000262</v>
      </c>
      <c r="P335" s="38">
        <f t="shared" si="148"/>
        <v>-5.6835270087121081E-3</v>
      </c>
      <c r="R335" s="37">
        <v>44319</v>
      </c>
      <c r="S335" s="3">
        <f t="shared" si="131"/>
        <v>75448.72</v>
      </c>
      <c r="T335" s="43">
        <f t="shared" si="149"/>
        <v>55250.74</v>
      </c>
      <c r="U335" s="3">
        <f t="shared" si="145"/>
        <v>20197.980000000003</v>
      </c>
      <c r="V335" s="38">
        <f>S335/T335-1</f>
        <v>0.3655694023283671</v>
      </c>
      <c r="W335" s="3">
        <f>S335-S334</f>
        <v>-427.14999999999418</v>
      </c>
      <c r="X335" s="38">
        <f>(S335)/S334-1</f>
        <v>-5.6295894860908247E-3</v>
      </c>
      <c r="Y335" s="76"/>
      <c r="Z335" s="76"/>
    </row>
    <row r="336" spans="1:26" x14ac:dyDescent="0.35">
      <c r="A336" s="37">
        <v>44320</v>
      </c>
      <c r="B336" s="3">
        <v>56438.77</v>
      </c>
      <c r="C336" s="3">
        <v>42825.15</v>
      </c>
      <c r="D336" s="3">
        <v>41450.74</v>
      </c>
      <c r="E336" s="3">
        <f t="shared" si="143"/>
        <v>14988.029999999999</v>
      </c>
      <c r="F336" s="38">
        <f>B336/D336-1</f>
        <v>0.36158654827392711</v>
      </c>
      <c r="G336" s="41">
        <f>B336-B335</f>
        <v>-925.67000000000553</v>
      </c>
      <c r="H336" s="38">
        <f>(B336)/B335-1</f>
        <v>-1.6136651904908428E-2</v>
      </c>
      <c r="J336" s="37">
        <v>44320</v>
      </c>
      <c r="K336" s="3">
        <v>17792.11</v>
      </c>
      <c r="L336" s="58">
        <v>13800</v>
      </c>
      <c r="M336" s="43">
        <f t="shared" si="144"/>
        <v>3992.1100000000006</v>
      </c>
      <c r="N336" s="38">
        <f t="shared" si="146"/>
        <v>0.28928333333333334</v>
      </c>
      <c r="O336" s="43">
        <f t="shared" si="147"/>
        <v>-292.16999999999825</v>
      </c>
      <c r="P336" s="38">
        <f t="shared" si="148"/>
        <v>-1.6156020588046549E-2</v>
      </c>
      <c r="R336" s="37">
        <v>44320</v>
      </c>
      <c r="S336" s="3">
        <f t="shared" si="131"/>
        <v>74230.880000000005</v>
      </c>
      <c r="T336" s="43">
        <f t="shared" si="149"/>
        <v>55250.74</v>
      </c>
      <c r="U336" s="3">
        <f t="shared" si="145"/>
        <v>18980.14</v>
      </c>
      <c r="V336" s="38">
        <f>S336/T336-1</f>
        <v>0.3435273446111311</v>
      </c>
      <c r="W336" s="3">
        <f>S336-S335</f>
        <v>-1217.8399999999965</v>
      </c>
      <c r="X336" s="38">
        <f>(S336)/S335-1</f>
        <v>-1.6141294378486437E-2</v>
      </c>
      <c r="Y336" s="76"/>
      <c r="Z336" s="76"/>
    </row>
    <row r="337" spans="1:26" x14ac:dyDescent="0.35">
      <c r="A337" s="37">
        <v>44321</v>
      </c>
      <c r="B337" s="3">
        <v>56310.559999999998</v>
      </c>
      <c r="C337" s="47">
        <f>C336+200</f>
        <v>43025.15</v>
      </c>
      <c r="D337" s="47">
        <f>D336+200</f>
        <v>41650.74</v>
      </c>
      <c r="E337" s="47">
        <f t="shared" ref="E337:E368" si="150">B337-D337</f>
        <v>14659.82</v>
      </c>
      <c r="F337" s="48">
        <f>(B337-200)/D337-1</f>
        <v>0.34716838164219888</v>
      </c>
      <c r="G337" s="49">
        <f>B337-B336-200</f>
        <v>-328.20999999999913</v>
      </c>
      <c r="H337" s="48">
        <f>(B337-200)/B336-1</f>
        <v>-5.8153287181843538E-3</v>
      </c>
      <c r="J337" s="37">
        <v>44321</v>
      </c>
      <c r="K337" s="3">
        <v>17688.240000000002</v>
      </c>
      <c r="L337" s="58">
        <v>13800</v>
      </c>
      <c r="M337" s="43">
        <f t="shared" ref="M337:M368" si="151">K337-L337</f>
        <v>3888.2400000000016</v>
      </c>
      <c r="N337" s="38">
        <f t="shared" si="146"/>
        <v>0.28175652173913046</v>
      </c>
      <c r="O337" s="43">
        <f t="shared" si="147"/>
        <v>-103.86999999999898</v>
      </c>
      <c r="P337" s="38">
        <f t="shared" si="148"/>
        <v>-5.8379809926983883E-3</v>
      </c>
      <c r="R337" s="37">
        <v>44321</v>
      </c>
      <c r="S337" s="3">
        <f t="shared" si="131"/>
        <v>73998.8</v>
      </c>
      <c r="T337" s="43">
        <f t="shared" si="149"/>
        <v>55450.74</v>
      </c>
      <c r="U337" s="3">
        <f t="shared" si="145"/>
        <v>18548.060000000001</v>
      </c>
      <c r="V337" s="48">
        <f>(S337-200)/(T337-200)-1</f>
        <v>0.33570699686556238</v>
      </c>
      <c r="W337" s="47">
        <f>S337-S336-200</f>
        <v>-432.08000000000175</v>
      </c>
      <c r="X337" s="48">
        <f>(S337-200)/S336-1</f>
        <v>-5.8207581534800434E-3</v>
      </c>
      <c r="Y337" s="76"/>
      <c r="Z337" s="76"/>
    </row>
    <row r="338" spans="1:26" x14ac:dyDescent="0.35">
      <c r="A338" s="37">
        <v>44322</v>
      </c>
      <c r="B338" s="3">
        <v>56276.08</v>
      </c>
      <c r="C338" s="3">
        <v>43025.15</v>
      </c>
      <c r="D338" s="3">
        <v>41650.74</v>
      </c>
      <c r="E338" s="3">
        <f t="shared" si="150"/>
        <v>14625.340000000004</v>
      </c>
      <c r="F338" s="38">
        <f>B338/D338-1</f>
        <v>0.35114238066358494</v>
      </c>
      <c r="G338" s="41">
        <f>B338-B337</f>
        <v>-34.479999999995925</v>
      </c>
      <c r="H338" s="38">
        <f>(B338)/B337-1</f>
        <v>-6.123185420282562E-4</v>
      </c>
      <c r="J338" s="37">
        <v>44322</v>
      </c>
      <c r="K338" s="3">
        <v>17676.97</v>
      </c>
      <c r="L338" s="58">
        <v>13800</v>
      </c>
      <c r="M338" s="43">
        <f t="shared" si="151"/>
        <v>3876.9700000000012</v>
      </c>
      <c r="N338" s="38">
        <f t="shared" si="146"/>
        <v>0.28093985507246377</v>
      </c>
      <c r="O338" s="43">
        <f t="shared" si="147"/>
        <v>-11.270000000000437</v>
      </c>
      <c r="P338" s="38">
        <f t="shared" si="148"/>
        <v>-6.3714648828827603E-4</v>
      </c>
      <c r="R338" s="37">
        <v>44322</v>
      </c>
      <c r="S338" s="3">
        <f t="shared" si="131"/>
        <v>73953.05</v>
      </c>
      <c r="T338" s="43">
        <f t="shared" si="149"/>
        <v>55450.74</v>
      </c>
      <c r="U338" s="3">
        <f t="shared" si="145"/>
        <v>18502.310000000005</v>
      </c>
      <c r="V338" s="38">
        <f>S338/T338-1</f>
        <v>0.33367111061096755</v>
      </c>
      <c r="W338" s="3">
        <f>S338-S337</f>
        <v>-45.75</v>
      </c>
      <c r="X338" s="38">
        <f>(S338)/S337-1</f>
        <v>-6.1825326897191335E-4</v>
      </c>
      <c r="Y338" s="76"/>
      <c r="Z338" s="76"/>
    </row>
    <row r="339" spans="1:26" x14ac:dyDescent="0.35">
      <c r="A339" s="37">
        <v>44323</v>
      </c>
      <c r="B339" s="3">
        <v>56599.42</v>
      </c>
      <c r="C339" s="3">
        <v>43025.15</v>
      </c>
      <c r="D339" s="3">
        <v>41650.74</v>
      </c>
      <c r="E339" s="3">
        <f t="shared" si="150"/>
        <v>14948.68</v>
      </c>
      <c r="F339" s="38">
        <f>B339/D339-1</f>
        <v>0.35890550804139387</v>
      </c>
      <c r="G339" s="41">
        <f>B339-B338</f>
        <v>323.33999999999651</v>
      </c>
      <c r="H339" s="38">
        <f>(B339)/B338-1</f>
        <v>5.7456027498716811E-3</v>
      </c>
      <c r="J339" s="37">
        <v>44323</v>
      </c>
      <c r="K339" s="3">
        <v>17778.16</v>
      </c>
      <c r="L339" s="58">
        <v>13800</v>
      </c>
      <c r="M339" s="43">
        <f t="shared" si="151"/>
        <v>3978.16</v>
      </c>
      <c r="N339" s="38">
        <f t="shared" si="146"/>
        <v>0.28827246376811599</v>
      </c>
      <c r="O339" s="43">
        <f t="shared" si="147"/>
        <v>101.18999999999869</v>
      </c>
      <c r="P339" s="38">
        <f t="shared" si="148"/>
        <v>5.7243973373264367E-3</v>
      </c>
      <c r="R339" s="37">
        <v>44323</v>
      </c>
      <c r="S339" s="3">
        <f t="shared" si="131"/>
        <v>74377.58</v>
      </c>
      <c r="T339" s="43">
        <f t="shared" si="149"/>
        <v>55450.74</v>
      </c>
      <c r="U339" s="3">
        <f t="shared" si="145"/>
        <v>18926.84</v>
      </c>
      <c r="V339" s="38">
        <f>S339/T339-1</f>
        <v>0.34132709500360137</v>
      </c>
      <c r="W339" s="3">
        <f>S339-S338</f>
        <v>424.52999999999884</v>
      </c>
      <c r="X339" s="38">
        <f>(S339)/S338-1</f>
        <v>5.7405340280083372E-3</v>
      </c>
      <c r="Y339" s="76"/>
      <c r="Z339" s="76"/>
    </row>
    <row r="340" spans="1:26" x14ac:dyDescent="0.35">
      <c r="A340" s="37">
        <v>44326</v>
      </c>
      <c r="B340" s="3">
        <v>54905.95</v>
      </c>
      <c r="C340" s="3">
        <v>43025.15</v>
      </c>
      <c r="D340" s="3">
        <v>41650.74</v>
      </c>
      <c r="E340" s="3">
        <f t="shared" si="150"/>
        <v>13255.21</v>
      </c>
      <c r="F340" s="38">
        <f>B340/D340-1</f>
        <v>0.3182466866134912</v>
      </c>
      <c r="G340" s="41">
        <f>B340-B339</f>
        <v>-1693.4700000000012</v>
      </c>
      <c r="H340" s="38">
        <f>(B340)/B339-1</f>
        <v>-2.9920271267797505E-2</v>
      </c>
      <c r="J340" s="37">
        <v>44326</v>
      </c>
      <c r="K340" s="3">
        <v>17245.009999999998</v>
      </c>
      <c r="L340" s="58">
        <v>13800</v>
      </c>
      <c r="M340" s="43">
        <f t="shared" si="151"/>
        <v>3445.0099999999984</v>
      </c>
      <c r="N340" s="38">
        <f t="shared" si="146"/>
        <v>0.24963840579710128</v>
      </c>
      <c r="O340" s="43">
        <f t="shared" si="147"/>
        <v>-533.15000000000146</v>
      </c>
      <c r="P340" s="38">
        <f t="shared" si="148"/>
        <v>-2.9989042735581228E-2</v>
      </c>
      <c r="R340" s="37">
        <v>44326</v>
      </c>
      <c r="S340" s="3">
        <f t="shared" si="131"/>
        <v>72150.959999999992</v>
      </c>
      <c r="T340" s="43">
        <f t="shared" si="149"/>
        <v>55450.74</v>
      </c>
      <c r="U340" s="3">
        <f t="shared" si="145"/>
        <v>16700.219999999998</v>
      </c>
      <c r="V340" s="38">
        <f>S340/T340-1</f>
        <v>0.30117217552011022</v>
      </c>
      <c r="W340" s="3">
        <f>S340-S339</f>
        <v>-2226.6200000000099</v>
      </c>
      <c r="X340" s="38">
        <f>(S340)/S339-1</f>
        <v>-2.9936709422382468E-2</v>
      </c>
      <c r="Y340" s="76"/>
      <c r="Z340" s="76"/>
    </row>
    <row r="341" spans="1:26" x14ac:dyDescent="0.35">
      <c r="A341" s="37">
        <v>44327</v>
      </c>
      <c r="B341" s="3">
        <v>54895.7</v>
      </c>
      <c r="C341" s="3">
        <v>43025.15</v>
      </c>
      <c r="D341" s="3">
        <v>41650.74</v>
      </c>
      <c r="E341" s="3">
        <f t="shared" si="150"/>
        <v>13244.96</v>
      </c>
      <c r="F341" s="38">
        <f>B341/D341-1</f>
        <v>0.31800059254649504</v>
      </c>
      <c r="G341" s="41">
        <f>B341-B340</f>
        <v>-10.25</v>
      </c>
      <c r="H341" s="38">
        <f>(B341)/B340-1</f>
        <v>-1.8668286406120504E-4</v>
      </c>
      <c r="J341" s="37">
        <v>44327</v>
      </c>
      <c r="K341" s="3">
        <v>17241.38</v>
      </c>
      <c r="L341" s="58">
        <v>13800</v>
      </c>
      <c r="M341" s="43">
        <f t="shared" si="151"/>
        <v>3441.380000000001</v>
      </c>
      <c r="N341" s="38">
        <f t="shared" si="146"/>
        <v>0.24937536231884061</v>
      </c>
      <c r="O341" s="43">
        <f t="shared" si="147"/>
        <v>-3.6299999999973807</v>
      </c>
      <c r="P341" s="38">
        <f t="shared" si="148"/>
        <v>-2.1049567382080969E-4</v>
      </c>
      <c r="R341" s="37">
        <v>44327</v>
      </c>
      <c r="S341" s="3">
        <f t="shared" si="131"/>
        <v>72137.08</v>
      </c>
      <c r="T341" s="43">
        <f t="shared" si="149"/>
        <v>55450.74</v>
      </c>
      <c r="U341" s="3">
        <f t="shared" si="145"/>
        <v>16686.34</v>
      </c>
      <c r="V341" s="38">
        <f>S341/T341-1</f>
        <v>0.30092186326097736</v>
      </c>
      <c r="W341" s="3">
        <f>S341-S340</f>
        <v>-13.879999999990105</v>
      </c>
      <c r="X341" s="38">
        <f>(S341)/S340-1</f>
        <v>-1.9237443271702404E-4</v>
      </c>
      <c r="Y341" s="76"/>
      <c r="Z341" s="76"/>
    </row>
    <row r="342" spans="1:26" x14ac:dyDescent="0.35">
      <c r="A342" s="37">
        <v>44328</v>
      </c>
      <c r="B342" s="3">
        <v>53798.82</v>
      </c>
      <c r="C342" s="47">
        <f>C341+200</f>
        <v>43225.15</v>
      </c>
      <c r="D342" s="47">
        <f>D341+200</f>
        <v>41850.74</v>
      </c>
      <c r="E342" s="47">
        <f t="shared" si="150"/>
        <v>11948.080000000002</v>
      </c>
      <c r="F342" s="48">
        <f>(B342-200)/D342-1</f>
        <v>0.28071379383016892</v>
      </c>
      <c r="G342" s="49">
        <f>B342-B341-200</f>
        <v>-1296.8799999999974</v>
      </c>
      <c r="H342" s="48">
        <f>(B342-200)/B341-1</f>
        <v>-2.3624436886677813E-2</v>
      </c>
      <c r="J342" s="37">
        <v>44328</v>
      </c>
      <c r="K342" s="3">
        <v>16833.7</v>
      </c>
      <c r="L342" s="58">
        <v>13800</v>
      </c>
      <c r="M342" s="43">
        <f t="shared" si="151"/>
        <v>3033.7000000000007</v>
      </c>
      <c r="N342" s="38">
        <f t="shared" si="146"/>
        <v>0.21983333333333333</v>
      </c>
      <c r="O342" s="43">
        <f t="shared" si="147"/>
        <v>-407.68000000000029</v>
      </c>
      <c r="P342" s="38">
        <f t="shared" si="148"/>
        <v>-2.3645439054182482E-2</v>
      </c>
      <c r="R342" s="37">
        <v>44328</v>
      </c>
      <c r="S342" s="3">
        <f t="shared" si="131"/>
        <v>70632.52</v>
      </c>
      <c r="T342" s="43">
        <f t="shared" si="149"/>
        <v>55650.74</v>
      </c>
      <c r="U342" s="3">
        <f t="shared" si="145"/>
        <v>14981.780000000002</v>
      </c>
      <c r="V342" s="48">
        <f>(S342-200)/(T342-200)-1</f>
        <v>0.27018178657309178</v>
      </c>
      <c r="W342" s="47">
        <f>S342-S341-200</f>
        <v>-1704.5599999999977</v>
      </c>
      <c r="X342" s="48">
        <f>(S342-200)/S341-1</f>
        <v>-2.3629456584602471E-2</v>
      </c>
      <c r="Y342" s="76"/>
      <c r="Z342" s="76"/>
    </row>
    <row r="343" spans="1:26" x14ac:dyDescent="0.35">
      <c r="A343" s="37">
        <v>44329</v>
      </c>
      <c r="B343" s="3">
        <v>54394.34</v>
      </c>
      <c r="C343" s="3">
        <v>43225.15</v>
      </c>
      <c r="D343" s="3">
        <v>41850.74</v>
      </c>
      <c r="E343" s="3">
        <f t="shared" si="150"/>
        <v>12543.599999999999</v>
      </c>
      <c r="F343" s="38">
        <f>B343/D343-1</f>
        <v>0.29972229881717749</v>
      </c>
      <c r="G343" s="41">
        <f>B343-B342</f>
        <v>595.5199999999968</v>
      </c>
      <c r="H343" s="38">
        <f>(B343)/B342-1</f>
        <v>1.1069387767240979E-2</v>
      </c>
      <c r="J343" s="37">
        <v>44329</v>
      </c>
      <c r="K343" s="3">
        <v>17019.62</v>
      </c>
      <c r="L343" s="58">
        <v>13800</v>
      </c>
      <c r="M343" s="43">
        <f t="shared" si="151"/>
        <v>3219.619999999999</v>
      </c>
      <c r="N343" s="38">
        <f t="shared" si="146"/>
        <v>0.23330579710144916</v>
      </c>
      <c r="O343" s="43">
        <f t="shared" si="147"/>
        <v>185.91999999999825</v>
      </c>
      <c r="P343" s="38">
        <f t="shared" si="148"/>
        <v>1.1044511901720844E-2</v>
      </c>
      <c r="R343" s="37">
        <v>44329</v>
      </c>
      <c r="S343" s="3">
        <f t="shared" si="131"/>
        <v>71413.959999999992</v>
      </c>
      <c r="T343" s="43">
        <f t="shared" si="149"/>
        <v>55650.74</v>
      </c>
      <c r="U343" s="3">
        <f t="shared" si="145"/>
        <v>15763.219999999998</v>
      </c>
      <c r="V343" s="38">
        <f>S343/T343-1</f>
        <v>0.28325265755675466</v>
      </c>
      <c r="W343" s="3">
        <f>S343-S342</f>
        <v>781.43999999998778</v>
      </c>
      <c r="X343" s="38">
        <f>(S343)/S342-1</f>
        <v>1.1063459154508237E-2</v>
      </c>
      <c r="Y343" s="76"/>
      <c r="Z343" s="76"/>
    </row>
    <row r="344" spans="1:26" x14ac:dyDescent="0.35">
      <c r="A344" s="37">
        <v>44330</v>
      </c>
      <c r="B344" s="3">
        <v>55376.21</v>
      </c>
      <c r="C344" s="3">
        <v>43225.15</v>
      </c>
      <c r="D344" s="3">
        <v>41850.74</v>
      </c>
      <c r="E344" s="3">
        <f t="shared" si="150"/>
        <v>13525.470000000001</v>
      </c>
      <c r="F344" s="38">
        <f>B344/D344-1</f>
        <v>0.32318353271650646</v>
      </c>
      <c r="G344" s="41">
        <f>B344-B343</f>
        <v>981.87000000000262</v>
      </c>
      <c r="H344" s="38">
        <f>(B344)/B343-1</f>
        <v>1.8050958978452547E-2</v>
      </c>
      <c r="J344" s="37">
        <v>44330</v>
      </c>
      <c r="K344" s="3">
        <v>17326.490000000002</v>
      </c>
      <c r="L344" s="58">
        <v>13800</v>
      </c>
      <c r="M344" s="43">
        <f t="shared" si="151"/>
        <v>3526.4900000000016</v>
      </c>
      <c r="N344" s="38">
        <f t="shared" si="146"/>
        <v>0.25554275362318846</v>
      </c>
      <c r="O344" s="43">
        <f t="shared" si="147"/>
        <v>306.87000000000262</v>
      </c>
      <c r="P344" s="38">
        <f t="shared" si="148"/>
        <v>1.8030367305498229E-2</v>
      </c>
      <c r="R344" s="37">
        <v>44330</v>
      </c>
      <c r="S344" s="3">
        <f t="shared" si="131"/>
        <v>72702.7</v>
      </c>
      <c r="T344" s="43">
        <f t="shared" si="149"/>
        <v>55650.74</v>
      </c>
      <c r="U344" s="3">
        <f t="shared" si="145"/>
        <v>17051.960000000003</v>
      </c>
      <c r="V344" s="38">
        <f>S344/T344-1</f>
        <v>0.30641030110291445</v>
      </c>
      <c r="W344" s="3">
        <f>S344-S343</f>
        <v>1288.7400000000052</v>
      </c>
      <c r="X344" s="38">
        <f>(S344)/S343-1</f>
        <v>1.8046051500294924E-2</v>
      </c>
      <c r="Y344" s="76"/>
      <c r="Z344" s="76"/>
    </row>
    <row r="345" spans="1:26" x14ac:dyDescent="0.35">
      <c r="A345" s="37">
        <v>44333</v>
      </c>
      <c r="B345" s="3">
        <v>54816.18</v>
      </c>
      <c r="C345" s="3">
        <v>43225.15</v>
      </c>
      <c r="D345" s="3">
        <v>41850.74</v>
      </c>
      <c r="E345" s="3">
        <f t="shared" si="150"/>
        <v>12965.440000000002</v>
      </c>
      <c r="F345" s="38">
        <f>B345/D345-1</f>
        <v>0.30980192942824902</v>
      </c>
      <c r="G345" s="41">
        <f>B345-B344</f>
        <v>-560.02999999999884</v>
      </c>
      <c r="H345" s="38">
        <f>(B345)/B344-1</f>
        <v>-1.0113187594456119E-2</v>
      </c>
      <c r="J345" s="37">
        <v>44333</v>
      </c>
      <c r="K345" s="3">
        <v>17550.02</v>
      </c>
      <c r="L345" s="57">
        <f>L344+400</f>
        <v>14200</v>
      </c>
      <c r="M345" s="43">
        <f t="shared" si="151"/>
        <v>3350.0200000000004</v>
      </c>
      <c r="N345" s="38">
        <f>(K345-400)/L345-1</f>
        <v>0.20774788732394378</v>
      </c>
      <c r="O345" s="50">
        <f>K345-K344-400</f>
        <v>-176.47000000000116</v>
      </c>
      <c r="P345" s="51">
        <f>(K345-400)/K344-1</f>
        <v>-1.0184982647957086E-2</v>
      </c>
      <c r="R345" s="37">
        <v>44333</v>
      </c>
      <c r="S345" s="3">
        <f t="shared" si="131"/>
        <v>72366.2</v>
      </c>
      <c r="T345" s="50">
        <f>T344+400</f>
        <v>56050.74</v>
      </c>
      <c r="U345" s="3">
        <f t="shared" si="145"/>
        <v>16315.460000000003</v>
      </c>
      <c r="V345" s="51">
        <f>(S345-400)/(T345-400)-1</f>
        <v>0.29317597573724985</v>
      </c>
      <c r="W345" s="50">
        <f>S345-S344-400</f>
        <v>-736.5</v>
      </c>
      <c r="X345" s="51">
        <f>(S345-400)/S344-1</f>
        <v>-1.0130297774360475E-2</v>
      </c>
      <c r="Y345" s="76"/>
      <c r="Z345" s="76"/>
    </row>
    <row r="346" spans="1:26" x14ac:dyDescent="0.35">
      <c r="A346" s="37">
        <v>44334</v>
      </c>
      <c r="B346" s="3">
        <v>54396.49</v>
      </c>
      <c r="C346" s="3">
        <v>43225.15</v>
      </c>
      <c r="D346" s="3">
        <v>41850.74</v>
      </c>
      <c r="E346" s="3">
        <f t="shared" si="150"/>
        <v>12545.75</v>
      </c>
      <c r="F346" s="38">
        <f>B346/D346-1</f>
        <v>0.29977367186338877</v>
      </c>
      <c r="G346" s="41">
        <f>B346-B345</f>
        <v>-419.69000000000233</v>
      </c>
      <c r="H346" s="38">
        <f>(B346)/B345-1</f>
        <v>-7.6563160731011326E-3</v>
      </c>
      <c r="J346" s="37">
        <v>44334</v>
      </c>
      <c r="K346" s="3">
        <v>17415.3</v>
      </c>
      <c r="L346" s="58">
        <v>14200</v>
      </c>
      <c r="M346" s="43">
        <f t="shared" si="151"/>
        <v>3215.2999999999993</v>
      </c>
      <c r="N346" s="38">
        <f t="shared" ref="N346:N365" si="152">K346/L346-1</f>
        <v>0.22642957746478865</v>
      </c>
      <c r="O346" s="43">
        <f t="shared" ref="O346:O365" si="153">K346-K345</f>
        <v>-134.72000000000116</v>
      </c>
      <c r="P346" s="38">
        <f t="shared" ref="P346:P365" si="154">K346/K345-1</f>
        <v>-7.676344528382395E-3</v>
      </c>
      <c r="R346" s="37">
        <v>44334</v>
      </c>
      <c r="S346" s="3">
        <f t="shared" si="131"/>
        <v>71811.789999999994</v>
      </c>
      <c r="T346" s="43">
        <f t="shared" ref="T346:T365" si="155">D346+L346</f>
        <v>56050.74</v>
      </c>
      <c r="U346" s="3">
        <f t="shared" si="145"/>
        <v>15761.05</v>
      </c>
      <c r="V346" s="38">
        <f>S346/T346-1</f>
        <v>0.28119254090133317</v>
      </c>
      <c r="W346" s="3">
        <f>S346-S345</f>
        <v>-554.41000000000349</v>
      </c>
      <c r="X346" s="38">
        <f>(S346)/S345-1</f>
        <v>-7.6611733101917823E-3</v>
      </c>
      <c r="Y346" s="76"/>
      <c r="Z346" s="76"/>
    </row>
    <row r="347" spans="1:26" x14ac:dyDescent="0.35">
      <c r="A347" s="37">
        <v>44335</v>
      </c>
      <c r="B347" s="3">
        <v>54970.8</v>
      </c>
      <c r="C347" s="47">
        <f>C346+200</f>
        <v>43425.15</v>
      </c>
      <c r="D347" s="47">
        <f>D346+200</f>
        <v>42050.74</v>
      </c>
      <c r="E347" s="47">
        <f t="shared" si="150"/>
        <v>12920.060000000005</v>
      </c>
      <c r="F347" s="48">
        <f>(B347-200)/D347-1</f>
        <v>0.30249313091755359</v>
      </c>
      <c r="G347" s="49">
        <f>B347-B346-200</f>
        <v>374.31000000000495</v>
      </c>
      <c r="H347" s="48">
        <f>(B347-200)/B346-1</f>
        <v>6.8811425148940231E-3</v>
      </c>
      <c r="J347" s="37">
        <v>44335</v>
      </c>
      <c r="K347" s="3">
        <v>17534.72</v>
      </c>
      <c r="L347" s="58">
        <v>14200</v>
      </c>
      <c r="M347" s="43">
        <f t="shared" si="151"/>
        <v>3334.7200000000012</v>
      </c>
      <c r="N347" s="38">
        <f t="shared" si="152"/>
        <v>0.2348394366197184</v>
      </c>
      <c r="O347" s="43">
        <f t="shared" si="153"/>
        <v>119.42000000000189</v>
      </c>
      <c r="P347" s="38">
        <f t="shared" si="154"/>
        <v>6.8571887937618481E-3</v>
      </c>
      <c r="R347" s="37">
        <v>44335</v>
      </c>
      <c r="S347" s="3">
        <f t="shared" si="131"/>
        <v>72505.52</v>
      </c>
      <c r="T347" s="43">
        <f t="shared" si="155"/>
        <v>56250.74</v>
      </c>
      <c r="U347" s="3">
        <f t="shared" si="145"/>
        <v>16254.780000000006</v>
      </c>
      <c r="V347" s="48">
        <f>(S347-200)/(T347-200)-1</f>
        <v>0.29000116679993893</v>
      </c>
      <c r="W347" s="47">
        <f>S347-S346-200</f>
        <v>493.73000000001048</v>
      </c>
      <c r="X347" s="48">
        <f>(S347-200)/S346-1</f>
        <v>6.8753334236621999E-3</v>
      </c>
      <c r="Y347" s="76"/>
      <c r="Z347" s="76"/>
    </row>
    <row r="348" spans="1:26" x14ac:dyDescent="0.35">
      <c r="A348" s="37">
        <v>44336</v>
      </c>
      <c r="B348" s="3">
        <v>55735.13</v>
      </c>
      <c r="C348" s="3">
        <v>43425.15</v>
      </c>
      <c r="D348" s="3">
        <v>42050.74</v>
      </c>
      <c r="E348" s="3">
        <f t="shared" si="150"/>
        <v>13684.39</v>
      </c>
      <c r="F348" s="38">
        <f>B348/D348-1</f>
        <v>0.32542566432838038</v>
      </c>
      <c r="G348" s="41">
        <f>B348-B347</f>
        <v>764.32999999999447</v>
      </c>
      <c r="H348" s="38">
        <f>(B348)/B347-1</f>
        <v>1.3904291005406355E-2</v>
      </c>
      <c r="J348" s="37">
        <v>44336</v>
      </c>
      <c r="K348" s="3">
        <v>17778.12</v>
      </c>
      <c r="L348" s="58">
        <v>14200</v>
      </c>
      <c r="M348" s="43">
        <f t="shared" si="151"/>
        <v>3578.119999999999</v>
      </c>
      <c r="N348" s="38">
        <f t="shared" si="152"/>
        <v>0.25198028169014086</v>
      </c>
      <c r="O348" s="43">
        <f t="shared" si="153"/>
        <v>243.39999999999782</v>
      </c>
      <c r="P348" s="38">
        <f t="shared" si="154"/>
        <v>1.3881031462150473E-2</v>
      </c>
      <c r="R348" s="37">
        <v>44336</v>
      </c>
      <c r="S348" s="3">
        <f t="shared" si="131"/>
        <v>73513.25</v>
      </c>
      <c r="T348" s="43">
        <f t="shared" si="155"/>
        <v>56250.74</v>
      </c>
      <c r="U348" s="3">
        <f t="shared" si="145"/>
        <v>17262.509999999998</v>
      </c>
      <c r="V348" s="38">
        <f>S348/T348-1</f>
        <v>0.30688502942361295</v>
      </c>
      <c r="W348" s="3">
        <f>S348-S347</f>
        <v>1007.7299999999959</v>
      </c>
      <c r="X348" s="38">
        <f>(S348)/S347-1</f>
        <v>1.389866592226352E-2</v>
      </c>
      <c r="Y348" s="76"/>
      <c r="Z348" s="76"/>
    </row>
    <row r="349" spans="1:26" x14ac:dyDescent="0.35">
      <c r="A349" s="37">
        <v>44337</v>
      </c>
      <c r="B349" s="3">
        <v>55418.99</v>
      </c>
      <c r="C349" s="3">
        <v>43425.15</v>
      </c>
      <c r="D349" s="3">
        <v>42050.74</v>
      </c>
      <c r="E349" s="3">
        <f t="shared" si="150"/>
        <v>13368.25</v>
      </c>
      <c r="F349" s="38">
        <f>B349/D349-1</f>
        <v>0.31790760400411511</v>
      </c>
      <c r="G349" s="41">
        <f>B349-B348</f>
        <v>-316.13999999999942</v>
      </c>
      <c r="H349" s="38">
        <f>(B349)/B348-1</f>
        <v>-5.6721855677021038E-3</v>
      </c>
      <c r="J349" s="37">
        <v>44337</v>
      </c>
      <c r="K349" s="3">
        <v>17676.88</v>
      </c>
      <c r="L349" s="58">
        <v>14200</v>
      </c>
      <c r="M349" s="43">
        <f t="shared" si="151"/>
        <v>3476.880000000001</v>
      </c>
      <c r="N349" s="38">
        <f t="shared" si="152"/>
        <v>0.24485070422535227</v>
      </c>
      <c r="O349" s="43">
        <f t="shared" si="153"/>
        <v>-101.23999999999796</v>
      </c>
      <c r="P349" s="38">
        <f t="shared" si="154"/>
        <v>-5.6946403781725774E-3</v>
      </c>
      <c r="R349" s="37">
        <v>44337</v>
      </c>
      <c r="S349" s="3">
        <f t="shared" si="131"/>
        <v>73095.87</v>
      </c>
      <c r="T349" s="43">
        <f t="shared" si="155"/>
        <v>56250.74</v>
      </c>
      <c r="U349" s="3">
        <f t="shared" si="145"/>
        <v>16845.13</v>
      </c>
      <c r="V349" s="38">
        <f>S349/T349-1</f>
        <v>0.29946503814883152</v>
      </c>
      <c r="W349" s="3">
        <f>S349-S348</f>
        <v>-417.38000000000466</v>
      </c>
      <c r="X349" s="38">
        <f>(S349)/S348-1</f>
        <v>-5.6776159399837267E-3</v>
      </c>
      <c r="Y349" s="76"/>
      <c r="Z349" s="76"/>
    </row>
    <row r="350" spans="1:26" x14ac:dyDescent="0.35">
      <c r="A350" s="37">
        <v>44340</v>
      </c>
      <c r="B350" s="3">
        <v>56447.75</v>
      </c>
      <c r="C350" s="3">
        <v>43425.15</v>
      </c>
      <c r="D350" s="3">
        <v>42050.74</v>
      </c>
      <c r="E350" s="3">
        <f t="shared" si="150"/>
        <v>14397.010000000002</v>
      </c>
      <c r="F350" s="38">
        <f>B350/D350-1</f>
        <v>0.3423723339945981</v>
      </c>
      <c r="G350" s="41">
        <f>B350-B349</f>
        <v>1028.760000000002</v>
      </c>
      <c r="H350" s="38">
        <f>(B350)/B349-1</f>
        <v>1.8563311962199291E-2</v>
      </c>
      <c r="J350" s="37">
        <v>44340</v>
      </c>
      <c r="K350" s="3">
        <v>18003.39</v>
      </c>
      <c r="L350" s="58">
        <v>14200</v>
      </c>
      <c r="M350" s="43">
        <f t="shared" si="151"/>
        <v>3803.3899999999994</v>
      </c>
      <c r="N350" s="38">
        <f t="shared" si="152"/>
        <v>0.26784436619718299</v>
      </c>
      <c r="O350" s="43">
        <f t="shared" si="153"/>
        <v>326.5099999999984</v>
      </c>
      <c r="P350" s="38">
        <f t="shared" si="154"/>
        <v>1.8471019772720032E-2</v>
      </c>
      <c r="R350" s="37">
        <v>44340</v>
      </c>
      <c r="S350" s="3">
        <f t="shared" si="131"/>
        <v>74451.14</v>
      </c>
      <c r="T350" s="43">
        <f t="shared" si="155"/>
        <v>56250.74</v>
      </c>
      <c r="U350" s="3">
        <f t="shared" si="145"/>
        <v>18200.400000000001</v>
      </c>
      <c r="V350" s="38">
        <f>S350/T350-1</f>
        <v>0.32355841007602759</v>
      </c>
      <c r="W350" s="3">
        <f>S350-S349</f>
        <v>1355.2700000000041</v>
      </c>
      <c r="X350" s="38">
        <f>(S350)/S349-1</f>
        <v>1.8540992808485646E-2</v>
      </c>
      <c r="Y350" s="76"/>
      <c r="Z350" s="76"/>
    </row>
    <row r="351" spans="1:26" x14ac:dyDescent="0.35">
      <c r="A351" s="37">
        <v>44341</v>
      </c>
      <c r="B351" s="3">
        <v>56447.75</v>
      </c>
      <c r="C351" s="3">
        <v>43425.15</v>
      </c>
      <c r="D351" s="3">
        <v>42050.74</v>
      </c>
      <c r="E351" s="3">
        <f t="shared" si="150"/>
        <v>14397.010000000002</v>
      </c>
      <c r="F351" s="38">
        <f>B351/D351-1</f>
        <v>0.3423723339945981</v>
      </c>
      <c r="G351" s="41">
        <f>B351-B350</f>
        <v>0</v>
      </c>
      <c r="H351" s="38">
        <f>(B351)/B350-1</f>
        <v>0</v>
      </c>
      <c r="J351" s="37">
        <v>44341</v>
      </c>
      <c r="K351" s="3">
        <v>18003.39</v>
      </c>
      <c r="L351" s="58">
        <v>14200</v>
      </c>
      <c r="M351" s="43">
        <f t="shared" si="151"/>
        <v>3803.3899999999994</v>
      </c>
      <c r="N351" s="38">
        <f t="shared" si="152"/>
        <v>0.26784436619718299</v>
      </c>
      <c r="O351" s="43">
        <f t="shared" si="153"/>
        <v>0</v>
      </c>
      <c r="P351" s="38">
        <f t="shared" si="154"/>
        <v>0</v>
      </c>
      <c r="R351" s="37">
        <v>44341</v>
      </c>
      <c r="S351" s="3">
        <f t="shared" ref="S351:S378" si="156">B351+K351</f>
        <v>74451.14</v>
      </c>
      <c r="T351" s="43">
        <f t="shared" si="155"/>
        <v>56250.74</v>
      </c>
      <c r="U351" s="3">
        <f t="shared" si="145"/>
        <v>18200.400000000001</v>
      </c>
      <c r="V351" s="38">
        <f>S351/T351-1</f>
        <v>0.32355841007602759</v>
      </c>
      <c r="W351" s="3">
        <f>S351-S350</f>
        <v>0</v>
      </c>
      <c r="X351" s="38">
        <f>(S351)/S350-1</f>
        <v>0</v>
      </c>
      <c r="Y351" s="76"/>
      <c r="Z351" s="76"/>
    </row>
    <row r="352" spans="1:26" x14ac:dyDescent="0.35">
      <c r="A352" s="37">
        <v>44342</v>
      </c>
      <c r="B352" s="3">
        <v>57068.57</v>
      </c>
      <c r="C352" s="47">
        <f>C351+200</f>
        <v>43625.15</v>
      </c>
      <c r="D352" s="47">
        <f>D351+200</f>
        <v>42250.74</v>
      </c>
      <c r="E352" s="47">
        <f t="shared" si="150"/>
        <v>14817.830000000002</v>
      </c>
      <c r="F352" s="48">
        <f>(B352-200)/D352-1</f>
        <v>0.34597808227737548</v>
      </c>
      <c r="G352" s="49">
        <f>B352-B351-200</f>
        <v>420.81999999999971</v>
      </c>
      <c r="H352" s="48">
        <f>(B352-200)/B351-1</f>
        <v>7.4550358517389004E-3</v>
      </c>
      <c r="J352" s="37">
        <v>44342</v>
      </c>
      <c r="K352" s="3">
        <v>18137.16</v>
      </c>
      <c r="L352" s="58">
        <v>14200</v>
      </c>
      <c r="M352" s="43">
        <f t="shared" si="151"/>
        <v>3937.16</v>
      </c>
      <c r="N352" s="38">
        <f t="shared" si="152"/>
        <v>0.27726478873239446</v>
      </c>
      <c r="O352" s="43">
        <f t="shared" si="153"/>
        <v>133.77000000000044</v>
      </c>
      <c r="P352" s="38">
        <f t="shared" si="154"/>
        <v>7.4302672996586772E-3</v>
      </c>
      <c r="R352" s="37">
        <v>44342</v>
      </c>
      <c r="S352" s="3">
        <f t="shared" si="156"/>
        <v>75205.73</v>
      </c>
      <c r="T352" s="43">
        <f t="shared" si="155"/>
        <v>56450.74</v>
      </c>
      <c r="U352" s="3">
        <f t="shared" si="145"/>
        <v>18754.990000000002</v>
      </c>
      <c r="V352" s="48">
        <f>(S352-200)/(T352-200)-1</f>
        <v>0.33341765814991953</v>
      </c>
      <c r="W352" s="47">
        <f>S352-S351-200</f>
        <v>554.58999999999651</v>
      </c>
      <c r="X352" s="48">
        <f>(S352-200)/S351-1</f>
        <v>7.4490464484491259E-3</v>
      </c>
      <c r="Y352" s="76"/>
      <c r="Z352" s="76"/>
    </row>
    <row r="353" spans="1:26" x14ac:dyDescent="0.35">
      <c r="A353" s="37">
        <v>44343</v>
      </c>
      <c r="B353" s="3">
        <v>56640.89</v>
      </c>
      <c r="C353" s="3">
        <v>43625.15</v>
      </c>
      <c r="D353" s="3">
        <v>42250.74</v>
      </c>
      <c r="E353" s="3">
        <f t="shared" si="150"/>
        <v>14390.150000000001</v>
      </c>
      <c r="F353" s="38">
        <f>B353/D353-1</f>
        <v>0.34058930092112005</v>
      </c>
      <c r="G353" s="41">
        <f>B353-B352</f>
        <v>-427.68000000000029</v>
      </c>
      <c r="H353" s="38">
        <f>(B353)/B352-1</f>
        <v>-7.4941425726980926E-3</v>
      </c>
      <c r="J353" s="37">
        <v>44343</v>
      </c>
      <c r="K353" s="3">
        <v>18000.830000000002</v>
      </c>
      <c r="L353" s="58">
        <v>14200</v>
      </c>
      <c r="M353" s="43">
        <f t="shared" si="151"/>
        <v>3800.8300000000017</v>
      </c>
      <c r="N353" s="38">
        <f t="shared" si="152"/>
        <v>0.26766408450704238</v>
      </c>
      <c r="O353" s="43">
        <f t="shared" si="153"/>
        <v>-136.32999999999811</v>
      </c>
      <c r="P353" s="38">
        <f t="shared" si="154"/>
        <v>-7.5166123031388254E-3</v>
      </c>
      <c r="R353" s="37">
        <v>44343</v>
      </c>
      <c r="S353" s="3">
        <f t="shared" si="156"/>
        <v>74641.72</v>
      </c>
      <c r="T353" s="43">
        <f t="shared" si="155"/>
        <v>56450.74</v>
      </c>
      <c r="U353" s="3">
        <f t="shared" si="145"/>
        <v>18190.980000000003</v>
      </c>
      <c r="V353" s="38">
        <f>S353/T353-1</f>
        <v>0.32224519997434942</v>
      </c>
      <c r="W353" s="3">
        <f>S353-S352</f>
        <v>-564.00999999999476</v>
      </c>
      <c r="X353" s="38">
        <f>(S353)/S352-1</f>
        <v>-7.4995615360690104E-3</v>
      </c>
      <c r="Y353" s="76"/>
      <c r="Z353" s="76"/>
    </row>
    <row r="354" spans="1:26" x14ac:dyDescent="0.35">
      <c r="A354" s="37">
        <v>44344</v>
      </c>
      <c r="B354" s="3">
        <v>56830.83</v>
      </c>
      <c r="C354" s="3">
        <v>43625.15</v>
      </c>
      <c r="D354" s="3">
        <v>42250.74</v>
      </c>
      <c r="E354" s="3">
        <f t="shared" si="150"/>
        <v>14580.090000000004</v>
      </c>
      <c r="F354" s="38">
        <f>B354/D354-1</f>
        <v>0.34508484348439827</v>
      </c>
      <c r="G354" s="41">
        <f>B354-B353</f>
        <v>189.94000000000233</v>
      </c>
      <c r="H354" s="38">
        <f>(B354)/B353-1</f>
        <v>3.3534077589529865E-3</v>
      </c>
      <c r="J354" s="37">
        <v>44344</v>
      </c>
      <c r="K354" s="3">
        <v>18060.77</v>
      </c>
      <c r="L354" s="58">
        <v>14200</v>
      </c>
      <c r="M354" s="43">
        <f t="shared" si="151"/>
        <v>3860.7700000000004</v>
      </c>
      <c r="N354" s="38">
        <f t="shared" si="152"/>
        <v>0.27188521126760556</v>
      </c>
      <c r="O354" s="43">
        <f t="shared" si="153"/>
        <v>59.93999999999869</v>
      </c>
      <c r="P354" s="38">
        <f t="shared" si="154"/>
        <v>3.3298464570798991E-3</v>
      </c>
      <c r="R354" s="37">
        <v>44344</v>
      </c>
      <c r="S354" s="3">
        <f t="shared" si="156"/>
        <v>74891.600000000006</v>
      </c>
      <c r="T354" s="43">
        <f t="shared" si="155"/>
        <v>56450.74</v>
      </c>
      <c r="U354" s="3">
        <f t="shared" si="145"/>
        <v>18440.860000000004</v>
      </c>
      <c r="V354" s="38">
        <f>S354/T354-1</f>
        <v>0.32667171413519136</v>
      </c>
      <c r="W354" s="3">
        <f>S354-S353</f>
        <v>249.88000000000466</v>
      </c>
      <c r="X354" s="38">
        <f>(S354)/S353-1</f>
        <v>3.3477256419065515E-3</v>
      </c>
      <c r="Y354" s="76"/>
      <c r="Z354" s="76"/>
    </row>
    <row r="355" spans="1:26" x14ac:dyDescent="0.35">
      <c r="A355" s="37">
        <v>44347</v>
      </c>
      <c r="B355" s="3">
        <v>56779.51</v>
      </c>
      <c r="C355" s="3">
        <v>43625.15</v>
      </c>
      <c r="D355" s="3">
        <v>42250.74</v>
      </c>
      <c r="E355" s="3">
        <f t="shared" si="150"/>
        <v>14528.770000000004</v>
      </c>
      <c r="F355" s="38">
        <f>B355/D355-1</f>
        <v>0.34387019020258602</v>
      </c>
      <c r="G355" s="41">
        <f>B355-B354</f>
        <v>-51.319999999999709</v>
      </c>
      <c r="H355" s="38">
        <f>(B355)/B354-1</f>
        <v>-9.0303097807997723E-4</v>
      </c>
      <c r="J355" s="37">
        <v>44347</v>
      </c>
      <c r="K355" s="3">
        <v>18043.22</v>
      </c>
      <c r="L355" s="58">
        <v>14200</v>
      </c>
      <c r="M355" s="43">
        <f t="shared" si="151"/>
        <v>3843.2200000000012</v>
      </c>
      <c r="N355" s="38">
        <f t="shared" si="152"/>
        <v>0.27064929577464802</v>
      </c>
      <c r="O355" s="43">
        <f t="shared" si="153"/>
        <v>-17.549999999999272</v>
      </c>
      <c r="P355" s="38">
        <f t="shared" si="154"/>
        <v>-9.717193674466662E-4</v>
      </c>
      <c r="R355" s="37">
        <v>44347</v>
      </c>
      <c r="S355" s="3">
        <f t="shared" si="156"/>
        <v>74822.73000000001</v>
      </c>
      <c r="T355" s="43">
        <f t="shared" si="155"/>
        <v>56450.74</v>
      </c>
      <c r="U355" s="3">
        <f t="shared" si="145"/>
        <v>18371.990000000005</v>
      </c>
      <c r="V355" s="38">
        <f>S355/T355-1</f>
        <v>0.32545171241333626</v>
      </c>
      <c r="W355" s="3">
        <f>S355-S354</f>
        <v>-68.869999999995343</v>
      </c>
      <c r="X355" s="38">
        <f>(S355)/S354-1</f>
        <v>-9.1959578911382511E-4</v>
      </c>
      <c r="Y355" s="76"/>
      <c r="Z355" s="76"/>
    </row>
    <row r="356" spans="1:26" x14ac:dyDescent="0.35">
      <c r="A356" s="37">
        <v>44348</v>
      </c>
      <c r="B356" s="3">
        <v>56651.73</v>
      </c>
      <c r="C356" s="3">
        <v>43625.15</v>
      </c>
      <c r="D356" s="3">
        <v>42250.74</v>
      </c>
      <c r="E356" s="3">
        <f t="shared" si="150"/>
        <v>14400.990000000005</v>
      </c>
      <c r="F356" s="38">
        <f>B356/D356-1</f>
        <v>0.34084586447479981</v>
      </c>
      <c r="G356" s="41">
        <f>B356-B355</f>
        <v>-127.77999999999884</v>
      </c>
      <c r="H356" s="38">
        <f>(B356)/B355-1</f>
        <v>-2.2504597168943041E-3</v>
      </c>
      <c r="J356" s="37">
        <v>44348</v>
      </c>
      <c r="K356" s="3">
        <v>18002.240000000002</v>
      </c>
      <c r="L356" s="58">
        <v>14200</v>
      </c>
      <c r="M356" s="43">
        <f t="shared" si="151"/>
        <v>3802.2400000000016</v>
      </c>
      <c r="N356" s="38">
        <f t="shared" si="152"/>
        <v>0.26776338028169033</v>
      </c>
      <c r="O356" s="43">
        <f t="shared" si="153"/>
        <v>-40.979999999999563</v>
      </c>
      <c r="P356" s="38">
        <f t="shared" si="154"/>
        <v>-2.2712132313411626E-3</v>
      </c>
      <c r="R356" s="37">
        <v>44348</v>
      </c>
      <c r="S356" s="3">
        <f t="shared" si="156"/>
        <v>74653.97</v>
      </c>
      <c r="T356" s="43">
        <f t="shared" si="155"/>
        <v>56450.74</v>
      </c>
      <c r="U356" s="3">
        <f t="shared" si="145"/>
        <v>18203.230000000007</v>
      </c>
      <c r="V356" s="38">
        <f>S356/T356-1</f>
        <v>0.32246220332984121</v>
      </c>
      <c r="W356" s="3">
        <f>S356-S355</f>
        <v>-168.76000000000931</v>
      </c>
      <c r="X356" s="38">
        <f>(S356)/S355-1</f>
        <v>-2.2554643488684745E-3</v>
      </c>
      <c r="Y356" s="76"/>
      <c r="Z356" s="76"/>
    </row>
    <row r="357" spans="1:26" x14ac:dyDescent="0.35">
      <c r="A357" s="37">
        <v>44349</v>
      </c>
      <c r="B357" s="3">
        <v>56769.24</v>
      </c>
      <c r="C357" s="47">
        <f>C356+200</f>
        <v>43825.15</v>
      </c>
      <c r="D357" s="47">
        <f>D356+200</f>
        <v>42450.74</v>
      </c>
      <c r="E357" s="47">
        <f t="shared" si="150"/>
        <v>14318.5</v>
      </c>
      <c r="F357" s="48">
        <f>(B357-200)/D357-1</f>
        <v>0.332585486142291</v>
      </c>
      <c r="G357" s="49">
        <f>B357-B356-200</f>
        <v>-82.490000000005239</v>
      </c>
      <c r="H357" s="48">
        <f>(B357-200)/B356-1</f>
        <v>-1.4560896904649567E-3</v>
      </c>
      <c r="J357" s="37">
        <v>44349</v>
      </c>
      <c r="K357" s="3">
        <v>17975.599999999999</v>
      </c>
      <c r="L357" s="58">
        <v>14200</v>
      </c>
      <c r="M357" s="43">
        <f t="shared" si="151"/>
        <v>3775.5999999999985</v>
      </c>
      <c r="N357" s="38">
        <f t="shared" si="152"/>
        <v>0.26588732394366188</v>
      </c>
      <c r="O357" s="43">
        <f t="shared" si="153"/>
        <v>-26.640000000003056</v>
      </c>
      <c r="P357" s="38">
        <f t="shared" si="154"/>
        <v>-1.4798158451394539E-3</v>
      </c>
      <c r="R357" s="37">
        <v>44349</v>
      </c>
      <c r="S357" s="3">
        <f t="shared" si="156"/>
        <v>74744.84</v>
      </c>
      <c r="T357" s="43">
        <f t="shared" si="155"/>
        <v>56650.74</v>
      </c>
      <c r="U357" s="3">
        <f t="shared" si="145"/>
        <v>18094.099999999999</v>
      </c>
      <c r="V357" s="48">
        <f>(S357-200)/(T357-200)-1</f>
        <v>0.32052901343720208</v>
      </c>
      <c r="W357" s="47">
        <f>S357-S356-200</f>
        <v>-109.13000000000466</v>
      </c>
      <c r="X357" s="48">
        <f>(S357-200)/S356-1</f>
        <v>-1.4618110731419165E-3</v>
      </c>
      <c r="Y357" s="76"/>
      <c r="Z357" s="76"/>
    </row>
    <row r="358" spans="1:26" x14ac:dyDescent="0.35">
      <c r="A358" s="37">
        <v>44350</v>
      </c>
      <c r="B358" s="3">
        <v>56493.59</v>
      </c>
      <c r="C358" s="3">
        <v>43825.15</v>
      </c>
      <c r="D358" s="3">
        <v>42450.74</v>
      </c>
      <c r="E358" s="3">
        <f t="shared" si="150"/>
        <v>14042.849999999999</v>
      </c>
      <c r="F358" s="38">
        <f>B358/D358-1</f>
        <v>0.3308034206235273</v>
      </c>
      <c r="G358" s="41">
        <f>B358-B357</f>
        <v>-275.65000000000146</v>
      </c>
      <c r="H358" s="38">
        <f>(B358)/B357-1</f>
        <v>-4.8556225167010192E-3</v>
      </c>
      <c r="J358" s="37">
        <v>44350</v>
      </c>
      <c r="K358" s="3">
        <v>17887.87</v>
      </c>
      <c r="L358" s="58">
        <v>14200</v>
      </c>
      <c r="M358" s="43">
        <f t="shared" si="151"/>
        <v>3687.869999999999</v>
      </c>
      <c r="N358" s="38">
        <f t="shared" si="152"/>
        <v>0.25970915492957736</v>
      </c>
      <c r="O358" s="43">
        <f t="shared" si="153"/>
        <v>-87.729999999999563</v>
      </c>
      <c r="P358" s="38">
        <f t="shared" si="154"/>
        <v>-4.8805046841273736E-3</v>
      </c>
      <c r="R358" s="37">
        <v>44350</v>
      </c>
      <c r="S358" s="3">
        <f t="shared" si="156"/>
        <v>74381.459999999992</v>
      </c>
      <c r="T358" s="43">
        <f t="shared" si="155"/>
        <v>56650.74</v>
      </c>
      <c r="U358" s="3">
        <f t="shared" si="145"/>
        <v>17730.719999999998</v>
      </c>
      <c r="V358" s="38">
        <f>S358/T358-1</f>
        <v>0.312983025464451</v>
      </c>
      <c r="W358" s="3">
        <f>S358-S357</f>
        <v>-363.38000000000466</v>
      </c>
      <c r="X358" s="38">
        <f>(S358)/S357-1</f>
        <v>-4.8616065001946263E-3</v>
      </c>
      <c r="Y358" s="76"/>
      <c r="Z358" s="76"/>
    </row>
    <row r="359" spans="1:26" x14ac:dyDescent="0.35">
      <c r="A359" s="37">
        <v>44351</v>
      </c>
      <c r="B359" s="3">
        <v>57374.46</v>
      </c>
      <c r="C359" s="3">
        <v>43825.15</v>
      </c>
      <c r="D359" s="3">
        <v>42450.74</v>
      </c>
      <c r="E359" s="3">
        <f t="shared" si="150"/>
        <v>14923.720000000001</v>
      </c>
      <c r="F359" s="38">
        <f>B359/D359-1</f>
        <v>0.35155382450341266</v>
      </c>
      <c r="G359" s="41">
        <f>B359-B358</f>
        <v>880.87000000000262</v>
      </c>
      <c r="H359" s="38">
        <f>(B359)/B358-1</f>
        <v>1.5592388446193706E-2</v>
      </c>
      <c r="J359" s="37">
        <v>44351</v>
      </c>
      <c r="K359" s="3">
        <v>18166.36</v>
      </c>
      <c r="L359" s="58">
        <v>14200</v>
      </c>
      <c r="M359" s="43">
        <f t="shared" si="151"/>
        <v>3966.3600000000006</v>
      </c>
      <c r="N359" s="38">
        <f t="shared" si="152"/>
        <v>0.27932112676056353</v>
      </c>
      <c r="O359" s="43">
        <f t="shared" si="153"/>
        <v>278.4900000000016</v>
      </c>
      <c r="P359" s="38">
        <f t="shared" si="154"/>
        <v>1.5568650711348164E-2</v>
      </c>
      <c r="R359" s="37">
        <v>44351</v>
      </c>
      <c r="S359" s="3">
        <f t="shared" si="156"/>
        <v>75540.820000000007</v>
      </c>
      <c r="T359" s="43">
        <f t="shared" si="155"/>
        <v>56650.74</v>
      </c>
      <c r="U359" s="3">
        <f t="shared" si="145"/>
        <v>18890.080000000002</v>
      </c>
      <c r="V359" s="38">
        <f>S359/T359-1</f>
        <v>0.33344807146385036</v>
      </c>
      <c r="W359" s="3">
        <f>S359-S358</f>
        <v>1159.3600000000151</v>
      </c>
      <c r="X359" s="38">
        <f>(S359)/S358-1</f>
        <v>1.5586679798971659E-2</v>
      </c>
      <c r="Y359" s="76"/>
      <c r="Z359" s="76"/>
    </row>
    <row r="360" spans="1:26" x14ac:dyDescent="0.35">
      <c r="A360" s="37">
        <v>44354</v>
      </c>
      <c r="B360" s="3">
        <v>57517.85</v>
      </c>
      <c r="C360" s="3">
        <v>43825.15</v>
      </c>
      <c r="D360" s="3">
        <v>42450.74</v>
      </c>
      <c r="E360" s="3">
        <f t="shared" si="150"/>
        <v>15067.11</v>
      </c>
      <c r="F360" s="38">
        <f>B360/D360-1</f>
        <v>0.35493162192225625</v>
      </c>
      <c r="G360" s="41">
        <f>B360-B359</f>
        <v>143.38999999999942</v>
      </c>
      <c r="H360" s="38">
        <f>(B360)/B359-1</f>
        <v>2.4991956351310129E-3</v>
      </c>
      <c r="J360" s="37">
        <v>44354</v>
      </c>
      <c r="K360" s="3">
        <v>18210.55</v>
      </c>
      <c r="L360" s="58">
        <v>14200</v>
      </c>
      <c r="M360" s="43">
        <f t="shared" si="151"/>
        <v>4010.5499999999993</v>
      </c>
      <c r="N360" s="38">
        <f t="shared" si="152"/>
        <v>0.2824330985915493</v>
      </c>
      <c r="O360" s="43">
        <f t="shared" si="153"/>
        <v>44.18999999999869</v>
      </c>
      <c r="P360" s="38">
        <f t="shared" si="154"/>
        <v>2.4325181269113649E-3</v>
      </c>
      <c r="R360" s="37">
        <v>44354</v>
      </c>
      <c r="S360" s="3">
        <f t="shared" si="156"/>
        <v>75728.399999999994</v>
      </c>
      <c r="T360" s="43">
        <f t="shared" si="155"/>
        <v>56650.74</v>
      </c>
      <c r="U360" s="3">
        <f t="shared" si="145"/>
        <v>19077.66</v>
      </c>
      <c r="V360" s="38">
        <f>S360/T360-1</f>
        <v>0.33675923739036762</v>
      </c>
      <c r="W360" s="3">
        <f>S360-S359</f>
        <v>187.57999999998719</v>
      </c>
      <c r="X360" s="38">
        <f>(S360)/S359-1</f>
        <v>2.4831607599704597E-3</v>
      </c>
      <c r="Y360" s="76"/>
      <c r="Z360" s="76"/>
    </row>
    <row r="361" spans="1:26" x14ac:dyDescent="0.35">
      <c r="A361" s="37">
        <v>44355</v>
      </c>
      <c r="B361" s="3">
        <v>57721.53</v>
      </c>
      <c r="C361" s="3">
        <v>43825.15</v>
      </c>
      <c r="D361" s="3">
        <v>42450.74</v>
      </c>
      <c r="E361" s="3">
        <f t="shared" si="150"/>
        <v>15270.79</v>
      </c>
      <c r="F361" s="38">
        <f>B361/D361-1</f>
        <v>0.35972965371157262</v>
      </c>
      <c r="G361" s="41">
        <f>B361-B360</f>
        <v>203.68000000000029</v>
      </c>
      <c r="H361" s="38">
        <f>(B361)/B360-1</f>
        <v>3.5411615698430765E-3</v>
      </c>
      <c r="J361" s="37">
        <v>44355</v>
      </c>
      <c r="K361" s="3">
        <v>18274.580000000002</v>
      </c>
      <c r="L361" s="58">
        <v>14200</v>
      </c>
      <c r="M361" s="43">
        <f t="shared" si="151"/>
        <v>4074.5800000000017</v>
      </c>
      <c r="N361" s="38">
        <f t="shared" si="152"/>
        <v>0.28694225352112679</v>
      </c>
      <c r="O361" s="43">
        <f t="shared" si="153"/>
        <v>64.030000000002474</v>
      </c>
      <c r="P361" s="38">
        <f t="shared" si="154"/>
        <v>3.516093692941924E-3</v>
      </c>
      <c r="R361" s="37">
        <v>44355</v>
      </c>
      <c r="S361" s="3">
        <f t="shared" si="156"/>
        <v>75996.11</v>
      </c>
      <c r="T361" s="43">
        <f t="shared" si="155"/>
        <v>56650.74</v>
      </c>
      <c r="U361" s="3">
        <f t="shared" si="145"/>
        <v>19345.370000000003</v>
      </c>
      <c r="V361" s="38">
        <f>S361/T361-1</f>
        <v>0.34148485968585773</v>
      </c>
      <c r="W361" s="3">
        <f>S361-S360</f>
        <v>267.7100000000064</v>
      </c>
      <c r="X361" s="38">
        <f>(S361)/S360-1</f>
        <v>3.5351334505946408E-3</v>
      </c>
      <c r="Y361" s="76"/>
      <c r="Z361" s="76"/>
    </row>
    <row r="362" spans="1:26" x14ac:dyDescent="0.35">
      <c r="A362" s="37">
        <v>44356</v>
      </c>
      <c r="B362" s="3">
        <v>57923.78</v>
      </c>
      <c r="C362" s="47">
        <f>C361+200</f>
        <v>44025.15</v>
      </c>
      <c r="D362" s="47">
        <f>D361+200</f>
        <v>42650.74</v>
      </c>
      <c r="E362" s="47">
        <f t="shared" si="150"/>
        <v>15273.04</v>
      </c>
      <c r="F362" s="48">
        <f>(B362-200)/D362-1</f>
        <v>0.35340629494353437</v>
      </c>
      <c r="G362" s="49">
        <f>B362-B361-200</f>
        <v>2.25</v>
      </c>
      <c r="H362" s="48">
        <f>(B362-200)/B361-1</f>
        <v>3.8980255720799661E-5</v>
      </c>
      <c r="J362" s="37">
        <v>44356</v>
      </c>
      <c r="K362" s="3">
        <v>18274.900000000001</v>
      </c>
      <c r="L362" s="58">
        <v>14200</v>
      </c>
      <c r="M362" s="43">
        <f t="shared" si="151"/>
        <v>4074.9000000000015</v>
      </c>
      <c r="N362" s="38">
        <f t="shared" si="152"/>
        <v>0.2869647887323945</v>
      </c>
      <c r="O362" s="43">
        <f t="shared" si="153"/>
        <v>0.31999999999970896</v>
      </c>
      <c r="P362" s="38">
        <f t="shared" si="154"/>
        <v>1.7510662351671868E-5</v>
      </c>
      <c r="R362" s="37">
        <v>44356</v>
      </c>
      <c r="S362" s="3">
        <f t="shared" si="156"/>
        <v>76198.679999999993</v>
      </c>
      <c r="T362" s="43">
        <f t="shared" si="155"/>
        <v>56850.74</v>
      </c>
      <c r="U362" s="3">
        <f t="shared" si="145"/>
        <v>19347.940000000002</v>
      </c>
      <c r="V362" s="48">
        <f>(S362-200)/(T362-200)-1</f>
        <v>0.34153022537746192</v>
      </c>
      <c r="W362" s="47">
        <f>S362-S361-200</f>
        <v>2.569999999992433</v>
      </c>
      <c r="X362" s="48">
        <f>(S362-200)/S361-1</f>
        <v>3.3817520396661749E-5</v>
      </c>
      <c r="Y362" s="76"/>
      <c r="Z362" s="76"/>
    </row>
    <row r="363" spans="1:26" x14ac:dyDescent="0.35">
      <c r="A363" s="37">
        <v>44357</v>
      </c>
      <c r="B363" s="3">
        <v>58441</v>
      </c>
      <c r="C363" s="3">
        <v>44025.15</v>
      </c>
      <c r="D363" s="3">
        <v>42650.74</v>
      </c>
      <c r="E363" s="3">
        <f t="shared" si="150"/>
        <v>15790.260000000002</v>
      </c>
      <c r="F363" s="38">
        <f>B363/D363-1</f>
        <v>0.37022241583616133</v>
      </c>
      <c r="G363" s="41">
        <f>B363-B362</f>
        <v>517.22000000000116</v>
      </c>
      <c r="H363" s="38">
        <f>(B363)/B362-1</f>
        <v>8.9293205657503538E-3</v>
      </c>
      <c r="J363" s="37">
        <v>44357</v>
      </c>
      <c r="K363" s="3">
        <v>18437.68</v>
      </c>
      <c r="L363" s="58">
        <v>14200</v>
      </c>
      <c r="M363" s="43">
        <f t="shared" si="151"/>
        <v>4237.68</v>
      </c>
      <c r="N363" s="38">
        <f t="shared" si="152"/>
        <v>0.29842816901408442</v>
      </c>
      <c r="O363" s="43">
        <f t="shared" si="153"/>
        <v>162.77999999999884</v>
      </c>
      <c r="P363" s="38">
        <f t="shared" si="154"/>
        <v>8.9072990823477749E-3</v>
      </c>
      <c r="R363" s="37">
        <v>44357</v>
      </c>
      <c r="S363" s="3">
        <f t="shared" si="156"/>
        <v>76878.679999999993</v>
      </c>
      <c r="T363" s="43">
        <f t="shared" si="155"/>
        <v>56850.74</v>
      </c>
      <c r="U363" s="3">
        <f t="shared" si="145"/>
        <v>20027.940000000002</v>
      </c>
      <c r="V363" s="38">
        <f>S363/T363-1</f>
        <v>0.35228987344755747</v>
      </c>
      <c r="W363" s="3">
        <f>S363-S362</f>
        <v>680</v>
      </c>
      <c r="X363" s="38">
        <f>(S363)/S362-1</f>
        <v>8.924039104089454E-3</v>
      </c>
      <c r="Y363" s="76"/>
      <c r="Z363" s="76"/>
    </row>
    <row r="364" spans="1:26" x14ac:dyDescent="0.35">
      <c r="A364" s="37">
        <v>44358</v>
      </c>
      <c r="B364" s="3">
        <v>58917.86</v>
      </c>
      <c r="C364" s="3">
        <v>44025.15</v>
      </c>
      <c r="D364" s="3">
        <v>42650.74</v>
      </c>
      <c r="E364" s="3">
        <f t="shared" si="150"/>
        <v>16267.120000000003</v>
      </c>
      <c r="F364" s="38">
        <f>B364/D364-1</f>
        <v>0.38140299558694646</v>
      </c>
      <c r="G364" s="41">
        <f>B364-B363</f>
        <v>476.86000000000058</v>
      </c>
      <c r="H364" s="38">
        <f>(B364)/B363-1</f>
        <v>8.1596824147431857E-3</v>
      </c>
      <c r="J364" s="37">
        <v>44358</v>
      </c>
      <c r="K364" s="3">
        <v>18587.71</v>
      </c>
      <c r="L364" s="58">
        <v>14200</v>
      </c>
      <c r="M364" s="43">
        <f t="shared" si="151"/>
        <v>4387.7099999999991</v>
      </c>
      <c r="N364" s="38">
        <f t="shared" si="152"/>
        <v>0.30899366197183098</v>
      </c>
      <c r="O364" s="43">
        <f t="shared" si="153"/>
        <v>150.02999999999884</v>
      </c>
      <c r="P364" s="38">
        <f t="shared" si="154"/>
        <v>8.1371408984209914E-3</v>
      </c>
      <c r="R364" s="37">
        <v>44358</v>
      </c>
      <c r="S364" s="3">
        <f t="shared" si="156"/>
        <v>77505.570000000007</v>
      </c>
      <c r="T364" s="43">
        <f t="shared" si="155"/>
        <v>56850.74</v>
      </c>
      <c r="U364" s="3">
        <f t="shared" si="145"/>
        <v>20654.830000000002</v>
      </c>
      <c r="V364" s="38">
        <f>S364/T364-1</f>
        <v>0.36331681874325672</v>
      </c>
      <c r="W364" s="3">
        <f>S364-S363</f>
        <v>626.89000000001397</v>
      </c>
      <c r="X364" s="38">
        <f>(S364)/S363-1</f>
        <v>8.1542763221222891E-3</v>
      </c>
      <c r="Y364" s="76"/>
      <c r="Z364" s="76"/>
    </row>
    <row r="365" spans="1:26" x14ac:dyDescent="0.35">
      <c r="A365" s="37">
        <v>44361</v>
      </c>
      <c r="B365" s="3">
        <v>59384.13</v>
      </c>
      <c r="C365" s="3">
        <v>44025.15</v>
      </c>
      <c r="D365" s="3">
        <v>42650.74</v>
      </c>
      <c r="E365" s="3">
        <f t="shared" si="150"/>
        <v>16733.39</v>
      </c>
      <c r="F365" s="38">
        <f>B365/D365-1</f>
        <v>0.39233527952856151</v>
      </c>
      <c r="G365" s="41">
        <f>B365-B364</f>
        <v>466.2699999999968</v>
      </c>
      <c r="H365" s="38">
        <f>(B365)/B364-1</f>
        <v>7.9138991131042502E-3</v>
      </c>
      <c r="J365" s="37">
        <v>44361</v>
      </c>
      <c r="K365" s="3">
        <v>18733.52</v>
      </c>
      <c r="L365" s="58">
        <v>14200</v>
      </c>
      <c r="M365" s="43">
        <f t="shared" si="151"/>
        <v>4533.5200000000004</v>
      </c>
      <c r="N365" s="38">
        <f t="shared" si="152"/>
        <v>0.31926197183098592</v>
      </c>
      <c r="O365" s="43">
        <f t="shared" si="153"/>
        <v>145.81000000000131</v>
      </c>
      <c r="P365" s="38">
        <f t="shared" si="154"/>
        <v>7.8444305403948533E-3</v>
      </c>
      <c r="R365" s="37">
        <v>44361</v>
      </c>
      <c r="S365" s="3">
        <f t="shared" si="156"/>
        <v>78117.649999999994</v>
      </c>
      <c r="T365" s="43">
        <f t="shared" si="155"/>
        <v>56850.74</v>
      </c>
      <c r="U365" s="3">
        <f t="shared" si="145"/>
        <v>21266.91</v>
      </c>
      <c r="V365" s="38">
        <f>S365/T365-1</f>
        <v>0.37408325731555991</v>
      </c>
      <c r="W365" s="3">
        <f>S365-S364</f>
        <v>612.07999999998719</v>
      </c>
      <c r="X365" s="38">
        <f>(S365)/S364-1</f>
        <v>7.8972388694127371E-3</v>
      </c>
      <c r="Y365" s="76"/>
      <c r="Z365" s="76"/>
    </row>
    <row r="366" spans="1:26" x14ac:dyDescent="0.35">
      <c r="A366" s="37">
        <v>44362</v>
      </c>
      <c r="B366" s="3">
        <v>59190.99</v>
      </c>
      <c r="C366" s="3">
        <v>44025.15</v>
      </c>
      <c r="D366" s="3">
        <v>42650.74</v>
      </c>
      <c r="E366" s="3">
        <f t="shared" si="150"/>
        <v>16540.25</v>
      </c>
      <c r="F366" s="38">
        <f>B366/D366-1</f>
        <v>0.38780687040834461</v>
      </c>
      <c r="G366" s="41">
        <f>B366-B365</f>
        <v>-193.13999999999942</v>
      </c>
      <c r="H366" s="38">
        <f>(B366)/B365-1</f>
        <v>-3.2523840965591466E-3</v>
      </c>
      <c r="J366" s="37">
        <v>44362</v>
      </c>
      <c r="K366" s="3">
        <v>19072.11</v>
      </c>
      <c r="L366" s="57">
        <f>L365+400</f>
        <v>14600</v>
      </c>
      <c r="M366" s="43">
        <f t="shared" si="151"/>
        <v>4472.1100000000006</v>
      </c>
      <c r="N366" s="38">
        <f>(K366-400)/L366-1</f>
        <v>0.27891164383561651</v>
      </c>
      <c r="O366" s="50">
        <f>K366-K365-400</f>
        <v>-61.409999999999854</v>
      </c>
      <c r="P366" s="51">
        <f>(K366-400)/K365-1</f>
        <v>-3.2780812148490712E-3</v>
      </c>
      <c r="R366" s="37">
        <v>44362</v>
      </c>
      <c r="S366" s="3">
        <f t="shared" si="156"/>
        <v>78263.100000000006</v>
      </c>
      <c r="T366" s="50">
        <f>T365+400</f>
        <v>57250.74</v>
      </c>
      <c r="U366" s="3">
        <f t="shared" si="145"/>
        <v>21012.36</v>
      </c>
      <c r="V366" s="51">
        <f>(S366-400)/(T366-400)-1</f>
        <v>0.3696057430387012</v>
      </c>
      <c r="W366" s="50">
        <f>S366-S365-400</f>
        <v>-254.54999999998836</v>
      </c>
      <c r="X366" s="51">
        <f>(S366-400)/S365-1</f>
        <v>-3.2585465640605493E-3</v>
      </c>
      <c r="Y366" s="76"/>
      <c r="Z366" s="76"/>
    </row>
    <row r="367" spans="1:26" x14ac:dyDescent="0.35">
      <c r="A367" s="37">
        <v>44363</v>
      </c>
      <c r="B367" s="3">
        <v>59531.23</v>
      </c>
      <c r="C367" s="47">
        <f>C366+200</f>
        <v>44225.15</v>
      </c>
      <c r="D367" s="47">
        <f>D366+200</f>
        <v>42850.74</v>
      </c>
      <c r="E367" s="47">
        <f t="shared" si="150"/>
        <v>16680.490000000005</v>
      </c>
      <c r="F367" s="48">
        <f>(B367-200)/D367-1</f>
        <v>0.38460222623926699</v>
      </c>
      <c r="G367" s="49">
        <f>B367-B366-200</f>
        <v>140.24000000000524</v>
      </c>
      <c r="H367" s="48">
        <f>(B367-200)/B366-1</f>
        <v>2.369279513655842E-3</v>
      </c>
      <c r="J367" s="37">
        <v>44363</v>
      </c>
      <c r="K367" s="3">
        <v>19116.849999999999</v>
      </c>
      <c r="L367" s="58">
        <v>14600</v>
      </c>
      <c r="M367" s="43">
        <f t="shared" si="151"/>
        <v>4516.8499999999985</v>
      </c>
      <c r="N367" s="38">
        <f t="shared" ref="N367:N387" si="157">K367/L367-1</f>
        <v>0.30937328767123273</v>
      </c>
      <c r="O367" s="43">
        <f t="shared" ref="O367:O387" si="158">K367-K366</f>
        <v>44.739999999997963</v>
      </c>
      <c r="P367" s="38">
        <f t="shared" ref="P367:P387" si="159">K367/K366-1</f>
        <v>2.3458337855641886E-3</v>
      </c>
      <c r="R367" s="37">
        <v>44363</v>
      </c>
      <c r="S367" s="3">
        <f t="shared" si="156"/>
        <v>78648.08</v>
      </c>
      <c r="T367" s="43">
        <f t="shared" ref="T367:U387" si="160">D367+L367</f>
        <v>57450.74</v>
      </c>
      <c r="U367" s="3">
        <f t="shared" si="145"/>
        <v>21197.340000000004</v>
      </c>
      <c r="V367" s="48">
        <f>(S367-200)/(T367-200)-1</f>
        <v>0.37025442815236986</v>
      </c>
      <c r="W367" s="47">
        <f>S367-S366-200</f>
        <v>184.97999999999593</v>
      </c>
      <c r="X367" s="48">
        <f>(S367-200)/S366-1</f>
        <v>2.3635659717031743E-3</v>
      </c>
      <c r="Y367" s="76"/>
      <c r="Z367" s="76"/>
    </row>
    <row r="368" spans="1:26" x14ac:dyDescent="0.35">
      <c r="A368" s="37">
        <v>44364</v>
      </c>
      <c r="B368" s="3">
        <v>60795.97</v>
      </c>
      <c r="C368" s="3">
        <v>44225.15</v>
      </c>
      <c r="D368" s="3">
        <v>42850.74</v>
      </c>
      <c r="E368" s="3">
        <f t="shared" si="150"/>
        <v>17945.230000000003</v>
      </c>
      <c r="F368" s="38">
        <f>B368/D368-1</f>
        <v>0.41878459975253635</v>
      </c>
      <c r="G368" s="41">
        <f>B368-B367</f>
        <v>1264.739999999998</v>
      </c>
      <c r="H368" s="38">
        <f>(B368)/B367-1</f>
        <v>2.124498351537496E-2</v>
      </c>
      <c r="J368" s="37">
        <v>44364</v>
      </c>
      <c r="K368" s="3">
        <v>19522.57</v>
      </c>
      <c r="L368" s="58">
        <v>14600</v>
      </c>
      <c r="M368" s="43">
        <f t="shared" si="151"/>
        <v>4922.57</v>
      </c>
      <c r="N368" s="38">
        <f t="shared" si="157"/>
        <v>0.33716232876712326</v>
      </c>
      <c r="O368" s="43">
        <f t="shared" si="158"/>
        <v>405.72000000000116</v>
      </c>
      <c r="P368" s="38">
        <f t="shared" si="159"/>
        <v>2.122316176566752E-2</v>
      </c>
      <c r="R368" s="37">
        <v>44364</v>
      </c>
      <c r="S368" s="3">
        <f t="shared" si="156"/>
        <v>80318.540000000008</v>
      </c>
      <c r="T368" s="43">
        <f t="shared" si="160"/>
        <v>57450.74</v>
      </c>
      <c r="U368" s="3">
        <f t="shared" si="145"/>
        <v>22867.800000000003</v>
      </c>
      <c r="V368" s="38">
        <f>S368/T368-1</f>
        <v>0.39804187030489091</v>
      </c>
      <c r="W368" s="3">
        <f>S368-S367</f>
        <v>1670.4600000000064</v>
      </c>
      <c r="X368" s="38">
        <f>(S368)/S367-1</f>
        <v>2.1239679341186868E-2</v>
      </c>
      <c r="Y368" s="76"/>
      <c r="Z368" s="76"/>
    </row>
    <row r="369" spans="1:26" x14ac:dyDescent="0.35">
      <c r="A369" s="37">
        <v>44365</v>
      </c>
      <c r="B369" s="3">
        <v>60690.31</v>
      </c>
      <c r="C369" s="3">
        <v>44225.15</v>
      </c>
      <c r="D369" s="3">
        <v>42850.74</v>
      </c>
      <c r="E369" s="3">
        <f t="shared" ref="E369:E400" si="161">B369-D369</f>
        <v>17839.57</v>
      </c>
      <c r="F369" s="38">
        <f>B369/D369-1</f>
        <v>0.41631883136673964</v>
      </c>
      <c r="G369" s="41">
        <f>B369-B368</f>
        <v>-105.66000000000349</v>
      </c>
      <c r="H369" s="38">
        <f>(B369)/B368-1</f>
        <v>-1.7379441433371667E-3</v>
      </c>
      <c r="J369" s="37">
        <v>44365</v>
      </c>
      <c r="K369" s="3">
        <v>19488.16</v>
      </c>
      <c r="L369" s="58">
        <v>14600</v>
      </c>
      <c r="M369" s="43">
        <f t="shared" ref="M369:M400" si="162">K369-L369</f>
        <v>4888.16</v>
      </c>
      <c r="N369" s="38">
        <f t="shared" si="157"/>
        <v>0.33480547945205474</v>
      </c>
      <c r="O369" s="43">
        <f t="shared" si="158"/>
        <v>-34.409999999999854</v>
      </c>
      <c r="P369" s="38">
        <f t="shared" si="159"/>
        <v>-1.7625753166718994E-3</v>
      </c>
      <c r="R369" s="37">
        <v>44365</v>
      </c>
      <c r="S369" s="3">
        <f t="shared" si="156"/>
        <v>80178.47</v>
      </c>
      <c r="T369" s="43">
        <f t="shared" si="160"/>
        <v>57450.74</v>
      </c>
      <c r="U369" s="3">
        <f t="shared" si="145"/>
        <v>22727.73</v>
      </c>
      <c r="V369" s="38">
        <f>S369/T369-1</f>
        <v>0.39560378160490184</v>
      </c>
      <c r="W369" s="3">
        <f>S369-S368</f>
        <v>-140.07000000000698</v>
      </c>
      <c r="X369" s="38">
        <f>(S369)/S368-1</f>
        <v>-1.7439311023333959E-3</v>
      </c>
      <c r="Y369" s="76"/>
      <c r="Z369" s="76"/>
    </row>
    <row r="370" spans="1:26" x14ac:dyDescent="0.35">
      <c r="A370" s="37">
        <v>44368</v>
      </c>
      <c r="B370" s="3">
        <v>60689.01</v>
      </c>
      <c r="C370" s="3">
        <v>44225.15</v>
      </c>
      <c r="D370" s="3">
        <v>42850.74</v>
      </c>
      <c r="E370" s="3">
        <f t="shared" si="161"/>
        <v>17838.270000000004</v>
      </c>
      <c r="F370" s="38">
        <f>B370/D370-1</f>
        <v>0.41628849350092922</v>
      </c>
      <c r="G370" s="41">
        <f>B370-B369</f>
        <v>-1.2999999999956344</v>
      </c>
      <c r="H370" s="38">
        <f>(B370)/B369-1</f>
        <v>-2.1420223425994145E-5</v>
      </c>
      <c r="J370" s="37">
        <v>44368</v>
      </c>
      <c r="K370" s="3">
        <v>19486.46</v>
      </c>
      <c r="L370" s="58">
        <v>14600</v>
      </c>
      <c r="M370" s="43">
        <f t="shared" si="162"/>
        <v>4886.4599999999991</v>
      </c>
      <c r="N370" s="38">
        <f t="shared" si="157"/>
        <v>0.33468904109589026</v>
      </c>
      <c r="O370" s="43">
        <f t="shared" si="158"/>
        <v>-1.7000000000007276</v>
      </c>
      <c r="P370" s="38">
        <f t="shared" si="159"/>
        <v>-8.723245293551507E-5</v>
      </c>
      <c r="R370" s="37">
        <v>44368</v>
      </c>
      <c r="S370" s="3">
        <f t="shared" si="156"/>
        <v>80175.47</v>
      </c>
      <c r="T370" s="43">
        <f t="shared" si="160"/>
        <v>57450.74</v>
      </c>
      <c r="U370" s="3">
        <f t="shared" si="145"/>
        <v>22724.730000000003</v>
      </c>
      <c r="V370" s="38">
        <f>S370/T370-1</f>
        <v>0.39555156295636928</v>
      </c>
      <c r="W370" s="3">
        <f>S370-S369</f>
        <v>-3</v>
      </c>
      <c r="X370" s="38">
        <f>(S370)/S369-1</f>
        <v>-3.7416528402167692E-5</v>
      </c>
      <c r="Y370" s="76"/>
      <c r="Z370" s="76"/>
    </row>
    <row r="371" spans="1:26" x14ac:dyDescent="0.35">
      <c r="A371" s="37">
        <v>44369</v>
      </c>
      <c r="B371" s="3">
        <v>61018.16</v>
      </c>
      <c r="C371" s="3">
        <v>44225.15</v>
      </c>
      <c r="D371" s="3">
        <v>42850.74</v>
      </c>
      <c r="E371" s="3">
        <f t="shared" si="161"/>
        <v>18167.420000000006</v>
      </c>
      <c r="F371" s="38">
        <f>B371/D371-1</f>
        <v>0.4239698077559455</v>
      </c>
      <c r="G371" s="41">
        <f>B371-B370</f>
        <v>329.15000000000146</v>
      </c>
      <c r="H371" s="38">
        <f>(B371)/B370-1</f>
        <v>5.4235519742371618E-3</v>
      </c>
      <c r="J371" s="37">
        <v>44369</v>
      </c>
      <c r="K371" s="3">
        <v>19591.7</v>
      </c>
      <c r="L371" s="58">
        <v>14600</v>
      </c>
      <c r="M371" s="43">
        <f t="shared" si="162"/>
        <v>4991.7000000000007</v>
      </c>
      <c r="N371" s="38">
        <f t="shared" si="157"/>
        <v>0.34189726027397271</v>
      </c>
      <c r="O371" s="43">
        <f t="shared" si="158"/>
        <v>105.2400000000016</v>
      </c>
      <c r="P371" s="38">
        <f t="shared" si="159"/>
        <v>5.4006730827458327E-3</v>
      </c>
      <c r="R371" s="37">
        <v>44369</v>
      </c>
      <c r="S371" s="3">
        <f t="shared" si="156"/>
        <v>80609.86</v>
      </c>
      <c r="T371" s="43">
        <f t="shared" si="160"/>
        <v>57450.74</v>
      </c>
      <c r="U371" s="3">
        <f t="shared" si="145"/>
        <v>23159.120000000006</v>
      </c>
      <c r="V371" s="38">
        <f>S371/T371-1</f>
        <v>0.40311264920173362</v>
      </c>
      <c r="W371" s="3">
        <f>S371-S370</f>
        <v>434.38999999999942</v>
      </c>
      <c r="X371" s="38">
        <f>(S371)/S370-1</f>
        <v>5.4179913133032276E-3</v>
      </c>
      <c r="Y371" s="76"/>
      <c r="Z371" s="76"/>
    </row>
    <row r="372" spans="1:26" x14ac:dyDescent="0.35">
      <c r="A372" s="37">
        <v>44370</v>
      </c>
      <c r="B372" s="3">
        <v>61219.3</v>
      </c>
      <c r="C372" s="47">
        <f>C371+200</f>
        <v>44425.15</v>
      </c>
      <c r="D372" s="47">
        <f>D371+200</f>
        <v>43050.74</v>
      </c>
      <c r="E372" s="47">
        <f t="shared" si="161"/>
        <v>18168.560000000005</v>
      </c>
      <c r="F372" s="48">
        <f>(B372-200)/D372-1</f>
        <v>0.41738097881708902</v>
      </c>
      <c r="G372" s="49">
        <f>B372-B371-200</f>
        <v>1.1399999999994179</v>
      </c>
      <c r="H372" s="48">
        <f>(B372-200)/B371-1</f>
        <v>1.8682962580340856E-5</v>
      </c>
      <c r="J372" s="37">
        <v>44370</v>
      </c>
      <c r="K372" s="3">
        <v>19591.57</v>
      </c>
      <c r="L372" s="58">
        <v>14600</v>
      </c>
      <c r="M372" s="43">
        <f t="shared" si="162"/>
        <v>4991.57</v>
      </c>
      <c r="N372" s="38">
        <f t="shared" si="157"/>
        <v>0.34188835616438351</v>
      </c>
      <c r="O372" s="43">
        <f t="shared" si="158"/>
        <v>-0.13000000000101863</v>
      </c>
      <c r="P372" s="38">
        <f t="shared" si="159"/>
        <v>-6.6354629767451101E-6</v>
      </c>
      <c r="R372" s="37">
        <v>44370</v>
      </c>
      <c r="S372" s="3">
        <f t="shared" si="156"/>
        <v>80810.87</v>
      </c>
      <c r="T372" s="43">
        <f t="shared" si="160"/>
        <v>57650.74</v>
      </c>
      <c r="U372" s="3">
        <f t="shared" si="145"/>
        <v>23160.130000000005</v>
      </c>
      <c r="V372" s="48">
        <f>(S372-200)/(T372-200)-1</f>
        <v>0.40313022948007271</v>
      </c>
      <c r="W372" s="47">
        <f>S372-S371-200</f>
        <v>1.0099999999947613</v>
      </c>
      <c r="X372" s="48">
        <f>(S372-200)/S371-1</f>
        <v>1.2529484606504937E-5</v>
      </c>
      <c r="Y372" s="76"/>
      <c r="Z372" s="76"/>
    </row>
    <row r="373" spans="1:26" x14ac:dyDescent="0.35">
      <c r="A373" s="37">
        <v>44371</v>
      </c>
      <c r="B373" s="3">
        <v>61676.7</v>
      </c>
      <c r="C373" s="3">
        <v>44425.15</v>
      </c>
      <c r="D373" s="3">
        <v>43050.74</v>
      </c>
      <c r="E373" s="3">
        <f t="shared" si="161"/>
        <v>18625.96</v>
      </c>
      <c r="F373" s="38">
        <f>B373/D373-1</f>
        <v>0.43265133189348193</v>
      </c>
      <c r="G373" s="41">
        <f>B373-B372</f>
        <v>457.39999999999418</v>
      </c>
      <c r="H373" s="38">
        <f>(B373)/B372-1</f>
        <v>7.4715000008165333E-3</v>
      </c>
      <c r="J373" s="37">
        <v>44371</v>
      </c>
      <c r="K373" s="3">
        <v>19737.560000000001</v>
      </c>
      <c r="L373" s="58">
        <v>14600</v>
      </c>
      <c r="M373" s="43">
        <f t="shared" si="162"/>
        <v>5137.5600000000013</v>
      </c>
      <c r="N373" s="38">
        <f t="shared" si="157"/>
        <v>0.3518876712328769</v>
      </c>
      <c r="O373" s="43">
        <f t="shared" si="158"/>
        <v>145.9900000000016</v>
      </c>
      <c r="P373" s="38">
        <f t="shared" si="159"/>
        <v>7.4516743681083408E-3</v>
      </c>
      <c r="R373" s="37">
        <v>44371</v>
      </c>
      <c r="S373" s="3">
        <f t="shared" si="156"/>
        <v>81414.259999999995</v>
      </c>
      <c r="T373" s="43">
        <f t="shared" si="160"/>
        <v>57650.74</v>
      </c>
      <c r="U373" s="3">
        <f t="shared" si="145"/>
        <v>23763.52</v>
      </c>
      <c r="V373" s="38">
        <f>S373/T373-1</f>
        <v>0.41219800474373791</v>
      </c>
      <c r="W373" s="3">
        <f>S373-S372</f>
        <v>603.38999999999942</v>
      </c>
      <c r="X373" s="38">
        <f>(S373)/S372-1</f>
        <v>7.466693527739432E-3</v>
      </c>
      <c r="Y373" s="76"/>
      <c r="Z373" s="76"/>
    </row>
    <row r="374" spans="1:26" x14ac:dyDescent="0.35">
      <c r="A374" s="37">
        <v>44372</v>
      </c>
      <c r="B374" s="3">
        <v>61462.5</v>
      </c>
      <c r="C374" s="3">
        <v>44425.15</v>
      </c>
      <c r="D374" s="3">
        <v>43050.74</v>
      </c>
      <c r="E374" s="3">
        <f t="shared" si="161"/>
        <v>18411.760000000002</v>
      </c>
      <c r="F374" s="38">
        <f>B374/D374-1</f>
        <v>0.42767580766323654</v>
      </c>
      <c r="G374" s="41">
        <f>B374-B373</f>
        <v>-214.19999999999709</v>
      </c>
      <c r="H374" s="38">
        <f>(B374)/B373-1</f>
        <v>-3.4729484554134604E-3</v>
      </c>
      <c r="J374" s="37">
        <v>44372</v>
      </c>
      <c r="K374" s="3">
        <v>19668.490000000002</v>
      </c>
      <c r="L374" s="58">
        <v>14600</v>
      </c>
      <c r="M374" s="43">
        <f t="shared" si="162"/>
        <v>5068.4900000000016</v>
      </c>
      <c r="N374" s="38">
        <f t="shared" si="157"/>
        <v>0.34715684931506852</v>
      </c>
      <c r="O374" s="43">
        <f t="shared" si="158"/>
        <v>-69.069999999999709</v>
      </c>
      <c r="P374" s="38">
        <f t="shared" si="159"/>
        <v>-3.4994193811190843E-3</v>
      </c>
      <c r="R374" s="37">
        <v>44372</v>
      </c>
      <c r="S374" s="3">
        <f t="shared" si="156"/>
        <v>81130.990000000005</v>
      </c>
      <c r="T374" s="43">
        <f t="shared" si="160"/>
        <v>57650.74</v>
      </c>
      <c r="U374" s="3">
        <f t="shared" si="145"/>
        <v>23480.250000000004</v>
      </c>
      <c r="V374" s="38">
        <f>S374/T374-1</f>
        <v>0.40728445116229217</v>
      </c>
      <c r="W374" s="3">
        <f>S374-S373</f>
        <v>-283.26999999998952</v>
      </c>
      <c r="X374" s="38">
        <f>(S374)/S373-1</f>
        <v>-3.4793658997820387E-3</v>
      </c>
      <c r="Y374" s="76"/>
      <c r="Z374" s="76"/>
    </row>
    <row r="375" spans="1:26" x14ac:dyDescent="0.35">
      <c r="A375" s="37">
        <v>44375</v>
      </c>
      <c r="B375" s="3">
        <v>62467.27</v>
      </c>
      <c r="C375" s="3">
        <v>44425.15</v>
      </c>
      <c r="D375" s="3">
        <v>43050.74</v>
      </c>
      <c r="E375" s="3">
        <f t="shared" si="161"/>
        <v>19416.53</v>
      </c>
      <c r="F375" s="38">
        <f>B375/D375-1</f>
        <v>0.45101501158865087</v>
      </c>
      <c r="G375" s="41">
        <f>B375-B374</f>
        <v>1004.7699999999968</v>
      </c>
      <c r="H375" s="38">
        <f>(B375)/B374-1</f>
        <v>1.6347691681919851E-2</v>
      </c>
      <c r="J375" s="37">
        <v>44375</v>
      </c>
      <c r="K375" s="3">
        <v>19988.66</v>
      </c>
      <c r="L375" s="58">
        <v>14600</v>
      </c>
      <c r="M375" s="43">
        <f t="shared" si="162"/>
        <v>5388.66</v>
      </c>
      <c r="N375" s="38">
        <f t="shared" si="157"/>
        <v>0.36908630136986309</v>
      </c>
      <c r="O375" s="43">
        <f t="shared" si="158"/>
        <v>320.16999999999825</v>
      </c>
      <c r="P375" s="38">
        <f t="shared" si="159"/>
        <v>1.627832131495599E-2</v>
      </c>
      <c r="R375" s="37">
        <v>44375</v>
      </c>
      <c r="S375" s="3">
        <f t="shared" si="156"/>
        <v>82455.929999999993</v>
      </c>
      <c r="T375" s="43">
        <f t="shared" si="160"/>
        <v>57650.74</v>
      </c>
      <c r="U375" s="3">
        <f t="shared" si="145"/>
        <v>24805.19</v>
      </c>
      <c r="V375" s="38">
        <f>S375/T375-1</f>
        <v>0.43026663664681486</v>
      </c>
      <c r="W375" s="3">
        <f>S375-S374</f>
        <v>1324.9399999999878</v>
      </c>
      <c r="X375" s="38">
        <f>(S375)/S374-1</f>
        <v>1.633087430586011E-2</v>
      </c>
      <c r="Y375" s="76"/>
      <c r="Z375" s="76"/>
    </row>
    <row r="376" spans="1:26" x14ac:dyDescent="0.35">
      <c r="A376" s="37">
        <v>44376</v>
      </c>
      <c r="B376" s="3">
        <v>62917.42</v>
      </c>
      <c r="C376" s="3">
        <v>44425.15</v>
      </c>
      <c r="D376" s="3">
        <v>43050.74</v>
      </c>
      <c r="E376" s="3">
        <f t="shared" si="161"/>
        <v>19866.68</v>
      </c>
      <c r="F376" s="38">
        <f>B376/D376-1</f>
        <v>0.46147127784563047</v>
      </c>
      <c r="G376" s="41">
        <f>B376-B375</f>
        <v>450.15000000000146</v>
      </c>
      <c r="H376" s="38">
        <f>(B376)/B375-1</f>
        <v>7.2061737290585182E-3</v>
      </c>
      <c r="J376" s="37">
        <v>44376</v>
      </c>
      <c r="K376" s="3">
        <v>20132.29</v>
      </c>
      <c r="L376" s="58">
        <v>14600</v>
      </c>
      <c r="M376" s="43">
        <f t="shared" si="162"/>
        <v>5532.2900000000009</v>
      </c>
      <c r="N376" s="38">
        <f t="shared" si="157"/>
        <v>0.3789239726027398</v>
      </c>
      <c r="O376" s="43">
        <f t="shared" si="158"/>
        <v>143.63000000000102</v>
      </c>
      <c r="P376" s="38">
        <f t="shared" si="159"/>
        <v>7.1855742205830797E-3</v>
      </c>
      <c r="R376" s="37">
        <v>44376</v>
      </c>
      <c r="S376" s="3">
        <f t="shared" si="156"/>
        <v>83049.709999999992</v>
      </c>
      <c r="T376" s="43">
        <f t="shared" si="160"/>
        <v>57650.74</v>
      </c>
      <c r="U376" s="3">
        <f t="shared" si="145"/>
        <v>25398.97</v>
      </c>
      <c r="V376" s="38">
        <f>S376/T376-1</f>
        <v>0.44056624424942314</v>
      </c>
      <c r="W376" s="3">
        <f>S376-S375</f>
        <v>593.77999999999884</v>
      </c>
      <c r="X376" s="38">
        <f>(S376)/S375-1</f>
        <v>7.201180072797575E-3</v>
      </c>
      <c r="Y376" s="76"/>
      <c r="Z376" s="76"/>
    </row>
    <row r="377" spans="1:26" x14ac:dyDescent="0.35">
      <c r="A377" s="37">
        <v>44377</v>
      </c>
      <c r="B377" s="3">
        <v>63060.59</v>
      </c>
      <c r="C377" s="47">
        <f>C376+200</f>
        <v>44625.15</v>
      </c>
      <c r="D377" s="47">
        <f>D376+200</f>
        <v>43250.74</v>
      </c>
      <c r="E377" s="47">
        <f t="shared" si="161"/>
        <v>19809.849999999999</v>
      </c>
      <c r="F377" s="48">
        <f>(B377-200)/D377-1</f>
        <v>0.45339917883485925</v>
      </c>
      <c r="G377" s="49">
        <f>B377-B376-200</f>
        <v>-56.830000000001746</v>
      </c>
      <c r="H377" s="48">
        <f>(B377-200)/B376-1</f>
        <v>-9.0324746310321835E-4</v>
      </c>
      <c r="J377" s="37">
        <v>44377</v>
      </c>
      <c r="K377" s="3">
        <v>20107.349999999999</v>
      </c>
      <c r="L377" s="58">
        <v>14600</v>
      </c>
      <c r="M377" s="43">
        <f t="shared" si="162"/>
        <v>5507.3499999999985</v>
      </c>
      <c r="N377" s="38">
        <f t="shared" si="157"/>
        <v>0.37721575342465741</v>
      </c>
      <c r="O377" s="43">
        <f t="shared" si="158"/>
        <v>-24.940000000002328</v>
      </c>
      <c r="P377" s="38">
        <f t="shared" si="159"/>
        <v>-1.2388059182538713E-3</v>
      </c>
      <c r="R377" s="37">
        <v>44377</v>
      </c>
      <c r="S377" s="3">
        <f t="shared" si="156"/>
        <v>83167.94</v>
      </c>
      <c r="T377" s="43">
        <f t="shared" si="160"/>
        <v>57850.74</v>
      </c>
      <c r="U377" s="3">
        <f t="shared" si="145"/>
        <v>25317.199999999997</v>
      </c>
      <c r="V377" s="48">
        <f>(S377-200)/(T377-200)-1</f>
        <v>0.43914787563871704</v>
      </c>
      <c r="W377" s="47">
        <f>S377-S376-200</f>
        <v>-81.769999999989523</v>
      </c>
      <c r="X377" s="48">
        <f>(S377-200)/S376-1</f>
        <v>-9.8459103589876307E-4</v>
      </c>
      <c r="Y377" s="76"/>
      <c r="Z377" s="76"/>
    </row>
    <row r="378" spans="1:26" x14ac:dyDescent="0.35">
      <c r="A378" s="37">
        <v>44378</v>
      </c>
      <c r="B378" s="3">
        <v>63446.76</v>
      </c>
      <c r="C378" s="3">
        <v>44625.15</v>
      </c>
      <c r="D378" s="3">
        <v>43250.74</v>
      </c>
      <c r="E378" s="3">
        <f t="shared" si="161"/>
        <v>20196.020000000004</v>
      </c>
      <c r="F378" s="38">
        <f>B378/D378-1</f>
        <v>0.46695201053207436</v>
      </c>
      <c r="G378" s="41">
        <f>B378-B377</f>
        <v>386.17000000000553</v>
      </c>
      <c r="H378" s="38">
        <f>(B378)/B377-1</f>
        <v>6.1237930060598078E-3</v>
      </c>
      <c r="J378" s="37">
        <v>44378</v>
      </c>
      <c r="K378" s="3">
        <v>20229.560000000001</v>
      </c>
      <c r="L378" s="58">
        <v>14600</v>
      </c>
      <c r="M378" s="43">
        <f t="shared" si="162"/>
        <v>5629.5600000000013</v>
      </c>
      <c r="N378" s="38">
        <f t="shared" si="157"/>
        <v>0.38558630136986305</v>
      </c>
      <c r="O378" s="43">
        <f t="shared" si="158"/>
        <v>122.21000000000276</v>
      </c>
      <c r="P378" s="38">
        <f t="shared" si="159"/>
        <v>6.0778769952283263E-3</v>
      </c>
      <c r="R378" s="37">
        <v>44378</v>
      </c>
      <c r="S378" s="3">
        <f t="shared" si="156"/>
        <v>83676.320000000007</v>
      </c>
      <c r="T378" s="43">
        <f t="shared" si="160"/>
        <v>57850.74</v>
      </c>
      <c r="U378" s="3">
        <f t="shared" si="145"/>
        <v>25825.580000000005</v>
      </c>
      <c r="V378" s="38">
        <f>S378/T378-1</f>
        <v>0.44641745291417201</v>
      </c>
      <c r="W378" s="3">
        <f>S378-S377</f>
        <v>508.38000000000466</v>
      </c>
      <c r="X378" s="38">
        <f>(S378)/S377-1</f>
        <v>6.1126919820306824E-3</v>
      </c>
      <c r="Y378" s="76"/>
      <c r="Z378" s="76"/>
    </row>
    <row r="379" spans="1:26" x14ac:dyDescent="0.35">
      <c r="A379" s="37">
        <v>44379</v>
      </c>
      <c r="B379" s="3">
        <v>63446.76</v>
      </c>
      <c r="C379" s="3">
        <v>44625.15</v>
      </c>
      <c r="D379" s="3">
        <v>43250.74</v>
      </c>
      <c r="E379" s="3">
        <f t="shared" si="161"/>
        <v>20196.020000000004</v>
      </c>
      <c r="F379" s="38">
        <f>B379/D379-1</f>
        <v>0.46695201053207436</v>
      </c>
      <c r="G379" s="41">
        <f>B379-B378</f>
        <v>0</v>
      </c>
      <c r="H379" s="38">
        <f>(B379)/B378-1</f>
        <v>0</v>
      </c>
      <c r="J379" s="37">
        <v>44379</v>
      </c>
      <c r="K379" s="3">
        <v>20229.560000000001</v>
      </c>
      <c r="L379" s="58">
        <v>14600</v>
      </c>
      <c r="M379" s="43">
        <f t="shared" si="162"/>
        <v>5629.5600000000013</v>
      </c>
      <c r="N379" s="38">
        <f t="shared" si="157"/>
        <v>0.38558630136986305</v>
      </c>
      <c r="O379" s="43">
        <f t="shared" si="158"/>
        <v>0</v>
      </c>
      <c r="P379" s="38">
        <f t="shared" si="159"/>
        <v>0</v>
      </c>
      <c r="R379" s="37">
        <v>44379</v>
      </c>
      <c r="S379" s="3">
        <f>B379+K379</f>
        <v>83676.320000000007</v>
      </c>
      <c r="T379" s="43">
        <f t="shared" si="160"/>
        <v>57850.74</v>
      </c>
      <c r="U379" s="3">
        <f t="shared" si="145"/>
        <v>25825.580000000005</v>
      </c>
      <c r="V379" s="38">
        <f>S379/T379-1</f>
        <v>0.44641745291417201</v>
      </c>
      <c r="W379" s="3">
        <f>S379-S378</f>
        <v>0</v>
      </c>
      <c r="X379" s="38">
        <f>(S379)/S378-1</f>
        <v>0</v>
      </c>
      <c r="Y379" s="76"/>
      <c r="Z379" s="76"/>
    </row>
    <row r="380" spans="1:26" x14ac:dyDescent="0.35">
      <c r="A380" s="37">
        <v>44382</v>
      </c>
      <c r="B380" s="3">
        <v>64415.85</v>
      </c>
      <c r="C380" s="3">
        <v>44625.15</v>
      </c>
      <c r="D380" s="3">
        <v>43250.74</v>
      </c>
      <c r="E380" s="3">
        <f t="shared" si="161"/>
        <v>21165.11</v>
      </c>
      <c r="F380" s="38">
        <f>B380/D380-1</f>
        <v>0.48935833236610526</v>
      </c>
      <c r="G380" s="41">
        <f>B380-B379</f>
        <v>969.08999999999651</v>
      </c>
      <c r="H380" s="38">
        <f>(B380)/B379-1</f>
        <v>1.5274066004316023E-2</v>
      </c>
      <c r="J380" s="37">
        <v>44382</v>
      </c>
      <c r="K380" s="3">
        <v>20536.68</v>
      </c>
      <c r="L380" s="58">
        <v>14600</v>
      </c>
      <c r="M380" s="43">
        <f t="shared" si="162"/>
        <v>5936.68</v>
      </c>
      <c r="N380" s="38">
        <f t="shared" si="157"/>
        <v>0.4066219178082191</v>
      </c>
      <c r="O380" s="43">
        <f t="shared" si="158"/>
        <v>307.11999999999898</v>
      </c>
      <c r="P380" s="38">
        <f t="shared" si="159"/>
        <v>1.5181743943021964E-2</v>
      </c>
      <c r="R380" s="37">
        <v>44382</v>
      </c>
      <c r="S380" s="3">
        <f>B380+K380</f>
        <v>84952.53</v>
      </c>
      <c r="T380" s="43">
        <f t="shared" si="160"/>
        <v>57850.74</v>
      </c>
      <c r="U380" s="3">
        <f t="shared" si="145"/>
        <v>27101.79</v>
      </c>
      <c r="V380" s="38">
        <f>S380/T380-1</f>
        <v>0.46847784488150035</v>
      </c>
      <c r="W380" s="3">
        <f>S380-S379</f>
        <v>1276.2099999999919</v>
      </c>
      <c r="X380" s="38">
        <f>(S380)/S379-1</f>
        <v>1.5251746252703091E-2</v>
      </c>
      <c r="Y380" s="76"/>
      <c r="Z380" s="76"/>
    </row>
    <row r="381" spans="1:26" x14ac:dyDescent="0.35">
      <c r="A381" s="37">
        <v>44383</v>
      </c>
      <c r="B381" s="3">
        <v>64415.85</v>
      </c>
      <c r="C381" s="3">
        <v>44625.15</v>
      </c>
      <c r="D381" s="3">
        <v>43250.74</v>
      </c>
      <c r="E381" s="3">
        <f t="shared" si="161"/>
        <v>21165.11</v>
      </c>
      <c r="F381" s="38">
        <f>B381/D381-1</f>
        <v>0.48935833236610526</v>
      </c>
      <c r="G381" s="41">
        <f>B381-B380</f>
        <v>0</v>
      </c>
      <c r="H381" s="38">
        <f>(B381)/B380-1</f>
        <v>0</v>
      </c>
      <c r="J381" s="37">
        <v>44383</v>
      </c>
      <c r="K381" s="3">
        <v>20536.68</v>
      </c>
      <c r="L381" s="58">
        <v>14600</v>
      </c>
      <c r="M381" s="43">
        <f t="shared" si="162"/>
        <v>5936.68</v>
      </c>
      <c r="N381" s="38">
        <f t="shared" si="157"/>
        <v>0.4066219178082191</v>
      </c>
      <c r="O381" s="43">
        <f t="shared" si="158"/>
        <v>0</v>
      </c>
      <c r="P381" s="38">
        <f t="shared" si="159"/>
        <v>0</v>
      </c>
      <c r="R381" s="37">
        <v>44383</v>
      </c>
      <c r="S381" s="3">
        <f t="shared" ref="S381:S396" si="163">B381+K381</f>
        <v>84952.53</v>
      </c>
      <c r="T381" s="43">
        <f t="shared" si="160"/>
        <v>57850.74</v>
      </c>
      <c r="U381" s="3">
        <f t="shared" si="145"/>
        <v>27101.79</v>
      </c>
      <c r="V381" s="38">
        <f>S381/T381-1</f>
        <v>0.46847784488150035</v>
      </c>
      <c r="W381" s="3">
        <f>S381-S380</f>
        <v>0</v>
      </c>
      <c r="X381" s="38">
        <f>(S381)/S380-1</f>
        <v>0</v>
      </c>
      <c r="Y381" s="76"/>
      <c r="Z381" s="76"/>
    </row>
    <row r="382" spans="1:26" x14ac:dyDescent="0.35">
      <c r="A382" s="37">
        <v>44384</v>
      </c>
      <c r="B382" s="3">
        <v>64847.48</v>
      </c>
      <c r="C382" s="47">
        <f>C381+200</f>
        <v>44825.15</v>
      </c>
      <c r="D382" s="47">
        <f>D381+200</f>
        <v>43450.74</v>
      </c>
      <c r="E382" s="47">
        <f t="shared" si="161"/>
        <v>21396.740000000005</v>
      </c>
      <c r="F382" s="48">
        <f>(B382-200)/D382-1</f>
        <v>0.48783380904444917</v>
      </c>
      <c r="G382" s="49">
        <f>B382-B381-200</f>
        <v>231.63000000000466</v>
      </c>
      <c r="H382" s="48">
        <f>(B382-200)/B381-1</f>
        <v>3.595854125964415E-3</v>
      </c>
      <c r="J382" s="37">
        <v>44384</v>
      </c>
      <c r="K382" s="3">
        <v>20610.04</v>
      </c>
      <c r="L382" s="58">
        <v>14600</v>
      </c>
      <c r="M382" s="43">
        <f t="shared" si="162"/>
        <v>6010.0400000000009</v>
      </c>
      <c r="N382" s="38">
        <f t="shared" si="157"/>
        <v>0.41164657534246585</v>
      </c>
      <c r="O382" s="43">
        <f t="shared" si="158"/>
        <v>73.360000000000582</v>
      </c>
      <c r="P382" s="38">
        <f t="shared" si="159"/>
        <v>3.5721450594741189E-3</v>
      </c>
      <c r="R382" s="37">
        <v>44384</v>
      </c>
      <c r="S382" s="3">
        <f t="shared" si="163"/>
        <v>85457.52</v>
      </c>
      <c r="T382" s="43">
        <f t="shared" si="160"/>
        <v>58050.74</v>
      </c>
      <c r="U382" s="3">
        <f t="shared" si="145"/>
        <v>27406.780000000006</v>
      </c>
      <c r="V382" s="48">
        <f>(S382-200)/(T382-200)-1</f>
        <v>0.47374986041665168</v>
      </c>
      <c r="W382" s="47">
        <f>S382-S381-200</f>
        <v>304.99000000000524</v>
      </c>
      <c r="X382" s="48">
        <f>(S382-200)/S381-1</f>
        <v>3.5901226249530627E-3</v>
      </c>
      <c r="Y382" s="76"/>
      <c r="Z382" s="76"/>
    </row>
    <row r="383" spans="1:26" x14ac:dyDescent="0.35">
      <c r="A383" s="37">
        <v>44385</v>
      </c>
      <c r="B383" s="3">
        <v>64695.09</v>
      </c>
      <c r="C383" s="3">
        <v>44825.15</v>
      </c>
      <c r="D383" s="3">
        <v>43450.74</v>
      </c>
      <c r="E383" s="3">
        <f t="shared" si="161"/>
        <v>21244.35</v>
      </c>
      <c r="F383" s="38">
        <f>B383/D383-1</f>
        <v>0.48892953261555494</v>
      </c>
      <c r="G383" s="41">
        <f>B383-B382</f>
        <v>-152.39000000000669</v>
      </c>
      <c r="H383" s="38">
        <f>(B383)/B382-1</f>
        <v>-2.3499756659781657E-3</v>
      </c>
      <c r="J383" s="37">
        <v>44385</v>
      </c>
      <c r="K383" s="3">
        <v>20561.13</v>
      </c>
      <c r="L383" s="58">
        <v>14600</v>
      </c>
      <c r="M383" s="43">
        <f t="shared" si="162"/>
        <v>5961.130000000001</v>
      </c>
      <c r="N383" s="38">
        <f t="shared" si="157"/>
        <v>0.40829657534246588</v>
      </c>
      <c r="O383" s="43">
        <f t="shared" si="158"/>
        <v>-48.909999999999854</v>
      </c>
      <c r="P383" s="38">
        <f t="shared" si="159"/>
        <v>-2.3731152389806498E-3</v>
      </c>
      <c r="R383" s="37">
        <v>44385</v>
      </c>
      <c r="S383" s="3">
        <f t="shared" si="163"/>
        <v>85256.22</v>
      </c>
      <c r="T383" s="43">
        <f t="shared" si="160"/>
        <v>58050.74</v>
      </c>
      <c r="U383" s="3">
        <f t="shared" si="145"/>
        <v>27205.48</v>
      </c>
      <c r="V383" s="38">
        <f>S383/T383-1</f>
        <v>0.46865001204119028</v>
      </c>
      <c r="W383" s="3">
        <f>S383-S382</f>
        <v>-201.30000000000291</v>
      </c>
      <c r="X383" s="38">
        <f>(S383)/S382-1</f>
        <v>-2.3555563044657113E-3</v>
      </c>
      <c r="Y383" s="76"/>
      <c r="Z383" s="76"/>
    </row>
    <row r="384" spans="1:26" x14ac:dyDescent="0.35">
      <c r="A384" s="37">
        <v>44386</v>
      </c>
      <c r="B384" s="3">
        <v>64713.52</v>
      </c>
      <c r="C384" s="3">
        <v>44825.15</v>
      </c>
      <c r="D384" s="3">
        <v>43450.74</v>
      </c>
      <c r="E384" s="3">
        <f t="shared" si="161"/>
        <v>21262.78</v>
      </c>
      <c r="F384" s="38">
        <f>B384/D384-1</f>
        <v>0.48935369109939209</v>
      </c>
      <c r="G384" s="41">
        <f>B384-B383</f>
        <v>18.430000000000291</v>
      </c>
      <c r="H384" s="38">
        <f>(B384)/B383-1</f>
        <v>2.8487478725192084E-4</v>
      </c>
      <c r="J384" s="37">
        <v>44386</v>
      </c>
      <c r="K384" s="3">
        <v>20566.560000000001</v>
      </c>
      <c r="L384" s="58">
        <v>14600</v>
      </c>
      <c r="M384" s="43">
        <f t="shared" si="162"/>
        <v>5966.5600000000013</v>
      </c>
      <c r="N384" s="38">
        <f t="shared" si="157"/>
        <v>0.40866849315068499</v>
      </c>
      <c r="O384" s="43">
        <f t="shared" si="158"/>
        <v>5.430000000000291</v>
      </c>
      <c r="P384" s="38">
        <f t="shared" si="159"/>
        <v>2.6409054366172136E-4</v>
      </c>
      <c r="R384" s="37">
        <v>44386</v>
      </c>
      <c r="S384" s="3">
        <f t="shared" si="163"/>
        <v>85280.08</v>
      </c>
      <c r="T384" s="43">
        <f t="shared" si="160"/>
        <v>58050.74</v>
      </c>
      <c r="U384" s="3">
        <f t="shared" si="145"/>
        <v>27229.34</v>
      </c>
      <c r="V384" s="38">
        <f>S384/T384-1</f>
        <v>0.46906103178012892</v>
      </c>
      <c r="W384" s="3">
        <f>S384-S383</f>
        <v>23.860000000000582</v>
      </c>
      <c r="X384" s="38">
        <f>(S384)/S383-1</f>
        <v>2.7986227867016211E-4</v>
      </c>
      <c r="Y384" s="76"/>
      <c r="Z384" s="76"/>
    </row>
    <row r="385" spans="1:26" x14ac:dyDescent="0.35">
      <c r="A385" s="37">
        <v>44389</v>
      </c>
      <c r="B385" s="3">
        <v>64968.73</v>
      </c>
      <c r="C385" s="3">
        <v>44825.15</v>
      </c>
      <c r="D385" s="3">
        <v>43450.74</v>
      </c>
      <c r="E385" s="3">
        <f t="shared" si="161"/>
        <v>21517.990000000005</v>
      </c>
      <c r="F385" s="38">
        <f>B385/D385-1</f>
        <v>0.49522723893770304</v>
      </c>
      <c r="G385" s="41">
        <f>B385-B384</f>
        <v>255.2100000000064</v>
      </c>
      <c r="H385" s="38">
        <f>(B385)/B384-1</f>
        <v>3.9436890467403618E-3</v>
      </c>
      <c r="J385" s="37">
        <v>44389</v>
      </c>
      <c r="K385" s="3">
        <v>20646.2</v>
      </c>
      <c r="L385" s="58">
        <v>14600</v>
      </c>
      <c r="M385" s="43">
        <f t="shared" si="162"/>
        <v>6046.2000000000007</v>
      </c>
      <c r="N385" s="38">
        <f t="shared" si="157"/>
        <v>0.41412328767123285</v>
      </c>
      <c r="O385" s="43">
        <f t="shared" si="158"/>
        <v>79.639999999999418</v>
      </c>
      <c r="P385" s="38">
        <f t="shared" si="159"/>
        <v>3.8723053344846825E-3</v>
      </c>
      <c r="R385" s="37">
        <v>44389</v>
      </c>
      <c r="S385" s="3">
        <f t="shared" si="163"/>
        <v>85614.930000000008</v>
      </c>
      <c r="T385" s="43">
        <f t="shared" si="160"/>
        <v>58050.74</v>
      </c>
      <c r="U385" s="3">
        <f t="shared" si="145"/>
        <v>27564.190000000006</v>
      </c>
      <c r="V385" s="38">
        <f>S385/T385-1</f>
        <v>0.47482926143577164</v>
      </c>
      <c r="W385" s="3">
        <f>S385-S384</f>
        <v>334.85000000000582</v>
      </c>
      <c r="X385" s="38">
        <f>(S385)/S384-1</f>
        <v>3.9264738025575063E-3</v>
      </c>
      <c r="Y385" s="76"/>
      <c r="Z385" s="76"/>
    </row>
    <row r="386" spans="1:26" x14ac:dyDescent="0.35">
      <c r="A386" s="37">
        <v>44390</v>
      </c>
      <c r="B386" s="3">
        <v>65276.62</v>
      </c>
      <c r="C386" s="3">
        <v>44825.15</v>
      </c>
      <c r="D386" s="3">
        <v>43450.74</v>
      </c>
      <c r="E386" s="3">
        <f t="shared" si="161"/>
        <v>21825.880000000005</v>
      </c>
      <c r="F386" s="38">
        <f>B386/D386-1</f>
        <v>0.50231319420566845</v>
      </c>
      <c r="G386" s="41">
        <f>B386-B385</f>
        <v>307.88999999999942</v>
      </c>
      <c r="H386" s="38">
        <f>(B386)/B385-1</f>
        <v>4.7390490779180006E-3</v>
      </c>
      <c r="J386" s="37">
        <v>44390</v>
      </c>
      <c r="K386" s="3">
        <v>20743.560000000001</v>
      </c>
      <c r="L386" s="58">
        <v>14600</v>
      </c>
      <c r="M386" s="43">
        <f t="shared" si="162"/>
        <v>6143.5600000000013</v>
      </c>
      <c r="N386" s="38">
        <f t="shared" si="157"/>
        <v>0.42079178082191793</v>
      </c>
      <c r="O386" s="43">
        <f t="shared" si="158"/>
        <v>97.360000000000582</v>
      </c>
      <c r="P386" s="38">
        <f t="shared" si="159"/>
        <v>4.7156377444759201E-3</v>
      </c>
      <c r="R386" s="37">
        <v>44390</v>
      </c>
      <c r="S386" s="3">
        <f t="shared" si="163"/>
        <v>86020.180000000008</v>
      </c>
      <c r="T386" s="43">
        <f t="shared" si="160"/>
        <v>58050.74</v>
      </c>
      <c r="U386" s="3">
        <f t="shared" si="145"/>
        <v>27969.440000000006</v>
      </c>
      <c r="V386" s="38">
        <f>S386/T386-1</f>
        <v>0.48181022326330392</v>
      </c>
      <c r="W386" s="3">
        <f>S386-S385</f>
        <v>405.25</v>
      </c>
      <c r="X386" s="38">
        <f>(S386)/S385-1</f>
        <v>4.7334033912076467E-3</v>
      </c>
      <c r="Y386" s="76"/>
      <c r="Z386" s="76"/>
    </row>
    <row r="387" spans="1:26" x14ac:dyDescent="0.35">
      <c r="A387" s="37">
        <v>44391</v>
      </c>
      <c r="B387" s="3">
        <v>65537.09</v>
      </c>
      <c r="C387" s="47">
        <f>C386+200</f>
        <v>45025.15</v>
      </c>
      <c r="D387" s="47">
        <f>D386+200</f>
        <v>43650.74</v>
      </c>
      <c r="E387" s="47">
        <f t="shared" si="161"/>
        <v>21886.35</v>
      </c>
      <c r="F387" s="48">
        <f>(B387-200)/D387-1</f>
        <v>0.49681517426737787</v>
      </c>
      <c r="G387" s="49">
        <f>B387-B386-200</f>
        <v>60.469999999993888</v>
      </c>
      <c r="H387" s="48">
        <f>(B387-200)/B386-1</f>
        <v>9.2636536634382871E-4</v>
      </c>
      <c r="J387" s="37">
        <v>44391</v>
      </c>
      <c r="K387" s="3">
        <v>20762.32</v>
      </c>
      <c r="L387" s="58">
        <v>14600</v>
      </c>
      <c r="M387" s="43">
        <f t="shared" si="162"/>
        <v>6162.32</v>
      </c>
      <c r="N387" s="38">
        <f t="shared" si="157"/>
        <v>0.4220767123287672</v>
      </c>
      <c r="O387" s="43">
        <f t="shared" si="158"/>
        <v>18.759999999998399</v>
      </c>
      <c r="P387" s="38">
        <f t="shared" si="159"/>
        <v>9.0437706931689732E-4</v>
      </c>
      <c r="R387" s="37">
        <v>44391</v>
      </c>
      <c r="S387" s="3">
        <f t="shared" si="163"/>
        <v>86299.41</v>
      </c>
      <c r="T387" s="43">
        <f t="shared" si="160"/>
        <v>58250.74</v>
      </c>
      <c r="U387" s="3">
        <f t="shared" si="160"/>
        <v>28048.67</v>
      </c>
      <c r="V387" s="48">
        <f>(S387-200)/(T387-200)-1</f>
        <v>0.48317506374595753</v>
      </c>
      <c r="W387" s="47">
        <f>S387-S386-200</f>
        <v>79.229999999995925</v>
      </c>
      <c r="X387" s="48">
        <f>(S387-200)/S386-1</f>
        <v>9.2106294127725086E-4</v>
      </c>
      <c r="Y387" s="76"/>
      <c r="Z387" s="76"/>
    </row>
    <row r="388" spans="1:26" x14ac:dyDescent="0.35">
      <c r="A388" s="37">
        <v>44392</v>
      </c>
      <c r="B388" s="3">
        <v>65553.850000000006</v>
      </c>
      <c r="C388" s="3">
        <v>45025.15</v>
      </c>
      <c r="D388" s="3">
        <v>43650.74</v>
      </c>
      <c r="E388" s="3">
        <f t="shared" si="161"/>
        <v>21903.110000000008</v>
      </c>
      <c r="F388" s="38">
        <f>B388/D388-1</f>
        <v>0.50178095491622843</v>
      </c>
      <c r="G388" s="41">
        <f>B388-B387</f>
        <v>16.760000000009313</v>
      </c>
      <c r="H388" s="38">
        <f>(B388)/B387-1</f>
        <v>2.5573305131509905E-4</v>
      </c>
      <c r="J388" s="37">
        <v>44392</v>
      </c>
      <c r="K388" s="3">
        <v>21167.16</v>
      </c>
      <c r="L388" s="57">
        <f>L387+400</f>
        <v>15000</v>
      </c>
      <c r="M388" s="43">
        <f t="shared" si="162"/>
        <v>6167.16</v>
      </c>
      <c r="N388" s="38">
        <f>(K388-400)/L388-1</f>
        <v>0.38447733333333334</v>
      </c>
      <c r="O388" s="50">
        <f>K388-K387-400</f>
        <v>4.8400000000001455</v>
      </c>
      <c r="P388" s="51">
        <f>(K388-400)/K387-1</f>
        <v>2.331146037630738E-4</v>
      </c>
      <c r="R388" s="37">
        <v>44392</v>
      </c>
      <c r="S388" s="3">
        <f t="shared" si="163"/>
        <v>86721.010000000009</v>
      </c>
      <c r="T388" s="50">
        <f>T387+400</f>
        <v>58650.74</v>
      </c>
      <c r="U388" s="3">
        <f t="shared" ref="U388:U451" si="164">E388+M388</f>
        <v>28070.270000000008</v>
      </c>
      <c r="V388" s="51">
        <f>(S388-400)/(T388-400)-1</f>
        <v>0.48188692538498246</v>
      </c>
      <c r="W388" s="50">
        <f>S388-S387-400</f>
        <v>21.600000000005821</v>
      </c>
      <c r="X388" s="51">
        <f>(S388-400)/S387-1</f>
        <v>2.5029139828425251E-4</v>
      </c>
      <c r="Y388" s="76"/>
      <c r="Z388" s="76"/>
    </row>
    <row r="389" spans="1:26" x14ac:dyDescent="0.35">
      <c r="A389" s="37">
        <v>44393</v>
      </c>
      <c r="B389" s="3">
        <v>65105.97</v>
      </c>
      <c r="C389" s="3">
        <v>45025.15</v>
      </c>
      <c r="D389" s="3">
        <v>43650.74</v>
      </c>
      <c r="E389" s="3">
        <f t="shared" si="161"/>
        <v>21455.230000000003</v>
      </c>
      <c r="F389" s="38">
        <f>B389/D389-1</f>
        <v>0.49152041866873275</v>
      </c>
      <c r="G389" s="41">
        <f>B389-B388</f>
        <v>-447.88000000000466</v>
      </c>
      <c r="H389" s="38">
        <f>(B389)/B388-1</f>
        <v>-6.8322455507953128E-3</v>
      </c>
      <c r="J389" s="37">
        <v>44393</v>
      </c>
      <c r="K389" s="3">
        <v>21022.080000000002</v>
      </c>
      <c r="L389" s="58">
        <v>15000</v>
      </c>
      <c r="M389" s="43">
        <f t="shared" si="162"/>
        <v>6022.0800000000017</v>
      </c>
      <c r="N389" s="38">
        <f t="shared" ref="N389:N404" si="165">K389/L389-1</f>
        <v>0.40147200000000005</v>
      </c>
      <c r="O389" s="43">
        <f t="shared" ref="O389:O404" si="166">K389-K388</f>
        <v>-145.07999999999811</v>
      </c>
      <c r="P389" s="38">
        <f t="shared" ref="P389:P404" si="167">K389/K388-1</f>
        <v>-6.8540134812604681E-3</v>
      </c>
      <c r="R389" s="37">
        <v>44393</v>
      </c>
      <c r="S389" s="3">
        <f t="shared" si="163"/>
        <v>86128.05</v>
      </c>
      <c r="T389" s="43">
        <f t="shared" ref="T389:T404" si="168">D389+L389</f>
        <v>58650.74</v>
      </c>
      <c r="U389" s="3">
        <f t="shared" si="164"/>
        <v>27477.310000000005</v>
      </c>
      <c r="V389" s="38">
        <f>S389/T389-1</f>
        <v>0.46849042313873634</v>
      </c>
      <c r="W389" s="3">
        <f>S389-S388</f>
        <v>-592.9600000000064</v>
      </c>
      <c r="X389" s="38">
        <f>(S389)/S388-1</f>
        <v>-6.8375587415322459E-3</v>
      </c>
      <c r="Y389" s="76"/>
      <c r="Z389" s="76"/>
    </row>
    <row r="390" spans="1:26" x14ac:dyDescent="0.35">
      <c r="A390" s="37">
        <v>44396</v>
      </c>
      <c r="B390" s="3">
        <v>65221.93</v>
      </c>
      <c r="C390" s="3">
        <v>45025.15</v>
      </c>
      <c r="D390" s="3">
        <v>43650.74</v>
      </c>
      <c r="E390" s="3">
        <f t="shared" si="161"/>
        <v>21571.190000000002</v>
      </c>
      <c r="F390" s="38">
        <f>B390/D390-1</f>
        <v>0.49417696011568202</v>
      </c>
      <c r="G390" s="41">
        <f>B390-B389</f>
        <v>115.95999999999913</v>
      </c>
      <c r="H390" s="38">
        <f>(B390)/B389-1</f>
        <v>1.7810962650584017E-3</v>
      </c>
      <c r="J390" s="37">
        <v>44396</v>
      </c>
      <c r="K390" s="3">
        <v>21058.06</v>
      </c>
      <c r="L390" s="58">
        <v>15000</v>
      </c>
      <c r="M390" s="43">
        <f t="shared" si="162"/>
        <v>6058.0600000000013</v>
      </c>
      <c r="N390" s="38">
        <f t="shared" si="165"/>
        <v>0.40387066666666671</v>
      </c>
      <c r="O390" s="43">
        <f t="shared" si="166"/>
        <v>35.979999999999563</v>
      </c>
      <c r="P390" s="38">
        <f t="shared" si="167"/>
        <v>1.7115337778184081E-3</v>
      </c>
      <c r="R390" s="37">
        <v>44396</v>
      </c>
      <c r="S390" s="3">
        <f t="shared" si="163"/>
        <v>86279.99</v>
      </c>
      <c r="T390" s="43">
        <f t="shared" si="168"/>
        <v>58650.74</v>
      </c>
      <c r="U390" s="3">
        <f t="shared" si="164"/>
        <v>27629.250000000004</v>
      </c>
      <c r="V390" s="38">
        <f>S390/T390-1</f>
        <v>0.47108101278858561</v>
      </c>
      <c r="W390" s="3">
        <f>S390-S389</f>
        <v>151.94000000000233</v>
      </c>
      <c r="X390" s="38">
        <f>(S390)/S389-1</f>
        <v>1.7641174971452234E-3</v>
      </c>
      <c r="Y390" s="76"/>
      <c r="Z390" s="76"/>
    </row>
    <row r="391" spans="1:26" x14ac:dyDescent="0.35">
      <c r="A391" s="37">
        <v>44397</v>
      </c>
      <c r="B391" s="3">
        <v>65656.58</v>
      </c>
      <c r="C391" s="3">
        <v>45025.15</v>
      </c>
      <c r="D391" s="3">
        <v>43650.74</v>
      </c>
      <c r="E391" s="3">
        <f t="shared" si="161"/>
        <v>22005.840000000004</v>
      </c>
      <c r="F391" s="38">
        <f>B391/D391-1</f>
        <v>0.50413440871792781</v>
      </c>
      <c r="G391" s="41">
        <f>B391-B390</f>
        <v>434.65000000000146</v>
      </c>
      <c r="H391" s="38">
        <f>(B391)/B390-1</f>
        <v>6.6641695515603505E-3</v>
      </c>
      <c r="J391" s="37">
        <v>44397</v>
      </c>
      <c r="K391" s="3">
        <v>21197.89</v>
      </c>
      <c r="L391" s="58">
        <v>15000</v>
      </c>
      <c r="M391" s="43">
        <f t="shared" si="162"/>
        <v>6197.8899999999994</v>
      </c>
      <c r="N391" s="38">
        <f t="shared" si="165"/>
        <v>0.41319266666666654</v>
      </c>
      <c r="O391" s="43">
        <f t="shared" si="166"/>
        <v>139.82999999999811</v>
      </c>
      <c r="P391" s="38">
        <f t="shared" si="167"/>
        <v>6.6402128211240363E-3</v>
      </c>
      <c r="R391" s="37">
        <v>44397</v>
      </c>
      <c r="S391" s="3">
        <f t="shared" si="163"/>
        <v>86854.47</v>
      </c>
      <c r="T391" s="43">
        <f t="shared" si="168"/>
        <v>58650.74</v>
      </c>
      <c r="U391" s="3">
        <f t="shared" si="164"/>
        <v>28203.730000000003</v>
      </c>
      <c r="V391" s="38">
        <f>S391/T391-1</f>
        <v>0.48087594461723771</v>
      </c>
      <c r="W391" s="3">
        <f>S391-S390</f>
        <v>574.47999999999593</v>
      </c>
      <c r="X391" s="38">
        <f>(S391)/S390-1</f>
        <v>6.6583225148728609E-3</v>
      </c>
      <c r="Y391" s="76"/>
      <c r="Z391" s="76"/>
    </row>
    <row r="392" spans="1:26" x14ac:dyDescent="0.35">
      <c r="A392" s="37">
        <v>44398</v>
      </c>
      <c r="B392" s="3">
        <v>65781.3</v>
      </c>
      <c r="C392" s="47">
        <f>C391+200</f>
        <v>45225.15</v>
      </c>
      <c r="D392" s="47">
        <f>D391+200</f>
        <v>43850.74</v>
      </c>
      <c r="E392" s="47">
        <f t="shared" si="161"/>
        <v>21930.560000000005</v>
      </c>
      <c r="F392" s="48">
        <f>(B392-200)/D392-1</f>
        <v>0.49555742958955773</v>
      </c>
      <c r="G392" s="49">
        <f>B392-B391-200</f>
        <v>-75.279999999998836</v>
      </c>
      <c r="H392" s="48">
        <f>(B392-200)/B391-1</f>
        <v>-1.1465720572103599E-3</v>
      </c>
      <c r="J392" s="37">
        <v>44398</v>
      </c>
      <c r="K392" s="3">
        <v>21173.09</v>
      </c>
      <c r="L392" s="58">
        <v>15000</v>
      </c>
      <c r="M392" s="43">
        <f t="shared" si="162"/>
        <v>6173.09</v>
      </c>
      <c r="N392" s="38">
        <f t="shared" si="165"/>
        <v>0.41153933333333326</v>
      </c>
      <c r="O392" s="43">
        <f t="shared" si="166"/>
        <v>-24.799999999999272</v>
      </c>
      <c r="P392" s="38">
        <f t="shared" si="167"/>
        <v>-1.1699277616781245E-3</v>
      </c>
      <c r="R392" s="37">
        <v>44398</v>
      </c>
      <c r="S392" s="3">
        <f t="shared" si="163"/>
        <v>86954.39</v>
      </c>
      <c r="T392" s="43">
        <f t="shared" si="168"/>
        <v>58850.74</v>
      </c>
      <c r="U392" s="3">
        <f t="shared" si="164"/>
        <v>28103.650000000005</v>
      </c>
      <c r="V392" s="48">
        <f>(S392-200)/(T392-200)-1</f>
        <v>0.47916957228502155</v>
      </c>
      <c r="W392" s="47">
        <f>S392-S391-200</f>
        <v>-100.08000000000175</v>
      </c>
      <c r="X392" s="48">
        <f>(S392-200)/S391-1</f>
        <v>-1.1522723010111147E-3</v>
      </c>
      <c r="Y392" s="76"/>
      <c r="Z392" s="76"/>
    </row>
    <row r="393" spans="1:26" x14ac:dyDescent="0.35">
      <c r="A393" s="37">
        <v>44399</v>
      </c>
      <c r="B393" s="3">
        <v>66210.679999999993</v>
      </c>
      <c r="C393" s="3">
        <v>45225.15</v>
      </c>
      <c r="D393" s="3">
        <v>43850.74</v>
      </c>
      <c r="E393" s="3">
        <f t="shared" si="161"/>
        <v>22359.939999999995</v>
      </c>
      <c r="F393" s="38">
        <f>B393/D393-1</f>
        <v>0.50991020904094198</v>
      </c>
      <c r="G393" s="41">
        <f>B393-B392</f>
        <v>429.3799999999901</v>
      </c>
      <c r="H393" s="38">
        <f>(B393)/B392-1</f>
        <v>6.5273869625561698E-3</v>
      </c>
      <c r="J393" s="37">
        <v>44399</v>
      </c>
      <c r="K393" s="3">
        <v>21310.78</v>
      </c>
      <c r="L393" s="58">
        <v>15000</v>
      </c>
      <c r="M393" s="43">
        <f t="shared" si="162"/>
        <v>6310.7799999999988</v>
      </c>
      <c r="N393" s="38">
        <f t="shared" si="165"/>
        <v>0.42071866666666669</v>
      </c>
      <c r="O393" s="43">
        <f t="shared" si="166"/>
        <v>137.68999999999869</v>
      </c>
      <c r="P393" s="38">
        <f t="shared" si="167"/>
        <v>6.5030659199956098E-3</v>
      </c>
      <c r="R393" s="37">
        <v>44399</v>
      </c>
      <c r="S393" s="3">
        <f t="shared" si="163"/>
        <v>87521.459999999992</v>
      </c>
      <c r="T393" s="43">
        <f t="shared" si="168"/>
        <v>58850.74</v>
      </c>
      <c r="U393" s="3">
        <f t="shared" si="164"/>
        <v>28670.719999999994</v>
      </c>
      <c r="V393" s="38">
        <f>S393/T393-1</f>
        <v>0.48717688171805484</v>
      </c>
      <c r="W393" s="3">
        <f>S393-S392</f>
        <v>567.06999999999243</v>
      </c>
      <c r="X393" s="38">
        <f>(S393)/S392-1</f>
        <v>6.5214648737113023E-3</v>
      </c>
      <c r="Y393" s="76"/>
      <c r="Z393" s="76"/>
    </row>
    <row r="394" spans="1:26" x14ac:dyDescent="0.35">
      <c r="A394" s="37">
        <v>44400</v>
      </c>
      <c r="B394" s="3">
        <v>66983.38</v>
      </c>
      <c r="C394" s="3">
        <v>45225.15</v>
      </c>
      <c r="D394" s="3">
        <v>43850.74</v>
      </c>
      <c r="E394" s="3">
        <f t="shared" si="161"/>
        <v>23132.640000000007</v>
      </c>
      <c r="F394" s="38">
        <f>B394/D394-1</f>
        <v>0.52753134838773552</v>
      </c>
      <c r="G394" s="41">
        <f>B394-B393</f>
        <v>772.70000000001164</v>
      </c>
      <c r="H394" s="38">
        <f>(B394)/B393-1</f>
        <v>1.167032267301904E-2</v>
      </c>
      <c r="J394" s="37">
        <v>44400</v>
      </c>
      <c r="K394" s="3">
        <v>21559.040000000001</v>
      </c>
      <c r="L394" s="58">
        <v>15000</v>
      </c>
      <c r="M394" s="43">
        <f t="shared" si="162"/>
        <v>6559.0400000000009</v>
      </c>
      <c r="N394" s="38">
        <f t="shared" si="165"/>
        <v>0.43726933333333329</v>
      </c>
      <c r="O394" s="43">
        <f t="shared" si="166"/>
        <v>248.26000000000204</v>
      </c>
      <c r="P394" s="38">
        <f t="shared" si="167"/>
        <v>1.1649503209174128E-2</v>
      </c>
      <c r="R394" s="37">
        <v>44400</v>
      </c>
      <c r="S394" s="3">
        <f t="shared" si="163"/>
        <v>88542.420000000013</v>
      </c>
      <c r="T394" s="43">
        <f t="shared" si="168"/>
        <v>58850.74</v>
      </c>
      <c r="U394" s="3">
        <f t="shared" si="164"/>
        <v>29691.680000000008</v>
      </c>
      <c r="V394" s="38">
        <f>S394/T394-1</f>
        <v>0.5045251767437422</v>
      </c>
      <c r="W394" s="3">
        <f>S394-S393</f>
        <v>1020.960000000021</v>
      </c>
      <c r="X394" s="38">
        <f>(S394)/S393-1</f>
        <v>1.1665253299019795E-2</v>
      </c>
      <c r="Y394" s="76"/>
      <c r="Z394" s="76"/>
    </row>
    <row r="395" spans="1:26" x14ac:dyDescent="0.35">
      <c r="A395" s="37">
        <v>44403</v>
      </c>
      <c r="B395" s="3">
        <v>66902.929999999993</v>
      </c>
      <c r="C395" s="3">
        <v>45225.15</v>
      </c>
      <c r="D395" s="3">
        <v>43850.74</v>
      </c>
      <c r="E395" s="3">
        <f t="shared" si="161"/>
        <v>23052.189999999995</v>
      </c>
      <c r="F395" s="38">
        <f>B395/D395-1</f>
        <v>0.52569671572247123</v>
      </c>
      <c r="G395" s="41">
        <f>B395-B394</f>
        <v>-80.450000000011642</v>
      </c>
      <c r="H395" s="38">
        <f>(B395)/B394-1</f>
        <v>-1.2010441993224319E-3</v>
      </c>
      <c r="J395" s="37">
        <v>44403</v>
      </c>
      <c r="K395" s="3">
        <v>21531.65</v>
      </c>
      <c r="L395" s="58">
        <v>15000</v>
      </c>
      <c r="M395" s="43">
        <f t="shared" si="162"/>
        <v>6531.6500000000015</v>
      </c>
      <c r="N395" s="38">
        <f t="shared" si="165"/>
        <v>0.4354433333333334</v>
      </c>
      <c r="O395" s="43">
        <f t="shared" si="166"/>
        <v>-27.389999999999418</v>
      </c>
      <c r="P395" s="38">
        <f t="shared" si="167"/>
        <v>-1.270464733123533E-3</v>
      </c>
      <c r="R395" s="37">
        <v>44403</v>
      </c>
      <c r="S395" s="3">
        <f t="shared" si="163"/>
        <v>88434.579999999987</v>
      </c>
      <c r="T395" s="43">
        <f t="shared" si="168"/>
        <v>58850.74</v>
      </c>
      <c r="U395" s="3">
        <f t="shared" si="164"/>
        <v>29583.839999999997</v>
      </c>
      <c r="V395" s="38">
        <f>S395/T395-1</f>
        <v>0.50269274439029976</v>
      </c>
      <c r="W395" s="3">
        <f>S395-S394</f>
        <v>-107.84000000002561</v>
      </c>
      <c r="X395" s="38">
        <f>(S395)/S394-1</f>
        <v>-1.2179472844769945E-3</v>
      </c>
      <c r="Y395" s="76"/>
      <c r="Z395" s="76"/>
    </row>
    <row r="396" spans="1:26" x14ac:dyDescent="0.35">
      <c r="A396" s="37">
        <v>44404</v>
      </c>
      <c r="B396" s="3">
        <v>66425.570000000007</v>
      </c>
      <c r="C396" s="3">
        <v>45225.15</v>
      </c>
      <c r="D396" s="3">
        <v>43850.74</v>
      </c>
      <c r="E396" s="3">
        <f t="shared" si="161"/>
        <v>22574.830000000009</v>
      </c>
      <c r="F396" s="38">
        <f>B396/D396-1</f>
        <v>0.51481069646715216</v>
      </c>
      <c r="G396" s="41">
        <f>B396-B395</f>
        <v>-477.35999999998603</v>
      </c>
      <c r="H396" s="38">
        <f>(B396)/B395-1</f>
        <v>-7.1351135144601674E-3</v>
      </c>
      <c r="J396" s="37">
        <v>44404</v>
      </c>
      <c r="K396" s="3">
        <v>21377.5</v>
      </c>
      <c r="L396" s="58">
        <v>15000</v>
      </c>
      <c r="M396" s="43">
        <f t="shared" si="162"/>
        <v>6377.5</v>
      </c>
      <c r="N396" s="38">
        <f t="shared" si="165"/>
        <v>0.42516666666666669</v>
      </c>
      <c r="O396" s="43">
        <f t="shared" si="166"/>
        <v>-154.15000000000146</v>
      </c>
      <c r="P396" s="38">
        <f t="shared" si="167"/>
        <v>-7.1592283916932509E-3</v>
      </c>
      <c r="R396" s="37">
        <v>44404</v>
      </c>
      <c r="S396" s="3">
        <f t="shared" si="163"/>
        <v>87803.07</v>
      </c>
      <c r="T396" s="43">
        <f t="shared" si="168"/>
        <v>58850.74</v>
      </c>
      <c r="U396" s="3">
        <f t="shared" si="164"/>
        <v>28952.330000000009</v>
      </c>
      <c r="V396" s="38">
        <f>S396/T396-1</f>
        <v>0.49196203820036954</v>
      </c>
      <c r="W396" s="3">
        <f>S396-S395</f>
        <v>-631.50999999998021</v>
      </c>
      <c r="X396" s="38">
        <f>(S396)/S395-1</f>
        <v>-7.1409848952749266E-3</v>
      </c>
      <c r="Y396" s="76"/>
      <c r="Z396" s="76"/>
    </row>
    <row r="397" spans="1:26" x14ac:dyDescent="0.35">
      <c r="A397" s="37">
        <v>44405</v>
      </c>
      <c r="B397" s="3">
        <v>66559.789999999994</v>
      </c>
      <c r="C397" s="47">
        <f>C396+200</f>
        <v>45425.15</v>
      </c>
      <c r="D397" s="47">
        <f>D396+200</f>
        <v>44050.74</v>
      </c>
      <c r="E397" s="47">
        <f t="shared" si="161"/>
        <v>22509.049999999996</v>
      </c>
      <c r="F397" s="48">
        <f>(B397-200)/D397-1</f>
        <v>0.50643984641347672</v>
      </c>
      <c r="G397" s="49">
        <f>B397-B396-200</f>
        <v>-65.780000000013388</v>
      </c>
      <c r="H397" s="48">
        <f>(B397-200)/B396-1</f>
        <v>-9.9028130281775262E-4</v>
      </c>
      <c r="J397" s="37">
        <v>44405</v>
      </c>
      <c r="K397" s="3">
        <v>21355.9</v>
      </c>
      <c r="L397" s="58">
        <v>15000</v>
      </c>
      <c r="M397" s="43">
        <f t="shared" si="162"/>
        <v>6355.9000000000015</v>
      </c>
      <c r="N397" s="38">
        <f t="shared" si="165"/>
        <v>0.42372666666666681</v>
      </c>
      <c r="O397" s="43">
        <f t="shared" si="166"/>
        <v>-21.599999999998545</v>
      </c>
      <c r="P397" s="38">
        <f t="shared" si="167"/>
        <v>-1.0104081393987885E-3</v>
      </c>
      <c r="R397" s="37">
        <v>44405</v>
      </c>
      <c r="S397" s="3">
        <f t="shared" ref="S397:S423" si="169">B397+K397</f>
        <v>87915.69</v>
      </c>
      <c r="T397" s="43">
        <f t="shared" si="168"/>
        <v>59050.74</v>
      </c>
      <c r="U397" s="3">
        <f t="shared" si="164"/>
        <v>28864.949999999997</v>
      </c>
      <c r="V397" s="48">
        <f>(S397-200)/(T397-200)-1</f>
        <v>0.49047726502674394</v>
      </c>
      <c r="W397" s="47">
        <f>S397-S396-200</f>
        <v>-87.380000000004657</v>
      </c>
      <c r="X397" s="48">
        <f>(S397-200)/S396-1</f>
        <v>-9.9518160355904772E-4</v>
      </c>
      <c r="Y397" s="76"/>
      <c r="Z397" s="76"/>
    </row>
    <row r="398" spans="1:26" x14ac:dyDescent="0.35">
      <c r="A398" s="37">
        <v>44406</v>
      </c>
      <c r="B398" s="3">
        <v>66255.45</v>
      </c>
      <c r="C398" s="3">
        <v>45425.15</v>
      </c>
      <c r="D398" s="3">
        <v>44050.74</v>
      </c>
      <c r="E398" s="3">
        <f t="shared" si="161"/>
        <v>22204.71</v>
      </c>
      <c r="F398" s="38">
        <f>B398/D398-1</f>
        <v>0.50407121424066892</v>
      </c>
      <c r="G398" s="41">
        <f>B398-B397</f>
        <v>-304.33999999999651</v>
      </c>
      <c r="H398" s="38">
        <f>(B398)/B397-1</f>
        <v>-4.5724302916219095E-3</v>
      </c>
      <c r="J398" s="37">
        <v>44406</v>
      </c>
      <c r="K398" s="3">
        <v>21257.73</v>
      </c>
      <c r="L398" s="58">
        <v>15000</v>
      </c>
      <c r="M398" s="43">
        <f t="shared" si="162"/>
        <v>6257.73</v>
      </c>
      <c r="N398" s="38">
        <f t="shared" si="165"/>
        <v>0.41718199999999994</v>
      </c>
      <c r="O398" s="43">
        <f t="shared" si="166"/>
        <v>-98.170000000001892</v>
      </c>
      <c r="P398" s="38">
        <f t="shared" si="167"/>
        <v>-4.5968561381164452E-3</v>
      </c>
      <c r="R398" s="37">
        <v>44406</v>
      </c>
      <c r="S398" s="3">
        <f t="shared" si="169"/>
        <v>87513.18</v>
      </c>
      <c r="T398" s="43">
        <f t="shared" si="168"/>
        <v>59050.74</v>
      </c>
      <c r="U398" s="3">
        <f t="shared" si="164"/>
        <v>28462.44</v>
      </c>
      <c r="V398" s="38">
        <f>S398/T398-1</f>
        <v>0.48199971753105886</v>
      </c>
      <c r="W398" s="3">
        <f>S398-S397</f>
        <v>-402.51000000000931</v>
      </c>
      <c r="X398" s="38">
        <f>(S398)/S397-1</f>
        <v>-4.5783636572721553E-3</v>
      </c>
      <c r="Y398" s="76"/>
      <c r="Z398" s="76"/>
    </row>
    <row r="399" spans="1:26" x14ac:dyDescent="0.35">
      <c r="A399" s="37">
        <v>44407</v>
      </c>
      <c r="B399" s="3">
        <v>66021.88</v>
      </c>
      <c r="C399" s="3">
        <v>45425.15</v>
      </c>
      <c r="D399" s="3">
        <v>44050.74</v>
      </c>
      <c r="E399" s="3">
        <f t="shared" si="161"/>
        <v>21971.140000000007</v>
      </c>
      <c r="F399" s="38">
        <f>B399/D399-1</f>
        <v>0.49876891965946557</v>
      </c>
      <c r="G399" s="41">
        <f>B399-B398</f>
        <v>-233.56999999999243</v>
      </c>
      <c r="H399" s="38">
        <f>(B399)/B398-1</f>
        <v>-3.5252949002684275E-3</v>
      </c>
      <c r="J399" s="37">
        <v>44407</v>
      </c>
      <c r="K399" s="3">
        <v>21182.29</v>
      </c>
      <c r="L399" s="58">
        <v>15000</v>
      </c>
      <c r="M399" s="43">
        <f t="shared" si="162"/>
        <v>6182.2900000000009</v>
      </c>
      <c r="N399" s="38">
        <f t="shared" si="165"/>
        <v>0.41215266666666683</v>
      </c>
      <c r="O399" s="43">
        <f t="shared" si="166"/>
        <v>-75.43999999999869</v>
      </c>
      <c r="P399" s="38">
        <f t="shared" si="167"/>
        <v>-3.5488267091546843E-3</v>
      </c>
      <c r="R399" s="37">
        <v>44407</v>
      </c>
      <c r="S399" s="3">
        <f t="shared" si="169"/>
        <v>87204.170000000013</v>
      </c>
      <c r="T399" s="43">
        <f t="shared" si="168"/>
        <v>59050.74</v>
      </c>
      <c r="U399" s="3">
        <f t="shared" si="164"/>
        <v>28153.430000000008</v>
      </c>
      <c r="V399" s="38">
        <f>S399/T399-1</f>
        <v>0.47676676024720455</v>
      </c>
      <c r="W399" s="3">
        <f>S399-S398</f>
        <v>-309.00999999998021</v>
      </c>
      <c r="X399" s="38">
        <f>(S399)/S398-1</f>
        <v>-3.5310109860020589E-3</v>
      </c>
      <c r="Y399" s="76"/>
      <c r="Z399" s="76"/>
    </row>
    <row r="400" spans="1:26" x14ac:dyDescent="0.35">
      <c r="A400" s="37">
        <v>44411</v>
      </c>
      <c r="B400" s="3">
        <v>66775.42</v>
      </c>
      <c r="C400" s="3">
        <v>45425.15</v>
      </c>
      <c r="D400" s="3">
        <v>44050.74</v>
      </c>
      <c r="E400" s="3">
        <f t="shared" si="161"/>
        <v>22724.68</v>
      </c>
      <c r="F400" s="38">
        <f>B400/D400-1</f>
        <v>0.51587510221167676</v>
      </c>
      <c r="G400" s="41">
        <f>B400-B399</f>
        <v>753.5399999999936</v>
      </c>
      <c r="H400" s="38">
        <f>(B400)/B399-1</f>
        <v>1.1413488982743303E-2</v>
      </c>
      <c r="J400" s="37">
        <v>44411</v>
      </c>
      <c r="K400" s="3">
        <v>21422.15</v>
      </c>
      <c r="L400" s="58">
        <v>15000</v>
      </c>
      <c r="M400" s="43">
        <f t="shared" si="162"/>
        <v>6422.1500000000015</v>
      </c>
      <c r="N400" s="38">
        <f t="shared" si="165"/>
        <v>0.42814333333333332</v>
      </c>
      <c r="O400" s="43">
        <f t="shared" si="166"/>
        <v>239.86000000000058</v>
      </c>
      <c r="P400" s="38">
        <f t="shared" si="167"/>
        <v>1.1323610431166919E-2</v>
      </c>
      <c r="R400" s="37">
        <v>44411</v>
      </c>
      <c r="S400" s="3">
        <f t="shared" si="169"/>
        <v>88197.57</v>
      </c>
      <c r="T400" s="43">
        <f t="shared" si="168"/>
        <v>59050.74</v>
      </c>
      <c r="U400" s="3">
        <f t="shared" si="164"/>
        <v>29146.83</v>
      </c>
      <c r="V400" s="38">
        <f>S400/T400-1</f>
        <v>0.49358958075715909</v>
      </c>
      <c r="W400" s="3">
        <f>S400-S399</f>
        <v>993.39999999999418</v>
      </c>
      <c r="X400" s="38">
        <f>(S400)/S399-1</f>
        <v>1.1391657073279715E-2</v>
      </c>
      <c r="Y400" s="76"/>
      <c r="Z400" s="76"/>
    </row>
    <row r="401" spans="1:26" x14ac:dyDescent="0.35">
      <c r="A401" s="37">
        <v>44412</v>
      </c>
      <c r="B401" s="3">
        <v>67144.17</v>
      </c>
      <c r="C401" s="47">
        <f>C400+200</f>
        <v>45625.15</v>
      </c>
      <c r="D401" s="47">
        <f>D400+200</f>
        <v>44250.74</v>
      </c>
      <c r="E401" s="47">
        <f t="shared" ref="E401:E429" si="170">B401-D401</f>
        <v>22893.43</v>
      </c>
      <c r="F401" s="48">
        <f>(B401-200)/D401-1</f>
        <v>0.512837299444032</v>
      </c>
      <c r="G401" s="49">
        <f>B401-B400-200</f>
        <v>168.75</v>
      </c>
      <c r="H401" s="48">
        <f>(B401-200)/B400-1</f>
        <v>2.5271274969143054E-3</v>
      </c>
      <c r="J401" s="37">
        <v>44412</v>
      </c>
      <c r="K401" s="3">
        <v>21475.8</v>
      </c>
      <c r="L401" s="58">
        <v>15000</v>
      </c>
      <c r="M401" s="43">
        <f t="shared" ref="M401:M429" si="171">K401-L401</f>
        <v>6475.7999999999993</v>
      </c>
      <c r="N401" s="38">
        <f t="shared" si="165"/>
        <v>0.43171999999999988</v>
      </c>
      <c r="O401" s="43">
        <f t="shared" si="166"/>
        <v>53.649999999997817</v>
      </c>
      <c r="P401" s="38">
        <f t="shared" si="167"/>
        <v>2.5044171570078877E-3</v>
      </c>
      <c r="R401" s="37">
        <v>44412</v>
      </c>
      <c r="S401" s="3">
        <f t="shared" si="169"/>
        <v>88619.97</v>
      </c>
      <c r="T401" s="43">
        <f t="shared" si="168"/>
        <v>59250.74</v>
      </c>
      <c r="U401" s="3">
        <f t="shared" si="164"/>
        <v>29369.23</v>
      </c>
      <c r="V401" s="48">
        <f>(S401-200)/(T401-200)-1</f>
        <v>0.49735583330539135</v>
      </c>
      <c r="W401" s="47">
        <f>S401-S400-200</f>
        <v>222.39999999999418</v>
      </c>
      <c r="X401" s="48">
        <f>(S401-200)/S400-1</f>
        <v>2.5216114230810494E-3</v>
      </c>
      <c r="Y401" s="76"/>
      <c r="Z401" s="76"/>
    </row>
    <row r="402" spans="1:26" x14ac:dyDescent="0.35">
      <c r="A402" s="37">
        <v>44413</v>
      </c>
      <c r="B402" s="3">
        <v>67326.77</v>
      </c>
      <c r="C402" s="3">
        <v>45625.15</v>
      </c>
      <c r="D402" s="3">
        <v>44250.74</v>
      </c>
      <c r="E402" s="3">
        <f t="shared" si="170"/>
        <v>23076.030000000006</v>
      </c>
      <c r="F402" s="38">
        <f>B402/D402-1</f>
        <v>0.52148348253611143</v>
      </c>
      <c r="G402" s="41">
        <f>B402-B401</f>
        <v>182.60000000000582</v>
      </c>
      <c r="H402" s="38">
        <f>(B402)/B401-1</f>
        <v>2.7195212927646484E-3</v>
      </c>
      <c r="J402" s="37">
        <v>44413</v>
      </c>
      <c r="K402" s="3">
        <v>21533.65</v>
      </c>
      <c r="L402" s="58">
        <v>15000</v>
      </c>
      <c r="M402" s="43">
        <f t="shared" si="171"/>
        <v>6533.6500000000015</v>
      </c>
      <c r="N402" s="38">
        <f t="shared" si="165"/>
        <v>0.43557666666666672</v>
      </c>
      <c r="O402" s="43">
        <f t="shared" si="166"/>
        <v>57.850000000002183</v>
      </c>
      <c r="P402" s="38">
        <f t="shared" si="167"/>
        <v>2.6937296864377736E-3</v>
      </c>
      <c r="R402" s="37">
        <v>44413</v>
      </c>
      <c r="S402" s="3">
        <f t="shared" si="169"/>
        <v>88860.420000000013</v>
      </c>
      <c r="T402" s="43">
        <f t="shared" si="168"/>
        <v>59250.74</v>
      </c>
      <c r="U402" s="3">
        <f t="shared" si="164"/>
        <v>29609.680000000008</v>
      </c>
      <c r="V402" s="38">
        <f>S402/T402-1</f>
        <v>0.49973519318070991</v>
      </c>
      <c r="W402" s="3">
        <f>S402-S401</f>
        <v>240.45000000001164</v>
      </c>
      <c r="X402" s="38">
        <f>(S402)/S401-1</f>
        <v>2.7132710606876387E-3</v>
      </c>
      <c r="Y402" s="76"/>
      <c r="Z402" s="76"/>
    </row>
    <row r="403" spans="1:26" x14ac:dyDescent="0.35">
      <c r="A403" s="37">
        <v>44414</v>
      </c>
      <c r="B403" s="3">
        <v>67334.559999999998</v>
      </c>
      <c r="C403" s="3">
        <v>45625.15</v>
      </c>
      <c r="D403" s="3">
        <v>44250.74</v>
      </c>
      <c r="E403" s="3">
        <f t="shared" si="170"/>
        <v>23083.82</v>
      </c>
      <c r="F403" s="38">
        <f>B403/D403-1</f>
        <v>0.52165952478986788</v>
      </c>
      <c r="G403" s="41">
        <f>B403-B402</f>
        <v>7.7899999999935972</v>
      </c>
      <c r="H403" s="38">
        <f>(B403)/B402-1</f>
        <v>1.1570434761676296E-4</v>
      </c>
      <c r="J403" s="37">
        <v>44414</v>
      </c>
      <c r="K403" s="3">
        <v>21535.65</v>
      </c>
      <c r="L403" s="58">
        <v>15000</v>
      </c>
      <c r="M403" s="43">
        <f t="shared" si="171"/>
        <v>6535.6500000000015</v>
      </c>
      <c r="N403" s="38">
        <f t="shared" si="165"/>
        <v>0.43571000000000004</v>
      </c>
      <c r="O403" s="43">
        <f t="shared" si="166"/>
        <v>2</v>
      </c>
      <c r="P403" s="38">
        <f t="shared" si="167"/>
        <v>9.2877891114673261E-5</v>
      </c>
      <c r="R403" s="37">
        <v>44414</v>
      </c>
      <c r="S403" s="3">
        <f t="shared" si="169"/>
        <v>88870.209999999992</v>
      </c>
      <c r="T403" s="43">
        <f t="shared" si="168"/>
        <v>59250.74</v>
      </c>
      <c r="U403" s="3">
        <f t="shared" si="164"/>
        <v>29619.47</v>
      </c>
      <c r="V403" s="38">
        <f>S403/T403-1</f>
        <v>0.49990042318458805</v>
      </c>
      <c r="W403" s="3">
        <f>S403-S402</f>
        <v>9.7899999999790452</v>
      </c>
      <c r="X403" s="38">
        <f>(S403)/S402-1</f>
        <v>1.1017278558855814E-4</v>
      </c>
      <c r="Y403" s="76"/>
      <c r="Z403" s="76"/>
    </row>
    <row r="404" spans="1:26" x14ac:dyDescent="0.35">
      <c r="A404" s="37">
        <v>44417</v>
      </c>
      <c r="B404" s="3">
        <v>67547.520000000004</v>
      </c>
      <c r="C404" s="3">
        <v>45625.15</v>
      </c>
      <c r="D404" s="3">
        <v>44250.74</v>
      </c>
      <c r="E404" s="3">
        <f t="shared" si="170"/>
        <v>23296.780000000006</v>
      </c>
      <c r="F404" s="38">
        <f>B404/D404-1</f>
        <v>0.52647209967562136</v>
      </c>
      <c r="G404" s="41">
        <f>B404-B403</f>
        <v>212.9600000000064</v>
      </c>
      <c r="H404" s="38">
        <f>(B404)/B403-1</f>
        <v>3.1627146594557232E-3</v>
      </c>
      <c r="J404" s="37">
        <v>44417</v>
      </c>
      <c r="K404" s="3">
        <v>21602.29</v>
      </c>
      <c r="L404" s="58">
        <v>15000</v>
      </c>
      <c r="M404" s="43">
        <f t="shared" si="171"/>
        <v>6602.2900000000009</v>
      </c>
      <c r="N404" s="38">
        <f t="shared" si="165"/>
        <v>0.44015266666666664</v>
      </c>
      <c r="O404" s="43">
        <f t="shared" si="166"/>
        <v>66.639999999999418</v>
      </c>
      <c r="P404" s="38">
        <f t="shared" si="167"/>
        <v>3.0944039302271964E-3</v>
      </c>
      <c r="R404" s="37">
        <v>44417</v>
      </c>
      <c r="S404" s="3">
        <f t="shared" si="169"/>
        <v>89149.81</v>
      </c>
      <c r="T404" s="43">
        <f t="shared" si="168"/>
        <v>59250.74</v>
      </c>
      <c r="U404" s="3">
        <f t="shared" si="164"/>
        <v>29899.070000000007</v>
      </c>
      <c r="V404" s="38">
        <f>S404/T404-1</f>
        <v>0.50461935158953297</v>
      </c>
      <c r="W404" s="3">
        <f>S404-S403</f>
        <v>279.60000000000582</v>
      </c>
      <c r="X404" s="38">
        <f>(S404)/S403-1</f>
        <v>3.146161126433844E-3</v>
      </c>
      <c r="Y404" s="76"/>
      <c r="Z404" s="76"/>
    </row>
    <row r="405" spans="1:26" x14ac:dyDescent="0.35">
      <c r="A405" s="37">
        <v>44418</v>
      </c>
      <c r="B405" s="3">
        <v>66907.08</v>
      </c>
      <c r="C405" s="3">
        <v>45625.15</v>
      </c>
      <c r="D405" s="3">
        <v>44250.74</v>
      </c>
      <c r="E405" s="3">
        <f t="shared" si="170"/>
        <v>22656.340000000004</v>
      </c>
      <c r="F405" s="38">
        <f>B405/D405-1</f>
        <v>0.51199912137062586</v>
      </c>
      <c r="G405" s="41">
        <f>B405-B404</f>
        <v>-640.44000000000233</v>
      </c>
      <c r="H405" s="38">
        <f>(B405)/B404-1</f>
        <v>-9.481325147096431E-3</v>
      </c>
      <c r="J405" s="37">
        <v>44418</v>
      </c>
      <c r="K405" s="3">
        <v>21396.959999999999</v>
      </c>
      <c r="L405" s="58">
        <v>15000</v>
      </c>
      <c r="M405" s="43">
        <f t="shared" si="171"/>
        <v>6396.9599999999991</v>
      </c>
      <c r="N405" s="38">
        <f>K405/L405-1</f>
        <v>0.42646399999999995</v>
      </c>
      <c r="O405" s="43">
        <f>K405-K404</f>
        <v>-205.33000000000175</v>
      </c>
      <c r="P405" s="38">
        <f>K405/K404-1</f>
        <v>-9.5050108113539089E-3</v>
      </c>
      <c r="R405" s="37">
        <v>44418</v>
      </c>
      <c r="S405" s="3">
        <f t="shared" si="169"/>
        <v>88304.040000000008</v>
      </c>
      <c r="T405" s="43">
        <f>D405+L405</f>
        <v>59250.74</v>
      </c>
      <c r="U405" s="3">
        <f t="shared" si="164"/>
        <v>29053.300000000003</v>
      </c>
      <c r="V405" s="38">
        <f>S405/T405-1</f>
        <v>0.49034493071310181</v>
      </c>
      <c r="W405" s="3">
        <f>S405-S404</f>
        <v>-845.76999999998952</v>
      </c>
      <c r="X405" s="38">
        <f>(S405)/S404-1</f>
        <v>-9.487064526553568E-3</v>
      </c>
      <c r="Y405" s="76"/>
      <c r="Z405" s="76"/>
    </row>
    <row r="406" spans="1:26" x14ac:dyDescent="0.35">
      <c r="A406" s="37">
        <v>44419</v>
      </c>
      <c r="B406" s="3">
        <v>66871.16</v>
      </c>
      <c r="C406" s="81">
        <f>C405+200</f>
        <v>45825.15</v>
      </c>
      <c r="D406" s="81">
        <f>D405+200</f>
        <v>44450.74</v>
      </c>
      <c r="E406" s="81">
        <f t="shared" si="170"/>
        <v>22420.420000000006</v>
      </c>
      <c r="F406" s="82">
        <f>(B406-200)/D406-1</f>
        <v>0.49988864077403461</v>
      </c>
      <c r="G406" s="83">
        <f>B406-B405-200</f>
        <v>-235.91999999999825</v>
      </c>
      <c r="H406" s="82">
        <f>(B406-200)/B405-1</f>
        <v>-3.5260842350316457E-3</v>
      </c>
      <c r="J406" s="37">
        <v>44419</v>
      </c>
      <c r="K406" s="3">
        <v>21521.05</v>
      </c>
      <c r="L406" s="84">
        <f>L405+200</f>
        <v>15200</v>
      </c>
      <c r="M406" s="43">
        <f t="shared" si="171"/>
        <v>6321.0499999999993</v>
      </c>
      <c r="N406" s="38">
        <f>(K406-400)/L406-1</f>
        <v>0.38954276315789471</v>
      </c>
      <c r="O406" s="85">
        <f>K406-K405-200</f>
        <v>-75.909999999999854</v>
      </c>
      <c r="P406" s="82">
        <f>(K406-200)/K405-1</f>
        <v>-3.5477002340519315E-3</v>
      </c>
      <c r="R406" s="37">
        <v>44419</v>
      </c>
      <c r="S406" s="3">
        <f t="shared" si="169"/>
        <v>88392.21</v>
      </c>
      <c r="T406" s="85">
        <f>T405+400</f>
        <v>59650.74</v>
      </c>
      <c r="U406" s="3">
        <f t="shared" si="164"/>
        <v>28741.470000000005</v>
      </c>
      <c r="V406" s="82">
        <f>(S406-400)/(T406-400)-1</f>
        <v>0.48508204285718648</v>
      </c>
      <c r="W406" s="85">
        <f>S406-S405-400</f>
        <v>-311.83000000000175</v>
      </c>
      <c r="X406" s="82">
        <f>(S406-400)/S405-1</f>
        <v>-3.5313220097291653E-3</v>
      </c>
      <c r="Y406" s="76"/>
      <c r="Z406" s="76"/>
    </row>
    <row r="407" spans="1:26" x14ac:dyDescent="0.35">
      <c r="A407" s="37">
        <v>44420</v>
      </c>
      <c r="B407" s="3">
        <v>67214.92</v>
      </c>
      <c r="C407" s="3">
        <v>45825.15</v>
      </c>
      <c r="D407" s="3">
        <v>44450.74</v>
      </c>
      <c r="E407" s="3">
        <f t="shared" si="170"/>
        <v>22764.18</v>
      </c>
      <c r="F407" s="38">
        <f t="shared" ref="F407:F412" si="172">B407/D407-1</f>
        <v>0.5121215079883934</v>
      </c>
      <c r="G407" s="41">
        <f t="shared" ref="G407:G412" si="173">B407-B406</f>
        <v>343.75999999999476</v>
      </c>
      <c r="H407" s="38">
        <f t="shared" ref="H407:H412" si="174">(B407)/B406-1</f>
        <v>5.1406316265485419E-3</v>
      </c>
      <c r="J407" s="37">
        <v>44420</v>
      </c>
      <c r="K407" s="3">
        <v>21631.17</v>
      </c>
      <c r="L407" s="58">
        <v>15200</v>
      </c>
      <c r="M407" s="43">
        <f t="shared" si="171"/>
        <v>6431.1699999999983</v>
      </c>
      <c r="N407" s="38">
        <f>K407/L407-1</f>
        <v>0.42310328947368414</v>
      </c>
      <c r="O407" s="43">
        <f>K407-K406</f>
        <v>110.11999999999898</v>
      </c>
      <c r="P407" s="38">
        <f>K407/K406-1</f>
        <v>5.1168507112802075E-3</v>
      </c>
      <c r="R407" s="37">
        <v>44420</v>
      </c>
      <c r="S407" s="3">
        <f t="shared" si="169"/>
        <v>88846.09</v>
      </c>
      <c r="T407" s="43">
        <f t="shared" ref="T407:T410" si="175">D407+L407</f>
        <v>59650.74</v>
      </c>
      <c r="U407" s="3">
        <f t="shared" si="164"/>
        <v>29195.35</v>
      </c>
      <c r="V407" s="38">
        <f>S407/T407-1</f>
        <v>0.48943818634940661</v>
      </c>
      <c r="W407" s="3">
        <f>S407-S406</f>
        <v>453.8799999999901</v>
      </c>
      <c r="X407" s="38">
        <f>(S407)/S406-1</f>
        <v>5.1348416336687297E-3</v>
      </c>
      <c r="Y407" s="76"/>
      <c r="Z407" s="76"/>
    </row>
    <row r="408" spans="1:26" x14ac:dyDescent="0.35">
      <c r="A408" s="37">
        <v>44421</v>
      </c>
      <c r="B408" s="3">
        <v>67440.820000000007</v>
      </c>
      <c r="C408" s="3">
        <v>45825.15</v>
      </c>
      <c r="D408" s="3">
        <v>44450.74</v>
      </c>
      <c r="E408" s="3">
        <f t="shared" si="170"/>
        <v>22990.080000000009</v>
      </c>
      <c r="F408" s="38">
        <f t="shared" si="172"/>
        <v>0.5172035381188258</v>
      </c>
      <c r="G408" s="41">
        <f t="shared" si="173"/>
        <v>225.90000000000873</v>
      </c>
      <c r="H408" s="38">
        <f t="shared" si="174"/>
        <v>3.3608609517055132E-3</v>
      </c>
      <c r="J408" s="37">
        <v>44421</v>
      </c>
      <c r="K408" s="3">
        <v>21703.42</v>
      </c>
      <c r="L408" s="58">
        <v>15200</v>
      </c>
      <c r="M408" s="43">
        <f t="shared" si="171"/>
        <v>6503.4199999999983</v>
      </c>
      <c r="N408" s="38">
        <f>K408/L408-1</f>
        <v>0.42785657894736828</v>
      </c>
      <c r="O408" s="43">
        <f>K408-K407</f>
        <v>72.25</v>
      </c>
      <c r="P408" s="38">
        <f>K408/K407-1</f>
        <v>3.3400874756197574E-3</v>
      </c>
      <c r="R408" s="37">
        <v>44421</v>
      </c>
      <c r="S408" s="3">
        <f t="shared" si="169"/>
        <v>89144.24</v>
      </c>
      <c r="T408" s="43">
        <f t="shared" si="175"/>
        <v>59650.74</v>
      </c>
      <c r="U408" s="3">
        <f t="shared" si="164"/>
        <v>29493.500000000007</v>
      </c>
      <c r="V408" s="38">
        <f>S408/T408-1</f>
        <v>0.49443644789653929</v>
      </c>
      <c r="W408" s="3">
        <f>S408-S407</f>
        <v>298.15000000000873</v>
      </c>
      <c r="X408" s="38">
        <f>(S408)/S407-1</f>
        <v>3.355803277330649E-3</v>
      </c>
      <c r="Y408" s="76"/>
      <c r="Z408" s="76"/>
    </row>
    <row r="409" spans="1:26" x14ac:dyDescent="0.35">
      <c r="A409" s="37">
        <v>44424</v>
      </c>
      <c r="B409" s="3">
        <v>67733.259999999995</v>
      </c>
      <c r="C409" s="3">
        <v>45825.15</v>
      </c>
      <c r="D409" s="3">
        <v>44450.74</v>
      </c>
      <c r="E409" s="3">
        <f t="shared" si="170"/>
        <v>23282.519999999997</v>
      </c>
      <c r="F409" s="38">
        <f t="shared" si="172"/>
        <v>0.52378250620799549</v>
      </c>
      <c r="G409" s="41">
        <f t="shared" si="173"/>
        <v>292.43999999998778</v>
      </c>
      <c r="H409" s="38">
        <f t="shared" si="174"/>
        <v>4.3362462081568687E-3</v>
      </c>
      <c r="J409" s="37">
        <v>44424</v>
      </c>
      <c r="K409" s="3">
        <v>21796.05</v>
      </c>
      <c r="L409" s="58">
        <v>15200</v>
      </c>
      <c r="M409" s="43">
        <f t="shared" si="171"/>
        <v>6596.0499999999993</v>
      </c>
      <c r="N409" s="38">
        <f>K409/L409-1</f>
        <v>0.43395065789473675</v>
      </c>
      <c r="O409" s="43">
        <f>K409-K408</f>
        <v>92.630000000001019</v>
      </c>
      <c r="P409" s="38">
        <f>K409/K408-1</f>
        <v>4.2679909433629426E-3</v>
      </c>
      <c r="R409" s="37">
        <v>44424</v>
      </c>
      <c r="S409" s="3">
        <f t="shared" si="169"/>
        <v>89529.31</v>
      </c>
      <c r="T409" s="43">
        <f t="shared" si="175"/>
        <v>59650.74</v>
      </c>
      <c r="U409" s="3">
        <f t="shared" si="164"/>
        <v>29878.569999999996</v>
      </c>
      <c r="V409" s="38">
        <f>S409/T409-1</f>
        <v>0.50089185817309234</v>
      </c>
      <c r="W409" s="3">
        <f>S409-S408</f>
        <v>385.06999999999243</v>
      </c>
      <c r="X409" s="38">
        <f>(S409)/S408-1</f>
        <v>4.3196285031987802E-3</v>
      </c>
      <c r="Y409" s="76"/>
      <c r="Z409" s="76"/>
    </row>
    <row r="410" spans="1:26" x14ac:dyDescent="0.35">
      <c r="A410" s="37">
        <v>44425</v>
      </c>
      <c r="B410" s="3">
        <v>67403.64</v>
      </c>
      <c r="C410" s="3">
        <v>45825.15</v>
      </c>
      <c r="D410" s="3">
        <v>44450.74</v>
      </c>
      <c r="E410" s="3">
        <f t="shared" si="170"/>
        <v>22952.9</v>
      </c>
      <c r="F410" s="38">
        <f t="shared" si="172"/>
        <v>0.51636710659935026</v>
      </c>
      <c r="G410" s="41">
        <f t="shared" si="173"/>
        <v>-329.61999999999534</v>
      </c>
      <c r="H410" s="38">
        <f t="shared" si="174"/>
        <v>-4.866442276659888E-3</v>
      </c>
      <c r="J410" s="37">
        <v>44425</v>
      </c>
      <c r="K410" s="3">
        <v>21689.43</v>
      </c>
      <c r="L410" s="58">
        <v>15200</v>
      </c>
      <c r="M410" s="43">
        <f t="shared" si="171"/>
        <v>6489.43</v>
      </c>
      <c r="N410" s="38">
        <f>K410/L410-1</f>
        <v>0.42693618421052637</v>
      </c>
      <c r="O410" s="43">
        <f>K410-K409</f>
        <v>-106.61999999999898</v>
      </c>
      <c r="P410" s="38">
        <f>K410/K409-1</f>
        <v>-4.891712030390738E-3</v>
      </c>
      <c r="R410" s="37">
        <v>44425</v>
      </c>
      <c r="S410" s="3">
        <f t="shared" si="169"/>
        <v>89093.07</v>
      </c>
      <c r="T410" s="43">
        <f t="shared" si="175"/>
        <v>59650.74</v>
      </c>
      <c r="U410" s="3">
        <f t="shared" si="164"/>
        <v>29442.33</v>
      </c>
      <c r="V410" s="38">
        <f>S410/T410-1</f>
        <v>0.49357862115373607</v>
      </c>
      <c r="W410" s="3">
        <f>S410-S409</f>
        <v>-436.23999999999069</v>
      </c>
      <c r="X410" s="38">
        <f>(S410)/S409-1</f>
        <v>-4.8725942375741349E-3</v>
      </c>
      <c r="Y410" s="76"/>
      <c r="Z410" s="76"/>
    </row>
    <row r="411" spans="1:26" x14ac:dyDescent="0.35">
      <c r="A411" s="37">
        <v>44426</v>
      </c>
      <c r="B411" s="3">
        <v>66910</v>
      </c>
      <c r="C411" s="3">
        <v>45825.15</v>
      </c>
      <c r="D411" s="3">
        <v>44450.74</v>
      </c>
      <c r="E411" s="3">
        <f t="shared" si="170"/>
        <v>22459.260000000002</v>
      </c>
      <c r="F411" s="38">
        <f t="shared" si="172"/>
        <v>0.50526177966891006</v>
      </c>
      <c r="G411" s="41">
        <f t="shared" si="173"/>
        <v>-493.63999999999942</v>
      </c>
      <c r="H411" s="38">
        <f t="shared" si="174"/>
        <v>-7.3236400882801256E-3</v>
      </c>
      <c r="J411" s="37">
        <v>44426</v>
      </c>
      <c r="K411" s="3">
        <v>21730.13</v>
      </c>
      <c r="L411" s="57">
        <f>L410+200</f>
        <v>15400</v>
      </c>
      <c r="M411" s="43">
        <f t="shared" si="171"/>
        <v>6330.130000000001</v>
      </c>
      <c r="N411" s="38">
        <f>(K411-400)/L411-1</f>
        <v>0.38507337662337671</v>
      </c>
      <c r="O411" s="50">
        <f>K411-K410-200</f>
        <v>-159.29999999999927</v>
      </c>
      <c r="P411" s="51">
        <f>(K411-200)/K410-1</f>
        <v>-7.3445913516398953E-3</v>
      </c>
      <c r="R411" s="37">
        <v>44426</v>
      </c>
      <c r="S411" s="3">
        <f t="shared" si="169"/>
        <v>88640.13</v>
      </c>
      <c r="T411" s="50">
        <f>T410+200</f>
        <v>59850.74</v>
      </c>
      <c r="U411" s="3">
        <f t="shared" si="164"/>
        <v>28789.390000000003</v>
      </c>
      <c r="V411" s="51">
        <f>(S411-200)/(T411-200)-1</f>
        <v>0.48263257086165257</v>
      </c>
      <c r="W411" s="50">
        <f>S411-S410-200</f>
        <v>-652.94000000000233</v>
      </c>
      <c r="X411" s="51">
        <f>(S411-200)/S410-1</f>
        <v>-7.3287406079957096E-3</v>
      </c>
      <c r="Y411" s="76"/>
      <c r="Z411" s="76"/>
    </row>
    <row r="412" spans="1:26" x14ac:dyDescent="0.35">
      <c r="A412" s="37">
        <v>44427</v>
      </c>
      <c r="B412" s="3">
        <v>68182.570000000007</v>
      </c>
      <c r="C412" s="3">
        <v>45825.15</v>
      </c>
      <c r="D412" s="3">
        <v>44450.74</v>
      </c>
      <c r="E412" s="3">
        <f t="shared" si="170"/>
        <v>23731.830000000009</v>
      </c>
      <c r="F412" s="38">
        <f t="shared" si="172"/>
        <v>0.53389054940367719</v>
      </c>
      <c r="G412" s="41">
        <f t="shared" si="173"/>
        <v>1272.570000000007</v>
      </c>
      <c r="H412" s="38">
        <f t="shared" si="174"/>
        <v>1.9019130174861898E-2</v>
      </c>
      <c r="J412" s="37">
        <v>44427</v>
      </c>
      <c r="K412" s="3">
        <v>22142.93</v>
      </c>
      <c r="L412" s="58">
        <v>15400</v>
      </c>
      <c r="M412" s="43">
        <f t="shared" si="171"/>
        <v>6742.93</v>
      </c>
      <c r="N412" s="38">
        <f>K412/L412-1</f>
        <v>0.43785259740259752</v>
      </c>
      <c r="O412" s="43">
        <f>K412-K411</f>
        <v>412.79999999999927</v>
      </c>
      <c r="P412" s="38">
        <f>K412/K411-1</f>
        <v>1.8996664999243018E-2</v>
      </c>
      <c r="R412" s="37">
        <v>44427</v>
      </c>
      <c r="S412" s="3">
        <f t="shared" si="169"/>
        <v>90325.5</v>
      </c>
      <c r="T412" s="43">
        <f t="shared" ref="T412:T415" si="176">D412+L412</f>
        <v>59850.74</v>
      </c>
      <c r="U412" s="3">
        <f t="shared" si="164"/>
        <v>30474.760000000009</v>
      </c>
      <c r="V412" s="38">
        <f>S412/T412-1</f>
        <v>0.50917933512601521</v>
      </c>
      <c r="W412" s="3">
        <f>S412-S411</f>
        <v>1685.3699999999953</v>
      </c>
      <c r="X412" s="38">
        <f>(S412)/S411-1</f>
        <v>1.9013622836518751E-2</v>
      </c>
      <c r="Y412" s="76"/>
      <c r="Z412" s="76"/>
    </row>
    <row r="413" spans="1:26" x14ac:dyDescent="0.35">
      <c r="A413" s="37">
        <v>44428</v>
      </c>
      <c r="B413" s="3">
        <v>68911.600000000006</v>
      </c>
      <c r="C413" s="3">
        <v>45825.15</v>
      </c>
      <c r="D413" s="3">
        <v>44450.74</v>
      </c>
      <c r="E413" s="3">
        <f t="shared" si="170"/>
        <v>24460.860000000008</v>
      </c>
      <c r="F413" s="38">
        <f t="shared" ref="F413:F429" si="177">B413/D413-1</f>
        <v>0.5502914012230169</v>
      </c>
      <c r="G413" s="41">
        <f t="shared" ref="G413:G429" si="178">B413-B412</f>
        <v>729.02999999999884</v>
      </c>
      <c r="H413" s="38">
        <f t="shared" ref="H413:H429" si="179">(B413)/B412-1</f>
        <v>1.0692322099328244E-2</v>
      </c>
      <c r="J413" s="37">
        <v>44428</v>
      </c>
      <c r="K413" s="3">
        <v>22379.21</v>
      </c>
      <c r="L413" s="58">
        <v>15400</v>
      </c>
      <c r="M413" s="43">
        <f t="shared" si="171"/>
        <v>6979.2099999999991</v>
      </c>
      <c r="N413" s="38">
        <f>K413/L413-1</f>
        <v>0.4531954545454544</v>
      </c>
      <c r="O413" s="43">
        <f>K413-K412</f>
        <v>236.27999999999884</v>
      </c>
      <c r="P413" s="38">
        <f>K413/K412-1</f>
        <v>1.067067456745785E-2</v>
      </c>
      <c r="R413" s="37">
        <v>44428</v>
      </c>
      <c r="S413" s="3">
        <f t="shared" si="169"/>
        <v>91290.81</v>
      </c>
      <c r="T413" s="43">
        <f t="shared" si="176"/>
        <v>59850.74</v>
      </c>
      <c r="U413" s="3">
        <f t="shared" si="164"/>
        <v>31440.070000000007</v>
      </c>
      <c r="V413" s="38">
        <f>S413/T413-1</f>
        <v>0.52530795776292827</v>
      </c>
      <c r="W413" s="3">
        <f>S413-S412</f>
        <v>965.30999999999767</v>
      </c>
      <c r="X413" s="38">
        <f>(S413)/S412-1</f>
        <v>1.0687015294684299E-2</v>
      </c>
      <c r="Y413" s="76"/>
      <c r="Z413" s="76"/>
    </row>
    <row r="414" spans="1:26" x14ac:dyDescent="0.35">
      <c r="A414" s="37">
        <v>44431</v>
      </c>
      <c r="B414" s="3">
        <v>68970.649999999994</v>
      </c>
      <c r="C414" s="3">
        <v>45825.15</v>
      </c>
      <c r="D414" s="3">
        <v>44450.74</v>
      </c>
      <c r="E414" s="3">
        <f t="shared" si="170"/>
        <v>24519.909999999996</v>
      </c>
      <c r="F414" s="38">
        <f t="shared" si="177"/>
        <v>0.55161983804994019</v>
      </c>
      <c r="G414" s="41">
        <f t="shared" si="178"/>
        <v>59.049999999988358</v>
      </c>
      <c r="H414" s="38">
        <f t="shared" si="179"/>
        <v>8.5689492044860316E-4</v>
      </c>
      <c r="J414" s="37">
        <v>44431</v>
      </c>
      <c r="K414" s="3">
        <v>22396.87</v>
      </c>
      <c r="L414" s="58">
        <v>15400</v>
      </c>
      <c r="M414" s="43">
        <f t="shared" si="171"/>
        <v>6996.869999999999</v>
      </c>
      <c r="N414" s="38">
        <f>K414/L414-1</f>
        <v>0.45434220779220769</v>
      </c>
      <c r="O414" s="43">
        <f>K414-K413</f>
        <v>17.659999999999854</v>
      </c>
      <c r="P414" s="38">
        <f>K414/K413-1</f>
        <v>7.8912526402863392E-4</v>
      </c>
      <c r="R414" s="37">
        <v>44431</v>
      </c>
      <c r="S414" s="3">
        <f t="shared" si="169"/>
        <v>91367.51999999999</v>
      </c>
      <c r="T414" s="43">
        <f t="shared" si="176"/>
        <v>59850.74</v>
      </c>
      <c r="U414" s="3">
        <f t="shared" si="164"/>
        <v>31516.779999999995</v>
      </c>
      <c r="V414" s="38">
        <f>S414/T414-1</f>
        <v>0.52658964617647164</v>
      </c>
      <c r="W414" s="3">
        <f>S414-S413</f>
        <v>76.709999999991851</v>
      </c>
      <c r="X414" s="38">
        <f>(S414)/S413-1</f>
        <v>8.4028173262984396E-4</v>
      </c>
      <c r="Y414" s="76"/>
      <c r="Z414" s="76"/>
    </row>
    <row r="415" spans="1:26" x14ac:dyDescent="0.35">
      <c r="A415" s="37">
        <v>44432</v>
      </c>
      <c r="B415" s="3">
        <v>68860.94</v>
      </c>
      <c r="C415" s="3">
        <v>45825.15</v>
      </c>
      <c r="D415" s="3">
        <v>44450.74</v>
      </c>
      <c r="E415" s="3">
        <f t="shared" si="170"/>
        <v>24410.200000000004</v>
      </c>
      <c r="F415" s="38">
        <f t="shared" si="177"/>
        <v>0.54915171265990192</v>
      </c>
      <c r="G415" s="41">
        <f t="shared" si="178"/>
        <v>-109.70999999999185</v>
      </c>
      <c r="H415" s="38">
        <f t="shared" si="179"/>
        <v>-1.5906766138928941E-3</v>
      </c>
      <c r="J415" s="37">
        <v>44432</v>
      </c>
      <c r="K415" s="3">
        <v>22360.68</v>
      </c>
      <c r="L415" s="58">
        <v>15400</v>
      </c>
      <c r="M415" s="43">
        <f t="shared" si="171"/>
        <v>6960.68</v>
      </c>
      <c r="N415" s="38">
        <f>K415/L415-1</f>
        <v>0.45199220779220783</v>
      </c>
      <c r="O415" s="43">
        <f>K415-K414</f>
        <v>-36.18999999999869</v>
      </c>
      <c r="P415" s="38">
        <f>K415/K414-1</f>
        <v>-1.6158507862928939E-3</v>
      </c>
      <c r="R415" s="37">
        <v>44432</v>
      </c>
      <c r="S415" s="3">
        <f t="shared" si="169"/>
        <v>91221.62</v>
      </c>
      <c r="T415" s="43">
        <f t="shared" si="176"/>
        <v>59850.74</v>
      </c>
      <c r="U415" s="3">
        <f t="shared" si="164"/>
        <v>31370.880000000005</v>
      </c>
      <c r="V415" s="38">
        <f>S415/T415-1</f>
        <v>0.52415191524783156</v>
      </c>
      <c r="W415" s="3">
        <f>S415-S414</f>
        <v>-145.89999999999418</v>
      </c>
      <c r="X415" s="38">
        <f>(S415)/S414-1</f>
        <v>-1.5968475449480435E-3</v>
      </c>
      <c r="Y415" s="76"/>
      <c r="Z415" s="76"/>
    </row>
    <row r="416" spans="1:26" x14ac:dyDescent="0.35">
      <c r="A416" s="37">
        <v>44433</v>
      </c>
      <c r="B416" s="3">
        <v>68889.97</v>
      </c>
      <c r="C416" s="3">
        <v>45825.15</v>
      </c>
      <c r="D416" s="3">
        <v>44450.74</v>
      </c>
      <c r="E416" s="3">
        <f t="shared" si="170"/>
        <v>24439.230000000003</v>
      </c>
      <c r="F416" s="38">
        <f t="shared" si="177"/>
        <v>0.54980479515076697</v>
      </c>
      <c r="G416" s="41">
        <f t="shared" si="178"/>
        <v>29.029999999998836</v>
      </c>
      <c r="H416" s="38">
        <f t="shared" si="179"/>
        <v>4.2157426256461683E-4</v>
      </c>
      <c r="J416" s="37">
        <v>44433</v>
      </c>
      <c r="K416" s="3">
        <v>22569.64</v>
      </c>
      <c r="L416" s="57">
        <f>L415+200</f>
        <v>15600</v>
      </c>
      <c r="M416" s="43">
        <f t="shared" si="171"/>
        <v>6969.6399999999994</v>
      </c>
      <c r="N416" s="38">
        <f>(K416-400)/L416-1</f>
        <v>0.42113076923076909</v>
      </c>
      <c r="O416" s="50">
        <f>K416-K415-200</f>
        <v>8.9599999999991269</v>
      </c>
      <c r="P416" s="51">
        <f>(K416-200)/K415-1</f>
        <v>4.007033775359492E-4</v>
      </c>
      <c r="R416" s="37">
        <v>44433</v>
      </c>
      <c r="S416" s="3">
        <f t="shared" si="169"/>
        <v>91459.61</v>
      </c>
      <c r="T416" s="50">
        <f>T415+200</f>
        <v>60050.74</v>
      </c>
      <c r="U416" s="3">
        <f t="shared" si="164"/>
        <v>31408.870000000003</v>
      </c>
      <c r="V416" s="51">
        <f>(S416-200)/(T416-200)-1</f>
        <v>0.52478666095022386</v>
      </c>
      <c r="W416" s="50">
        <f>S416-S415-200</f>
        <v>37.990000000005239</v>
      </c>
      <c r="X416" s="51">
        <f>(S416-200)/S415-1</f>
        <v>4.1645829135683599E-4</v>
      </c>
      <c r="Y416" s="76"/>
      <c r="Z416" s="76"/>
    </row>
    <row r="417" spans="1:26" x14ac:dyDescent="0.35">
      <c r="A417" s="37">
        <v>44434</v>
      </c>
      <c r="B417" s="3">
        <v>68998.759999999995</v>
      </c>
      <c r="C417" s="3">
        <v>45825.15</v>
      </c>
      <c r="D417" s="3">
        <v>44450.74</v>
      </c>
      <c r="E417" s="3">
        <f t="shared" si="170"/>
        <v>24548.019999999997</v>
      </c>
      <c r="F417" s="38">
        <f t="shared" si="177"/>
        <v>0.5522522234725451</v>
      </c>
      <c r="G417" s="41">
        <f t="shared" si="178"/>
        <v>108.7899999999936</v>
      </c>
      <c r="H417" s="38">
        <f t="shared" si="179"/>
        <v>1.5791848944046727E-3</v>
      </c>
      <c r="J417" s="37">
        <v>44434</v>
      </c>
      <c r="K417" s="3">
        <v>22604.71</v>
      </c>
      <c r="L417" s="58">
        <v>15600</v>
      </c>
      <c r="M417" s="43">
        <f t="shared" si="171"/>
        <v>7004.7099999999991</v>
      </c>
      <c r="N417" s="38">
        <f>K417/L417-1</f>
        <v>0.44901987179487168</v>
      </c>
      <c r="O417" s="43">
        <f>K417-K416</f>
        <v>35.069999999999709</v>
      </c>
      <c r="P417" s="38">
        <f>K417/K416-1</f>
        <v>1.5538573056548266E-3</v>
      </c>
      <c r="R417" s="37">
        <v>44434</v>
      </c>
      <c r="S417" s="3">
        <f t="shared" si="169"/>
        <v>91603.47</v>
      </c>
      <c r="T417" s="43">
        <f t="shared" ref="T417:T420" si="180">D417+L417</f>
        <v>60050.74</v>
      </c>
      <c r="U417" s="3">
        <f t="shared" si="164"/>
        <v>31552.729999999996</v>
      </c>
      <c r="V417" s="38">
        <f>S417/T417-1</f>
        <v>0.52543449089886329</v>
      </c>
      <c r="W417" s="3">
        <f>S417-S416</f>
        <v>143.86000000000058</v>
      </c>
      <c r="X417" s="38">
        <f>(S417)/S416-1</f>
        <v>1.5729347632249535E-3</v>
      </c>
      <c r="Y417" s="76"/>
      <c r="Z417" s="76"/>
    </row>
    <row r="418" spans="1:26" x14ac:dyDescent="0.35">
      <c r="A418" s="37">
        <v>44435</v>
      </c>
      <c r="B418" s="3">
        <v>69289.119999999995</v>
      </c>
      <c r="C418" s="3">
        <v>45825.15</v>
      </c>
      <c r="D418" s="3">
        <v>44450.74</v>
      </c>
      <c r="E418" s="3">
        <f t="shared" si="170"/>
        <v>24838.379999999997</v>
      </c>
      <c r="F418" s="38">
        <f t="shared" si="177"/>
        <v>0.55878439818999626</v>
      </c>
      <c r="G418" s="41">
        <f t="shared" si="178"/>
        <v>290.36000000000058</v>
      </c>
      <c r="H418" s="38">
        <f t="shared" si="179"/>
        <v>4.2081915675007409E-3</v>
      </c>
      <c r="J418" s="37">
        <v>44435</v>
      </c>
      <c r="K418" s="3">
        <v>22699.39</v>
      </c>
      <c r="L418" s="58">
        <v>15600</v>
      </c>
      <c r="M418" s="43">
        <f t="shared" si="171"/>
        <v>7099.3899999999994</v>
      </c>
      <c r="N418" s="38">
        <f>K418/L418-1</f>
        <v>0.45508910256410262</v>
      </c>
      <c r="O418" s="43">
        <f>K418-K417</f>
        <v>94.680000000000291</v>
      </c>
      <c r="P418" s="38">
        <f>K418/K417-1</f>
        <v>4.1885076163330481E-3</v>
      </c>
      <c r="R418" s="37">
        <v>44435</v>
      </c>
      <c r="S418" s="3">
        <f t="shared" si="169"/>
        <v>91988.51</v>
      </c>
      <c r="T418" s="43">
        <f t="shared" si="180"/>
        <v>60050.74</v>
      </c>
      <c r="U418" s="3">
        <f t="shared" si="164"/>
        <v>31937.769999999997</v>
      </c>
      <c r="V418" s="38">
        <f>S418/T418-1</f>
        <v>0.5318464018927993</v>
      </c>
      <c r="W418" s="3">
        <f>S418-S417</f>
        <v>385.0399999999936</v>
      </c>
      <c r="X418" s="38">
        <f>(S418)/S417-1</f>
        <v>4.2033342186709177E-3</v>
      </c>
      <c r="Y418" s="76"/>
      <c r="Z418" s="76"/>
    </row>
    <row r="419" spans="1:26" x14ac:dyDescent="0.35">
      <c r="A419" s="37">
        <v>44438</v>
      </c>
      <c r="B419" s="3">
        <v>70019.06</v>
      </c>
      <c r="C419" s="3">
        <v>45825.15</v>
      </c>
      <c r="D419" s="3">
        <v>44450.74</v>
      </c>
      <c r="E419" s="3">
        <f t="shared" si="170"/>
        <v>25568.32</v>
      </c>
      <c r="F419" s="38">
        <f t="shared" si="177"/>
        <v>0.5752057221094633</v>
      </c>
      <c r="G419" s="41">
        <f t="shared" si="178"/>
        <v>729.94000000000233</v>
      </c>
      <c r="H419" s="38">
        <f t="shared" si="179"/>
        <v>1.0534698665533693E-2</v>
      </c>
      <c r="J419" s="37">
        <v>44438</v>
      </c>
      <c r="K419" s="3">
        <v>22936.880000000001</v>
      </c>
      <c r="L419" s="58">
        <v>15600</v>
      </c>
      <c r="M419" s="43">
        <f t="shared" si="171"/>
        <v>7336.880000000001</v>
      </c>
      <c r="N419" s="38">
        <f>K419/L419-1</f>
        <v>0.47031282051282064</v>
      </c>
      <c r="O419" s="43">
        <f>K419-K418</f>
        <v>237.4900000000016</v>
      </c>
      <c r="P419" s="38">
        <f>K419/K418-1</f>
        <v>1.0462395685522985E-2</v>
      </c>
      <c r="R419" s="37">
        <v>44438</v>
      </c>
      <c r="S419" s="3">
        <f t="shared" si="169"/>
        <v>92955.94</v>
      </c>
      <c r="T419" s="43">
        <f t="shared" si="180"/>
        <v>60050.74</v>
      </c>
      <c r="U419" s="3">
        <f t="shared" si="164"/>
        <v>32905.199999999997</v>
      </c>
      <c r="V419" s="38">
        <f>S419/T419-1</f>
        <v>0.54795661135899421</v>
      </c>
      <c r="W419" s="3">
        <f>S419-S418</f>
        <v>967.43000000000757</v>
      </c>
      <c r="X419" s="38">
        <f>(S419)/S418-1</f>
        <v>1.0516856942242025E-2</v>
      </c>
      <c r="Y419" s="76"/>
      <c r="Z419" s="76"/>
    </row>
    <row r="420" spans="1:26" x14ac:dyDescent="0.35">
      <c r="A420" s="37">
        <v>44439</v>
      </c>
      <c r="B420" s="3">
        <v>69977.89</v>
      </c>
      <c r="C420" s="3">
        <v>45825.15</v>
      </c>
      <c r="D420" s="3">
        <v>44450.74</v>
      </c>
      <c r="E420" s="3">
        <f t="shared" si="170"/>
        <v>25527.15</v>
      </c>
      <c r="F420" s="38">
        <f t="shared" si="177"/>
        <v>0.57427952830481566</v>
      </c>
      <c r="G420" s="41">
        <f t="shared" si="178"/>
        <v>-41.169999999998254</v>
      </c>
      <c r="H420" s="38">
        <f t="shared" si="179"/>
        <v>-5.879827578376684E-4</v>
      </c>
      <c r="J420" s="37">
        <v>44439</v>
      </c>
      <c r="K420" s="3">
        <v>22922.91</v>
      </c>
      <c r="L420" s="58">
        <v>15600</v>
      </c>
      <c r="M420" s="43">
        <f t="shared" si="171"/>
        <v>7322.91</v>
      </c>
      <c r="N420" s="38">
        <f>K420/L420-1</f>
        <v>0.46941730769230761</v>
      </c>
      <c r="O420" s="43">
        <f>K420-K419</f>
        <v>-13.970000000001164</v>
      </c>
      <c r="P420" s="38">
        <f>K420/K419-1</f>
        <v>-6.090627844763663E-4</v>
      </c>
      <c r="R420" s="37">
        <v>44439</v>
      </c>
      <c r="S420" s="3">
        <f t="shared" si="169"/>
        <v>92900.800000000003</v>
      </c>
      <c r="T420" s="43">
        <f t="shared" si="180"/>
        <v>60050.74</v>
      </c>
      <c r="U420" s="3">
        <f t="shared" si="164"/>
        <v>32850.06</v>
      </c>
      <c r="V420" s="38">
        <f>S420/T420-1</f>
        <v>0.54703838786999137</v>
      </c>
      <c r="W420" s="3">
        <f>S420-S419</f>
        <v>-55.139999999999418</v>
      </c>
      <c r="X420" s="38">
        <f>(S420)/S419-1</f>
        <v>-5.9318425482002279E-4</v>
      </c>
      <c r="Y420" s="76"/>
      <c r="Z420" s="76"/>
    </row>
    <row r="421" spans="1:26" x14ac:dyDescent="0.35">
      <c r="A421" s="37">
        <v>44440</v>
      </c>
      <c r="B421" s="3">
        <v>70151.31</v>
      </c>
      <c r="C421" s="3">
        <v>45825.15</v>
      </c>
      <c r="D421" s="3">
        <v>44450.74</v>
      </c>
      <c r="E421" s="3">
        <f t="shared" si="170"/>
        <v>25700.57</v>
      </c>
      <c r="F421" s="38">
        <f t="shared" si="177"/>
        <v>0.57818092567187862</v>
      </c>
      <c r="G421" s="41">
        <f t="shared" si="178"/>
        <v>173.41999999999825</v>
      </c>
      <c r="H421" s="38">
        <f t="shared" si="179"/>
        <v>2.478211332179292E-3</v>
      </c>
      <c r="J421" s="37">
        <v>44440</v>
      </c>
      <c r="K421" s="3">
        <v>23179.22</v>
      </c>
      <c r="L421" s="57">
        <f>L420+200</f>
        <v>15800</v>
      </c>
      <c r="M421" s="43">
        <f t="shared" si="171"/>
        <v>7379.2200000000012</v>
      </c>
      <c r="N421" s="38">
        <f>(K421-400)/L421-1</f>
        <v>0.44172278481012661</v>
      </c>
      <c r="O421" s="50">
        <f>K421-K420-200</f>
        <v>56.31000000000131</v>
      </c>
      <c r="P421" s="51">
        <f>(K421-200)/K420-1</f>
        <v>2.4564943979625831E-3</v>
      </c>
      <c r="R421" s="37">
        <v>44440</v>
      </c>
      <c r="S421" s="3">
        <f t="shared" si="169"/>
        <v>93330.53</v>
      </c>
      <c r="T421" s="50">
        <f>T420+200</f>
        <v>60250.74</v>
      </c>
      <c r="U421" s="3">
        <f t="shared" si="164"/>
        <v>33079.79</v>
      </c>
      <c r="V421" s="51">
        <f>(S421-200)/(T421-200)-1</f>
        <v>0.5508639860224871</v>
      </c>
      <c r="W421" s="50">
        <f>S421-S420-200</f>
        <v>229.72999999999593</v>
      </c>
      <c r="X421" s="51">
        <f>(S421-200)/S420-1</f>
        <v>2.4728527633777198E-3</v>
      </c>
      <c r="Y421" s="76"/>
      <c r="Z421" s="76"/>
    </row>
    <row r="422" spans="1:26" x14ac:dyDescent="0.35">
      <c r="A422" s="37">
        <v>44441</v>
      </c>
      <c r="B422" s="3">
        <v>69721.13</v>
      </c>
      <c r="C422" s="3">
        <v>45825.15</v>
      </c>
      <c r="D422" s="3">
        <v>44450.74</v>
      </c>
      <c r="E422" s="3">
        <f t="shared" si="170"/>
        <v>25270.390000000007</v>
      </c>
      <c r="F422" s="38">
        <f t="shared" si="177"/>
        <v>0.5685032465151314</v>
      </c>
      <c r="G422" s="41">
        <f t="shared" si="178"/>
        <v>-430.17999999999302</v>
      </c>
      <c r="H422" s="38">
        <f t="shared" si="179"/>
        <v>-6.1321734405244133E-3</v>
      </c>
      <c r="J422" s="37">
        <v>44441</v>
      </c>
      <c r="K422" s="3">
        <v>23036.53</v>
      </c>
      <c r="L422" s="58">
        <v>15800</v>
      </c>
      <c r="M422" s="43">
        <f t="shared" si="171"/>
        <v>7236.5299999999988</v>
      </c>
      <c r="N422" s="38">
        <f>K422/L422-1</f>
        <v>0.45800822784810125</v>
      </c>
      <c r="O422" s="43">
        <f>K422-K421</f>
        <v>-142.69000000000233</v>
      </c>
      <c r="P422" s="38">
        <f>K422/K421-1</f>
        <v>-6.1559448506033343E-3</v>
      </c>
      <c r="R422" s="37">
        <v>44441</v>
      </c>
      <c r="S422" s="3">
        <f t="shared" si="169"/>
        <v>92757.66</v>
      </c>
      <c r="T422" s="43">
        <f t="shared" ref="T422:T425" si="181">D422+L422</f>
        <v>60250.74</v>
      </c>
      <c r="U422" s="3">
        <f t="shared" si="164"/>
        <v>32506.920000000006</v>
      </c>
      <c r="V422" s="38">
        <f>S422/T422-1</f>
        <v>0.53952731534915599</v>
      </c>
      <c r="W422" s="3">
        <f>S422-S421</f>
        <v>-572.86999999999534</v>
      </c>
      <c r="X422" s="38">
        <f>(S422)/S421-1</f>
        <v>-6.1380772186764299E-3</v>
      </c>
      <c r="Y422" s="76"/>
      <c r="Z422" s="76"/>
    </row>
    <row r="423" spans="1:26" x14ac:dyDescent="0.35">
      <c r="A423" s="37">
        <v>44442</v>
      </c>
      <c r="B423" s="3">
        <v>69789.919999999998</v>
      </c>
      <c r="C423" s="3">
        <v>45825.15</v>
      </c>
      <c r="D423" s="3">
        <v>44450.74</v>
      </c>
      <c r="E423" s="3">
        <f t="shared" si="170"/>
        <v>25339.18</v>
      </c>
      <c r="F423" s="38">
        <f t="shared" si="177"/>
        <v>0.57005080230385374</v>
      </c>
      <c r="G423" s="41">
        <f t="shared" si="178"/>
        <v>68.789999999993597</v>
      </c>
      <c r="H423" s="38">
        <f t="shared" si="179"/>
        <v>9.8664493819877741E-4</v>
      </c>
      <c r="J423" s="37">
        <v>44442</v>
      </c>
      <c r="K423" s="3">
        <v>23058.71</v>
      </c>
      <c r="L423" s="58">
        <v>15800</v>
      </c>
      <c r="M423" s="43">
        <f t="shared" si="171"/>
        <v>7258.7099999999991</v>
      </c>
      <c r="N423" s="38">
        <f>K423/L423-1</f>
        <v>0.45941202531645553</v>
      </c>
      <c r="O423" s="43">
        <f>K423-K422</f>
        <v>22.180000000000291</v>
      </c>
      <c r="P423" s="38">
        <f>K423/K422-1</f>
        <v>9.628186189500898E-4</v>
      </c>
      <c r="R423" s="37">
        <v>44442</v>
      </c>
      <c r="S423" s="3">
        <f t="shared" si="169"/>
        <v>92848.63</v>
      </c>
      <c r="T423" s="43">
        <f t="shared" si="181"/>
        <v>60250.74</v>
      </c>
      <c r="U423" s="3">
        <f t="shared" si="164"/>
        <v>32597.89</v>
      </c>
      <c r="V423" s="38">
        <f>S423/T423-1</f>
        <v>0.54103717232352677</v>
      </c>
      <c r="W423" s="3">
        <f>S423-S422</f>
        <v>90.970000000001164</v>
      </c>
      <c r="X423" s="38">
        <f>(S423)/S422-1</f>
        <v>9.8072762939471758E-4</v>
      </c>
      <c r="Y423" s="76"/>
      <c r="Z423" s="76"/>
    </row>
    <row r="424" spans="1:26" x14ac:dyDescent="0.35">
      <c r="A424" s="37">
        <v>44445</v>
      </c>
      <c r="B424" s="3">
        <v>69789.919999999998</v>
      </c>
      <c r="C424" s="3">
        <v>45825.15</v>
      </c>
      <c r="D424" s="3">
        <v>44450.74</v>
      </c>
      <c r="E424" s="3">
        <f t="shared" si="170"/>
        <v>25339.18</v>
      </c>
      <c r="F424" s="38">
        <f t="shared" si="177"/>
        <v>0.57005080230385374</v>
      </c>
      <c r="G424" s="41">
        <f t="shared" si="178"/>
        <v>0</v>
      </c>
      <c r="H424" s="38">
        <f t="shared" si="179"/>
        <v>0</v>
      </c>
      <c r="J424" s="37">
        <v>44445</v>
      </c>
      <c r="K424" s="3">
        <v>23058.71</v>
      </c>
      <c r="L424" s="58">
        <v>15800</v>
      </c>
      <c r="M424" s="43">
        <f t="shared" si="171"/>
        <v>7258.7099999999991</v>
      </c>
      <c r="N424" s="38">
        <f>K424/L424-1</f>
        <v>0.45941202531645553</v>
      </c>
      <c r="O424" s="43">
        <f>K424-K423</f>
        <v>0</v>
      </c>
      <c r="P424" s="38">
        <f>K424/K423-1</f>
        <v>0</v>
      </c>
      <c r="R424" s="37">
        <v>44445</v>
      </c>
      <c r="S424" s="3">
        <f t="shared" ref="S424:S448" si="182">B424+K424</f>
        <v>92848.63</v>
      </c>
      <c r="T424" s="43">
        <f t="shared" si="181"/>
        <v>60250.74</v>
      </c>
      <c r="U424" s="3">
        <f t="shared" si="164"/>
        <v>32597.89</v>
      </c>
      <c r="V424" s="38">
        <f>S424/T424-1</f>
        <v>0.54103717232352677</v>
      </c>
      <c r="W424" s="3">
        <f>S424-S423</f>
        <v>0</v>
      </c>
      <c r="X424" s="38">
        <f>(S424)/S423-1</f>
        <v>0</v>
      </c>
      <c r="Y424" s="76"/>
      <c r="Z424" s="76"/>
    </row>
    <row r="425" spans="1:26" x14ac:dyDescent="0.35">
      <c r="A425" s="37">
        <v>44446</v>
      </c>
      <c r="B425" s="3">
        <v>70584.98</v>
      </c>
      <c r="C425" s="3">
        <v>45825.15</v>
      </c>
      <c r="D425" s="3">
        <v>44450.74</v>
      </c>
      <c r="E425" s="3">
        <f t="shared" si="170"/>
        <v>26134.239999999998</v>
      </c>
      <c r="F425" s="38">
        <f t="shared" si="177"/>
        <v>0.58793711870713516</v>
      </c>
      <c r="G425" s="41">
        <f t="shared" si="178"/>
        <v>795.05999999999767</v>
      </c>
      <c r="H425" s="38">
        <f t="shared" si="179"/>
        <v>1.1392189588410373E-2</v>
      </c>
      <c r="J425" s="37">
        <v>44446</v>
      </c>
      <c r="K425" s="3">
        <v>23319.279999999999</v>
      </c>
      <c r="L425" s="58">
        <v>15800</v>
      </c>
      <c r="M425" s="43">
        <f t="shared" si="171"/>
        <v>7519.2799999999988</v>
      </c>
      <c r="N425" s="38">
        <f>K425/L425-1</f>
        <v>0.47590379746835443</v>
      </c>
      <c r="O425" s="43">
        <f>K425-K424</f>
        <v>260.56999999999971</v>
      </c>
      <c r="P425" s="38">
        <f>K425/K424-1</f>
        <v>1.1300285228445173E-2</v>
      </c>
      <c r="R425" s="37">
        <v>44446</v>
      </c>
      <c r="S425" s="3">
        <f t="shared" si="182"/>
        <v>93904.26</v>
      </c>
      <c r="T425" s="43">
        <f t="shared" si="181"/>
        <v>60250.74</v>
      </c>
      <c r="U425" s="3">
        <f t="shared" si="164"/>
        <v>33653.519999999997</v>
      </c>
      <c r="V425" s="38">
        <f>S425/T425-1</f>
        <v>0.55855778700809311</v>
      </c>
      <c r="W425" s="3">
        <f>S425-S424</f>
        <v>1055.6299999999901</v>
      </c>
      <c r="X425" s="38">
        <f>(S425)/S424-1</f>
        <v>1.1369365385358821E-2</v>
      </c>
      <c r="Y425" s="76"/>
      <c r="Z425" s="76"/>
    </row>
    <row r="426" spans="1:26" x14ac:dyDescent="0.35">
      <c r="A426" s="37">
        <v>44447</v>
      </c>
      <c r="B426" s="3">
        <v>70543.23</v>
      </c>
      <c r="C426" s="3">
        <v>45825.15</v>
      </c>
      <c r="D426" s="3">
        <v>44450.74</v>
      </c>
      <c r="E426" s="3">
        <f t="shared" si="170"/>
        <v>26092.489999999998</v>
      </c>
      <c r="F426" s="38">
        <f t="shared" si="177"/>
        <v>0.58699787675075821</v>
      </c>
      <c r="G426" s="41">
        <f t="shared" si="178"/>
        <v>-41.75</v>
      </c>
      <c r="H426" s="38">
        <f t="shared" si="179"/>
        <v>-5.9148561067812189E-4</v>
      </c>
      <c r="J426" s="37">
        <v>44447</v>
      </c>
      <c r="K426" s="3">
        <v>23504.98</v>
      </c>
      <c r="L426" s="57">
        <f>L425+200</f>
        <v>16000</v>
      </c>
      <c r="M426" s="43">
        <f t="shared" si="171"/>
        <v>7504.98</v>
      </c>
      <c r="N426" s="38">
        <f>(K426-400)/L426-1</f>
        <v>0.44406125000000007</v>
      </c>
      <c r="O426" s="50">
        <f>K426-K425-200</f>
        <v>-14.299999999999272</v>
      </c>
      <c r="P426" s="51">
        <f>(K426-200)/K425-1</f>
        <v>-6.1322648040584848E-4</v>
      </c>
      <c r="R426" s="37">
        <v>44447</v>
      </c>
      <c r="S426" s="3">
        <f t="shared" si="182"/>
        <v>94048.209999999992</v>
      </c>
      <c r="T426" s="50">
        <f>T425+200</f>
        <v>60450.74</v>
      </c>
      <c r="U426" s="3">
        <f t="shared" si="164"/>
        <v>33597.47</v>
      </c>
      <c r="V426" s="51">
        <f>(S426-200)/(T426-200)-1</f>
        <v>0.55762750797749527</v>
      </c>
      <c r="W426" s="50">
        <f>S426-S425-200</f>
        <v>-56.05000000000291</v>
      </c>
      <c r="X426" s="51">
        <f>(S426-200)/S425-1</f>
        <v>-5.9688452898731814E-4</v>
      </c>
      <c r="Y426" s="76"/>
      <c r="Z426" s="76"/>
    </row>
    <row r="427" spans="1:26" x14ac:dyDescent="0.35">
      <c r="A427" s="37">
        <v>44448</v>
      </c>
      <c r="B427" s="3">
        <v>70092.84</v>
      </c>
      <c r="C427" s="3">
        <v>45825.15</v>
      </c>
      <c r="D427" s="3">
        <v>44450.74</v>
      </c>
      <c r="E427" s="3">
        <f t="shared" si="170"/>
        <v>25642.1</v>
      </c>
      <c r="F427" s="38">
        <f t="shared" si="177"/>
        <v>0.57686553699668441</v>
      </c>
      <c r="G427" s="41">
        <f t="shared" si="178"/>
        <v>-450.38999999999942</v>
      </c>
      <c r="H427" s="38">
        <f t="shared" si="179"/>
        <v>-6.3845956585769637E-3</v>
      </c>
      <c r="J427" s="37">
        <v>44448</v>
      </c>
      <c r="K427" s="3">
        <v>23354.38</v>
      </c>
      <c r="L427" s="58">
        <v>16000</v>
      </c>
      <c r="M427" s="43">
        <f t="shared" si="171"/>
        <v>7354.380000000001</v>
      </c>
      <c r="N427" s="38">
        <f>K427/L427-1</f>
        <v>0.45964875000000016</v>
      </c>
      <c r="O427" s="43">
        <f>K427-K426</f>
        <v>-150.59999999999854</v>
      </c>
      <c r="P427" s="38">
        <f>K427/K426-1</f>
        <v>-6.4071528671795219E-3</v>
      </c>
      <c r="R427" s="37">
        <v>44448</v>
      </c>
      <c r="S427" s="3">
        <f t="shared" si="182"/>
        <v>93447.22</v>
      </c>
      <c r="T427" s="43">
        <f t="shared" ref="T427:T429" si="183">D427+L427</f>
        <v>60450.74</v>
      </c>
      <c r="U427" s="3">
        <f t="shared" si="164"/>
        <v>32996.479999999996</v>
      </c>
      <c r="V427" s="38">
        <f>S427/T427-1</f>
        <v>0.54584079533186869</v>
      </c>
      <c r="W427" s="3">
        <f>S427-S426</f>
        <v>-600.98999999999069</v>
      </c>
      <c r="X427" s="38">
        <f>(S427)/S426-1</f>
        <v>-6.3902332644075743E-3</v>
      </c>
      <c r="Y427" s="76"/>
      <c r="Z427" s="76"/>
    </row>
    <row r="428" spans="1:26" x14ac:dyDescent="0.35">
      <c r="A428" s="37">
        <v>44449</v>
      </c>
      <c r="B428" s="3">
        <v>69698.509999999995</v>
      </c>
      <c r="C428" s="3">
        <v>45825.15</v>
      </c>
      <c r="D428" s="3">
        <v>44450.74</v>
      </c>
      <c r="E428" s="3">
        <f t="shared" si="170"/>
        <v>25247.769999999997</v>
      </c>
      <c r="F428" s="38">
        <f t="shared" si="177"/>
        <v>0.56799436859768804</v>
      </c>
      <c r="G428" s="41">
        <f t="shared" si="178"/>
        <v>-394.33000000000175</v>
      </c>
      <c r="H428" s="38">
        <f t="shared" si="179"/>
        <v>-5.6258242639334322E-3</v>
      </c>
      <c r="J428" s="37">
        <v>44449</v>
      </c>
      <c r="K428" s="3">
        <v>23222.45</v>
      </c>
      <c r="L428" s="58">
        <v>16000</v>
      </c>
      <c r="M428" s="43">
        <f t="shared" si="171"/>
        <v>7222.4500000000007</v>
      </c>
      <c r="N428" s="38">
        <f>K428/L428-1</f>
        <v>0.45140312500000013</v>
      </c>
      <c r="O428" s="43">
        <f>K428-K427</f>
        <v>-131.93000000000029</v>
      </c>
      <c r="P428" s="38">
        <f>K428/K427-1</f>
        <v>-5.6490474163732873E-3</v>
      </c>
      <c r="R428" s="37">
        <v>44449</v>
      </c>
      <c r="S428" s="3">
        <f t="shared" si="182"/>
        <v>92920.959999999992</v>
      </c>
      <c r="T428" s="43">
        <f t="shared" si="183"/>
        <v>60450.74</v>
      </c>
      <c r="U428" s="3">
        <f t="shared" si="164"/>
        <v>32470.219999999998</v>
      </c>
      <c r="V428" s="38">
        <f>S428/T428-1</f>
        <v>0.53713519470563953</v>
      </c>
      <c r="W428" s="3">
        <f>S428-S427</f>
        <v>-526.26000000000931</v>
      </c>
      <c r="X428" s="38">
        <f>(S428)/S427-1</f>
        <v>-5.6316282068102907E-3</v>
      </c>
      <c r="Y428" s="76"/>
      <c r="Z428" s="76"/>
    </row>
    <row r="429" spans="1:26" x14ac:dyDescent="0.35">
      <c r="A429" s="37">
        <v>44452</v>
      </c>
      <c r="B429" s="3">
        <v>69530.66</v>
      </c>
      <c r="C429" s="3">
        <v>45825.15</v>
      </c>
      <c r="D429" s="3">
        <v>44450.74</v>
      </c>
      <c r="E429" s="3">
        <f t="shared" si="170"/>
        <v>25079.920000000006</v>
      </c>
      <c r="F429" s="38">
        <f t="shared" si="177"/>
        <v>0.56421827848085337</v>
      </c>
      <c r="G429" s="41">
        <f t="shared" si="178"/>
        <v>-167.84999999999127</v>
      </c>
      <c r="H429" s="38">
        <f t="shared" si="179"/>
        <v>-2.4082293868260551E-3</v>
      </c>
      <c r="J429" s="37">
        <v>44452</v>
      </c>
      <c r="K429" s="3">
        <v>23164.880000000001</v>
      </c>
      <c r="L429" s="58">
        <v>16000</v>
      </c>
      <c r="M429" s="43">
        <f t="shared" si="171"/>
        <v>7164.880000000001</v>
      </c>
      <c r="N429" s="38">
        <f>K429/L429-1</f>
        <v>0.44780500000000001</v>
      </c>
      <c r="O429" s="43">
        <f>K429-K428</f>
        <v>-57.569999999999709</v>
      </c>
      <c r="P429" s="38">
        <f>K429/K428-1</f>
        <v>-2.4790665928874356E-3</v>
      </c>
      <c r="R429" s="37">
        <v>44452</v>
      </c>
      <c r="S429" s="3">
        <f t="shared" si="182"/>
        <v>92695.540000000008</v>
      </c>
      <c r="T429" s="43">
        <f t="shared" si="183"/>
        <v>60450.74</v>
      </c>
      <c r="U429" s="3">
        <f t="shared" si="164"/>
        <v>32244.800000000007</v>
      </c>
      <c r="V429" s="38">
        <f>S429/T429-1</f>
        <v>0.53340620809604666</v>
      </c>
      <c r="W429" s="3">
        <f>S429-S428</f>
        <v>-225.4199999999837</v>
      </c>
      <c r="X429" s="38">
        <f>(S429)/S428-1</f>
        <v>-2.425932749726023E-3</v>
      </c>
      <c r="Y429" s="76"/>
      <c r="Z429" s="76"/>
    </row>
    <row r="430" spans="1:26" x14ac:dyDescent="0.35">
      <c r="A430" s="37">
        <v>44453</v>
      </c>
      <c r="B430" s="3">
        <v>69495.73</v>
      </c>
      <c r="C430" s="3">
        <v>45825.15</v>
      </c>
      <c r="D430" s="3">
        <v>44450.74</v>
      </c>
      <c r="E430" s="3">
        <f t="shared" ref="E430:E448" si="184">B430-D430</f>
        <v>25044.989999999998</v>
      </c>
      <c r="F430" s="38">
        <f t="shared" ref="F430:F448" si="185">B430/D430-1</f>
        <v>0.56343246479136222</v>
      </c>
      <c r="G430" s="41">
        <f t="shared" ref="G430:G448" si="186">B430-B429</f>
        <v>-34.930000000007567</v>
      </c>
      <c r="H430" s="38">
        <f t="shared" ref="H430:H448" si="187">(B430)/B429-1</f>
        <v>-5.0236830773653374E-4</v>
      </c>
      <c r="J430" s="37">
        <v>44453</v>
      </c>
      <c r="K430" s="3">
        <v>23152.76</v>
      </c>
      <c r="L430" s="58">
        <v>16000</v>
      </c>
      <c r="M430" s="43">
        <f t="shared" ref="M430:M448" si="188">K430-L430</f>
        <v>7152.7599999999984</v>
      </c>
      <c r="N430" s="38">
        <f>K430/L430-1</f>
        <v>0.44704749999999982</v>
      </c>
      <c r="O430" s="43">
        <f>K430-K429</f>
        <v>-12.120000000002619</v>
      </c>
      <c r="P430" s="38">
        <f>K430/K429-1</f>
        <v>-5.2320581846321268E-4</v>
      </c>
      <c r="R430" s="37">
        <v>44453</v>
      </c>
      <c r="S430" s="3">
        <f t="shared" si="182"/>
        <v>92648.489999999991</v>
      </c>
      <c r="T430" s="43">
        <f>D430+L430</f>
        <v>60450.74</v>
      </c>
      <c r="U430" s="3">
        <f t="shared" si="164"/>
        <v>32197.749999999996</v>
      </c>
      <c r="V430" s="38">
        <f>S430/T430-1</f>
        <v>0.5326278884261797</v>
      </c>
      <c r="W430" s="3">
        <f>S430-S429</f>
        <v>-47.050000000017462</v>
      </c>
      <c r="X430" s="38">
        <f>(S430)/S429-1</f>
        <v>-5.0757566113768249E-4</v>
      </c>
      <c r="Y430" s="76"/>
      <c r="Z430" s="76"/>
    </row>
    <row r="431" spans="1:26" x14ac:dyDescent="0.35">
      <c r="A431" s="37">
        <v>44454</v>
      </c>
      <c r="B431" s="3">
        <v>69711.899999999994</v>
      </c>
      <c r="C431" s="3">
        <v>45825.15</v>
      </c>
      <c r="D431" s="3">
        <v>44450.74</v>
      </c>
      <c r="E431" s="3">
        <f t="shared" si="184"/>
        <v>25261.159999999996</v>
      </c>
      <c r="F431" s="38">
        <f t="shared" si="185"/>
        <v>0.56829560092812836</v>
      </c>
      <c r="G431" s="41">
        <f t="shared" si="186"/>
        <v>216.16999999999825</v>
      </c>
      <c r="H431" s="38">
        <f t="shared" si="187"/>
        <v>3.1105508208921773E-3</v>
      </c>
      <c r="J431" s="37">
        <v>44454</v>
      </c>
      <c r="K431" s="3">
        <v>23424.26</v>
      </c>
      <c r="L431" s="57">
        <f>L430+200</f>
        <v>16200</v>
      </c>
      <c r="M431" s="43">
        <f t="shared" si="188"/>
        <v>7224.2599999999984</v>
      </c>
      <c r="N431" s="38">
        <f>(K431-400)/L431-1</f>
        <v>0.42125061728395052</v>
      </c>
      <c r="O431" s="50">
        <f>K431-K430-200</f>
        <v>71.5</v>
      </c>
      <c r="P431" s="51">
        <f>(K431-200)/K430-1</f>
        <v>3.0881847347790092E-3</v>
      </c>
      <c r="R431" s="37">
        <v>44454</v>
      </c>
      <c r="S431" s="3">
        <f t="shared" si="182"/>
        <v>93136.159999999989</v>
      </c>
      <c r="T431" s="50">
        <f>T430+200</f>
        <v>60650.74</v>
      </c>
      <c r="U431" s="3">
        <f t="shared" si="164"/>
        <v>32485.419999999995</v>
      </c>
      <c r="V431" s="51">
        <f>(S431-200)/(T431-200)-1</f>
        <v>0.53738663910483142</v>
      </c>
      <c r="W431" s="50">
        <f>S431-S430-200</f>
        <v>287.66999999999825</v>
      </c>
      <c r="X431" s="51">
        <f>(S431-200)/S430-1</f>
        <v>3.1049615595462043E-3</v>
      </c>
      <c r="Y431" s="76"/>
      <c r="Z431" s="76"/>
    </row>
    <row r="432" spans="1:26" x14ac:dyDescent="0.35">
      <c r="A432" s="37">
        <v>44455</v>
      </c>
      <c r="B432" s="3">
        <v>70029.05</v>
      </c>
      <c r="C432" s="3">
        <v>45825.15</v>
      </c>
      <c r="D432" s="3">
        <v>44450.74</v>
      </c>
      <c r="E432" s="3">
        <f t="shared" si="184"/>
        <v>25578.310000000005</v>
      </c>
      <c r="F432" s="38">
        <f t="shared" si="185"/>
        <v>0.57543046527459407</v>
      </c>
      <c r="G432" s="41">
        <f t="shared" si="186"/>
        <v>317.15000000000873</v>
      </c>
      <c r="H432" s="38">
        <f t="shared" si="187"/>
        <v>4.5494384746365135E-3</v>
      </c>
      <c r="J432" s="37">
        <v>44455</v>
      </c>
      <c r="K432" s="3">
        <v>23530.19</v>
      </c>
      <c r="L432" s="58">
        <v>16200</v>
      </c>
      <c r="M432" s="43">
        <f t="shared" si="188"/>
        <v>7330.1899999999987</v>
      </c>
      <c r="N432" s="38">
        <f>K432/L432-1</f>
        <v>0.45248086419753086</v>
      </c>
      <c r="O432" s="43">
        <f>K432-K431</f>
        <v>105.93000000000029</v>
      </c>
      <c r="P432" s="38">
        <f>K432/K431-1</f>
        <v>4.5222346404967251E-3</v>
      </c>
      <c r="R432" s="37">
        <v>44455</v>
      </c>
      <c r="S432" s="3">
        <f t="shared" si="182"/>
        <v>93559.24</v>
      </c>
      <c r="T432" s="43">
        <f t="shared" ref="T432:T435" si="189">D432+L432</f>
        <v>60650.74</v>
      </c>
      <c r="U432" s="3">
        <f t="shared" si="164"/>
        <v>32908.5</v>
      </c>
      <c r="V432" s="38">
        <f>S432/T432-1</f>
        <v>0.54259024704397696</v>
      </c>
      <c r="W432" s="3">
        <f>S432-S431</f>
        <v>423.0800000000163</v>
      </c>
      <c r="X432" s="38">
        <f>(S432)/S431-1</f>
        <v>4.5425965597036821E-3</v>
      </c>
      <c r="Y432" s="76"/>
      <c r="Z432" s="76"/>
    </row>
    <row r="433" spans="1:26" x14ac:dyDescent="0.35">
      <c r="A433" s="37">
        <v>44456</v>
      </c>
      <c r="B433" s="3">
        <v>69593.960000000006</v>
      </c>
      <c r="C433" s="3">
        <v>45825.15</v>
      </c>
      <c r="D433" s="3">
        <v>44450.74</v>
      </c>
      <c r="E433" s="3">
        <f t="shared" si="184"/>
        <v>25143.220000000008</v>
      </c>
      <c r="F433" s="38">
        <f t="shared" si="185"/>
        <v>0.56564232676441395</v>
      </c>
      <c r="G433" s="41">
        <f t="shared" si="186"/>
        <v>-435.08999999999651</v>
      </c>
      <c r="H433" s="38">
        <f t="shared" si="187"/>
        <v>-6.2129930364612784E-3</v>
      </c>
      <c r="J433" s="37">
        <v>44456</v>
      </c>
      <c r="K433" s="3">
        <v>23383.49</v>
      </c>
      <c r="L433" s="58">
        <v>16200</v>
      </c>
      <c r="M433" s="43">
        <f t="shared" si="188"/>
        <v>7183.4900000000016</v>
      </c>
      <c r="N433" s="38">
        <f>K433/L433-1</f>
        <v>0.44342530864197549</v>
      </c>
      <c r="O433" s="43">
        <f>K433-K432</f>
        <v>-146.69999999999709</v>
      </c>
      <c r="P433" s="38">
        <f>K433/K432-1</f>
        <v>-6.2345437924639091E-3</v>
      </c>
      <c r="R433" s="37">
        <v>44456</v>
      </c>
      <c r="S433" s="3">
        <f t="shared" si="182"/>
        <v>92977.450000000012</v>
      </c>
      <c r="T433" s="43">
        <f t="shared" si="189"/>
        <v>60650.74</v>
      </c>
      <c r="U433" s="3">
        <f t="shared" si="164"/>
        <v>32326.71000000001</v>
      </c>
      <c r="V433" s="38">
        <f>S433/T433-1</f>
        <v>0.53299778370387596</v>
      </c>
      <c r="W433" s="3">
        <f>S433-S432</f>
        <v>-581.7899999999936</v>
      </c>
      <c r="X433" s="38">
        <f>(S433)/S432-1</f>
        <v>-6.2184130610722921E-3</v>
      </c>
      <c r="Y433" s="76"/>
      <c r="Z433" s="76"/>
    </row>
    <row r="434" spans="1:26" x14ac:dyDescent="0.35">
      <c r="A434" s="37">
        <v>44459</v>
      </c>
      <c r="B434" s="3">
        <v>68475.509999999995</v>
      </c>
      <c r="C434" s="3">
        <v>45825.15</v>
      </c>
      <c r="D434" s="3">
        <v>44450.74</v>
      </c>
      <c r="E434" s="3">
        <f t="shared" si="184"/>
        <v>24024.769999999997</v>
      </c>
      <c r="F434" s="38">
        <f t="shared" si="185"/>
        <v>0.54048076589951033</v>
      </c>
      <c r="G434" s="41">
        <f t="shared" si="186"/>
        <v>-1118.4500000000116</v>
      </c>
      <c r="H434" s="38">
        <f t="shared" si="187"/>
        <v>-1.607107858210699E-2</v>
      </c>
      <c r="J434" s="37">
        <v>44459</v>
      </c>
      <c r="K434" s="3">
        <v>23006.09</v>
      </c>
      <c r="L434" s="58">
        <v>16200</v>
      </c>
      <c r="M434" s="43">
        <f t="shared" si="188"/>
        <v>6806.09</v>
      </c>
      <c r="N434" s="38">
        <f>K434/L434-1</f>
        <v>0.42012901234567912</v>
      </c>
      <c r="O434" s="43">
        <f>K434-K433</f>
        <v>-377.40000000000146</v>
      </c>
      <c r="P434" s="38">
        <f>K434/K433-1</f>
        <v>-1.6139592507363187E-2</v>
      </c>
      <c r="R434" s="37">
        <v>44459</v>
      </c>
      <c r="S434" s="3">
        <f t="shared" si="182"/>
        <v>91481.599999999991</v>
      </c>
      <c r="T434" s="43">
        <f t="shared" si="189"/>
        <v>60650.74</v>
      </c>
      <c r="U434" s="3">
        <f t="shared" si="164"/>
        <v>30830.859999999997</v>
      </c>
      <c r="V434" s="38">
        <f>S434/T434-1</f>
        <v>0.50833444076692214</v>
      </c>
      <c r="W434" s="3">
        <f>S434-S433</f>
        <v>-1495.8500000000204</v>
      </c>
      <c r="X434" s="38">
        <f>(S434)/S433-1</f>
        <v>-1.608830958474361E-2</v>
      </c>
      <c r="Y434" s="76"/>
      <c r="Z434" s="76"/>
    </row>
    <row r="435" spans="1:26" x14ac:dyDescent="0.35">
      <c r="A435" s="37">
        <v>44460</v>
      </c>
      <c r="B435" s="3">
        <v>68534.48</v>
      </c>
      <c r="C435" s="3">
        <v>45825.15</v>
      </c>
      <c r="D435" s="3">
        <v>44450.74</v>
      </c>
      <c r="E435" s="3">
        <f t="shared" si="184"/>
        <v>24083.739999999998</v>
      </c>
      <c r="F435" s="38">
        <f t="shared" si="185"/>
        <v>0.54180740298136776</v>
      </c>
      <c r="G435" s="41">
        <f t="shared" si="186"/>
        <v>58.970000000001164</v>
      </c>
      <c r="H435" s="38">
        <f t="shared" si="187"/>
        <v>8.6118380133282102E-4</v>
      </c>
      <c r="J435" s="37">
        <v>44460</v>
      </c>
      <c r="K435" s="3">
        <v>23025.35</v>
      </c>
      <c r="L435" s="58">
        <v>16200</v>
      </c>
      <c r="M435" s="43">
        <f t="shared" si="188"/>
        <v>6825.3499999999985</v>
      </c>
      <c r="N435" s="38">
        <f>K435/L435-1</f>
        <v>0.4213179012345678</v>
      </c>
      <c r="O435" s="43">
        <f>K435-K434</f>
        <v>19.259999999998399</v>
      </c>
      <c r="P435" s="38">
        <f>K435/K434-1</f>
        <v>8.3716963638758024E-4</v>
      </c>
      <c r="R435" s="37">
        <v>44460</v>
      </c>
      <c r="S435" s="3">
        <f t="shared" si="182"/>
        <v>91559.829999999987</v>
      </c>
      <c r="T435" s="43">
        <f t="shared" si="189"/>
        <v>60650.74</v>
      </c>
      <c r="U435" s="3">
        <f t="shared" si="164"/>
        <v>30909.089999999997</v>
      </c>
      <c r="V435" s="38">
        <f>S435/T435-1</f>
        <v>0.50962428488094269</v>
      </c>
      <c r="W435" s="3">
        <f>S435-S434</f>
        <v>78.229999999995925</v>
      </c>
      <c r="X435" s="38">
        <f>(S435)/S434-1</f>
        <v>8.551446411080299E-4</v>
      </c>
      <c r="Y435" s="76"/>
      <c r="Z435" s="76"/>
    </row>
    <row r="436" spans="1:26" x14ac:dyDescent="0.35">
      <c r="A436" s="37">
        <v>44461</v>
      </c>
      <c r="B436" s="3">
        <v>68948.61</v>
      </c>
      <c r="C436" s="3">
        <v>45825.15</v>
      </c>
      <c r="D436" s="3">
        <v>44450.74</v>
      </c>
      <c r="E436" s="3">
        <f t="shared" si="184"/>
        <v>24497.870000000003</v>
      </c>
      <c r="F436" s="38">
        <f t="shared" si="185"/>
        <v>0.55112400828422659</v>
      </c>
      <c r="G436" s="41">
        <f t="shared" si="186"/>
        <v>414.13000000000466</v>
      </c>
      <c r="H436" s="38">
        <f t="shared" si="187"/>
        <v>6.0426518155534126E-3</v>
      </c>
      <c r="J436" s="37">
        <v>44461</v>
      </c>
      <c r="K436" s="3">
        <v>23363.97</v>
      </c>
      <c r="L436" s="57">
        <f>L435+200</f>
        <v>16400</v>
      </c>
      <c r="M436" s="43">
        <f t="shared" si="188"/>
        <v>6963.9700000000012</v>
      </c>
      <c r="N436" s="38">
        <f>(K436-400)/L436-1</f>
        <v>0.40024207317073168</v>
      </c>
      <c r="O436" s="50">
        <f>K436-K435-200</f>
        <v>138.62000000000262</v>
      </c>
      <c r="P436" s="51">
        <f>(K436-200)/K435-1</f>
        <v>6.0203210808957852E-3</v>
      </c>
      <c r="R436" s="37">
        <v>44461</v>
      </c>
      <c r="S436" s="3">
        <f t="shared" si="182"/>
        <v>92312.58</v>
      </c>
      <c r="T436" s="50">
        <f>T435+200</f>
        <v>60850.74</v>
      </c>
      <c r="U436" s="3">
        <f t="shared" si="164"/>
        <v>31461.840000000004</v>
      </c>
      <c r="V436" s="51">
        <f>(S436-200)/(T436-200)-1</f>
        <v>0.51873794120236627</v>
      </c>
      <c r="W436" s="50">
        <f>S436-S435-200</f>
        <v>552.75000000001455</v>
      </c>
      <c r="X436" s="51">
        <f>(S436-200)/S435-1</f>
        <v>6.0370361107049408E-3</v>
      </c>
      <c r="Y436" s="76"/>
      <c r="Z436" s="76"/>
    </row>
    <row r="437" spans="1:26" x14ac:dyDescent="0.35">
      <c r="A437" s="37">
        <v>44462</v>
      </c>
      <c r="B437" s="3">
        <v>69024.55</v>
      </c>
      <c r="C437" s="3">
        <v>45825.15</v>
      </c>
      <c r="D437" s="3">
        <v>44450.74</v>
      </c>
      <c r="E437" s="3">
        <f t="shared" si="184"/>
        <v>24573.810000000005</v>
      </c>
      <c r="F437" s="38">
        <f t="shared" si="185"/>
        <v>0.55283241628823299</v>
      </c>
      <c r="G437" s="41">
        <f t="shared" si="186"/>
        <v>75.940000000002328</v>
      </c>
      <c r="H437" s="38">
        <f t="shared" si="187"/>
        <v>1.1014000137203883E-3</v>
      </c>
      <c r="J437" s="37">
        <v>44462</v>
      </c>
      <c r="K437" s="3">
        <v>23389.14</v>
      </c>
      <c r="L437" s="58">
        <v>16400</v>
      </c>
      <c r="M437" s="43">
        <f t="shared" si="188"/>
        <v>6989.1399999999994</v>
      </c>
      <c r="N437" s="38">
        <f>K437/L437-1</f>
        <v>0.42616707317073166</v>
      </c>
      <c r="O437" s="43">
        <f>K437-K436</f>
        <v>25.169999999998254</v>
      </c>
      <c r="P437" s="38">
        <f>K437/K436-1</f>
        <v>1.0772997910886151E-3</v>
      </c>
      <c r="R437" s="37">
        <v>44462</v>
      </c>
      <c r="S437" s="3">
        <f t="shared" si="182"/>
        <v>92413.69</v>
      </c>
      <c r="T437" s="43">
        <f t="shared" ref="T437:T440" si="190">D437+L437</f>
        <v>60850.74</v>
      </c>
      <c r="U437" s="3">
        <f t="shared" si="164"/>
        <v>31562.950000000004</v>
      </c>
      <c r="V437" s="38">
        <f>S437/T437-1</f>
        <v>0.5186945959901228</v>
      </c>
      <c r="W437" s="3">
        <f>S437-S436</f>
        <v>101.11000000000058</v>
      </c>
      <c r="X437" s="38">
        <f>(S437)/S436-1</f>
        <v>1.095300337180527E-3</v>
      </c>
      <c r="Y437" s="76"/>
      <c r="Z437" s="76"/>
    </row>
    <row r="438" spans="1:26" x14ac:dyDescent="0.35">
      <c r="A438" s="37">
        <v>44463</v>
      </c>
      <c r="B438" s="3">
        <v>69058.399999999994</v>
      </c>
      <c r="C438" s="3">
        <v>45825.15</v>
      </c>
      <c r="D438" s="3">
        <v>44450.74</v>
      </c>
      <c r="E438" s="3">
        <f t="shared" si="184"/>
        <v>24607.659999999996</v>
      </c>
      <c r="F438" s="38">
        <f t="shared" si="185"/>
        <v>0.55359393341933116</v>
      </c>
      <c r="G438" s="41">
        <f t="shared" si="186"/>
        <v>33.849999999991269</v>
      </c>
      <c r="H438" s="38">
        <f t="shared" si="187"/>
        <v>4.9040522538712494E-4</v>
      </c>
      <c r="J438" s="37">
        <v>44463</v>
      </c>
      <c r="K438" s="3">
        <v>23400.13</v>
      </c>
      <c r="L438" s="58">
        <v>16400</v>
      </c>
      <c r="M438" s="43">
        <f t="shared" si="188"/>
        <v>7000.130000000001</v>
      </c>
      <c r="N438" s="38">
        <f>K438/L438-1</f>
        <v>0.42683719512195117</v>
      </c>
      <c r="O438" s="43">
        <f>K438-K437</f>
        <v>10.990000000001601</v>
      </c>
      <c r="P438" s="38">
        <f>K438/K437-1</f>
        <v>4.6987619040295137E-4</v>
      </c>
      <c r="R438" s="37">
        <v>44463</v>
      </c>
      <c r="S438" s="3">
        <f t="shared" si="182"/>
        <v>92458.53</v>
      </c>
      <c r="T438" s="43">
        <f t="shared" si="190"/>
        <v>60850.74</v>
      </c>
      <c r="U438" s="3">
        <f t="shared" si="164"/>
        <v>31607.789999999997</v>
      </c>
      <c r="V438" s="38">
        <f>S438/T438-1</f>
        <v>0.51943148103046899</v>
      </c>
      <c r="W438" s="3">
        <f>S438-S437</f>
        <v>44.839999999996508</v>
      </c>
      <c r="X438" s="38">
        <f>(S438)/S437-1</f>
        <v>4.8520949655839196E-4</v>
      </c>
      <c r="Y438" s="76"/>
      <c r="Z438" s="76"/>
    </row>
    <row r="439" spans="1:26" x14ac:dyDescent="0.35">
      <c r="A439" s="37">
        <v>44466</v>
      </c>
      <c r="B439" s="3">
        <v>68345.84</v>
      </c>
      <c r="C439" s="3">
        <v>45825.15</v>
      </c>
      <c r="D439" s="3">
        <v>44450.74</v>
      </c>
      <c r="E439" s="3">
        <f t="shared" si="184"/>
        <v>23895.1</v>
      </c>
      <c r="F439" s="38">
        <f t="shared" si="185"/>
        <v>0.53756360411547699</v>
      </c>
      <c r="G439" s="41">
        <f t="shared" si="186"/>
        <v>-712.55999999999767</v>
      </c>
      <c r="H439" s="38">
        <f t="shared" si="187"/>
        <v>-1.0318223416702299E-2</v>
      </c>
      <c r="J439" s="37">
        <v>44466</v>
      </c>
      <c r="K439" s="3">
        <v>23157.02</v>
      </c>
      <c r="L439" s="58">
        <v>16400</v>
      </c>
      <c r="M439" s="43">
        <f t="shared" si="188"/>
        <v>6757.02</v>
      </c>
      <c r="N439" s="38">
        <f>K439/L439-1</f>
        <v>0.41201341463414631</v>
      </c>
      <c r="O439" s="43">
        <f>K439-K438</f>
        <v>-243.11000000000058</v>
      </c>
      <c r="P439" s="38">
        <f>K439/K438-1</f>
        <v>-1.0389258521213418E-2</v>
      </c>
      <c r="R439" s="37">
        <v>44466</v>
      </c>
      <c r="S439" s="3">
        <f t="shared" si="182"/>
        <v>91502.86</v>
      </c>
      <c r="T439" s="43">
        <f t="shared" si="190"/>
        <v>60850.74</v>
      </c>
      <c r="U439" s="3">
        <f t="shared" si="164"/>
        <v>30652.12</v>
      </c>
      <c r="V439" s="38">
        <f>S439/T439-1</f>
        <v>0.50372633101914621</v>
      </c>
      <c r="W439" s="3">
        <f>S439-S438</f>
        <v>-955.66999999999825</v>
      </c>
      <c r="X439" s="38">
        <f>(S439)/S438-1</f>
        <v>-1.033620153813819E-2</v>
      </c>
      <c r="Y439" s="76"/>
      <c r="Z439" s="76"/>
    </row>
    <row r="440" spans="1:26" x14ac:dyDescent="0.35">
      <c r="A440" s="37">
        <v>44467</v>
      </c>
      <c r="B440" s="3">
        <v>66650.5</v>
      </c>
      <c r="C440" s="3">
        <v>45825.15</v>
      </c>
      <c r="D440" s="3">
        <v>44450.74</v>
      </c>
      <c r="E440" s="3">
        <f t="shared" si="184"/>
        <v>22199.760000000002</v>
      </c>
      <c r="F440" s="38">
        <f t="shared" si="185"/>
        <v>0.4994238566107112</v>
      </c>
      <c r="G440" s="41">
        <f t="shared" si="186"/>
        <v>-1695.3399999999965</v>
      </c>
      <c r="H440" s="38">
        <f t="shared" si="187"/>
        <v>-2.4805313681125263E-2</v>
      </c>
      <c r="J440" s="37">
        <v>44467</v>
      </c>
      <c r="K440" s="3">
        <v>22582.09</v>
      </c>
      <c r="L440" s="58">
        <v>16400</v>
      </c>
      <c r="M440" s="43">
        <f t="shared" si="188"/>
        <v>6182.09</v>
      </c>
      <c r="N440" s="38">
        <f>K440/L440-1</f>
        <v>0.3769567073170732</v>
      </c>
      <c r="O440" s="43">
        <f>K440-K439</f>
        <v>-574.93000000000029</v>
      </c>
      <c r="P440" s="38">
        <f>K440/K439-1</f>
        <v>-2.4827460528168199E-2</v>
      </c>
      <c r="R440" s="37">
        <v>44467</v>
      </c>
      <c r="S440" s="3">
        <f t="shared" si="182"/>
        <v>89232.59</v>
      </c>
      <c r="T440" s="43">
        <f t="shared" si="190"/>
        <v>60850.74</v>
      </c>
      <c r="U440" s="3">
        <f t="shared" si="164"/>
        <v>28381.850000000002</v>
      </c>
      <c r="V440" s="38">
        <f>S440/T440-1</f>
        <v>0.46641749960641388</v>
      </c>
      <c r="W440" s="3">
        <f>S440-S439</f>
        <v>-2270.2700000000041</v>
      </c>
      <c r="X440" s="38">
        <f>(S440)/S439-1</f>
        <v>-2.4810918478395116E-2</v>
      </c>
      <c r="Y440" s="76"/>
      <c r="Z440" s="76"/>
    </row>
    <row r="441" spans="1:26" x14ac:dyDescent="0.35">
      <c r="A441" s="37">
        <v>44468</v>
      </c>
      <c r="B441" s="3">
        <v>67009.23</v>
      </c>
      <c r="C441" s="3">
        <v>45825.15</v>
      </c>
      <c r="D441" s="3">
        <v>44450.74</v>
      </c>
      <c r="E441" s="3">
        <f t="shared" si="184"/>
        <v>22558.489999999998</v>
      </c>
      <c r="F441" s="38">
        <f t="shared" si="185"/>
        <v>0.50749413845528779</v>
      </c>
      <c r="G441" s="41">
        <f t="shared" si="186"/>
        <v>358.72999999999593</v>
      </c>
      <c r="H441" s="38">
        <f t="shared" si="187"/>
        <v>5.3822551968851773E-3</v>
      </c>
      <c r="J441" s="37">
        <v>44468</v>
      </c>
      <c r="K441" s="3">
        <v>22903.119999999999</v>
      </c>
      <c r="L441" s="57">
        <f>L440+200</f>
        <v>16600</v>
      </c>
      <c r="M441" s="43">
        <f t="shared" si="188"/>
        <v>6303.119999999999</v>
      </c>
      <c r="N441" s="38">
        <f>(K441-400)/L441-1</f>
        <v>0.3556096385542169</v>
      </c>
      <c r="O441" s="50">
        <f>K441-K440-200</f>
        <v>121.02999999999884</v>
      </c>
      <c r="P441" s="51">
        <f>(K441-200)/K440-1</f>
        <v>5.3595570649129787E-3</v>
      </c>
      <c r="R441" s="37">
        <v>44468</v>
      </c>
      <c r="S441" s="3">
        <f t="shared" si="182"/>
        <v>89912.349999999991</v>
      </c>
      <c r="T441" s="50">
        <f>T440+200</f>
        <v>61050.74</v>
      </c>
      <c r="U441" s="3">
        <f t="shared" si="164"/>
        <v>28861.609999999997</v>
      </c>
      <c r="V441" s="51">
        <f>(S441-200)/(T441-200)-1</f>
        <v>0.47430170939580996</v>
      </c>
      <c r="W441" s="50">
        <f>S441-S440-200</f>
        <v>479.75999999999476</v>
      </c>
      <c r="X441" s="51">
        <f>(S441-200)/S440-1</f>
        <v>5.3765109810215428E-3</v>
      </c>
    </row>
    <row r="442" spans="1:26" x14ac:dyDescent="0.35">
      <c r="A442" s="37">
        <v>44469</v>
      </c>
      <c r="B442" s="3">
        <v>66242.28</v>
      </c>
      <c r="C442" s="3">
        <v>45825.15</v>
      </c>
      <c r="D442" s="3">
        <v>44450.74</v>
      </c>
      <c r="E442" s="3">
        <f t="shared" si="184"/>
        <v>21791.54</v>
      </c>
      <c r="F442" s="38">
        <f t="shared" si="185"/>
        <v>0.49024020747461128</v>
      </c>
      <c r="G442" s="41">
        <f t="shared" si="186"/>
        <v>-766.94999999999709</v>
      </c>
      <c r="H442" s="38">
        <f t="shared" si="187"/>
        <v>-1.1445438188142143E-2</v>
      </c>
      <c r="J442" s="37">
        <v>44469</v>
      </c>
      <c r="K442" s="3">
        <v>22640.49</v>
      </c>
      <c r="L442" s="58">
        <v>16600</v>
      </c>
      <c r="M442" s="43">
        <f t="shared" si="188"/>
        <v>6040.4900000000016</v>
      </c>
      <c r="N442" s="38">
        <f t="shared" ref="N442:N448" si="191">K442/L442-1</f>
        <v>0.36388493975903624</v>
      </c>
      <c r="O442" s="43">
        <f t="shared" ref="O442:O448" si="192">K442-K441</f>
        <v>-262.62999999999738</v>
      </c>
      <c r="P442" s="38">
        <f t="shared" ref="P442:P448" si="193">K442/K441-1</f>
        <v>-1.1466996636266047E-2</v>
      </c>
      <c r="R442" s="37">
        <v>44469</v>
      </c>
      <c r="S442" s="3">
        <f t="shared" si="182"/>
        <v>88882.77</v>
      </c>
      <c r="T442" s="43">
        <f t="shared" ref="T442:T448" si="194">D442+L442</f>
        <v>61050.74</v>
      </c>
      <c r="U442" s="3">
        <f t="shared" si="164"/>
        <v>27832.030000000002</v>
      </c>
      <c r="V442" s="38">
        <f t="shared" ref="V442:V448" si="195">S442/T442-1</f>
        <v>0.45588358142751439</v>
      </c>
      <c r="W442" s="3">
        <f t="shared" ref="W442:W448" si="196">S442-S441</f>
        <v>-1029.5799999999872</v>
      </c>
      <c r="X442" s="38">
        <f t="shared" ref="X442:X448" si="197">(S442)/S441-1</f>
        <v>-1.1450929710990598E-2</v>
      </c>
      <c r="Y442" s="76"/>
      <c r="Z442" s="76"/>
    </row>
    <row r="443" spans="1:26" x14ac:dyDescent="0.35">
      <c r="A443" s="37">
        <v>44470</v>
      </c>
      <c r="B443" s="3">
        <v>66534.47</v>
      </c>
      <c r="C443" s="3">
        <v>45825.15</v>
      </c>
      <c r="D443" s="3">
        <v>44450.74</v>
      </c>
      <c r="E443" s="3">
        <f t="shared" si="184"/>
        <v>22083.730000000003</v>
      </c>
      <c r="F443" s="38">
        <f t="shared" si="185"/>
        <v>0.49681355136044991</v>
      </c>
      <c r="G443" s="41">
        <f t="shared" si="186"/>
        <v>292.19000000000233</v>
      </c>
      <c r="H443" s="38">
        <f t="shared" si="187"/>
        <v>4.4109290924165823E-3</v>
      </c>
      <c r="J443" s="37">
        <v>44470</v>
      </c>
      <c r="K443" s="3">
        <v>22739.83</v>
      </c>
      <c r="L443" s="58">
        <v>16600</v>
      </c>
      <c r="M443" s="43">
        <f t="shared" si="188"/>
        <v>6139.8300000000017</v>
      </c>
      <c r="N443" s="38">
        <f t="shared" si="191"/>
        <v>0.36986927710843376</v>
      </c>
      <c r="O443" s="43">
        <f t="shared" si="192"/>
        <v>99.340000000000146</v>
      </c>
      <c r="P443" s="38">
        <f t="shared" si="193"/>
        <v>4.3877142234995947E-3</v>
      </c>
      <c r="R443" s="37">
        <v>44470</v>
      </c>
      <c r="S443" s="3">
        <f t="shared" si="182"/>
        <v>89274.3</v>
      </c>
      <c r="T443" s="43">
        <f t="shared" si="194"/>
        <v>61050.74</v>
      </c>
      <c r="U443" s="3">
        <f t="shared" si="164"/>
        <v>28223.560000000005</v>
      </c>
      <c r="V443" s="38">
        <f t="shared" si="195"/>
        <v>0.46229677150514492</v>
      </c>
      <c r="W443" s="3">
        <f t="shared" si="196"/>
        <v>391.52999999999884</v>
      </c>
      <c r="X443" s="38">
        <f t="shared" si="197"/>
        <v>4.4050157302704118E-3</v>
      </c>
      <c r="Y443" s="76"/>
      <c r="Z443" s="76"/>
    </row>
    <row r="444" spans="1:26" x14ac:dyDescent="0.35">
      <c r="A444" s="37">
        <v>44473</v>
      </c>
      <c r="B444" s="3">
        <v>64824.23</v>
      </c>
      <c r="C444" s="3">
        <v>45825.15</v>
      </c>
      <c r="D444" s="3">
        <v>44450.74</v>
      </c>
      <c r="E444" s="3">
        <f t="shared" si="184"/>
        <v>20373.490000000005</v>
      </c>
      <c r="F444" s="38">
        <f t="shared" si="185"/>
        <v>0.45833860133712068</v>
      </c>
      <c r="G444" s="41">
        <f t="shared" si="186"/>
        <v>-1710.239999999998</v>
      </c>
      <c r="H444" s="38">
        <f t="shared" si="187"/>
        <v>-2.5704570878824162E-2</v>
      </c>
      <c r="J444" s="37">
        <v>44473</v>
      </c>
      <c r="K444" s="3">
        <v>22153.77</v>
      </c>
      <c r="L444" s="58">
        <v>16600</v>
      </c>
      <c r="M444" s="43">
        <f t="shared" si="188"/>
        <v>5553.77</v>
      </c>
      <c r="N444" s="38">
        <f t="shared" si="191"/>
        <v>0.33456445783132538</v>
      </c>
      <c r="O444" s="43">
        <f t="shared" si="192"/>
        <v>-586.06000000000131</v>
      </c>
      <c r="P444" s="38">
        <f t="shared" si="193"/>
        <v>-2.5772400233423087E-2</v>
      </c>
      <c r="R444" s="37">
        <v>44473</v>
      </c>
      <c r="S444" s="3">
        <f t="shared" si="182"/>
        <v>86978</v>
      </c>
      <c r="T444" s="43">
        <f t="shared" si="194"/>
        <v>61050.74</v>
      </c>
      <c r="U444" s="3">
        <f t="shared" si="164"/>
        <v>25927.260000000006</v>
      </c>
      <c r="V444" s="38">
        <f t="shared" si="195"/>
        <v>0.42468379580657012</v>
      </c>
      <c r="W444" s="3">
        <f t="shared" si="196"/>
        <v>-2296.3000000000029</v>
      </c>
      <c r="X444" s="38">
        <f t="shared" si="197"/>
        <v>-2.5721848281084259E-2</v>
      </c>
      <c r="Y444" s="76"/>
      <c r="Z444" s="76"/>
    </row>
    <row r="445" spans="1:26" x14ac:dyDescent="0.35">
      <c r="A445" s="37">
        <v>44474</v>
      </c>
      <c r="B445" s="3">
        <v>65711.539999999994</v>
      </c>
      <c r="C445" s="3">
        <v>45825.15</v>
      </c>
      <c r="D445" s="3">
        <v>44450.74</v>
      </c>
      <c r="E445" s="3">
        <f t="shared" si="184"/>
        <v>21260.799999999996</v>
      </c>
      <c r="F445" s="38">
        <f t="shared" si="185"/>
        <v>0.47830024876976163</v>
      </c>
      <c r="G445" s="41">
        <f t="shared" si="186"/>
        <v>887.3099999999904</v>
      </c>
      <c r="H445" s="38">
        <f t="shared" si="187"/>
        <v>1.3687937365395531E-2</v>
      </c>
      <c r="J445" s="37">
        <v>44474</v>
      </c>
      <c r="K445" s="3">
        <v>22456.45</v>
      </c>
      <c r="L445" s="58">
        <v>16600</v>
      </c>
      <c r="M445" s="43">
        <f t="shared" si="188"/>
        <v>5856.4500000000007</v>
      </c>
      <c r="N445" s="38">
        <f t="shared" si="191"/>
        <v>0.35279819277108437</v>
      </c>
      <c r="O445" s="43">
        <f t="shared" si="192"/>
        <v>302.68000000000029</v>
      </c>
      <c r="P445" s="38">
        <f t="shared" si="193"/>
        <v>1.3662685854371581E-2</v>
      </c>
      <c r="R445" s="37">
        <v>44474</v>
      </c>
      <c r="S445" s="3">
        <f t="shared" si="182"/>
        <v>88167.989999999991</v>
      </c>
      <c r="T445" s="43">
        <f t="shared" si="194"/>
        <v>61050.74</v>
      </c>
      <c r="U445" s="3">
        <f t="shared" si="164"/>
        <v>27117.249999999996</v>
      </c>
      <c r="V445" s="38">
        <f t="shared" si="195"/>
        <v>0.44417561523414784</v>
      </c>
      <c r="W445" s="3">
        <f t="shared" si="196"/>
        <v>1189.9899999999907</v>
      </c>
      <c r="X445" s="38">
        <f t="shared" si="197"/>
        <v>1.3681505668099891E-2</v>
      </c>
      <c r="Y445" s="76"/>
      <c r="Z445" s="76"/>
    </row>
    <row r="446" spans="1:26" x14ac:dyDescent="0.35">
      <c r="A446" s="37">
        <v>44475</v>
      </c>
      <c r="B446" s="3">
        <v>66189.210000000006</v>
      </c>
      <c r="C446" s="3">
        <v>45825.15</v>
      </c>
      <c r="D446" s="3">
        <v>44450.74</v>
      </c>
      <c r="E446" s="3">
        <f t="shared" si="184"/>
        <v>21738.470000000008</v>
      </c>
      <c r="F446" s="38">
        <f t="shared" si="185"/>
        <v>0.48904630159137974</v>
      </c>
      <c r="G446" s="41">
        <f t="shared" si="186"/>
        <v>477.67000000001281</v>
      </c>
      <c r="H446" s="38">
        <f t="shared" si="187"/>
        <v>7.2691950302794517E-3</v>
      </c>
      <c r="J446" s="37">
        <v>44475</v>
      </c>
      <c r="K446" s="3">
        <v>22819.17</v>
      </c>
      <c r="L446" s="57">
        <f>L445+200</f>
        <v>16800</v>
      </c>
      <c r="M446" s="43">
        <f>K446-L446</f>
        <v>6019.1699999999983</v>
      </c>
      <c r="N446" s="38">
        <f>(K446-400)/L446-1</f>
        <v>0.3344744047619046</v>
      </c>
      <c r="O446" s="50">
        <f>K446-K445-200</f>
        <v>162.71999999999753</v>
      </c>
      <c r="P446" s="51">
        <f>(K446-200)/K445-1</f>
        <v>7.2460250841070994E-3</v>
      </c>
      <c r="R446" s="37">
        <v>44475</v>
      </c>
      <c r="S446" s="3">
        <f t="shared" si="182"/>
        <v>89008.38</v>
      </c>
      <c r="T446" s="50">
        <f>T445+200</f>
        <v>61250.74</v>
      </c>
      <c r="U446" s="3">
        <f t="shared" si="164"/>
        <v>27757.640000000007</v>
      </c>
      <c r="V446" s="51">
        <f>(S446-200)/(T446-200)-1</f>
        <v>0.45466508677863704</v>
      </c>
      <c r="W446" s="50">
        <f>S446-S445-200</f>
        <v>640.39000000001397</v>
      </c>
      <c r="X446" s="51">
        <f>(S446-200)/S445-1</f>
        <v>7.2632936284473537E-3</v>
      </c>
      <c r="Y446" s="76"/>
      <c r="Z446" s="76"/>
    </row>
    <row r="447" spans="1:26" x14ac:dyDescent="0.35">
      <c r="A447" s="37">
        <v>44476</v>
      </c>
      <c r="B447" s="3">
        <v>66533.72</v>
      </c>
      <c r="C447" s="3">
        <v>45825.15</v>
      </c>
      <c r="D447" s="3">
        <v>44450.74</v>
      </c>
      <c r="E447" s="3">
        <f t="shared" si="184"/>
        <v>22082.980000000003</v>
      </c>
      <c r="F447" s="38">
        <f t="shared" si="185"/>
        <v>0.49679667875045519</v>
      </c>
      <c r="G447" s="41">
        <f t="shared" si="186"/>
        <v>344.50999999999476</v>
      </c>
      <c r="H447" s="38">
        <f t="shared" si="187"/>
        <v>5.2049269057599101E-3</v>
      </c>
      <c r="J447" s="37">
        <v>44476</v>
      </c>
      <c r="K447" s="3">
        <v>22937.51</v>
      </c>
      <c r="L447" s="58">
        <v>16800</v>
      </c>
      <c r="M447" s="43">
        <f t="shared" si="188"/>
        <v>6137.5099999999984</v>
      </c>
      <c r="N447" s="38">
        <f t="shared" si="191"/>
        <v>0.36532797619047619</v>
      </c>
      <c r="O447" s="43">
        <f t="shared" si="192"/>
        <v>118.34000000000015</v>
      </c>
      <c r="P447" s="38">
        <f t="shared" si="193"/>
        <v>5.1859905509270554E-3</v>
      </c>
      <c r="R447" s="37">
        <v>44476</v>
      </c>
      <c r="S447" s="3">
        <f t="shared" si="182"/>
        <v>89471.23</v>
      </c>
      <c r="T447" s="43">
        <f t="shared" si="194"/>
        <v>61250.74</v>
      </c>
      <c r="U447" s="3">
        <f t="shared" si="164"/>
        <v>28220.49</v>
      </c>
      <c r="V447" s="38">
        <f t="shared" si="195"/>
        <v>0.46073712742082784</v>
      </c>
      <c r="W447" s="3">
        <f t="shared" si="196"/>
        <v>462.84999999999127</v>
      </c>
      <c r="X447" s="38">
        <f t="shared" si="197"/>
        <v>5.2000721729794641E-3</v>
      </c>
      <c r="Y447" s="76"/>
      <c r="Z447" s="76"/>
    </row>
    <row r="448" spans="1:26" x14ac:dyDescent="0.35">
      <c r="A448" s="37">
        <v>44477</v>
      </c>
      <c r="B448" s="3">
        <v>65813.759999999995</v>
      </c>
      <c r="C448" s="3">
        <v>45825.15</v>
      </c>
      <c r="D448" s="3">
        <v>44450.74</v>
      </c>
      <c r="E448" s="3">
        <f t="shared" si="184"/>
        <v>21363.019999999997</v>
      </c>
      <c r="F448" s="38">
        <f t="shared" si="185"/>
        <v>0.48059987302798546</v>
      </c>
      <c r="G448" s="41">
        <f t="shared" si="186"/>
        <v>-719.9600000000064</v>
      </c>
      <c r="H448" s="38">
        <f t="shared" si="187"/>
        <v>-1.0820979196714209E-2</v>
      </c>
      <c r="J448" s="37">
        <v>44477</v>
      </c>
      <c r="K448" s="3">
        <v>22688.71</v>
      </c>
      <c r="L448" s="58">
        <v>16800</v>
      </c>
      <c r="M448" s="43">
        <f t="shared" si="188"/>
        <v>5888.7099999999991</v>
      </c>
      <c r="N448" s="38">
        <f t="shared" si="191"/>
        <v>0.35051845238095236</v>
      </c>
      <c r="O448" s="43">
        <f t="shared" si="192"/>
        <v>-248.79999999999927</v>
      </c>
      <c r="P448" s="38">
        <f t="shared" si="193"/>
        <v>-1.0846861756136583E-2</v>
      </c>
      <c r="R448" s="37">
        <v>44477</v>
      </c>
      <c r="S448" s="3">
        <f t="shared" si="182"/>
        <v>88502.47</v>
      </c>
      <c r="T448" s="43">
        <f t="shared" si="194"/>
        <v>61250.74</v>
      </c>
      <c r="U448" s="3">
        <f t="shared" si="164"/>
        <v>27251.729999999996</v>
      </c>
      <c r="V448" s="38">
        <f t="shared" si="195"/>
        <v>0.44492082871162042</v>
      </c>
      <c r="W448" s="3">
        <f t="shared" si="196"/>
        <v>-968.75999999999476</v>
      </c>
      <c r="X448" s="38">
        <f t="shared" si="197"/>
        <v>-1.08276146421592E-2</v>
      </c>
      <c r="Y448" s="76"/>
      <c r="Z448" s="76"/>
    </row>
    <row r="449" spans="1:26" x14ac:dyDescent="0.35">
      <c r="A449" s="37">
        <v>44480</v>
      </c>
      <c r="B449" s="3">
        <v>65813.759999999995</v>
      </c>
      <c r="C449" s="3">
        <v>45825.15</v>
      </c>
      <c r="D449" s="3">
        <v>44450.74</v>
      </c>
      <c r="E449" s="3">
        <f>B449-D449</f>
        <v>21363.019999999997</v>
      </c>
      <c r="F449" s="38">
        <f>B449/D449-1</f>
        <v>0.48059987302798546</v>
      </c>
      <c r="G449" s="41">
        <f>B449-B448</f>
        <v>0</v>
      </c>
      <c r="H449" s="38">
        <f>(B449)/B448-1</f>
        <v>0</v>
      </c>
      <c r="J449" s="37">
        <v>44480</v>
      </c>
      <c r="K449" s="3">
        <v>22688.71</v>
      </c>
      <c r="L449" s="58">
        <v>16800</v>
      </c>
      <c r="M449" s="43">
        <f t="shared" ref="M449:M487" si="198">K449-L449</f>
        <v>5888.7099999999991</v>
      </c>
      <c r="N449" s="38">
        <f>K449/L449-1</f>
        <v>0.35051845238095236</v>
      </c>
      <c r="O449" s="43">
        <f>K449-K448</f>
        <v>0</v>
      </c>
      <c r="P449" s="38">
        <f>K449/K448-1</f>
        <v>0</v>
      </c>
      <c r="R449" s="37">
        <v>44480</v>
      </c>
      <c r="S449" s="3">
        <f>B449+K449</f>
        <v>88502.47</v>
      </c>
      <c r="T449" s="43">
        <f>D449+L449</f>
        <v>61250.74</v>
      </c>
      <c r="U449" s="3">
        <f t="shared" si="164"/>
        <v>27251.729999999996</v>
      </c>
      <c r="V449" s="38">
        <f>S449/T449-1</f>
        <v>0.44492082871162042</v>
      </c>
      <c r="W449" s="3">
        <f>S449-S448</f>
        <v>0</v>
      </c>
      <c r="X449" s="38">
        <f>(S449)/S448-1</f>
        <v>0</v>
      </c>
      <c r="Y449" s="76"/>
      <c r="Z449" s="76"/>
    </row>
    <row r="450" spans="1:26" x14ac:dyDescent="0.35">
      <c r="A450" s="37">
        <v>44481</v>
      </c>
      <c r="B450" s="3">
        <v>65050.47</v>
      </c>
      <c r="C450" s="3">
        <v>45825.15</v>
      </c>
      <c r="D450" s="3">
        <v>44450.74</v>
      </c>
      <c r="E450" s="3">
        <f t="shared" ref="E450:E465" si="199">B450-D450</f>
        <v>20599.730000000003</v>
      </c>
      <c r="F450" s="38">
        <f t="shared" ref="F450:F465" si="200">B450/D450-1</f>
        <v>0.46342828038408368</v>
      </c>
      <c r="G450" s="41">
        <f t="shared" ref="G450:G465" si="201">B450-B449</f>
        <v>-763.2899999999936</v>
      </c>
      <c r="H450" s="38">
        <f t="shared" ref="H450:H465" si="202">(B450)/B449-1</f>
        <v>-1.1597726676002007E-2</v>
      </c>
      <c r="J450" s="37">
        <v>44481</v>
      </c>
      <c r="K450" s="3">
        <v>22423.54</v>
      </c>
      <c r="L450" s="58">
        <v>16800</v>
      </c>
      <c r="M450" s="43">
        <f t="shared" si="198"/>
        <v>5623.5400000000009</v>
      </c>
      <c r="N450" s="38">
        <f>K450/L450-1</f>
        <v>0.33473452380952384</v>
      </c>
      <c r="O450" s="43">
        <f>K450-K449</f>
        <v>-265.16999999999825</v>
      </c>
      <c r="P450" s="38">
        <f>K450/K449-1</f>
        <v>-1.1687310561067532E-2</v>
      </c>
      <c r="R450" s="37">
        <v>44481</v>
      </c>
      <c r="S450" s="3">
        <f t="shared" ref="S450:S503" si="203">B450+K450</f>
        <v>87474.010000000009</v>
      </c>
      <c r="T450" s="43">
        <f>D450+L450</f>
        <v>61250.74</v>
      </c>
      <c r="U450" s="3">
        <f t="shared" si="164"/>
        <v>26223.270000000004</v>
      </c>
      <c r="V450" s="38">
        <f>S450/T450-1</f>
        <v>0.42812984790061326</v>
      </c>
      <c r="W450" s="3">
        <f>S450-S449</f>
        <v>-1028.4599999999919</v>
      </c>
      <c r="X450" s="38">
        <f>(S450)/S449-1</f>
        <v>-1.1620692620217143E-2</v>
      </c>
      <c r="Y450" s="76"/>
      <c r="Z450" s="76"/>
    </row>
    <row r="451" spans="1:26" x14ac:dyDescent="0.35">
      <c r="A451" s="37">
        <v>44482</v>
      </c>
      <c r="B451" s="3">
        <v>65451.040000000001</v>
      </c>
      <c r="C451" s="3">
        <v>45825.15</v>
      </c>
      <c r="D451" s="3">
        <v>44450.74</v>
      </c>
      <c r="E451" s="3">
        <f t="shared" si="199"/>
        <v>21000.300000000003</v>
      </c>
      <c r="F451" s="38">
        <f t="shared" si="200"/>
        <v>0.47243982889823655</v>
      </c>
      <c r="G451" s="41">
        <f t="shared" si="201"/>
        <v>400.56999999999971</v>
      </c>
      <c r="H451" s="38">
        <f t="shared" si="202"/>
        <v>6.1578340633050566E-3</v>
      </c>
      <c r="J451" s="37">
        <v>44482</v>
      </c>
      <c r="K451" s="3">
        <v>22761.43</v>
      </c>
      <c r="L451" s="57">
        <f>L450+200</f>
        <v>17000</v>
      </c>
      <c r="M451" s="43">
        <f t="shared" si="198"/>
        <v>5761.43</v>
      </c>
      <c r="N451" s="38">
        <f>(K451-400)/L451-1</f>
        <v>0.31537823529411768</v>
      </c>
      <c r="O451" s="50">
        <f>K451-K450-200</f>
        <v>137.88999999999942</v>
      </c>
      <c r="P451" s="51">
        <f>(K451-200)/K450-1</f>
        <v>6.1493412726090213E-3</v>
      </c>
      <c r="R451" s="37">
        <v>44482</v>
      </c>
      <c r="S451" s="3">
        <f t="shared" si="203"/>
        <v>88212.47</v>
      </c>
      <c r="T451" s="50">
        <f>T450+200</f>
        <v>61450.74</v>
      </c>
      <c r="U451" s="3">
        <f t="shared" si="164"/>
        <v>26761.730000000003</v>
      </c>
      <c r="V451" s="51">
        <f>(S451-200)/(T451-200)-1</f>
        <v>0.43692092536351401</v>
      </c>
      <c r="W451" s="50">
        <f>S451-S450-200</f>
        <v>538.45999999999185</v>
      </c>
      <c r="X451" s="51">
        <f>(S451-200)/S450-1</f>
        <v>6.1556569774265935E-3</v>
      </c>
      <c r="Y451" s="76"/>
      <c r="Z451" s="76"/>
    </row>
    <row r="452" spans="1:26" x14ac:dyDescent="0.35">
      <c r="A452" s="37">
        <v>44483</v>
      </c>
      <c r="B452" s="3">
        <v>66724.02</v>
      </c>
      <c r="C452" s="3">
        <v>45825.15</v>
      </c>
      <c r="D452" s="3">
        <v>44450.74</v>
      </c>
      <c r="E452" s="3">
        <f t="shared" si="199"/>
        <v>22273.280000000006</v>
      </c>
      <c r="F452" s="38">
        <f t="shared" si="200"/>
        <v>0.50107782232646758</v>
      </c>
      <c r="G452" s="41">
        <f t="shared" si="201"/>
        <v>1272.9800000000032</v>
      </c>
      <c r="H452" s="38">
        <f t="shared" si="202"/>
        <v>1.9449347176148768E-2</v>
      </c>
      <c r="J452" s="37">
        <v>44483</v>
      </c>
      <c r="K452" s="3">
        <v>23202.720000000001</v>
      </c>
      <c r="L452" s="58">
        <v>17000</v>
      </c>
      <c r="M452" s="43">
        <f t="shared" si="198"/>
        <v>6202.7200000000012</v>
      </c>
      <c r="N452" s="38">
        <f>K452/L452-1</f>
        <v>0.36486588235294115</v>
      </c>
      <c r="O452" s="43">
        <f>K452-K451</f>
        <v>441.29000000000087</v>
      </c>
      <c r="P452" s="38">
        <f>K452/K451-1</f>
        <v>1.9387621955211154E-2</v>
      </c>
      <c r="R452" s="37">
        <v>44483</v>
      </c>
      <c r="S452" s="3">
        <f t="shared" si="203"/>
        <v>89926.74</v>
      </c>
      <c r="T452" s="43">
        <f t="shared" ref="T452:U467" si="204">D452+L452</f>
        <v>61450.74</v>
      </c>
      <c r="U452" s="3">
        <f t="shared" si="204"/>
        <v>28476.000000000007</v>
      </c>
      <c r="V452" s="38">
        <f>S452/T452-1</f>
        <v>0.46339555878415806</v>
      </c>
      <c r="W452" s="3">
        <f>S452-S451</f>
        <v>1714.2700000000041</v>
      </c>
      <c r="X452" s="38">
        <f>(S452)/S451-1</f>
        <v>1.9433420240925203E-2</v>
      </c>
      <c r="Y452" s="76"/>
      <c r="Z452" s="76"/>
    </row>
    <row r="453" spans="1:26" x14ac:dyDescent="0.35">
      <c r="A453" s="37">
        <v>44484</v>
      </c>
      <c r="B453" s="3">
        <v>66724.02</v>
      </c>
      <c r="C453" s="3">
        <v>45825.15</v>
      </c>
      <c r="D453" s="3">
        <v>44450.74</v>
      </c>
      <c r="E453" s="3">
        <f t="shared" si="199"/>
        <v>22273.280000000006</v>
      </c>
      <c r="F453" s="38">
        <f t="shared" si="200"/>
        <v>0.50107782232646758</v>
      </c>
      <c r="G453" s="41">
        <f t="shared" si="201"/>
        <v>0</v>
      </c>
      <c r="H453" s="38">
        <f t="shared" si="202"/>
        <v>0</v>
      </c>
      <c r="J453" s="37">
        <v>44484</v>
      </c>
      <c r="K453" s="3">
        <v>23202.720000000001</v>
      </c>
      <c r="L453" s="58">
        <v>17000</v>
      </c>
      <c r="M453" s="43">
        <f t="shared" si="198"/>
        <v>6202.7200000000012</v>
      </c>
      <c r="N453" s="38">
        <f>K453/L453-1</f>
        <v>0.36486588235294115</v>
      </c>
      <c r="O453" s="43">
        <f>K453-K452</f>
        <v>0</v>
      </c>
      <c r="P453" s="38">
        <f>K453/K452-1</f>
        <v>0</v>
      </c>
      <c r="R453" s="37">
        <v>44484</v>
      </c>
      <c r="S453" s="3">
        <f t="shared" si="203"/>
        <v>89926.74</v>
      </c>
      <c r="T453" s="43">
        <f t="shared" si="204"/>
        <v>61450.74</v>
      </c>
      <c r="U453" s="3">
        <f t="shared" si="204"/>
        <v>28476.000000000007</v>
      </c>
      <c r="V453" s="38">
        <f>S453/T453-1</f>
        <v>0.46339555878415806</v>
      </c>
      <c r="W453" s="3">
        <f>S453-S452</f>
        <v>0</v>
      </c>
      <c r="X453" s="38">
        <f>(S453)/S452-1</f>
        <v>0</v>
      </c>
      <c r="Y453" s="76"/>
      <c r="Z453" s="76"/>
    </row>
    <row r="454" spans="1:26" x14ac:dyDescent="0.35">
      <c r="A454" s="37">
        <v>44487</v>
      </c>
      <c r="B454" s="3">
        <v>67446.48</v>
      </c>
      <c r="C454" s="3">
        <v>45825.15</v>
      </c>
      <c r="D454" s="3">
        <v>44450.74</v>
      </c>
      <c r="E454" s="3">
        <f t="shared" si="199"/>
        <v>22995.739999999998</v>
      </c>
      <c r="F454" s="38">
        <f t="shared" si="200"/>
        <v>0.51733087008225276</v>
      </c>
      <c r="G454" s="41">
        <f t="shared" si="201"/>
        <v>722.45999999999185</v>
      </c>
      <c r="H454" s="38">
        <f t="shared" si="202"/>
        <v>1.0827585028599707E-2</v>
      </c>
      <c r="J454" s="37">
        <v>44487</v>
      </c>
      <c r="K454" s="3">
        <v>23452.33</v>
      </c>
      <c r="L454" s="58">
        <v>17000</v>
      </c>
      <c r="M454" s="43">
        <f t="shared" si="198"/>
        <v>6452.3300000000017</v>
      </c>
      <c r="N454" s="38">
        <f>K454/L454-1</f>
        <v>0.37954882352941177</v>
      </c>
      <c r="O454" s="43">
        <f>K454-K453</f>
        <v>249.61000000000058</v>
      </c>
      <c r="P454" s="38">
        <f>K454/K453-1</f>
        <v>1.0757790465945494E-2</v>
      </c>
      <c r="R454" s="37">
        <v>44487</v>
      </c>
      <c r="S454" s="3">
        <f t="shared" si="203"/>
        <v>90898.81</v>
      </c>
      <c r="T454" s="43">
        <f t="shared" si="204"/>
        <v>61450.74</v>
      </c>
      <c r="U454" s="3">
        <f t="shared" si="204"/>
        <v>29448.07</v>
      </c>
      <c r="V454" s="38">
        <f>S454/T454-1</f>
        <v>0.47921424542649937</v>
      </c>
      <c r="W454" s="3">
        <f>S454-S453</f>
        <v>972.06999999999243</v>
      </c>
      <c r="X454" s="38">
        <f>(S454)/S453-1</f>
        <v>1.0809576773271212E-2</v>
      </c>
      <c r="Y454" s="76"/>
      <c r="Z454" s="76"/>
    </row>
    <row r="455" spans="1:26" x14ac:dyDescent="0.35">
      <c r="A455" s="37">
        <v>44488</v>
      </c>
      <c r="B455" s="3">
        <v>67849.87</v>
      </c>
      <c r="C455" s="3">
        <v>45825.15</v>
      </c>
      <c r="D455" s="3">
        <v>44450.74</v>
      </c>
      <c r="E455" s="3">
        <f t="shared" si="199"/>
        <v>23399.129999999997</v>
      </c>
      <c r="F455" s="38">
        <f t="shared" si="200"/>
        <v>0.52640585960998632</v>
      </c>
      <c r="G455" s="41">
        <f t="shared" si="201"/>
        <v>403.38999999999942</v>
      </c>
      <c r="H455" s="38">
        <f t="shared" si="202"/>
        <v>5.9808903296361127E-3</v>
      </c>
      <c r="J455" s="37">
        <v>44488</v>
      </c>
      <c r="K455" s="3">
        <v>23592.1</v>
      </c>
      <c r="L455" s="58">
        <v>17000</v>
      </c>
      <c r="M455" s="43">
        <f t="shared" si="198"/>
        <v>6592.0999999999985</v>
      </c>
      <c r="N455" s="38">
        <f>K455/L455-1</f>
        <v>0.38777058823529398</v>
      </c>
      <c r="O455" s="43">
        <f>K455-K454</f>
        <v>139.7699999999968</v>
      </c>
      <c r="P455" s="38">
        <f>K455/K454-1</f>
        <v>5.9597489886931143E-3</v>
      </c>
      <c r="R455" s="37">
        <v>44488</v>
      </c>
      <c r="S455" s="3">
        <f t="shared" si="203"/>
        <v>91441.97</v>
      </c>
      <c r="T455" s="43">
        <f t="shared" si="204"/>
        <v>61450.74</v>
      </c>
      <c r="U455" s="3">
        <f t="shared" si="204"/>
        <v>29991.229999999996</v>
      </c>
      <c r="V455" s="38">
        <f>S455/T455-1</f>
        <v>0.48805319512832557</v>
      </c>
      <c r="W455" s="3">
        <f>S455-S454</f>
        <v>543.16000000000349</v>
      </c>
      <c r="X455" s="38">
        <f>(S455)/S454-1</f>
        <v>5.9754357620303011E-3</v>
      </c>
      <c r="Y455" s="76"/>
      <c r="Z455" s="76"/>
    </row>
    <row r="456" spans="1:26" x14ac:dyDescent="0.35">
      <c r="A456" s="37">
        <v>44489</v>
      </c>
      <c r="B456" s="3">
        <v>67521</v>
      </c>
      <c r="C456" s="3">
        <v>45825.15</v>
      </c>
      <c r="D456" s="3">
        <v>44450.74</v>
      </c>
      <c r="E456" s="3">
        <f t="shared" si="199"/>
        <v>23070.260000000002</v>
      </c>
      <c r="F456" s="38">
        <f t="shared" si="200"/>
        <v>0.51900733261133558</v>
      </c>
      <c r="G456" s="41">
        <f t="shared" si="201"/>
        <v>-328.86999999999534</v>
      </c>
      <c r="H456" s="38">
        <f t="shared" si="202"/>
        <v>-4.8470247621696938E-3</v>
      </c>
      <c r="J456" s="37">
        <v>44489</v>
      </c>
      <c r="K456" s="3">
        <v>23677.16</v>
      </c>
      <c r="L456" s="57">
        <f>L455+200</f>
        <v>17200</v>
      </c>
      <c r="M456" s="43">
        <f t="shared" si="198"/>
        <v>6477.16</v>
      </c>
      <c r="N456" s="38">
        <f>(K456-400)/L456-1</f>
        <v>0.35332325581395341</v>
      </c>
      <c r="O456" s="50">
        <f>K456-K455-200</f>
        <v>-114.93999999999869</v>
      </c>
      <c r="P456" s="51">
        <f>(K456-200)/K455-1</f>
        <v>-4.8719698543155943E-3</v>
      </c>
      <c r="R456" s="37">
        <v>44489</v>
      </c>
      <c r="S456" s="3">
        <f t="shared" si="203"/>
        <v>91198.16</v>
      </c>
      <c r="T456" s="50">
        <f>T455+200</f>
        <v>61650.74</v>
      </c>
      <c r="U456" s="3">
        <f t="shared" si="204"/>
        <v>29547.420000000002</v>
      </c>
      <c r="V456" s="51">
        <f>(S456-200)/(T456-200)-1</f>
        <v>0.48083098755198073</v>
      </c>
      <c r="W456" s="50">
        <f>S456-S455-200</f>
        <v>-443.80999999999767</v>
      </c>
      <c r="X456" s="51">
        <f>(S456-200)/S455-1</f>
        <v>-4.8534606155138382E-3</v>
      </c>
      <c r="Y456" s="76"/>
      <c r="Z456" s="76"/>
    </row>
    <row r="457" spans="1:26" x14ac:dyDescent="0.35">
      <c r="A457" s="37">
        <v>44490</v>
      </c>
      <c r="B457" s="3">
        <v>68230.98</v>
      </c>
      <c r="C457" s="3">
        <v>45825.15</v>
      </c>
      <c r="D457" s="3">
        <v>44450.74</v>
      </c>
      <c r="E457" s="3">
        <f t="shared" si="199"/>
        <v>23780.239999999998</v>
      </c>
      <c r="F457" s="38">
        <f t="shared" si="200"/>
        <v>0.53497962013680755</v>
      </c>
      <c r="G457" s="41">
        <f t="shared" si="201"/>
        <v>709.97999999999593</v>
      </c>
      <c r="H457" s="38">
        <f t="shared" si="202"/>
        <v>1.0514950904163101E-2</v>
      </c>
      <c r="J457" s="37">
        <v>44490</v>
      </c>
      <c r="K457" s="3">
        <v>23925.599999999999</v>
      </c>
      <c r="L457" s="58">
        <v>17200</v>
      </c>
      <c r="M457" s="43">
        <f t="shared" si="198"/>
        <v>6725.5999999999985</v>
      </c>
      <c r="N457" s="38">
        <f>K457/L457-1</f>
        <v>0.39102325581395347</v>
      </c>
      <c r="O457" s="43">
        <f>K457-K456</f>
        <v>248.43999999999869</v>
      </c>
      <c r="P457" s="38">
        <f>K457/K456-1</f>
        <v>1.0492812482578051E-2</v>
      </c>
      <c r="R457" s="37">
        <v>44490</v>
      </c>
      <c r="S457" s="3">
        <f t="shared" si="203"/>
        <v>92156.579999999987</v>
      </c>
      <c r="T457" s="43">
        <f t="shared" ref="T457:T460" si="205">D457+L457</f>
        <v>61650.74</v>
      </c>
      <c r="U457" s="3">
        <f t="shared" si="204"/>
        <v>30505.839999999997</v>
      </c>
      <c r="V457" s="38">
        <f>S457/T457-1</f>
        <v>0.49481709384185812</v>
      </c>
      <c r="W457" s="3">
        <f>S457-S456</f>
        <v>958.4199999999837</v>
      </c>
      <c r="X457" s="38">
        <f>(S457)/S456-1</f>
        <v>1.0509203255854915E-2</v>
      </c>
      <c r="Y457" s="76"/>
      <c r="Z457" s="76"/>
    </row>
    <row r="458" spans="1:26" x14ac:dyDescent="0.35">
      <c r="A458" s="37">
        <v>44491</v>
      </c>
      <c r="B458" s="3">
        <v>67602.759999999995</v>
      </c>
      <c r="C458" s="3">
        <v>45825.15</v>
      </c>
      <c r="D458" s="3">
        <v>44450.74</v>
      </c>
      <c r="E458" s="3">
        <f t="shared" si="199"/>
        <v>23152.019999999997</v>
      </c>
      <c r="F458" s="38">
        <f t="shared" si="200"/>
        <v>0.52084667206890134</v>
      </c>
      <c r="G458" s="41">
        <f t="shared" si="201"/>
        <v>-628.22000000000116</v>
      </c>
      <c r="H458" s="38">
        <f t="shared" si="202"/>
        <v>-9.2072545345237566E-3</v>
      </c>
      <c r="J458" s="37">
        <v>44491</v>
      </c>
      <c r="K458" s="3">
        <v>23704.76</v>
      </c>
      <c r="L458" s="58">
        <v>17200</v>
      </c>
      <c r="M458" s="43">
        <f t="shared" si="198"/>
        <v>6504.7599999999984</v>
      </c>
      <c r="N458" s="38">
        <f>K458/L458-1</f>
        <v>0.37818372093023256</v>
      </c>
      <c r="O458" s="43">
        <f>K458-K457</f>
        <v>-220.84000000000015</v>
      </c>
      <c r="P458" s="38">
        <f>K458/K457-1</f>
        <v>-9.2302805363293494E-3</v>
      </c>
      <c r="R458" s="37">
        <v>44491</v>
      </c>
      <c r="S458" s="3">
        <f t="shared" si="203"/>
        <v>91307.51999999999</v>
      </c>
      <c r="T458" s="43">
        <f t="shared" si="205"/>
        <v>61650.74</v>
      </c>
      <c r="U458" s="3">
        <f t="shared" si="204"/>
        <v>29656.779999999995</v>
      </c>
      <c r="V458" s="38">
        <f>S458/T458-1</f>
        <v>0.48104499637798326</v>
      </c>
      <c r="W458" s="3">
        <f>S458-S457</f>
        <v>-849.05999999999767</v>
      </c>
      <c r="X458" s="38">
        <f>(S458)/S457-1</f>
        <v>-9.2132325223006628E-3</v>
      </c>
      <c r="Y458" s="76"/>
      <c r="Z458" s="76"/>
    </row>
    <row r="459" spans="1:26" x14ac:dyDescent="0.35">
      <c r="A459" s="37">
        <v>44494</v>
      </c>
      <c r="B459" s="3">
        <v>68398.66</v>
      </c>
      <c r="C459" s="3">
        <v>45825.15</v>
      </c>
      <c r="D459" s="3">
        <v>44450.74</v>
      </c>
      <c r="E459" s="3">
        <f t="shared" si="199"/>
        <v>23947.920000000006</v>
      </c>
      <c r="F459" s="38">
        <f t="shared" si="200"/>
        <v>0.53875188579537725</v>
      </c>
      <c r="G459" s="41">
        <f t="shared" si="201"/>
        <v>795.90000000000873</v>
      </c>
      <c r="H459" s="38">
        <f t="shared" si="202"/>
        <v>1.1773187958598275E-2</v>
      </c>
      <c r="J459" s="37">
        <v>44494</v>
      </c>
      <c r="K459" s="3">
        <v>23982.2</v>
      </c>
      <c r="L459" s="58">
        <v>17200</v>
      </c>
      <c r="M459" s="43">
        <f t="shared" si="198"/>
        <v>6782.2000000000007</v>
      </c>
      <c r="N459" s="38">
        <f>K459/L459-1</f>
        <v>0.39431395348837217</v>
      </c>
      <c r="O459" s="43">
        <f>K459-K458</f>
        <v>277.44000000000233</v>
      </c>
      <c r="P459" s="38">
        <f>K459/K458-1</f>
        <v>1.1703978441460761E-2</v>
      </c>
      <c r="R459" s="37">
        <v>44494</v>
      </c>
      <c r="S459" s="3">
        <f t="shared" si="203"/>
        <v>92380.86</v>
      </c>
      <c r="T459" s="43">
        <f t="shared" si="205"/>
        <v>61650.74</v>
      </c>
      <c r="U459" s="3">
        <f t="shared" si="204"/>
        <v>30730.120000000006</v>
      </c>
      <c r="V459" s="38">
        <f>S459/T459-1</f>
        <v>0.49845500637948548</v>
      </c>
      <c r="W459" s="3">
        <f>S459-S458</f>
        <v>1073.3400000000111</v>
      </c>
      <c r="X459" s="38">
        <f>(S459)/S458-1</f>
        <v>1.1755220161493884E-2</v>
      </c>
      <c r="Y459" s="76"/>
      <c r="Z459" s="76"/>
    </row>
    <row r="460" spans="1:26" x14ac:dyDescent="0.35">
      <c r="A460" s="37">
        <v>44495</v>
      </c>
      <c r="B460" s="3">
        <v>68617.990000000005</v>
      </c>
      <c r="C460" s="3">
        <v>45825.15</v>
      </c>
      <c r="D460" s="3">
        <v>44450.74</v>
      </c>
      <c r="E460" s="3">
        <f t="shared" si="199"/>
        <v>24167.250000000007</v>
      </c>
      <c r="F460" s="38">
        <f t="shared" si="200"/>
        <v>0.54368611186225491</v>
      </c>
      <c r="G460" s="41">
        <f t="shared" si="201"/>
        <v>219.33000000000175</v>
      </c>
      <c r="H460" s="38">
        <f t="shared" si="202"/>
        <v>3.2066417675433723E-3</v>
      </c>
      <c r="J460" s="37">
        <v>44495</v>
      </c>
      <c r="K460" s="3">
        <v>24058.55</v>
      </c>
      <c r="L460" s="58">
        <v>17200</v>
      </c>
      <c r="M460" s="43">
        <f t="shared" si="198"/>
        <v>6858.5499999999993</v>
      </c>
      <c r="N460" s="38">
        <f>K460/L460-1</f>
        <v>0.39875290697674415</v>
      </c>
      <c r="O460" s="43">
        <f>K460-K459</f>
        <v>76.349999999998545</v>
      </c>
      <c r="P460" s="38">
        <f>K460/K459-1</f>
        <v>3.1836111782905796E-3</v>
      </c>
      <c r="R460" s="37">
        <v>44495</v>
      </c>
      <c r="S460" s="3">
        <f t="shared" si="203"/>
        <v>92676.540000000008</v>
      </c>
      <c r="T460" s="43">
        <f t="shared" si="205"/>
        <v>61650.74</v>
      </c>
      <c r="U460" s="3">
        <f t="shared" si="204"/>
        <v>31025.800000000007</v>
      </c>
      <c r="V460" s="38">
        <f>S460/T460-1</f>
        <v>0.50325105586729402</v>
      </c>
      <c r="W460" s="3">
        <f>S460-S459</f>
        <v>295.68000000000757</v>
      </c>
      <c r="X460" s="38">
        <f>(S460)/S459-1</f>
        <v>3.2006629944774101E-3</v>
      </c>
      <c r="Y460" s="76"/>
      <c r="Z460" s="76"/>
    </row>
    <row r="461" spans="1:26" x14ac:dyDescent="0.35">
      <c r="A461" s="37">
        <v>44496</v>
      </c>
      <c r="B461" s="3">
        <v>68633.88</v>
      </c>
      <c r="C461" s="3">
        <v>45825.15</v>
      </c>
      <c r="D461" s="3">
        <v>44450.74</v>
      </c>
      <c r="E461" s="3">
        <f t="shared" si="199"/>
        <v>24183.140000000007</v>
      </c>
      <c r="F461" s="38">
        <f t="shared" si="200"/>
        <v>0.54404358622601134</v>
      </c>
      <c r="G461" s="41">
        <f t="shared" si="201"/>
        <v>15.889999999999418</v>
      </c>
      <c r="H461" s="38">
        <f t="shared" si="202"/>
        <v>2.3157192450540265E-4</v>
      </c>
      <c r="J461" s="37">
        <v>44496</v>
      </c>
      <c r="K461" s="3">
        <v>24262.15</v>
      </c>
      <c r="L461" s="57">
        <f>L460+200</f>
        <v>17400</v>
      </c>
      <c r="M461" s="43">
        <f t="shared" si="198"/>
        <v>6862.1500000000015</v>
      </c>
      <c r="N461" s="38">
        <f>(K461-400)/L461-1</f>
        <v>0.37138793103448275</v>
      </c>
      <c r="O461" s="50">
        <f>K461-K460-200</f>
        <v>3.6000000000021828</v>
      </c>
      <c r="P461" s="51">
        <f>(K461-200)/K460-1</f>
        <v>1.4963495306252739E-4</v>
      </c>
      <c r="R461" s="37">
        <v>44496</v>
      </c>
      <c r="S461" s="3">
        <f t="shared" si="203"/>
        <v>92896.03</v>
      </c>
      <c r="T461" s="50">
        <f>T460+200</f>
        <v>61850.74</v>
      </c>
      <c r="U461" s="3">
        <f t="shared" si="204"/>
        <v>31045.290000000008</v>
      </c>
      <c r="V461" s="51">
        <f>(S461-200)/(T461-200)-1</f>
        <v>0.50356719156980123</v>
      </c>
      <c r="W461" s="50">
        <f>S461-S460-200</f>
        <v>19.489999999990687</v>
      </c>
      <c r="X461" s="51">
        <f>(S461-200)/S460-1</f>
        <v>2.1030133408084239E-4</v>
      </c>
      <c r="Y461" s="76"/>
      <c r="Z461" s="76"/>
    </row>
    <row r="462" spans="1:26" x14ac:dyDescent="0.35">
      <c r="A462" s="37">
        <v>44497</v>
      </c>
      <c r="B462" s="3">
        <v>69301.929999999993</v>
      </c>
      <c r="C462" s="3">
        <v>45825.15</v>
      </c>
      <c r="D462" s="3">
        <v>44450.74</v>
      </c>
      <c r="E462" s="3">
        <f t="shared" si="199"/>
        <v>24851.189999999995</v>
      </c>
      <c r="F462" s="38">
        <f t="shared" si="200"/>
        <v>0.55907258236870749</v>
      </c>
      <c r="G462" s="41">
        <f t="shared" si="201"/>
        <v>668.04999999998836</v>
      </c>
      <c r="H462" s="38">
        <f t="shared" si="202"/>
        <v>9.7335310199566649E-3</v>
      </c>
      <c r="J462" s="37">
        <v>44497</v>
      </c>
      <c r="K462" s="3">
        <v>24497.7</v>
      </c>
      <c r="L462" s="58">
        <v>17400</v>
      </c>
      <c r="M462" s="43">
        <f t="shared" si="198"/>
        <v>7097.7000000000007</v>
      </c>
      <c r="N462" s="38">
        <f>K462/L462-1</f>
        <v>0.40791379310344822</v>
      </c>
      <c r="O462" s="43">
        <f>K462-K461</f>
        <v>235.54999999999927</v>
      </c>
      <c r="P462" s="38">
        <f>K462/K461-1</f>
        <v>9.7085377841616971E-3</v>
      </c>
      <c r="R462" s="37">
        <v>44497</v>
      </c>
      <c r="S462" s="3">
        <f t="shared" si="203"/>
        <v>93799.62999999999</v>
      </c>
      <c r="T462" s="43">
        <f t="shared" ref="T462:T465" si="206">D462+L462</f>
        <v>61850.74</v>
      </c>
      <c r="U462" s="3">
        <f t="shared" si="204"/>
        <v>31948.889999999996</v>
      </c>
      <c r="V462" s="38">
        <f>S462/T462-1</f>
        <v>0.51654822561540881</v>
      </c>
      <c r="W462" s="3">
        <f>S462-S461</f>
        <v>903.59999999999127</v>
      </c>
      <c r="X462" s="38">
        <f>(S462)/S461-1</f>
        <v>9.7270034036975872E-3</v>
      </c>
      <c r="Y462" s="76"/>
      <c r="Z462" s="76"/>
    </row>
    <row r="463" spans="1:26" x14ac:dyDescent="0.35">
      <c r="A463" s="37">
        <v>44498</v>
      </c>
      <c r="B463" s="3">
        <v>69821.11</v>
      </c>
      <c r="C463" s="3">
        <v>45825.15</v>
      </c>
      <c r="D463" s="3">
        <v>44450.74</v>
      </c>
      <c r="E463" s="3">
        <f t="shared" si="199"/>
        <v>25370.370000000003</v>
      </c>
      <c r="F463" s="38">
        <f t="shared" si="200"/>
        <v>0.57075247791150385</v>
      </c>
      <c r="G463" s="41">
        <f t="shared" si="201"/>
        <v>519.18000000000757</v>
      </c>
      <c r="H463" s="38">
        <f t="shared" si="202"/>
        <v>7.4915662521954918E-3</v>
      </c>
      <c r="J463" s="37">
        <v>44498</v>
      </c>
      <c r="K463" s="3">
        <v>24680.62</v>
      </c>
      <c r="L463" s="58">
        <v>17400</v>
      </c>
      <c r="M463" s="43">
        <f t="shared" si="198"/>
        <v>7280.619999999999</v>
      </c>
      <c r="N463" s="38">
        <f>K463/L463-1</f>
        <v>0.41842643678160907</v>
      </c>
      <c r="O463" s="43">
        <f>K463-K462</f>
        <v>182.91999999999825</v>
      </c>
      <c r="P463" s="38">
        <f>K463/K462-1</f>
        <v>7.4668234160757407E-3</v>
      </c>
      <c r="R463" s="37">
        <v>44498</v>
      </c>
      <c r="S463" s="3">
        <f t="shared" si="203"/>
        <v>94501.73</v>
      </c>
      <c r="T463" s="43">
        <f t="shared" si="206"/>
        <v>61850.74</v>
      </c>
      <c r="U463" s="3">
        <f t="shared" si="204"/>
        <v>32650.99</v>
      </c>
      <c r="V463" s="38">
        <f>S463/T463-1</f>
        <v>0.52789974703617126</v>
      </c>
      <c r="W463" s="3">
        <f>S463-S462</f>
        <v>702.10000000000582</v>
      </c>
      <c r="X463" s="38">
        <f>(S463)/S462-1</f>
        <v>7.4851041523298356E-3</v>
      </c>
      <c r="Y463" s="76"/>
      <c r="Z463" s="76"/>
    </row>
    <row r="464" spans="1:26" x14ac:dyDescent="0.35">
      <c r="A464" s="37">
        <v>44501</v>
      </c>
      <c r="B464" s="3">
        <v>70023.97</v>
      </c>
      <c r="C464" s="3">
        <v>45825.15</v>
      </c>
      <c r="D464" s="3">
        <v>44450.74</v>
      </c>
      <c r="E464" s="3">
        <f t="shared" si="199"/>
        <v>25573.230000000003</v>
      </c>
      <c r="F464" s="38">
        <f t="shared" si="200"/>
        <v>0.57531618146289598</v>
      </c>
      <c r="G464" s="41">
        <f t="shared" si="201"/>
        <v>202.86000000000058</v>
      </c>
      <c r="H464" s="38">
        <f t="shared" si="202"/>
        <v>2.9054250211719701E-3</v>
      </c>
      <c r="J464" s="37">
        <v>44501</v>
      </c>
      <c r="K464" s="3">
        <v>24750.43</v>
      </c>
      <c r="L464" s="58">
        <v>17400</v>
      </c>
      <c r="M464" s="43">
        <f t="shared" si="198"/>
        <v>7350.43</v>
      </c>
      <c r="N464" s="38">
        <f>K464/L464-1</f>
        <v>0.42243850574712649</v>
      </c>
      <c r="O464" s="43">
        <f>K464-K463</f>
        <v>69.81000000000131</v>
      </c>
      <c r="P464" s="38">
        <f>K464/K463-1</f>
        <v>2.8285351016303917E-3</v>
      </c>
      <c r="R464" s="37">
        <v>44501</v>
      </c>
      <c r="S464" s="3">
        <f t="shared" si="203"/>
        <v>94774.399999999994</v>
      </c>
      <c r="T464" s="43">
        <f t="shared" si="206"/>
        <v>61850.74</v>
      </c>
      <c r="U464" s="3">
        <f t="shared" si="204"/>
        <v>32923.660000000003</v>
      </c>
      <c r="V464" s="38">
        <f>S464/T464-1</f>
        <v>0.53230826340962123</v>
      </c>
      <c r="W464" s="3">
        <f>S464-S463</f>
        <v>272.66999999999825</v>
      </c>
      <c r="X464" s="38">
        <f>(S464)/S463-1</f>
        <v>2.8853440037552858E-3</v>
      </c>
      <c r="Y464" s="76"/>
      <c r="Z464" s="76"/>
    </row>
    <row r="465" spans="1:26" x14ac:dyDescent="0.35">
      <c r="A465" s="37">
        <v>44502</v>
      </c>
      <c r="B465" s="3">
        <v>70505.88</v>
      </c>
      <c r="C465" s="3">
        <v>45825.15</v>
      </c>
      <c r="D465" s="3">
        <v>44450.74</v>
      </c>
      <c r="E465" s="3">
        <f t="shared" si="199"/>
        <v>26055.140000000007</v>
      </c>
      <c r="F465" s="38">
        <f t="shared" si="200"/>
        <v>0.5861576207730177</v>
      </c>
      <c r="G465" s="41">
        <f t="shared" si="201"/>
        <v>481.91000000000349</v>
      </c>
      <c r="H465" s="38">
        <f t="shared" si="202"/>
        <v>6.8820719533611019E-3</v>
      </c>
      <c r="J465" s="37">
        <v>44502</v>
      </c>
      <c r="K465" s="3">
        <v>24920.1</v>
      </c>
      <c r="L465" s="58">
        <v>17400</v>
      </c>
      <c r="M465" s="43">
        <f t="shared" si="198"/>
        <v>7520.0999999999985</v>
      </c>
      <c r="N465" s="38">
        <f>K465/L465-1</f>
        <v>0.43218965517241381</v>
      </c>
      <c r="O465" s="43">
        <f>K465-K464</f>
        <v>169.66999999999825</v>
      </c>
      <c r="P465" s="38">
        <f>K465/K464-1</f>
        <v>6.8552344343106864E-3</v>
      </c>
      <c r="R465" s="37">
        <v>44502</v>
      </c>
      <c r="S465" s="3">
        <f t="shared" si="203"/>
        <v>95425.98000000001</v>
      </c>
      <c r="T465" s="43">
        <f t="shared" si="206"/>
        <v>61850.74</v>
      </c>
      <c r="U465" s="3">
        <f t="shared" si="204"/>
        <v>33575.240000000005</v>
      </c>
      <c r="V465" s="38">
        <f>S465/T465-1</f>
        <v>0.54284297972829454</v>
      </c>
      <c r="W465" s="3">
        <f>S465-S464</f>
        <v>651.5800000000163</v>
      </c>
      <c r="X465" s="38">
        <f>(S465)/S464-1</f>
        <v>6.8750633082352852E-3</v>
      </c>
      <c r="Y465" s="76"/>
      <c r="Z465" s="76"/>
    </row>
    <row r="466" spans="1:26" x14ac:dyDescent="0.35">
      <c r="A466" s="37">
        <v>44503</v>
      </c>
      <c r="B466" s="3">
        <v>71182.259999999995</v>
      </c>
      <c r="C466" s="3">
        <v>45825.15</v>
      </c>
      <c r="D466" s="3">
        <v>44450.74</v>
      </c>
      <c r="E466" s="3">
        <f t="shared" ref="E466:E487" si="207">B466-D466</f>
        <v>26731.519999999997</v>
      </c>
      <c r="F466" s="38">
        <f t="shared" ref="F466:F487" si="208">B466/D466-1</f>
        <v>0.60137401537072277</v>
      </c>
      <c r="G466" s="41">
        <f t="shared" ref="G466:G487" si="209">B466-B465</f>
        <v>676.3799999999901</v>
      </c>
      <c r="H466" s="38">
        <f t="shared" ref="H466:H487" si="210">(B466)/B465-1</f>
        <v>9.5932424359499446E-3</v>
      </c>
      <c r="J466" s="37">
        <v>44503</v>
      </c>
      <c r="K466" s="3">
        <v>25358.61</v>
      </c>
      <c r="L466" s="57">
        <f>L465+200</f>
        <v>17600</v>
      </c>
      <c r="M466" s="43">
        <f t="shared" si="198"/>
        <v>7758.6100000000006</v>
      </c>
      <c r="N466" s="38">
        <f>(K466-400)/L466-1</f>
        <v>0.418102840909091</v>
      </c>
      <c r="O466" s="50">
        <f>K466-K465-200</f>
        <v>238.51000000000204</v>
      </c>
      <c r="P466" s="51">
        <f>(K466-200)/K465-1</f>
        <v>9.5709888804620391E-3</v>
      </c>
      <c r="R466" s="37">
        <v>44503</v>
      </c>
      <c r="S466" s="3">
        <f t="shared" si="203"/>
        <v>96540.87</v>
      </c>
      <c r="T466" s="50">
        <f>T465+200</f>
        <v>62050.74</v>
      </c>
      <c r="U466" s="3">
        <f t="shared" si="204"/>
        <v>34490.129999999997</v>
      </c>
      <c r="V466" s="51">
        <f>(S466-200)/(T466-200)-1</f>
        <v>0.55763488035874742</v>
      </c>
      <c r="W466" s="50">
        <f>S466-S465-200</f>
        <v>914.88999999998487</v>
      </c>
      <c r="X466" s="51">
        <f>(S466-200)/S465-1</f>
        <v>9.5874310119736794E-3</v>
      </c>
      <c r="Y466" s="76"/>
      <c r="Z466" s="76"/>
    </row>
    <row r="467" spans="1:26" x14ac:dyDescent="0.35">
      <c r="A467" s="37">
        <v>44504</v>
      </c>
      <c r="B467" s="3">
        <v>72484.36</v>
      </c>
      <c r="C467" s="3">
        <v>45825.15</v>
      </c>
      <c r="D467" s="3">
        <v>44450.74</v>
      </c>
      <c r="E467" s="3">
        <f t="shared" si="207"/>
        <v>28033.620000000003</v>
      </c>
      <c r="F467" s="38">
        <f t="shared" si="208"/>
        <v>0.63066711600301817</v>
      </c>
      <c r="G467" s="41">
        <f t="shared" si="209"/>
        <v>1302.1000000000058</v>
      </c>
      <c r="H467" s="38">
        <f t="shared" si="210"/>
        <v>1.8292479053067412E-2</v>
      </c>
      <c r="J467" s="37">
        <v>44504</v>
      </c>
      <c r="K467" s="3">
        <v>25821.82</v>
      </c>
      <c r="L467" s="58">
        <v>17600</v>
      </c>
      <c r="M467" s="43">
        <f t="shared" si="198"/>
        <v>8221.82</v>
      </c>
      <c r="N467" s="38">
        <f>K467/L467-1</f>
        <v>0.46714886363636365</v>
      </c>
      <c r="O467" s="43">
        <f>K467-K466</f>
        <v>463.20999999999913</v>
      </c>
      <c r="P467" s="38">
        <f>K467/K466-1</f>
        <v>1.8266379742422734E-2</v>
      </c>
      <c r="R467" s="37">
        <v>44504</v>
      </c>
      <c r="S467" s="3">
        <f t="shared" si="203"/>
        <v>98306.18</v>
      </c>
      <c r="T467" s="43">
        <f t="shared" ref="T467:U482" si="211">D467+L467</f>
        <v>62050.74</v>
      </c>
      <c r="U467" s="3">
        <f t="shared" si="204"/>
        <v>36255.440000000002</v>
      </c>
      <c r="V467" s="38">
        <f>S467/T467-1</f>
        <v>0.58428698835823711</v>
      </c>
      <c r="W467" s="3">
        <f>S467-S466</f>
        <v>1765.3099999999977</v>
      </c>
      <c r="X467" s="38">
        <f>(S467)/S466-1</f>
        <v>1.8285623487751756E-2</v>
      </c>
      <c r="Y467" s="76"/>
      <c r="Z467" s="76"/>
    </row>
    <row r="468" spans="1:26" x14ac:dyDescent="0.35">
      <c r="A468" s="37">
        <v>44505</v>
      </c>
      <c r="B468" s="3">
        <v>72482.61</v>
      </c>
      <c r="C468" s="3">
        <v>45825.15</v>
      </c>
      <c r="D468" s="3">
        <v>44450.74</v>
      </c>
      <c r="E468" s="3">
        <f t="shared" si="207"/>
        <v>28031.870000000003</v>
      </c>
      <c r="F468" s="38">
        <f t="shared" si="208"/>
        <v>0.630627746579697</v>
      </c>
      <c r="G468" s="41">
        <f t="shared" si="209"/>
        <v>-1.75</v>
      </c>
      <c r="H468" s="38">
        <f t="shared" si="210"/>
        <v>-2.4143139292442939E-5</v>
      </c>
      <c r="J468" s="37">
        <v>44505</v>
      </c>
      <c r="K468" s="3">
        <v>25820.55</v>
      </c>
      <c r="L468" s="58">
        <v>17600</v>
      </c>
      <c r="M468" s="43">
        <f t="shared" si="198"/>
        <v>8220.5499999999993</v>
      </c>
      <c r="N468" s="38">
        <f>K468/L468-1</f>
        <v>0.46707670454545447</v>
      </c>
      <c r="O468" s="43">
        <f>K468-K467</f>
        <v>-1.2700000000004366</v>
      </c>
      <c r="P468" s="38">
        <f>K468/K467-1</f>
        <v>-4.9183210168779468E-5</v>
      </c>
      <c r="R468" s="37">
        <v>44505</v>
      </c>
      <c r="S468" s="3">
        <f t="shared" si="203"/>
        <v>98303.16</v>
      </c>
      <c r="T468" s="43">
        <f t="shared" si="211"/>
        <v>62050.74</v>
      </c>
      <c r="U468" s="3">
        <f t="shared" si="211"/>
        <v>36252.42</v>
      </c>
      <c r="V468" s="38">
        <f>S468/T468-1</f>
        <v>0.58423831851159247</v>
      </c>
      <c r="W468" s="3">
        <f>S468-S467</f>
        <v>-3.0199999999895226</v>
      </c>
      <c r="X468" s="38">
        <f>(S468)/S467-1</f>
        <v>-3.0720347388046854E-5</v>
      </c>
      <c r="Y468" s="76"/>
      <c r="Z468" s="76"/>
    </row>
    <row r="469" spans="1:26" x14ac:dyDescent="0.35">
      <c r="A469" s="37">
        <v>44508</v>
      </c>
      <c r="B469" s="3">
        <v>72353.36</v>
      </c>
      <c r="C469" s="3">
        <v>45825.15</v>
      </c>
      <c r="D469" s="3">
        <v>44450.74</v>
      </c>
      <c r="E469" s="3">
        <f t="shared" si="207"/>
        <v>27902.620000000003</v>
      </c>
      <c r="F469" s="38">
        <f t="shared" si="208"/>
        <v>0.6277200334572608</v>
      </c>
      <c r="G469" s="41">
        <f t="shared" si="209"/>
        <v>-129.25</v>
      </c>
      <c r="H469" s="38">
        <f t="shared" si="210"/>
        <v>-1.7831863394544012E-3</v>
      </c>
      <c r="J469" s="37">
        <v>44508</v>
      </c>
      <c r="K469" s="3">
        <v>25772.5</v>
      </c>
      <c r="L469" s="58">
        <v>17600</v>
      </c>
      <c r="M469" s="43">
        <f t="shared" si="198"/>
        <v>8172.5</v>
      </c>
      <c r="N469" s="38">
        <f>K469/L469-1</f>
        <v>0.46434659090909092</v>
      </c>
      <c r="O469" s="43">
        <f>K469-K468</f>
        <v>-48.049999999999272</v>
      </c>
      <c r="P469" s="38">
        <f>K469/K468-1</f>
        <v>-1.860920855675019E-3</v>
      </c>
      <c r="R469" s="37">
        <v>44508</v>
      </c>
      <c r="S469" s="3">
        <f t="shared" si="203"/>
        <v>98125.86</v>
      </c>
      <c r="T469" s="43">
        <f t="shared" si="211"/>
        <v>62050.74</v>
      </c>
      <c r="U469" s="3">
        <f t="shared" si="211"/>
        <v>36075.120000000003</v>
      </c>
      <c r="V469" s="38">
        <f>S469/T469-1</f>
        <v>0.58138097950161449</v>
      </c>
      <c r="W469" s="3">
        <f>S469-S468</f>
        <v>-177.30000000000291</v>
      </c>
      <c r="X469" s="38">
        <f>(S469)/S468-1</f>
        <v>-1.8036042788451834E-3</v>
      </c>
      <c r="Y469" s="76"/>
      <c r="Z469" s="76"/>
    </row>
    <row r="470" spans="1:26" x14ac:dyDescent="0.35">
      <c r="A470" s="37">
        <v>44509</v>
      </c>
      <c r="B470" s="3">
        <v>71839.509999999995</v>
      </c>
      <c r="C470" s="3">
        <v>45825.15</v>
      </c>
      <c r="D470" s="3">
        <v>44450.74</v>
      </c>
      <c r="E470" s="3">
        <f t="shared" si="207"/>
        <v>27388.769999999997</v>
      </c>
      <c r="F470" s="38">
        <f t="shared" si="208"/>
        <v>0.61616004592949403</v>
      </c>
      <c r="G470" s="41">
        <f t="shared" si="209"/>
        <v>-513.85000000000582</v>
      </c>
      <c r="H470" s="38">
        <f t="shared" si="210"/>
        <v>-7.1019507594395348E-3</v>
      </c>
      <c r="J470" s="37">
        <v>44509</v>
      </c>
      <c r="K470" s="3">
        <v>25588.87</v>
      </c>
      <c r="L470" s="58">
        <v>17600</v>
      </c>
      <c r="M470" s="43">
        <f t="shared" si="198"/>
        <v>7988.869999999999</v>
      </c>
      <c r="N470" s="38">
        <f>K470/L470-1</f>
        <v>0.4539130681818182</v>
      </c>
      <c r="O470" s="43">
        <f>K470-K469</f>
        <v>-183.63000000000102</v>
      </c>
      <c r="P470" s="38">
        <f>K470/K469-1</f>
        <v>-7.1250363759821633E-3</v>
      </c>
      <c r="R470" s="37">
        <v>44509</v>
      </c>
      <c r="S470" s="3">
        <f t="shared" si="203"/>
        <v>97428.37999999999</v>
      </c>
      <c r="T470" s="43">
        <f t="shared" si="211"/>
        <v>62050.74</v>
      </c>
      <c r="U470" s="3">
        <f t="shared" si="211"/>
        <v>35377.64</v>
      </c>
      <c r="V470" s="38">
        <f>S470/T470-1</f>
        <v>0.57014050114470827</v>
      </c>
      <c r="W470" s="3">
        <f>S470-S469</f>
        <v>-697.48000000001048</v>
      </c>
      <c r="X470" s="38">
        <f>(S470)/S469-1</f>
        <v>-7.1080141361309357E-3</v>
      </c>
      <c r="Y470" s="76"/>
      <c r="Z470" s="76"/>
    </row>
    <row r="471" spans="1:26" x14ac:dyDescent="0.35">
      <c r="A471" s="37">
        <v>44510</v>
      </c>
      <c r="B471" s="3">
        <v>71106.820000000007</v>
      </c>
      <c r="C471" s="3">
        <v>45825.15</v>
      </c>
      <c r="D471" s="3">
        <v>44450.74</v>
      </c>
      <c r="E471" s="3">
        <f t="shared" si="207"/>
        <v>26656.080000000009</v>
      </c>
      <c r="F471" s="38">
        <f t="shared" si="208"/>
        <v>0.59967685577338004</v>
      </c>
      <c r="G471" s="41">
        <f t="shared" si="209"/>
        <v>-732.68999999998778</v>
      </c>
      <c r="H471" s="38">
        <f t="shared" si="210"/>
        <v>-1.0198983818235807E-2</v>
      </c>
      <c r="J471" s="37">
        <v>44510</v>
      </c>
      <c r="K471" s="3">
        <v>25527.200000000001</v>
      </c>
      <c r="L471" s="57">
        <f>L470+200</f>
        <v>17800</v>
      </c>
      <c r="M471" s="43">
        <f t="shared" si="198"/>
        <v>7727.2000000000007</v>
      </c>
      <c r="N471" s="38">
        <f>(K471-400)/L471-1</f>
        <v>0.41164044943820222</v>
      </c>
      <c r="O471" s="50">
        <f>K471-K470-200</f>
        <v>-261.66999999999825</v>
      </c>
      <c r="P471" s="51">
        <f>(K471-200)/K470-1</f>
        <v>-1.0225930257959703E-2</v>
      </c>
      <c r="R471" s="37">
        <v>44510</v>
      </c>
      <c r="S471" s="3">
        <f t="shared" si="203"/>
        <v>96634.02</v>
      </c>
      <c r="T471" s="50">
        <f>T470+200</f>
        <v>62250.74</v>
      </c>
      <c r="U471" s="3">
        <f t="shared" si="211"/>
        <v>34383.280000000013</v>
      </c>
      <c r="V471" s="51">
        <f>(S471-200)/(T471-200)-1</f>
        <v>0.55411555124080714</v>
      </c>
      <c r="W471" s="50">
        <f>S471-S470-200</f>
        <v>-994.35999999998603</v>
      </c>
      <c r="X471" s="51">
        <f>(S471-200)/S470-1</f>
        <v>-1.020606110868294E-2</v>
      </c>
      <c r="Y471" s="76"/>
      <c r="Z471" s="76"/>
    </row>
    <row r="472" spans="1:26" x14ac:dyDescent="0.35">
      <c r="A472" s="37">
        <v>44511</v>
      </c>
      <c r="B472" s="3">
        <v>71835.600000000006</v>
      </c>
      <c r="C472" s="3">
        <v>45825.15</v>
      </c>
      <c r="D472" s="3">
        <v>44450.74</v>
      </c>
      <c r="E472" s="3">
        <f t="shared" si="207"/>
        <v>27384.860000000008</v>
      </c>
      <c r="F472" s="38">
        <f t="shared" si="208"/>
        <v>0.61607208338938801</v>
      </c>
      <c r="G472" s="41">
        <f t="shared" si="209"/>
        <v>728.77999999999884</v>
      </c>
      <c r="H472" s="38">
        <f t="shared" si="210"/>
        <v>1.0249087218356712E-2</v>
      </c>
      <c r="J472" s="37">
        <v>44511</v>
      </c>
      <c r="K472" s="3">
        <v>25788.23</v>
      </c>
      <c r="L472" s="58">
        <v>17800</v>
      </c>
      <c r="M472" s="43">
        <f t="shared" si="198"/>
        <v>7988.23</v>
      </c>
      <c r="N472" s="38">
        <f>K472/L472-1</f>
        <v>0.44877696629213482</v>
      </c>
      <c r="O472" s="43">
        <f>K472-K471</f>
        <v>261.02999999999884</v>
      </c>
      <c r="P472" s="38">
        <f>K472/K471-1</f>
        <v>1.0225563320693132E-2</v>
      </c>
      <c r="R472" s="37">
        <v>44511</v>
      </c>
      <c r="S472" s="3">
        <f t="shared" si="203"/>
        <v>97623.83</v>
      </c>
      <c r="T472" s="43">
        <f t="shared" ref="T472:T475" si="212">D472+L472</f>
        <v>62250.74</v>
      </c>
      <c r="U472" s="3">
        <f t="shared" si="211"/>
        <v>35373.090000000011</v>
      </c>
      <c r="V472" s="38">
        <f>S472/T472-1</f>
        <v>0.56823565470868309</v>
      </c>
      <c r="W472" s="3">
        <f>S472-S471</f>
        <v>989.80999999999767</v>
      </c>
      <c r="X472" s="38">
        <f>(S472)/S471-1</f>
        <v>1.0242873058577073E-2</v>
      </c>
      <c r="Y472" s="76"/>
      <c r="Z472" s="76"/>
    </row>
    <row r="473" spans="1:26" x14ac:dyDescent="0.35">
      <c r="A473" s="37">
        <v>44512</v>
      </c>
      <c r="B473" s="3">
        <v>72355.94</v>
      </c>
      <c r="C473" s="3">
        <v>45825.15</v>
      </c>
      <c r="D473" s="3">
        <v>44450.74</v>
      </c>
      <c r="E473" s="3">
        <f t="shared" si="207"/>
        <v>27905.200000000004</v>
      </c>
      <c r="F473" s="38">
        <f t="shared" si="208"/>
        <v>0.627778075235643</v>
      </c>
      <c r="G473" s="41">
        <f t="shared" si="209"/>
        <v>520.33999999999651</v>
      </c>
      <c r="H473" s="38">
        <f t="shared" si="210"/>
        <v>7.2434837322998824E-3</v>
      </c>
      <c r="J473" s="37">
        <v>44512</v>
      </c>
      <c r="K473" s="3">
        <v>25974.36</v>
      </c>
      <c r="L473" s="58">
        <v>17800</v>
      </c>
      <c r="M473" s="43">
        <f t="shared" si="198"/>
        <v>8174.3600000000006</v>
      </c>
      <c r="N473" s="38">
        <f>K473/L473-1</f>
        <v>0.45923370786516848</v>
      </c>
      <c r="O473" s="43">
        <f>K473-K472</f>
        <v>186.13000000000102</v>
      </c>
      <c r="P473" s="38">
        <f>K473/K472-1</f>
        <v>7.217633780992383E-3</v>
      </c>
      <c r="R473" s="37">
        <v>44512</v>
      </c>
      <c r="S473" s="3">
        <f t="shared" si="203"/>
        <v>98330.3</v>
      </c>
      <c r="T473" s="43">
        <f t="shared" si="212"/>
        <v>62250.74</v>
      </c>
      <c r="U473" s="3">
        <f t="shared" si="211"/>
        <v>36079.560000000005</v>
      </c>
      <c r="V473" s="38">
        <f>S473/T473-1</f>
        <v>0.57958443546213267</v>
      </c>
      <c r="W473" s="3">
        <f>S473-S472</f>
        <v>706.47000000000116</v>
      </c>
      <c r="X473" s="38">
        <f>(S473)/S472-1</f>
        <v>7.2366552305926923E-3</v>
      </c>
      <c r="Y473" s="76"/>
      <c r="Z473" s="76"/>
    </row>
    <row r="474" spans="1:26" x14ac:dyDescent="0.35">
      <c r="A474" s="37">
        <v>44515</v>
      </c>
      <c r="B474" s="3">
        <v>72138.600000000006</v>
      </c>
      <c r="C474" s="3">
        <v>45825.15</v>
      </c>
      <c r="D474" s="3">
        <v>44450.74</v>
      </c>
      <c r="E474" s="3">
        <f t="shared" si="207"/>
        <v>27687.860000000008</v>
      </c>
      <c r="F474" s="38">
        <f t="shared" si="208"/>
        <v>0.622888617827285</v>
      </c>
      <c r="G474" s="41">
        <f t="shared" si="209"/>
        <v>-217.33999999999651</v>
      </c>
      <c r="H474" s="38">
        <f t="shared" si="210"/>
        <v>-3.0037616814873047E-3</v>
      </c>
      <c r="J474" s="37">
        <v>44515</v>
      </c>
      <c r="K474" s="3">
        <v>25894.34</v>
      </c>
      <c r="L474" s="58">
        <v>17800</v>
      </c>
      <c r="M474" s="43">
        <f t="shared" si="198"/>
        <v>8094.34</v>
      </c>
      <c r="N474" s="38">
        <f>K474/L474-1</f>
        <v>0.45473820224719108</v>
      </c>
      <c r="O474" s="43">
        <f>K474-K473</f>
        <v>-80.020000000000437</v>
      </c>
      <c r="P474" s="38">
        <f>K474/K473-1</f>
        <v>-3.0807303818073395E-3</v>
      </c>
      <c r="R474" s="37">
        <v>44515</v>
      </c>
      <c r="S474" s="3">
        <f t="shared" si="203"/>
        <v>98032.94</v>
      </c>
      <c r="T474" s="43">
        <f t="shared" si="212"/>
        <v>62250.74</v>
      </c>
      <c r="U474" s="3">
        <f t="shared" si="211"/>
        <v>35782.200000000012</v>
      </c>
      <c r="V474" s="38">
        <f>S474/T474-1</f>
        <v>0.57480762477683012</v>
      </c>
      <c r="W474" s="3">
        <f>S474-S473</f>
        <v>-297.36000000000058</v>
      </c>
      <c r="X474" s="38">
        <f>(S474)/S473-1</f>
        <v>-3.024093285589502E-3</v>
      </c>
      <c r="Y474" s="76"/>
      <c r="Z474" s="76"/>
    </row>
    <row r="475" spans="1:26" x14ac:dyDescent="0.35">
      <c r="A475" s="37">
        <v>44516</v>
      </c>
      <c r="B475" s="3">
        <v>72972.179999999993</v>
      </c>
      <c r="C475" s="3">
        <v>45825.15</v>
      </c>
      <c r="D475" s="3">
        <v>44450.74</v>
      </c>
      <c r="E475" s="3">
        <f t="shared" si="207"/>
        <v>28521.439999999995</v>
      </c>
      <c r="F475" s="38">
        <f t="shared" si="208"/>
        <v>0.64164151147989879</v>
      </c>
      <c r="G475" s="41">
        <f t="shared" si="209"/>
        <v>833.57999999998719</v>
      </c>
      <c r="H475" s="38">
        <f t="shared" si="210"/>
        <v>1.1555256131945857E-2</v>
      </c>
      <c r="J475" s="37">
        <v>44516</v>
      </c>
      <c r="K475" s="3">
        <v>26192.98</v>
      </c>
      <c r="L475" s="58">
        <v>17800</v>
      </c>
      <c r="M475" s="43">
        <f t="shared" si="198"/>
        <v>8392.98</v>
      </c>
      <c r="N475" s="38">
        <f>K475/L475-1</f>
        <v>0.47151573033707872</v>
      </c>
      <c r="O475" s="43">
        <f>K475-K474</f>
        <v>298.63999999999942</v>
      </c>
      <c r="P475" s="38">
        <f>K475/K474-1</f>
        <v>1.1533022274365701E-2</v>
      </c>
      <c r="R475" s="37">
        <v>44516</v>
      </c>
      <c r="S475" s="3">
        <f t="shared" si="203"/>
        <v>99165.159999999989</v>
      </c>
      <c r="T475" s="43">
        <f t="shared" si="212"/>
        <v>62250.74</v>
      </c>
      <c r="U475" s="3">
        <f t="shared" si="211"/>
        <v>36914.42</v>
      </c>
      <c r="V475" s="38">
        <f>S475/T475-1</f>
        <v>0.59299568165776018</v>
      </c>
      <c r="W475" s="3">
        <f>S475-S474</f>
        <v>1132.2199999999866</v>
      </c>
      <c r="X475" s="38">
        <f>(S475)/S474-1</f>
        <v>1.1549383299123583E-2</v>
      </c>
      <c r="Y475" s="76"/>
      <c r="Z475" s="76"/>
    </row>
    <row r="476" spans="1:26" x14ac:dyDescent="0.35">
      <c r="A476" s="37">
        <v>44517</v>
      </c>
      <c r="B476" s="3">
        <v>73231.600000000006</v>
      </c>
      <c r="C476" s="3">
        <v>45825.15</v>
      </c>
      <c r="D476" s="3">
        <v>44450.74</v>
      </c>
      <c r="E476" s="3">
        <f t="shared" si="207"/>
        <v>28780.860000000008</v>
      </c>
      <c r="F476" s="38">
        <f t="shared" si="208"/>
        <v>0.64747763479303178</v>
      </c>
      <c r="G476" s="41">
        <f t="shared" si="209"/>
        <v>259.42000000001281</v>
      </c>
      <c r="H476" s="38">
        <f t="shared" si="210"/>
        <v>3.5550534463957284E-3</v>
      </c>
      <c r="J476" s="37">
        <v>44517</v>
      </c>
      <c r="K476" s="3">
        <v>26485.4</v>
      </c>
      <c r="L476" s="57">
        <f>L475+200</f>
        <v>18000</v>
      </c>
      <c r="M476" s="43">
        <f t="shared" si="198"/>
        <v>8485.4000000000015</v>
      </c>
      <c r="N476" s="38">
        <f>(K476-400)/L476-1</f>
        <v>0.44918888888888886</v>
      </c>
      <c r="O476" s="50">
        <f>K476-K475-200</f>
        <v>92.420000000001892</v>
      </c>
      <c r="P476" s="51">
        <f>(K476-200)/K475-1</f>
        <v>3.5284263188075649E-3</v>
      </c>
      <c r="R476" s="37">
        <v>44517</v>
      </c>
      <c r="S476" s="3">
        <f t="shared" si="203"/>
        <v>99717</v>
      </c>
      <c r="T476" s="50">
        <f>T475+200</f>
        <v>62450.74</v>
      </c>
      <c r="U476" s="3">
        <f t="shared" si="211"/>
        <v>37266.260000000009</v>
      </c>
      <c r="V476" s="51">
        <f>(S476-200)/(T476-200)-1</f>
        <v>0.59864766266232339</v>
      </c>
      <c r="W476" s="50">
        <f>S476-S475-200</f>
        <v>351.84000000001106</v>
      </c>
      <c r="X476" s="51">
        <f>(S476-200)/S475-1</f>
        <v>3.5480202926110316E-3</v>
      </c>
      <c r="Y476" s="76"/>
      <c r="Z476" s="76"/>
    </row>
    <row r="477" spans="1:26" x14ac:dyDescent="0.35">
      <c r="A477" s="37">
        <v>44518</v>
      </c>
      <c r="B477" s="3">
        <v>73945.899999999994</v>
      </c>
      <c r="C477" s="3">
        <v>45825.15</v>
      </c>
      <c r="D477" s="3">
        <v>44450.74</v>
      </c>
      <c r="E477" s="3">
        <f t="shared" si="207"/>
        <v>29495.159999999996</v>
      </c>
      <c r="F477" s="38">
        <f t="shared" si="208"/>
        <v>0.66354710855207344</v>
      </c>
      <c r="G477" s="41">
        <f t="shared" si="209"/>
        <v>714.29999999998836</v>
      </c>
      <c r="H477" s="38">
        <f t="shared" si="210"/>
        <v>9.7539859841924148E-3</v>
      </c>
      <c r="J477" s="37">
        <v>44518</v>
      </c>
      <c r="K477" s="3">
        <v>26743.040000000001</v>
      </c>
      <c r="L477" s="58">
        <v>18000</v>
      </c>
      <c r="M477" s="43">
        <f t="shared" si="198"/>
        <v>8743.0400000000009</v>
      </c>
      <c r="N477" s="38">
        <f>K477/L477-1</f>
        <v>0.4857244444444444</v>
      </c>
      <c r="O477" s="43">
        <f>K477-K476</f>
        <v>257.63999999999942</v>
      </c>
      <c r="P477" s="38">
        <f>K477/K476-1</f>
        <v>9.7276235208831885E-3</v>
      </c>
      <c r="R477" s="37">
        <v>44518</v>
      </c>
      <c r="S477" s="3">
        <f t="shared" si="203"/>
        <v>100688.94</v>
      </c>
      <c r="T477" s="43">
        <f t="shared" ref="T477:T480" si="213">D477+L477</f>
        <v>62450.74</v>
      </c>
      <c r="U477" s="3">
        <f t="shared" si="211"/>
        <v>38238.199999999997</v>
      </c>
      <c r="V477" s="38">
        <f>S477/T477-1</f>
        <v>0.61229378546995616</v>
      </c>
      <c r="W477" s="3">
        <f>S477-S476</f>
        <v>971.94000000000233</v>
      </c>
      <c r="X477" s="38">
        <f>(S477)/S476-1</f>
        <v>9.7469839646198153E-3</v>
      </c>
      <c r="Y477" s="76"/>
      <c r="Z477" s="76"/>
    </row>
    <row r="478" spans="1:26" x14ac:dyDescent="0.35">
      <c r="A478" s="37">
        <v>44519</v>
      </c>
      <c r="B478" s="3">
        <v>74632.67</v>
      </c>
      <c r="C478" s="3">
        <v>45825.15</v>
      </c>
      <c r="D478" s="3">
        <v>44450.74</v>
      </c>
      <c r="E478" s="3">
        <f t="shared" si="207"/>
        <v>30181.93</v>
      </c>
      <c r="F478" s="38">
        <f t="shared" si="208"/>
        <v>0.67899724504024017</v>
      </c>
      <c r="G478" s="41">
        <f t="shared" si="209"/>
        <v>686.77000000000407</v>
      </c>
      <c r="H478" s="38">
        <f t="shared" si="210"/>
        <v>9.2874655660422079E-3</v>
      </c>
      <c r="J478" s="37">
        <v>44519</v>
      </c>
      <c r="K478" s="3">
        <v>26990.75</v>
      </c>
      <c r="L478" s="58">
        <v>18000</v>
      </c>
      <c r="M478" s="43">
        <f t="shared" si="198"/>
        <v>8990.75</v>
      </c>
      <c r="N478" s="38">
        <f>K478/L478-1</f>
        <v>0.49948611111111108</v>
      </c>
      <c r="O478" s="43">
        <f>K478-K477</f>
        <v>247.70999999999913</v>
      </c>
      <c r="P478" s="38">
        <f>K478/K477-1</f>
        <v>9.2625969224142679E-3</v>
      </c>
      <c r="R478" s="37">
        <v>44519</v>
      </c>
      <c r="S478" s="3">
        <f t="shared" si="203"/>
        <v>101623.42</v>
      </c>
      <c r="T478" s="43">
        <f t="shared" si="213"/>
        <v>62450.74</v>
      </c>
      <c r="U478" s="3">
        <f t="shared" si="211"/>
        <v>39172.68</v>
      </c>
      <c r="V478" s="38">
        <f>S478/T478-1</f>
        <v>0.62725725908131746</v>
      </c>
      <c r="W478" s="3">
        <f>S478-S477</f>
        <v>934.47999999999593</v>
      </c>
      <c r="X478" s="38">
        <f>(S478)/S477-1</f>
        <v>9.2808604400840267E-3</v>
      </c>
      <c r="Y478" s="76"/>
      <c r="Z478" s="76"/>
    </row>
    <row r="479" spans="1:26" x14ac:dyDescent="0.35">
      <c r="A479" s="37">
        <v>44522</v>
      </c>
      <c r="B479" s="3">
        <v>74069</v>
      </c>
      <c r="C479" s="3">
        <v>45825.15</v>
      </c>
      <c r="D479" s="3">
        <v>44450.74</v>
      </c>
      <c r="E479" s="3">
        <f t="shared" si="207"/>
        <v>29618.260000000002</v>
      </c>
      <c r="F479" s="38">
        <f t="shared" si="208"/>
        <v>0.66631646627255248</v>
      </c>
      <c r="G479" s="41">
        <f t="shared" si="209"/>
        <v>-563.66999999999825</v>
      </c>
      <c r="H479" s="38">
        <f t="shared" si="210"/>
        <v>-7.5525905746102184E-3</v>
      </c>
      <c r="J479" s="37">
        <v>44522</v>
      </c>
      <c r="K479" s="3">
        <v>26784.87</v>
      </c>
      <c r="L479" s="58">
        <v>18000</v>
      </c>
      <c r="M479" s="43">
        <f t="shared" si="198"/>
        <v>8784.869999999999</v>
      </c>
      <c r="N479" s="38">
        <f>K479/L479-1</f>
        <v>0.4880483333333332</v>
      </c>
      <c r="O479" s="43">
        <f>K479-K478</f>
        <v>-205.88000000000102</v>
      </c>
      <c r="P479" s="38">
        <f>K479/K478-1</f>
        <v>-7.6277984124191178E-3</v>
      </c>
      <c r="R479" s="37">
        <v>44522</v>
      </c>
      <c r="S479" s="3">
        <f t="shared" si="203"/>
        <v>100853.87</v>
      </c>
      <c r="T479" s="43">
        <f t="shared" si="213"/>
        <v>62450.74</v>
      </c>
      <c r="U479" s="3">
        <f t="shared" si="211"/>
        <v>38403.130000000005</v>
      </c>
      <c r="V479" s="38">
        <f>S479/T479-1</f>
        <v>0.61493474697017203</v>
      </c>
      <c r="W479" s="3">
        <f>S479-S478</f>
        <v>-769.55000000000291</v>
      </c>
      <c r="X479" s="38">
        <f>(S479)/S478-1</f>
        <v>-7.5725654578442381E-3</v>
      </c>
      <c r="Y479" s="76"/>
      <c r="Z479" s="76"/>
    </row>
    <row r="480" spans="1:26" x14ac:dyDescent="0.35">
      <c r="A480" s="37">
        <v>44523</v>
      </c>
      <c r="B480" s="3">
        <v>73570.12</v>
      </c>
      <c r="C480" s="3">
        <v>45825.15</v>
      </c>
      <c r="D480" s="3">
        <v>44450.74</v>
      </c>
      <c r="E480" s="3">
        <f t="shared" si="207"/>
        <v>29119.379999999997</v>
      </c>
      <c r="F480" s="38">
        <f t="shared" si="208"/>
        <v>0.65509325604028179</v>
      </c>
      <c r="G480" s="41">
        <f t="shared" si="209"/>
        <v>-498.88000000000466</v>
      </c>
      <c r="H480" s="38">
        <f t="shared" si="210"/>
        <v>-6.7353413708839405E-3</v>
      </c>
      <c r="J480" s="37">
        <v>44523</v>
      </c>
      <c r="K480" s="3">
        <v>26603.77</v>
      </c>
      <c r="L480" s="58">
        <v>18000</v>
      </c>
      <c r="M480" s="43">
        <f t="shared" si="198"/>
        <v>8603.77</v>
      </c>
      <c r="N480" s="38">
        <f>K480/L480-1</f>
        <v>0.47798722222222234</v>
      </c>
      <c r="O480" s="43">
        <f>K480-K479</f>
        <v>-181.09999999999854</v>
      </c>
      <c r="P480" s="38">
        <f>K480/K479-1</f>
        <v>-6.7612797822053095E-3</v>
      </c>
      <c r="R480" s="37">
        <v>44523</v>
      </c>
      <c r="S480" s="3">
        <f t="shared" si="203"/>
        <v>100173.89</v>
      </c>
      <c r="T480" s="43">
        <f t="shared" si="213"/>
        <v>62450.74</v>
      </c>
      <c r="U480" s="3">
        <f t="shared" si="211"/>
        <v>37723.149999999994</v>
      </c>
      <c r="V480" s="38">
        <f>S480/T480-1</f>
        <v>0.60404648527783666</v>
      </c>
      <c r="W480" s="3">
        <f>S480-S479</f>
        <v>-679.97999999999593</v>
      </c>
      <c r="X480" s="38">
        <f>(S480)/S479-1</f>
        <v>-6.7422301196771173E-3</v>
      </c>
      <c r="Y480" s="76"/>
      <c r="Z480" s="76"/>
    </row>
    <row r="481" spans="1:26" x14ac:dyDescent="0.35">
      <c r="A481" s="37">
        <v>44524</v>
      </c>
      <c r="B481" s="3">
        <v>73787.12</v>
      </c>
      <c r="C481" s="3">
        <v>45825.15</v>
      </c>
      <c r="D481" s="3">
        <v>44450.74</v>
      </c>
      <c r="E481" s="3">
        <f t="shared" si="207"/>
        <v>29336.379999999997</v>
      </c>
      <c r="F481" s="38">
        <f t="shared" si="208"/>
        <v>0.65997506453210897</v>
      </c>
      <c r="G481" s="41">
        <f t="shared" si="209"/>
        <v>217</v>
      </c>
      <c r="H481" s="38">
        <f t="shared" si="210"/>
        <v>2.9495670253085748E-3</v>
      </c>
      <c r="J481" s="37">
        <v>44524</v>
      </c>
      <c r="K481" s="3">
        <v>26881.59</v>
      </c>
      <c r="L481" s="57">
        <f>L480+200</f>
        <v>18200</v>
      </c>
      <c r="M481" s="43">
        <f t="shared" si="198"/>
        <v>8681.59</v>
      </c>
      <c r="N481" s="38">
        <f>(K481-400)/L481-1</f>
        <v>0.45503241758241764</v>
      </c>
      <c r="O481" s="50">
        <f>K481-K480-200</f>
        <v>77.819999999999709</v>
      </c>
      <c r="P481" s="51">
        <f>(K481-200)/K480-1</f>
        <v>2.9251493303392717E-3</v>
      </c>
      <c r="R481" s="37">
        <v>44524</v>
      </c>
      <c r="S481" s="3">
        <f t="shared" si="203"/>
        <v>100668.70999999999</v>
      </c>
      <c r="T481" s="50">
        <f>T480+200</f>
        <v>62650.74</v>
      </c>
      <c r="U481" s="3">
        <f t="shared" si="211"/>
        <v>38017.97</v>
      </c>
      <c r="V481" s="51">
        <f>(S481-200)/(T481-200)-1</f>
        <v>0.60876732605570405</v>
      </c>
      <c r="W481" s="50">
        <f>S481-S480-200</f>
        <v>294.81999999999243</v>
      </c>
      <c r="X481" s="51">
        <f>(S481-200)/S480-1</f>
        <v>2.943082274233344E-3</v>
      </c>
      <c r="Y481" s="38"/>
      <c r="Z481" s="38"/>
    </row>
    <row r="482" spans="1:26" x14ac:dyDescent="0.35">
      <c r="A482" s="37">
        <v>44525</v>
      </c>
      <c r="B482" s="3">
        <v>73701.78</v>
      </c>
      <c r="C482" s="3">
        <v>45825.15</v>
      </c>
      <c r="D482" s="3">
        <v>44450.74</v>
      </c>
      <c r="E482" s="3">
        <f t="shared" si="207"/>
        <v>29251.040000000001</v>
      </c>
      <c r="F482" s="38">
        <f t="shared" si="208"/>
        <v>0.65805518648283479</v>
      </c>
      <c r="G482" s="41">
        <f t="shared" si="209"/>
        <v>-85.339999999996508</v>
      </c>
      <c r="H482" s="38">
        <f t="shared" si="210"/>
        <v>-1.1565704149991696E-3</v>
      </c>
      <c r="J482" s="37">
        <v>44525</v>
      </c>
      <c r="K482" s="3">
        <v>26849.83</v>
      </c>
      <c r="L482" s="58">
        <v>18200</v>
      </c>
      <c r="M482" s="43">
        <f t="shared" si="198"/>
        <v>8649.8300000000017</v>
      </c>
      <c r="N482" s="38">
        <f>K482/L482-1</f>
        <v>0.4752653846153847</v>
      </c>
      <c r="O482" s="43">
        <f>K482-K481</f>
        <v>-31.759999999998399</v>
      </c>
      <c r="P482" s="38">
        <f>K482/K481-1</f>
        <v>-1.1814777325298564E-3</v>
      </c>
      <c r="R482" s="37">
        <v>44525</v>
      </c>
      <c r="S482" s="3">
        <f t="shared" si="203"/>
        <v>100551.61</v>
      </c>
      <c r="T482" s="43">
        <f t="shared" ref="T482:U497" si="214">D482+L482</f>
        <v>62650.74</v>
      </c>
      <c r="U482" s="3">
        <f t="shared" si="211"/>
        <v>37900.870000000003</v>
      </c>
      <c r="V482" s="38">
        <f>S482/T482-1</f>
        <v>0.60495486565681422</v>
      </c>
      <c r="W482" s="3">
        <f>S482-S481</f>
        <v>-117.09999999999127</v>
      </c>
      <c r="X482" s="38">
        <f>(S482)/S481-1</f>
        <v>-1.1632214220286263E-3</v>
      </c>
      <c r="Y482" s="38"/>
      <c r="Z482" s="38"/>
    </row>
    <row r="483" spans="1:26" x14ac:dyDescent="0.35">
      <c r="A483" s="37">
        <v>44526</v>
      </c>
      <c r="B483" s="3">
        <v>72964.27</v>
      </c>
      <c r="C483" s="3">
        <v>45825.15</v>
      </c>
      <c r="D483" s="3">
        <v>44450.74</v>
      </c>
      <c r="E483" s="3">
        <f t="shared" si="207"/>
        <v>28513.530000000006</v>
      </c>
      <c r="F483" s="38">
        <f t="shared" si="208"/>
        <v>0.64146356168648722</v>
      </c>
      <c r="G483" s="41">
        <f t="shared" si="209"/>
        <v>-737.50999999999476</v>
      </c>
      <c r="H483" s="38">
        <f t="shared" si="210"/>
        <v>-1.0006678264758206E-2</v>
      </c>
      <c r="J483" s="37">
        <v>44526</v>
      </c>
      <c r="K483" s="3">
        <v>26580.49</v>
      </c>
      <c r="L483" s="58">
        <v>18200</v>
      </c>
      <c r="M483" s="43">
        <f t="shared" si="198"/>
        <v>8380.4900000000016</v>
      </c>
      <c r="N483" s="38">
        <f>K483/L483-1</f>
        <v>0.46046648351648356</v>
      </c>
      <c r="O483" s="43">
        <f>K483-K482</f>
        <v>-269.34000000000015</v>
      </c>
      <c r="P483" s="38">
        <f>K483/K482-1</f>
        <v>-1.0031348429394127E-2</v>
      </c>
      <c r="R483" s="37">
        <v>44526</v>
      </c>
      <c r="S483" s="3">
        <f t="shared" si="203"/>
        <v>99544.760000000009</v>
      </c>
      <c r="T483" s="43">
        <f t="shared" si="214"/>
        <v>62650.74</v>
      </c>
      <c r="U483" s="3">
        <f t="shared" si="214"/>
        <v>36894.020000000004</v>
      </c>
      <c r="V483" s="38">
        <f>S483/T483-1</f>
        <v>0.58888402595085099</v>
      </c>
      <c r="W483" s="3">
        <f>S483-S482</f>
        <v>-1006.8499999999913</v>
      </c>
      <c r="X483" s="38">
        <f>(S483)/S482-1</f>
        <v>-1.0013265824385997E-2</v>
      </c>
      <c r="Y483" s="38"/>
      <c r="Z483" s="38"/>
    </row>
    <row r="484" spans="1:26" x14ac:dyDescent="0.35">
      <c r="A484" s="37">
        <v>44529</v>
      </c>
      <c r="B484" s="3">
        <v>74458.009999999995</v>
      </c>
      <c r="C484" s="3">
        <v>45825.15</v>
      </c>
      <c r="D484" s="3">
        <v>44450.74</v>
      </c>
      <c r="E484" s="3">
        <f t="shared" si="207"/>
        <v>30007.269999999997</v>
      </c>
      <c r="F484" s="38">
        <f t="shared" si="208"/>
        <v>0.67506795162465227</v>
      </c>
      <c r="G484" s="41">
        <f t="shared" si="209"/>
        <v>1493.7399999999907</v>
      </c>
      <c r="H484" s="38">
        <f t="shared" si="210"/>
        <v>2.0472211947025531E-2</v>
      </c>
      <c r="J484" s="37">
        <v>44529</v>
      </c>
      <c r="K484" s="3">
        <v>27122.61</v>
      </c>
      <c r="L484" s="58">
        <v>18200</v>
      </c>
      <c r="M484" s="43">
        <f t="shared" si="198"/>
        <v>8922.61</v>
      </c>
      <c r="N484" s="38">
        <f>K484/L484-1</f>
        <v>0.49025329670329665</v>
      </c>
      <c r="O484" s="43">
        <f>K484-K483</f>
        <v>542.11999999999898</v>
      </c>
      <c r="P484" s="38">
        <f>K484/K483-1</f>
        <v>2.0395410317868512E-2</v>
      </c>
      <c r="R484" s="37">
        <v>44529</v>
      </c>
      <c r="S484" s="3">
        <f t="shared" si="203"/>
        <v>101580.62</v>
      </c>
      <c r="T484" s="43">
        <f t="shared" si="214"/>
        <v>62650.74</v>
      </c>
      <c r="U484" s="3">
        <f t="shared" si="214"/>
        <v>38929.879999999997</v>
      </c>
      <c r="V484" s="38">
        <f>S484/T484-1</f>
        <v>0.62137941227829074</v>
      </c>
      <c r="W484" s="3">
        <f>S484-S483</f>
        <v>2035.859999999986</v>
      </c>
      <c r="X484" s="38">
        <f>(S484)/S483-1</f>
        <v>2.0451704338831922E-2</v>
      </c>
      <c r="Y484" s="38"/>
      <c r="Z484" s="38"/>
    </row>
    <row r="485" spans="1:26" x14ac:dyDescent="0.35">
      <c r="A485" s="37">
        <v>44530</v>
      </c>
      <c r="B485" s="3">
        <v>73386.63</v>
      </c>
      <c r="C485" s="3">
        <v>45825.15</v>
      </c>
      <c r="D485" s="3">
        <v>44450.74</v>
      </c>
      <c r="E485" s="3">
        <f t="shared" si="207"/>
        <v>28935.890000000007</v>
      </c>
      <c r="F485" s="38">
        <f t="shared" si="208"/>
        <v>0.65096531576302241</v>
      </c>
      <c r="G485" s="41">
        <f t="shared" si="209"/>
        <v>-1071.3799999999901</v>
      </c>
      <c r="H485" s="38">
        <f t="shared" si="210"/>
        <v>-1.4389049613332316E-2</v>
      </c>
      <c r="J485" s="37">
        <v>44530</v>
      </c>
      <c r="K485" s="3">
        <v>26731.65</v>
      </c>
      <c r="L485" s="58">
        <v>18200</v>
      </c>
      <c r="M485" s="43">
        <f t="shared" si="198"/>
        <v>8531.6500000000015</v>
      </c>
      <c r="N485" s="38">
        <f>K485/L485-1</f>
        <v>0.46877197802197812</v>
      </c>
      <c r="O485" s="43">
        <f>K485-K484</f>
        <v>-390.95999999999913</v>
      </c>
      <c r="P485" s="38">
        <f>K485/K484-1</f>
        <v>-1.4414541963328698E-2</v>
      </c>
      <c r="R485" s="37">
        <v>44530</v>
      </c>
      <c r="S485" s="3">
        <f t="shared" si="203"/>
        <v>100118.28</v>
      </c>
      <c r="T485" s="43">
        <f t="shared" si="214"/>
        <v>62650.74</v>
      </c>
      <c r="U485" s="3">
        <f t="shared" si="214"/>
        <v>37467.540000000008</v>
      </c>
      <c r="V485" s="38">
        <f>S485/T485-1</f>
        <v>0.59803826738518984</v>
      </c>
      <c r="W485" s="3">
        <f>S485-S484</f>
        <v>-1462.3399999999965</v>
      </c>
      <c r="X485" s="38">
        <f>(S485)/S484-1</f>
        <v>-1.4395856217455649E-2</v>
      </c>
      <c r="Y485" s="38"/>
      <c r="Z485" s="38"/>
    </row>
    <row r="486" spans="1:26" x14ac:dyDescent="0.35">
      <c r="A486" s="37">
        <v>44531</v>
      </c>
      <c r="B486" s="3">
        <v>72480.61</v>
      </c>
      <c r="C486" s="3">
        <v>45825.15</v>
      </c>
      <c r="D486" s="3">
        <v>44450.74</v>
      </c>
      <c r="E486" s="3">
        <f t="shared" si="207"/>
        <v>28029.870000000003</v>
      </c>
      <c r="F486" s="38">
        <f t="shared" si="208"/>
        <v>0.63058275295304433</v>
      </c>
      <c r="G486" s="41">
        <f t="shared" si="209"/>
        <v>-906.02000000000407</v>
      </c>
      <c r="H486" s="38">
        <f t="shared" si="210"/>
        <v>-1.234584555797158E-2</v>
      </c>
      <c r="J486" s="37">
        <v>44531</v>
      </c>
      <c r="K486" s="3">
        <v>26600.92</v>
      </c>
      <c r="L486" s="57">
        <f>L485+200</f>
        <v>18400</v>
      </c>
      <c r="M486" s="43">
        <f t="shared" si="198"/>
        <v>8200.9199999999983</v>
      </c>
      <c r="N486" s="38">
        <f>(K486-400)/L486-1</f>
        <v>0.42396304347826086</v>
      </c>
      <c r="O486" s="50">
        <f>K486-K485-200</f>
        <v>-330.7300000000032</v>
      </c>
      <c r="P486" s="51">
        <f>(K486-200)/K485-1</f>
        <v>-1.2372225433147754E-2</v>
      </c>
      <c r="R486" s="37">
        <v>44531</v>
      </c>
      <c r="S486" s="3">
        <f t="shared" si="203"/>
        <v>99081.53</v>
      </c>
      <c r="T486" s="50">
        <f>T485+200</f>
        <v>62850.74</v>
      </c>
      <c r="U486" s="3">
        <f t="shared" si="214"/>
        <v>36230.79</v>
      </c>
      <c r="V486" s="51">
        <f>(S486-200)/(T486-200)-1</f>
        <v>0.57829787804581412</v>
      </c>
      <c r="W486" s="50">
        <f>S486-S485-200</f>
        <v>-1236.75</v>
      </c>
      <c r="X486" s="51">
        <f>(S486-200)/S485-1</f>
        <v>-1.2352889002887335E-2</v>
      </c>
      <c r="Y486" s="38"/>
      <c r="Z486" s="38"/>
    </row>
    <row r="487" spans="1:26" x14ac:dyDescent="0.35">
      <c r="A487" s="37">
        <v>44532</v>
      </c>
      <c r="B487" s="3">
        <v>72939.490000000005</v>
      </c>
      <c r="C487" s="3">
        <v>45825.15</v>
      </c>
      <c r="D487" s="3">
        <v>44450.74</v>
      </c>
      <c r="E487" s="3">
        <f t="shared" si="207"/>
        <v>28488.750000000007</v>
      </c>
      <c r="F487" s="38">
        <f t="shared" si="208"/>
        <v>0.64090609065225923</v>
      </c>
      <c r="G487" s="41">
        <f t="shared" si="209"/>
        <v>458.88000000000466</v>
      </c>
      <c r="H487" s="38">
        <f t="shared" si="210"/>
        <v>6.3310725447813798E-3</v>
      </c>
      <c r="J487" s="37">
        <v>44532</v>
      </c>
      <c r="K487" s="3">
        <v>26768.69</v>
      </c>
      <c r="L487" s="58">
        <v>18400</v>
      </c>
      <c r="M487" s="43">
        <f t="shared" si="198"/>
        <v>8368.6899999999987</v>
      </c>
      <c r="N487" s="38">
        <f>K487/L487-1</f>
        <v>0.45482010869565204</v>
      </c>
      <c r="O487" s="43">
        <f>K487-K486</f>
        <v>167.77000000000044</v>
      </c>
      <c r="P487" s="38">
        <f>K487/K486-1</f>
        <v>6.3069247229043945E-3</v>
      </c>
      <c r="R487" s="37">
        <v>44532</v>
      </c>
      <c r="S487" s="3">
        <f t="shared" si="203"/>
        <v>99708.180000000008</v>
      </c>
      <c r="T487" s="43">
        <f t="shared" ref="T487:T490" si="215">D487+L487</f>
        <v>62850.74</v>
      </c>
      <c r="U487" s="3">
        <f t="shared" si="214"/>
        <v>36857.440000000002</v>
      </c>
      <c r="V487" s="38">
        <f>S487/T487-1</f>
        <v>0.58642809933502793</v>
      </c>
      <c r="W487" s="3">
        <f>S487-S486</f>
        <v>626.65000000000873</v>
      </c>
      <c r="X487" s="38">
        <f>(S487)/S486-1</f>
        <v>6.3245894567838246E-3</v>
      </c>
      <c r="Y487" s="38"/>
      <c r="Z487" s="38"/>
    </row>
    <row r="488" spans="1:26" x14ac:dyDescent="0.35">
      <c r="A488" s="37">
        <v>44533</v>
      </c>
      <c r="B488" s="3">
        <v>71826.2</v>
      </c>
      <c r="C488" s="3">
        <v>45825.15</v>
      </c>
      <c r="D488" s="3">
        <v>44450.74</v>
      </c>
      <c r="E488" s="3">
        <f t="shared" ref="E488:E519" si="216">B488-D488</f>
        <v>27375.46</v>
      </c>
      <c r="F488" s="38">
        <f t="shared" ref="F488:F529" si="217">B488/D488-1</f>
        <v>0.61586061334411979</v>
      </c>
      <c r="G488" s="41">
        <f t="shared" ref="G488:G529" si="218">B488-B487</f>
        <v>-1113.2900000000081</v>
      </c>
      <c r="H488" s="38">
        <f t="shared" ref="H488:H529" si="219">(B488)/B487-1</f>
        <v>-1.5263199674140915E-2</v>
      </c>
      <c r="J488" s="37">
        <v>44533</v>
      </c>
      <c r="K488" s="3">
        <v>26359.46</v>
      </c>
      <c r="L488" s="58">
        <v>18400</v>
      </c>
      <c r="M488" s="43">
        <f t="shared" ref="M488:M519" si="220">K488-L488</f>
        <v>7959.4599999999991</v>
      </c>
      <c r="N488" s="38">
        <f>K488/L488-1</f>
        <v>0.43257934782608687</v>
      </c>
      <c r="O488" s="43">
        <f>K488-K487</f>
        <v>-409.22999999999956</v>
      </c>
      <c r="P488" s="38">
        <f>K488/K487-1</f>
        <v>-1.5287636414034411E-2</v>
      </c>
      <c r="R488" s="37">
        <v>44533</v>
      </c>
      <c r="S488" s="3">
        <f t="shared" si="203"/>
        <v>98185.66</v>
      </c>
      <c r="T488" s="43">
        <f t="shared" si="215"/>
        <v>62850.74</v>
      </c>
      <c r="U488" s="3">
        <f t="shared" si="214"/>
        <v>35334.92</v>
      </c>
      <c r="V488" s="38">
        <f>S488/T488-1</f>
        <v>0.56220372266102214</v>
      </c>
      <c r="W488" s="3">
        <f>S488-S487</f>
        <v>-1522.5200000000041</v>
      </c>
      <c r="X488" s="38">
        <f>(S488)/S487-1</f>
        <v>-1.52697602142573E-2</v>
      </c>
      <c r="Y488" s="38"/>
      <c r="Z488" s="38"/>
    </row>
    <row r="489" spans="1:26" x14ac:dyDescent="0.35">
      <c r="A489" s="37">
        <v>44536</v>
      </c>
      <c r="B489" s="3">
        <v>72002.44</v>
      </c>
      <c r="C489" s="3">
        <v>45825.15</v>
      </c>
      <c r="D489" s="3">
        <v>44450.74</v>
      </c>
      <c r="E489" s="3">
        <f t="shared" si="216"/>
        <v>27551.700000000004</v>
      </c>
      <c r="F489" s="38">
        <f t="shared" si="217"/>
        <v>0.61982545172476322</v>
      </c>
      <c r="G489" s="41">
        <f t="shared" si="218"/>
        <v>176.24000000000524</v>
      </c>
      <c r="H489" s="38">
        <f t="shared" si="219"/>
        <v>2.4537007387277487E-3</v>
      </c>
      <c r="J489" s="37">
        <v>44536</v>
      </c>
      <c r="K489" s="3">
        <v>26422.16</v>
      </c>
      <c r="L489" s="58">
        <v>18400</v>
      </c>
      <c r="M489" s="43">
        <f t="shared" si="220"/>
        <v>8022.16</v>
      </c>
      <c r="N489" s="38">
        <f>K489/L489-1</f>
        <v>0.43598695652173913</v>
      </c>
      <c r="O489" s="43">
        <f>K489-K488</f>
        <v>62.700000000000728</v>
      </c>
      <c r="P489" s="38">
        <f>K489/K488-1</f>
        <v>2.3786526734614899E-3</v>
      </c>
      <c r="R489" s="37">
        <v>44536</v>
      </c>
      <c r="S489" s="3">
        <f t="shared" si="203"/>
        <v>98424.6</v>
      </c>
      <c r="T489" s="43">
        <f t="shared" si="215"/>
        <v>62850.74</v>
      </c>
      <c r="U489" s="3">
        <f t="shared" si="214"/>
        <v>35573.86</v>
      </c>
      <c r="V489" s="38">
        <f>S489/T489-1</f>
        <v>0.56600542809838061</v>
      </c>
      <c r="W489" s="3">
        <f>S489-S488</f>
        <v>238.94000000000233</v>
      </c>
      <c r="X489" s="38">
        <f>(S489)/S488-1</f>
        <v>2.4335529241235054E-3</v>
      </c>
      <c r="Y489" s="38"/>
      <c r="Z489" s="38"/>
    </row>
    <row r="490" spans="1:26" x14ac:dyDescent="0.35">
      <c r="A490" s="37">
        <v>44537</v>
      </c>
      <c r="B490" s="3">
        <v>73500.33</v>
      </c>
      <c r="C490" s="3">
        <v>45825.15</v>
      </c>
      <c r="D490" s="3">
        <v>44450.74</v>
      </c>
      <c r="E490" s="3">
        <f t="shared" si="216"/>
        <v>29049.590000000004</v>
      </c>
      <c r="F490" s="38">
        <f t="shared" si="217"/>
        <v>0.653523203438233</v>
      </c>
      <c r="G490" s="41">
        <f t="shared" si="218"/>
        <v>1497.8899999999994</v>
      </c>
      <c r="H490" s="38">
        <f t="shared" si="219"/>
        <v>2.0803322776283606E-2</v>
      </c>
      <c r="J490" s="37">
        <v>44537</v>
      </c>
      <c r="K490" s="3">
        <v>26971.07</v>
      </c>
      <c r="L490" s="58">
        <v>18400</v>
      </c>
      <c r="M490" s="43">
        <f t="shared" si="220"/>
        <v>8571.07</v>
      </c>
      <c r="N490" s="38">
        <f>K490/L490-1</f>
        <v>0.46581902173913048</v>
      </c>
      <c r="O490" s="43">
        <f>K490-K489</f>
        <v>548.90999999999985</v>
      </c>
      <c r="P490" s="38">
        <f>K490/K489-1</f>
        <v>2.0774607375021459E-2</v>
      </c>
      <c r="R490" s="37">
        <v>44537</v>
      </c>
      <c r="S490" s="3">
        <f t="shared" si="203"/>
        <v>100471.4</v>
      </c>
      <c r="T490" s="43">
        <f t="shared" si="215"/>
        <v>62850.74</v>
      </c>
      <c r="U490" s="3">
        <f t="shared" si="214"/>
        <v>37620.660000000003</v>
      </c>
      <c r="V490" s="38">
        <f>S490/T490-1</f>
        <v>0.59857147266682942</v>
      </c>
      <c r="W490" s="3">
        <f>S490-S489</f>
        <v>2046.7999999999884</v>
      </c>
      <c r="X490" s="38">
        <f>(S490)/S489-1</f>
        <v>2.0795614104603732E-2</v>
      </c>
      <c r="Y490" s="38"/>
      <c r="Z490" s="38"/>
    </row>
    <row r="491" spans="1:26" x14ac:dyDescent="0.35">
      <c r="A491" s="37">
        <v>44538</v>
      </c>
      <c r="B491" s="3">
        <v>73828.710000000006</v>
      </c>
      <c r="C491" s="3">
        <v>45825.15</v>
      </c>
      <c r="D491" s="3">
        <v>44450.74</v>
      </c>
      <c r="E491" s="3">
        <f t="shared" si="216"/>
        <v>29377.970000000008</v>
      </c>
      <c r="F491" s="38">
        <f t="shared" si="217"/>
        <v>0.66091070699835397</v>
      </c>
      <c r="G491" s="41">
        <f t="shared" si="218"/>
        <v>328.38000000000466</v>
      </c>
      <c r="H491" s="38">
        <f t="shared" si="219"/>
        <v>4.467735042822385E-3</v>
      </c>
      <c r="J491" s="37">
        <v>44538</v>
      </c>
      <c r="K491" s="3">
        <v>27290.92</v>
      </c>
      <c r="L491" s="57">
        <f>L490+200</f>
        <v>18600</v>
      </c>
      <c r="M491" s="43">
        <f t="shared" si="220"/>
        <v>8690.9199999999983</v>
      </c>
      <c r="N491" s="38">
        <f>(K491-400)/L491-1</f>
        <v>0.445748387096774</v>
      </c>
      <c r="O491" s="50">
        <f>K491-K490-200</f>
        <v>119.84999999999854</v>
      </c>
      <c r="P491" s="51">
        <f>(K491-200)/K490-1</f>
        <v>4.443650177764491E-3</v>
      </c>
      <c r="R491" s="37">
        <v>44538</v>
      </c>
      <c r="S491" s="3">
        <f t="shared" si="203"/>
        <v>101119.63</v>
      </c>
      <c r="T491" s="50">
        <f>T490+200</f>
        <v>63050.74</v>
      </c>
      <c r="U491" s="3">
        <f t="shared" si="214"/>
        <v>38068.890000000007</v>
      </c>
      <c r="V491" s="51">
        <f>(S491-200)/(T491-200)-1</f>
        <v>0.60570313094165651</v>
      </c>
      <c r="W491" s="50">
        <f>S491-S490-200</f>
        <v>448.23000000001048</v>
      </c>
      <c r="X491" s="51">
        <f>(S491-200)/S490-1</f>
        <v>4.4612695752224152E-3</v>
      </c>
      <c r="Y491" s="38"/>
      <c r="Z491" s="38"/>
    </row>
    <row r="492" spans="1:26" x14ac:dyDescent="0.35">
      <c r="A492" s="37">
        <v>44539</v>
      </c>
      <c r="B492" s="3">
        <v>73105.42</v>
      </c>
      <c r="C492" s="3">
        <v>45825.15</v>
      </c>
      <c r="D492" s="3">
        <v>44450.74</v>
      </c>
      <c r="E492" s="3">
        <f t="shared" si="216"/>
        <v>28654.68</v>
      </c>
      <c r="F492" s="38">
        <f t="shared" si="217"/>
        <v>0.64463898688750731</v>
      </c>
      <c r="G492" s="41">
        <f t="shared" si="218"/>
        <v>-723.29000000000815</v>
      </c>
      <c r="H492" s="38">
        <f t="shared" si="219"/>
        <v>-9.7968662868416212E-3</v>
      </c>
      <c r="J492" s="37">
        <v>44539</v>
      </c>
      <c r="K492" s="3">
        <v>27022.880000000001</v>
      </c>
      <c r="L492" s="58">
        <v>18600</v>
      </c>
      <c r="M492" s="43">
        <f t="shared" si="220"/>
        <v>8422.880000000001</v>
      </c>
      <c r="N492" s="38">
        <f>K492/L492-1</f>
        <v>0.45284301075268818</v>
      </c>
      <c r="O492" s="43">
        <f>K492-K491</f>
        <v>-268.03999999999724</v>
      </c>
      <c r="P492" s="38">
        <f>K492/K491-1</f>
        <v>-9.8215816835781622E-3</v>
      </c>
      <c r="R492" s="37">
        <v>44539</v>
      </c>
      <c r="S492" s="3">
        <f t="shared" si="203"/>
        <v>100128.3</v>
      </c>
      <c r="T492" s="43">
        <f t="shared" ref="T492:T494" si="221">D492+L492</f>
        <v>63050.74</v>
      </c>
      <c r="U492" s="3">
        <f t="shared" si="214"/>
        <v>37077.56</v>
      </c>
      <c r="V492" s="38">
        <f>S492/T492-1</f>
        <v>0.58805907749853548</v>
      </c>
      <c r="W492" s="3">
        <f>S492-S491</f>
        <v>-991.33000000000175</v>
      </c>
      <c r="X492" s="38">
        <f>(S492)/S491-1</f>
        <v>-9.8035366624660281E-3</v>
      </c>
      <c r="Y492" s="38"/>
      <c r="Z492" s="38"/>
    </row>
    <row r="493" spans="1:26" x14ac:dyDescent="0.35">
      <c r="A493" s="37">
        <v>44540</v>
      </c>
      <c r="B493" s="3">
        <v>73976.09</v>
      </c>
      <c r="C493" s="3">
        <v>45825.15</v>
      </c>
      <c r="D493" s="3">
        <v>44450.74</v>
      </c>
      <c r="E493" s="3">
        <f t="shared" si="216"/>
        <v>29525.35</v>
      </c>
      <c r="F493" s="38">
        <f t="shared" si="217"/>
        <v>0.66422628734639733</v>
      </c>
      <c r="G493" s="41">
        <f t="shared" si="218"/>
        <v>870.66999999999825</v>
      </c>
      <c r="H493" s="38">
        <f t="shared" si="219"/>
        <v>1.1909787263379323E-2</v>
      </c>
      <c r="J493" s="37">
        <v>44540</v>
      </c>
      <c r="K493" s="3">
        <v>27344</v>
      </c>
      <c r="L493" s="58">
        <v>18600</v>
      </c>
      <c r="M493" s="43">
        <f t="shared" si="220"/>
        <v>8744</v>
      </c>
      <c r="N493" s="38">
        <f>K493/L493-1</f>
        <v>0.47010752688172053</v>
      </c>
      <c r="O493" s="43">
        <f>K493-K492</f>
        <v>321.11999999999898</v>
      </c>
      <c r="P493" s="38">
        <f>K493/K492-1</f>
        <v>1.1883263367931107E-2</v>
      </c>
      <c r="R493" s="37">
        <v>44540</v>
      </c>
      <c r="S493" s="3">
        <f t="shared" si="203"/>
        <v>101320.09</v>
      </c>
      <c r="T493" s="43">
        <f t="shared" si="221"/>
        <v>63050.74</v>
      </c>
      <c r="U493" s="3">
        <f t="shared" si="214"/>
        <v>38269.35</v>
      </c>
      <c r="V493" s="38">
        <f>S493/T493-1</f>
        <v>0.60696115541229179</v>
      </c>
      <c r="W493" s="3">
        <f>S493-S492</f>
        <v>1191.7899999999936</v>
      </c>
      <c r="X493" s="38">
        <f>(S493)/S492-1</f>
        <v>1.1902628927086489E-2</v>
      </c>
      <c r="Y493" s="38"/>
      <c r="Z493" s="38"/>
    </row>
    <row r="494" spans="1:26" x14ac:dyDescent="0.35">
      <c r="A494" s="37">
        <v>44543</v>
      </c>
      <c r="B494" s="3">
        <v>73405.27</v>
      </c>
      <c r="C494" s="3">
        <v>45825.15</v>
      </c>
      <c r="D494" s="3">
        <v>44450.74</v>
      </c>
      <c r="E494" s="3">
        <f t="shared" si="216"/>
        <v>28954.530000000006</v>
      </c>
      <c r="F494" s="38">
        <f t="shared" si="217"/>
        <v>0.65138465636342624</v>
      </c>
      <c r="G494" s="41">
        <f t="shared" si="218"/>
        <v>-570.81999999999243</v>
      </c>
      <c r="H494" s="38">
        <f t="shared" si="219"/>
        <v>-7.7162769754388627E-3</v>
      </c>
      <c r="J494" s="37">
        <v>44543</v>
      </c>
      <c r="K494" s="3">
        <v>27130.98</v>
      </c>
      <c r="L494" s="58">
        <v>18600</v>
      </c>
      <c r="M494" s="43">
        <f t="shared" si="220"/>
        <v>8530.98</v>
      </c>
      <c r="N494" s="38">
        <f>K494/L494-1</f>
        <v>0.45865483870967738</v>
      </c>
      <c r="O494" s="43">
        <f>K494-K493</f>
        <v>-213.02000000000044</v>
      </c>
      <c r="P494" s="38">
        <f>K494/K493-1</f>
        <v>-7.790374488004681E-3</v>
      </c>
      <c r="R494" s="37">
        <v>44543</v>
      </c>
      <c r="S494" s="3">
        <f t="shared" si="203"/>
        <v>100536.25</v>
      </c>
      <c r="T494" s="43">
        <f t="shared" si="221"/>
        <v>63050.74</v>
      </c>
      <c r="U494" s="3">
        <f t="shared" si="214"/>
        <v>37485.510000000009</v>
      </c>
      <c r="V494" s="38">
        <f>S494/T494-1</f>
        <v>0.59452926325686262</v>
      </c>
      <c r="W494" s="3">
        <f>S494-S493</f>
        <v>-783.83999999999651</v>
      </c>
      <c r="X494" s="38">
        <f>(S494)/S493-1</f>
        <v>-7.7362742176797505E-3</v>
      </c>
      <c r="Y494" s="38"/>
      <c r="Z494" s="38"/>
    </row>
    <row r="495" spans="1:26" x14ac:dyDescent="0.35">
      <c r="A495" s="37">
        <v>44544</v>
      </c>
      <c r="B495" s="3">
        <v>72857.23</v>
      </c>
      <c r="C495" s="3">
        <v>45825.15</v>
      </c>
      <c r="D495" s="3">
        <v>44450.74</v>
      </c>
      <c r="E495" s="3">
        <f t="shared" si="216"/>
        <v>28406.489999999998</v>
      </c>
      <c r="F495" s="38">
        <f t="shared" si="217"/>
        <v>0.63905550278803003</v>
      </c>
      <c r="G495" s="41">
        <f t="shared" si="218"/>
        <v>-548.04000000000815</v>
      </c>
      <c r="H495" s="38">
        <f t="shared" si="219"/>
        <v>-7.4659489706938587E-3</v>
      </c>
      <c r="J495" s="37">
        <v>44544</v>
      </c>
      <c r="K495" s="3">
        <v>26927.72</v>
      </c>
      <c r="L495" s="58">
        <v>18600</v>
      </c>
      <c r="M495" s="43">
        <f t="shared" si="220"/>
        <v>8327.7200000000012</v>
      </c>
      <c r="N495" s="38">
        <f>K495/L495-1</f>
        <v>0.44772688172043007</v>
      </c>
      <c r="O495" s="43">
        <f>K495-K494</f>
        <v>-203.2599999999984</v>
      </c>
      <c r="P495" s="38">
        <f>K495/K494-1</f>
        <v>-7.4918045717478066E-3</v>
      </c>
      <c r="R495" s="37">
        <v>44544</v>
      </c>
      <c r="S495" s="3">
        <f t="shared" si="203"/>
        <v>99784.95</v>
      </c>
      <c r="T495" s="43">
        <f>D495+L495</f>
        <v>63050.74</v>
      </c>
      <c r="U495" s="3">
        <f t="shared" si="214"/>
        <v>36734.21</v>
      </c>
      <c r="V495" s="38">
        <f>S495/T495-1</f>
        <v>0.58261346337885955</v>
      </c>
      <c r="W495" s="3">
        <f>S495-S494</f>
        <v>-751.30000000000291</v>
      </c>
      <c r="X495" s="38">
        <f>(S495)/S494-1</f>
        <v>-7.4729264320083644E-3</v>
      </c>
      <c r="Y495" s="38"/>
      <c r="Z495" s="38"/>
    </row>
    <row r="496" spans="1:26" x14ac:dyDescent="0.35">
      <c r="A496" s="37">
        <v>44545</v>
      </c>
      <c r="B496" s="3">
        <v>74483.62</v>
      </c>
      <c r="C496" s="3">
        <v>45825.15</v>
      </c>
      <c r="D496" s="3">
        <v>44450.74</v>
      </c>
      <c r="E496" s="3">
        <f t="shared" si="216"/>
        <v>30032.879999999997</v>
      </c>
      <c r="F496" s="38">
        <f t="shared" si="217"/>
        <v>0.67564409501394129</v>
      </c>
      <c r="G496" s="41">
        <f t="shared" si="218"/>
        <v>1626.3899999999994</v>
      </c>
      <c r="H496" s="38">
        <f t="shared" si="219"/>
        <v>2.2322973299973015E-2</v>
      </c>
      <c r="J496" s="37">
        <v>44545</v>
      </c>
      <c r="K496" s="3">
        <v>27728.12</v>
      </c>
      <c r="L496" s="57">
        <f>L495+200</f>
        <v>18800</v>
      </c>
      <c r="M496" s="43">
        <f t="shared" si="220"/>
        <v>8928.119999999999</v>
      </c>
      <c r="N496" s="38">
        <f>(K496-400)/L496-1</f>
        <v>0.45362340425531911</v>
      </c>
      <c r="O496" s="50">
        <f>K496-K495-200</f>
        <v>600.39999999999782</v>
      </c>
      <c r="P496" s="51">
        <f>(K496-200)/K495-1</f>
        <v>2.2296726198876016E-2</v>
      </c>
      <c r="R496" s="37">
        <v>44545</v>
      </c>
      <c r="S496" s="3">
        <f t="shared" si="203"/>
        <v>102211.73999999999</v>
      </c>
      <c r="T496" s="50">
        <f>T495+200</f>
        <v>63250.74</v>
      </c>
      <c r="U496" s="3">
        <f t="shared" si="214"/>
        <v>38961</v>
      </c>
      <c r="V496" s="51">
        <f>(S496-200)/(T496-200)-1</f>
        <v>0.61793089184996064</v>
      </c>
      <c r="W496" s="50">
        <f>S496-S495-200</f>
        <v>2226.7899999999936</v>
      </c>
      <c r="X496" s="51">
        <f>(S496-200)/S495-1</f>
        <v>2.2315890322137655E-2</v>
      </c>
      <c r="Y496" s="38"/>
      <c r="Z496" s="38"/>
    </row>
    <row r="497" spans="1:26" x14ac:dyDescent="0.35">
      <c r="A497" s="37">
        <v>44546</v>
      </c>
      <c r="B497" s="3">
        <v>72189.919999999998</v>
      </c>
      <c r="C497" s="3">
        <v>45825.15</v>
      </c>
      <c r="D497" s="3">
        <v>44450.74</v>
      </c>
      <c r="E497" s="3">
        <f t="shared" si="216"/>
        <v>27739.18</v>
      </c>
      <c r="F497" s="38">
        <f t="shared" si="217"/>
        <v>0.62404315428719515</v>
      </c>
      <c r="G497" s="41">
        <f t="shared" si="218"/>
        <v>-2293.6999999999971</v>
      </c>
      <c r="H497" s="38">
        <f t="shared" si="219"/>
        <v>-3.0794690161407234E-2</v>
      </c>
      <c r="J497" s="37">
        <v>44546</v>
      </c>
      <c r="K497" s="3">
        <v>26873.59</v>
      </c>
      <c r="L497" s="58">
        <v>18800</v>
      </c>
      <c r="M497" s="43">
        <f t="shared" si="220"/>
        <v>8073.59</v>
      </c>
      <c r="N497" s="38">
        <f>K497/L497-1</f>
        <v>0.42944627659574475</v>
      </c>
      <c r="O497" s="43">
        <f>K497-K496</f>
        <v>-854.52999999999884</v>
      </c>
      <c r="P497" s="38">
        <f>K497/K496-1</f>
        <v>-3.0818173031564977E-2</v>
      </c>
      <c r="R497" s="37">
        <v>44546</v>
      </c>
      <c r="S497" s="3">
        <f t="shared" si="203"/>
        <v>99063.51</v>
      </c>
      <c r="T497" s="43">
        <f t="shared" ref="T497:U512" si="222">D497+L497</f>
        <v>63250.74</v>
      </c>
      <c r="U497" s="3">
        <f t="shared" si="214"/>
        <v>35812.770000000004</v>
      </c>
      <c r="V497" s="38">
        <f>S497/T497-1</f>
        <v>0.56620317801815445</v>
      </c>
      <c r="W497" s="3">
        <f>S497-S496</f>
        <v>-3148.2299999999959</v>
      </c>
      <c r="X497" s="38">
        <f>(S497)/S496-1</f>
        <v>-3.0801060621803322E-2</v>
      </c>
      <c r="Y497" s="38"/>
      <c r="Z497" s="38"/>
    </row>
    <row r="498" spans="1:26" x14ac:dyDescent="0.35">
      <c r="A498" s="37">
        <v>44547</v>
      </c>
      <c r="B498" s="3">
        <v>72547.320000000007</v>
      </c>
      <c r="C498" s="3">
        <v>45825.15</v>
      </c>
      <c r="D498" s="3">
        <v>44450.74</v>
      </c>
      <c r="E498" s="3">
        <f t="shared" si="216"/>
        <v>28096.580000000009</v>
      </c>
      <c r="F498" s="38">
        <f t="shared" si="217"/>
        <v>0.63208351537004814</v>
      </c>
      <c r="G498" s="41">
        <f t="shared" si="218"/>
        <v>357.40000000000873</v>
      </c>
      <c r="H498" s="38">
        <f t="shared" si="219"/>
        <v>4.9508297003240109E-3</v>
      </c>
      <c r="J498" s="37">
        <v>44547</v>
      </c>
      <c r="K498" s="3">
        <v>27005.97</v>
      </c>
      <c r="L498" s="58">
        <v>18800</v>
      </c>
      <c r="M498" s="43">
        <f t="shared" si="220"/>
        <v>8205.9700000000012</v>
      </c>
      <c r="N498" s="38">
        <f>K498/L498-1</f>
        <v>0.43648776595744687</v>
      </c>
      <c r="O498" s="43">
        <f>K498-K497</f>
        <v>132.38000000000102</v>
      </c>
      <c r="P498" s="38">
        <f>K498/K497-1</f>
        <v>4.9260258863814688E-3</v>
      </c>
      <c r="R498" s="37">
        <v>44547</v>
      </c>
      <c r="S498" s="3">
        <f t="shared" si="203"/>
        <v>99553.290000000008</v>
      </c>
      <c r="T498" s="43">
        <f t="shared" si="222"/>
        <v>63250.74</v>
      </c>
      <c r="U498" s="3">
        <f t="shared" si="222"/>
        <v>36302.55000000001</v>
      </c>
      <c r="V498" s="38">
        <f>S498/T498-1</f>
        <v>0.57394664473490753</v>
      </c>
      <c r="W498" s="3">
        <f>S498-S497</f>
        <v>489.78000000001339</v>
      </c>
      <c r="X498" s="38">
        <f>(S498)/S497-1</f>
        <v>4.9441010115633954E-3</v>
      </c>
      <c r="Y498" s="38"/>
      <c r="Z498" s="38"/>
    </row>
    <row r="499" spans="1:26" x14ac:dyDescent="0.35">
      <c r="A499" s="37">
        <v>44550</v>
      </c>
      <c r="B499" s="3">
        <v>71982.14</v>
      </c>
      <c r="C499" s="3">
        <v>45825.15</v>
      </c>
      <c r="D499" s="3">
        <v>44450.74</v>
      </c>
      <c r="E499" s="3">
        <f t="shared" si="216"/>
        <v>27531.4</v>
      </c>
      <c r="F499" s="38">
        <f t="shared" si="217"/>
        <v>0.61936876641423755</v>
      </c>
      <c r="G499" s="41">
        <f t="shared" si="218"/>
        <v>-565.18000000000757</v>
      </c>
      <c r="H499" s="38">
        <f t="shared" si="219"/>
        <v>-7.7905014272064976E-3</v>
      </c>
      <c r="J499" s="37">
        <v>44550</v>
      </c>
      <c r="K499" s="3">
        <v>26793.51</v>
      </c>
      <c r="L499" s="58">
        <v>18800</v>
      </c>
      <c r="M499" s="43">
        <f t="shared" si="220"/>
        <v>7993.5099999999984</v>
      </c>
      <c r="N499" s="38">
        <f>K499/L499-1</f>
        <v>0.42518670212765941</v>
      </c>
      <c r="O499" s="43">
        <f>K499-K498</f>
        <v>-212.46000000000276</v>
      </c>
      <c r="P499" s="38">
        <f>K499/K498-1</f>
        <v>-7.8671493747494159E-3</v>
      </c>
      <c r="R499" s="37">
        <v>44550</v>
      </c>
      <c r="S499" s="3">
        <f t="shared" si="203"/>
        <v>98775.65</v>
      </c>
      <c r="T499" s="43">
        <f t="shared" si="222"/>
        <v>63250.74</v>
      </c>
      <c r="U499" s="3">
        <f t="shared" si="222"/>
        <v>35524.910000000003</v>
      </c>
      <c r="V499" s="38">
        <f>S499/T499-1</f>
        <v>0.56165208501908426</v>
      </c>
      <c r="W499" s="3">
        <f>S499-S498</f>
        <v>-777.64000000001397</v>
      </c>
      <c r="X499" s="38">
        <f>(S499)/S498-1</f>
        <v>-7.8112938306711399E-3</v>
      </c>
      <c r="Y499" s="38"/>
      <c r="Z499" s="38"/>
    </row>
    <row r="500" spans="1:26" x14ac:dyDescent="0.35">
      <c r="A500" s="37">
        <v>44551</v>
      </c>
      <c r="B500" s="3">
        <v>73513.2</v>
      </c>
      <c r="C500" s="3">
        <v>45825.15</v>
      </c>
      <c r="D500" s="3">
        <v>44450.74</v>
      </c>
      <c r="E500" s="3">
        <f t="shared" si="216"/>
        <v>29062.46</v>
      </c>
      <c r="F500" s="38">
        <f t="shared" si="217"/>
        <v>0.65381273742574364</v>
      </c>
      <c r="G500" s="41">
        <f t="shared" si="218"/>
        <v>1531.0599999999977</v>
      </c>
      <c r="H500" s="38">
        <f t="shared" si="219"/>
        <v>2.1269998363482978E-2</v>
      </c>
      <c r="J500" s="37">
        <v>44551</v>
      </c>
      <c r="K500" s="3">
        <v>27362.75</v>
      </c>
      <c r="L500" s="58">
        <v>18800</v>
      </c>
      <c r="M500" s="43">
        <f t="shared" si="220"/>
        <v>8562.75</v>
      </c>
      <c r="N500" s="38">
        <f>K500/L500-1</f>
        <v>0.45546542553191482</v>
      </c>
      <c r="O500" s="43">
        <f>K500-K499</f>
        <v>569.2400000000016</v>
      </c>
      <c r="P500" s="38">
        <f>K500/K499-1</f>
        <v>2.124544339282175E-2</v>
      </c>
      <c r="R500" s="37">
        <v>44551</v>
      </c>
      <c r="S500" s="3">
        <f t="shared" si="203"/>
        <v>100875.95</v>
      </c>
      <c r="T500" s="43">
        <f t="shared" si="222"/>
        <v>63250.74</v>
      </c>
      <c r="U500" s="3">
        <f t="shared" si="222"/>
        <v>37625.21</v>
      </c>
      <c r="V500" s="38">
        <f>S500/T500-1</f>
        <v>0.5948580206334344</v>
      </c>
      <c r="W500" s="3">
        <f>S500-S499</f>
        <v>2100.3000000000029</v>
      </c>
      <c r="X500" s="38">
        <f>(S500)/S499-1</f>
        <v>2.1263337674821692E-2</v>
      </c>
      <c r="Y500" s="38"/>
      <c r="Z500" s="38"/>
    </row>
    <row r="501" spans="1:26" x14ac:dyDescent="0.35">
      <c r="A501" s="37">
        <v>44552</v>
      </c>
      <c r="B501" s="3">
        <v>73939.899999999994</v>
      </c>
      <c r="C501" s="3">
        <v>45825.15</v>
      </c>
      <c r="D501" s="3">
        <v>44450.74</v>
      </c>
      <c r="E501" s="3">
        <f t="shared" si="216"/>
        <v>29489.159999999996</v>
      </c>
      <c r="F501" s="38">
        <f t="shared" si="217"/>
        <v>0.66341212767211521</v>
      </c>
      <c r="G501" s="41">
        <f t="shared" si="218"/>
        <v>426.69999999999709</v>
      </c>
      <c r="H501" s="38">
        <f t="shared" si="219"/>
        <v>5.8043997540577763E-3</v>
      </c>
      <c r="J501" s="37">
        <v>44552</v>
      </c>
      <c r="K501" s="3">
        <v>27720.880000000001</v>
      </c>
      <c r="L501" s="57">
        <f>L500+200</f>
        <v>19000</v>
      </c>
      <c r="M501" s="43">
        <f t="shared" si="220"/>
        <v>8720.880000000001</v>
      </c>
      <c r="N501" s="38">
        <f>(K501-400)/L501-1</f>
        <v>0.43794105263157901</v>
      </c>
      <c r="O501" s="50">
        <f>K501-K500-200</f>
        <v>158.13000000000102</v>
      </c>
      <c r="P501" s="51">
        <f>(K501-200)/K500-1</f>
        <v>5.7790244036144411E-3</v>
      </c>
      <c r="R501" s="37">
        <v>44552</v>
      </c>
      <c r="S501" s="3">
        <f t="shared" si="203"/>
        <v>101660.78</v>
      </c>
      <c r="T501" s="50">
        <f>T500+200</f>
        <v>63450.74</v>
      </c>
      <c r="U501" s="3">
        <f t="shared" si="222"/>
        <v>38210.039999999994</v>
      </c>
      <c r="V501" s="51">
        <f>(S501-200)/(T501-200)-1</f>
        <v>0.6041042365670346</v>
      </c>
      <c r="W501" s="50">
        <f>S501-S500-200</f>
        <v>584.83000000000175</v>
      </c>
      <c r="X501" s="51">
        <f>(S501-200)/S500-1</f>
        <v>5.7975166528791977E-3</v>
      </c>
      <c r="Y501" s="38"/>
      <c r="Z501" s="38"/>
    </row>
    <row r="502" spans="1:26" x14ac:dyDescent="0.35">
      <c r="A502" s="37">
        <v>44553</v>
      </c>
      <c r="B502" s="3">
        <v>74334.02</v>
      </c>
      <c r="C502" s="3">
        <v>45825.15</v>
      </c>
      <c r="D502" s="3">
        <v>44450.74</v>
      </c>
      <c r="E502" s="3">
        <f t="shared" si="216"/>
        <v>29883.280000000006</v>
      </c>
      <c r="F502" s="38">
        <f t="shared" si="217"/>
        <v>0.67227857174031325</v>
      </c>
      <c r="G502" s="41">
        <f t="shared" si="218"/>
        <v>394.1200000000099</v>
      </c>
      <c r="H502" s="38">
        <f t="shared" si="219"/>
        <v>5.3302749936097182E-3</v>
      </c>
      <c r="J502" s="37">
        <v>44553</v>
      </c>
      <c r="K502" s="3">
        <v>27867.9</v>
      </c>
      <c r="L502" s="58">
        <v>19000</v>
      </c>
      <c r="M502" s="43">
        <f t="shared" si="220"/>
        <v>8867.9000000000015</v>
      </c>
      <c r="N502" s="38">
        <f>K502/L502-1</f>
        <v>0.4667315789473685</v>
      </c>
      <c r="O502" s="43">
        <f>K502-K501</f>
        <v>147.02000000000044</v>
      </c>
      <c r="P502" s="38">
        <f>K502/K501-1</f>
        <v>5.3035834360237732E-3</v>
      </c>
      <c r="R502" s="37">
        <v>44553</v>
      </c>
      <c r="S502" s="3">
        <f t="shared" si="203"/>
        <v>102201.92000000001</v>
      </c>
      <c r="T502" s="43">
        <f t="shared" ref="T502:T505" si="223">D502+L502</f>
        <v>63450.74</v>
      </c>
      <c r="U502" s="3">
        <f t="shared" si="222"/>
        <v>38751.180000000008</v>
      </c>
      <c r="V502" s="38">
        <f>S502/T502-1</f>
        <v>0.6107285746391613</v>
      </c>
      <c r="W502" s="3">
        <f>S502-S501</f>
        <v>541.14000000001397</v>
      </c>
      <c r="X502" s="38">
        <f>(S502)/S501-1</f>
        <v>5.3229967348273899E-3</v>
      </c>
      <c r="Y502" s="38"/>
      <c r="Z502" s="38"/>
    </row>
    <row r="503" spans="1:26" x14ac:dyDescent="0.35">
      <c r="A503" s="37">
        <v>44554</v>
      </c>
      <c r="B503" s="3">
        <v>74278.03</v>
      </c>
      <c r="C503" s="3">
        <v>45825.15</v>
      </c>
      <c r="D503" s="3">
        <v>44450.74</v>
      </c>
      <c r="E503" s="3">
        <f t="shared" si="216"/>
        <v>29827.29</v>
      </c>
      <c r="F503" s="38">
        <f t="shared" si="217"/>
        <v>0.67101897516216824</v>
      </c>
      <c r="G503" s="41">
        <f t="shared" si="218"/>
        <v>-55.990000000005239</v>
      </c>
      <c r="H503" s="38">
        <f t="shared" si="219"/>
        <v>-7.5322174153913402E-4</v>
      </c>
      <c r="J503" s="37">
        <v>44554</v>
      </c>
      <c r="K503" s="3">
        <v>27846.21</v>
      </c>
      <c r="L503" s="58">
        <v>19000</v>
      </c>
      <c r="M503" s="43">
        <f t="shared" si="220"/>
        <v>8846.2099999999991</v>
      </c>
      <c r="N503" s="38">
        <f>K503/L503-1</f>
        <v>0.46558999999999995</v>
      </c>
      <c r="O503" s="43">
        <f>K503-K502</f>
        <v>-21.690000000002328</v>
      </c>
      <c r="P503" s="38">
        <f>K503/K502-1</f>
        <v>-7.7831483534829271E-4</v>
      </c>
      <c r="R503" s="37">
        <v>44554</v>
      </c>
      <c r="S503" s="3">
        <f t="shared" si="203"/>
        <v>102124.23999999999</v>
      </c>
      <c r="T503" s="43">
        <f t="shared" si="223"/>
        <v>63450.74</v>
      </c>
      <c r="U503" s="3">
        <f t="shared" si="222"/>
        <v>38673.5</v>
      </c>
      <c r="V503" s="38">
        <f>S503/T503-1</f>
        <v>0.60950431783774306</v>
      </c>
      <c r="W503" s="3">
        <f>S503-S502</f>
        <v>-77.680000000022119</v>
      </c>
      <c r="X503" s="38">
        <f>(S503)/S502-1</f>
        <v>-7.6006399879791076E-4</v>
      </c>
      <c r="Y503" s="38"/>
      <c r="Z503" s="38"/>
    </row>
    <row r="504" spans="1:26" x14ac:dyDescent="0.35">
      <c r="A504" s="37">
        <v>44557</v>
      </c>
      <c r="B504" s="3">
        <v>74278.03</v>
      </c>
      <c r="C504" s="3">
        <v>45825.15</v>
      </c>
      <c r="D504" s="3">
        <v>44450.74</v>
      </c>
      <c r="E504" s="3">
        <f t="shared" si="216"/>
        <v>29827.29</v>
      </c>
      <c r="F504" s="38">
        <f t="shared" si="217"/>
        <v>0.67101897516216824</v>
      </c>
      <c r="G504" s="41">
        <f t="shared" si="218"/>
        <v>0</v>
      </c>
      <c r="H504" s="38">
        <f t="shared" si="219"/>
        <v>0</v>
      </c>
      <c r="J504" s="37">
        <v>44557</v>
      </c>
      <c r="K504" s="3">
        <v>27846.21</v>
      </c>
      <c r="L504" s="58">
        <v>19000</v>
      </c>
      <c r="M504" s="43">
        <f t="shared" si="220"/>
        <v>8846.2099999999991</v>
      </c>
      <c r="N504" s="38">
        <f>K504/L504-1</f>
        <v>0.46558999999999995</v>
      </c>
      <c r="O504" s="43">
        <f>K504-K503</f>
        <v>0</v>
      </c>
      <c r="P504" s="38">
        <f>K504/K503-1</f>
        <v>0</v>
      </c>
      <c r="R504" s="37">
        <v>44557</v>
      </c>
      <c r="S504" s="3">
        <f t="shared" ref="S504:S516" si="224">B504+K504</f>
        <v>102124.23999999999</v>
      </c>
      <c r="T504" s="43">
        <f t="shared" si="223"/>
        <v>63450.74</v>
      </c>
      <c r="U504" s="3">
        <f t="shared" si="222"/>
        <v>38673.5</v>
      </c>
      <c r="V504" s="38">
        <f>S504/T504-1</f>
        <v>0.60950431783774306</v>
      </c>
      <c r="W504" s="3">
        <f>S504-S503</f>
        <v>0</v>
      </c>
      <c r="X504" s="38">
        <f>(S504)/S503-1</f>
        <v>0</v>
      </c>
      <c r="Y504" s="38"/>
      <c r="Z504" s="38"/>
    </row>
    <row r="505" spans="1:26" x14ac:dyDescent="0.35">
      <c r="A505" s="37">
        <v>44558</v>
      </c>
      <c r="B505" s="3">
        <v>74278.03</v>
      </c>
      <c r="C505" s="3">
        <v>45825.15</v>
      </c>
      <c r="D505" s="3">
        <v>44450.74</v>
      </c>
      <c r="E505" s="3">
        <f t="shared" si="216"/>
        <v>29827.29</v>
      </c>
      <c r="F505" s="38">
        <f t="shared" si="217"/>
        <v>0.67101897516216824</v>
      </c>
      <c r="G505" s="41">
        <f t="shared" si="218"/>
        <v>0</v>
      </c>
      <c r="H505" s="38">
        <f t="shared" si="219"/>
        <v>0</v>
      </c>
      <c r="J505" s="37">
        <v>44558</v>
      </c>
      <c r="K505" s="3">
        <v>27846.21</v>
      </c>
      <c r="L505" s="58">
        <v>19000</v>
      </c>
      <c r="M505" s="43">
        <f t="shared" si="220"/>
        <v>8846.2099999999991</v>
      </c>
      <c r="N505" s="38">
        <f>K505/L505-1</f>
        <v>0.46558999999999995</v>
      </c>
      <c r="O505" s="43">
        <f>K505-K504</f>
        <v>0</v>
      </c>
      <c r="P505" s="38">
        <f>K505/K504-1</f>
        <v>0</v>
      </c>
      <c r="R505" s="37">
        <v>44558</v>
      </c>
      <c r="S505" s="3">
        <f t="shared" si="224"/>
        <v>102124.23999999999</v>
      </c>
      <c r="T505" s="43">
        <f t="shared" si="223"/>
        <v>63450.74</v>
      </c>
      <c r="U505" s="3">
        <f t="shared" si="222"/>
        <v>38673.5</v>
      </c>
      <c r="V505" s="38">
        <f>S505/T505-1</f>
        <v>0.60950431783774306</v>
      </c>
      <c r="W505" s="3">
        <f>S505-S504</f>
        <v>0</v>
      </c>
      <c r="X505" s="38">
        <f>(S505)/S504-1</f>
        <v>0</v>
      </c>
      <c r="Y505" s="38"/>
      <c r="Z505" s="38"/>
    </row>
    <row r="506" spans="1:26" x14ac:dyDescent="0.35">
      <c r="A506" s="37">
        <v>44559</v>
      </c>
      <c r="B506" s="3">
        <v>75113.509999999995</v>
      </c>
      <c r="C506" s="3">
        <v>45825.15</v>
      </c>
      <c r="D506" s="3">
        <v>44450.74</v>
      </c>
      <c r="E506" s="3">
        <f t="shared" si="216"/>
        <v>30662.769999999997</v>
      </c>
      <c r="F506" s="38">
        <f t="shared" si="217"/>
        <v>0.68981461276010259</v>
      </c>
      <c r="G506" s="41">
        <f t="shared" si="218"/>
        <v>835.47999999999593</v>
      </c>
      <c r="H506" s="38">
        <f t="shared" si="219"/>
        <v>1.1248009673923809E-2</v>
      </c>
      <c r="J506" s="37">
        <v>44559</v>
      </c>
      <c r="K506" s="3">
        <v>28355.89</v>
      </c>
      <c r="L506" s="57">
        <f>L505+200</f>
        <v>19200</v>
      </c>
      <c r="M506" s="43">
        <f t="shared" si="220"/>
        <v>9155.89</v>
      </c>
      <c r="N506" s="38">
        <f>(K506-400)/L506-1</f>
        <v>0.45603593750000004</v>
      </c>
      <c r="O506" s="50">
        <f>K506-K505-200</f>
        <v>309.68000000000029</v>
      </c>
      <c r="P506" s="51">
        <f>(K506-200)/K505-1</f>
        <v>1.1121082545883176E-2</v>
      </c>
      <c r="R506" s="37">
        <v>44559</v>
      </c>
      <c r="S506" s="3">
        <f t="shared" si="224"/>
        <v>103469.4</v>
      </c>
      <c r="T506" s="50">
        <f>T505+200</f>
        <v>63650.74</v>
      </c>
      <c r="U506" s="3">
        <f t="shared" si="222"/>
        <v>39818.659999999996</v>
      </c>
      <c r="V506" s="51">
        <f>(S506-200)/(T506-200)-1</f>
        <v>0.6275523342990168</v>
      </c>
      <c r="W506" s="50">
        <f>S506-S505-200</f>
        <v>1145.1600000000035</v>
      </c>
      <c r="X506" s="51">
        <f>(S506-200)/S505-1</f>
        <v>1.1213400462025458E-2</v>
      </c>
      <c r="Y506" s="38"/>
      <c r="Z506" s="38"/>
    </row>
    <row r="507" spans="1:26" x14ac:dyDescent="0.35">
      <c r="A507" s="37">
        <v>44560</v>
      </c>
      <c r="B507" s="3">
        <v>74550.5</v>
      </c>
      <c r="C507" s="3">
        <v>45825.15</v>
      </c>
      <c r="D507" s="3">
        <v>44450.74</v>
      </c>
      <c r="E507" s="3">
        <f t="shared" si="216"/>
        <v>30099.760000000002</v>
      </c>
      <c r="F507" s="38">
        <f t="shared" si="217"/>
        <v>0.67714868188921051</v>
      </c>
      <c r="G507" s="41">
        <f t="shared" si="218"/>
        <v>-563.00999999999476</v>
      </c>
      <c r="H507" s="38">
        <f t="shared" si="219"/>
        <v>-7.4954558773780988E-3</v>
      </c>
      <c r="J507" s="37">
        <v>44560</v>
      </c>
      <c r="K507" s="3">
        <v>28142.66</v>
      </c>
      <c r="L507" s="58">
        <v>19200</v>
      </c>
      <c r="M507" s="43">
        <f t="shared" si="220"/>
        <v>8942.66</v>
      </c>
      <c r="N507" s="38">
        <f>K507/L507-1</f>
        <v>0.46576354166666656</v>
      </c>
      <c r="O507" s="43">
        <f>K507-K506</f>
        <v>-213.22999999999956</v>
      </c>
      <c r="P507" s="38">
        <f>K507/K506-1</f>
        <v>-7.5197780778526457E-3</v>
      </c>
      <c r="R507" s="37">
        <v>44560</v>
      </c>
      <c r="S507" s="3">
        <f t="shared" si="224"/>
        <v>102693.16</v>
      </c>
      <c r="T507" s="43">
        <f t="shared" ref="T507:T510" si="225">D507+L507</f>
        <v>63650.74</v>
      </c>
      <c r="U507" s="3">
        <f t="shared" si="222"/>
        <v>39042.42</v>
      </c>
      <c r="V507" s="38">
        <f>S507/T507-1</f>
        <v>0.61338517038450791</v>
      </c>
      <c r="W507" s="3">
        <f>S507-S506</f>
        <v>-776.23999999999069</v>
      </c>
      <c r="X507" s="38">
        <f>(S507)/S506-1</f>
        <v>-7.5021214001432801E-3</v>
      </c>
      <c r="Y507" s="38"/>
      <c r="Z507" s="38"/>
    </row>
    <row r="508" spans="1:26" x14ac:dyDescent="0.35">
      <c r="A508" s="37">
        <v>44561</v>
      </c>
      <c r="B508" s="3">
        <v>73493.119999999995</v>
      </c>
      <c r="C508" s="3">
        <v>45825.15</v>
      </c>
      <c r="D508" s="3">
        <v>44450.74</v>
      </c>
      <c r="E508" s="3">
        <f t="shared" si="216"/>
        <v>29042.379999999997</v>
      </c>
      <c r="F508" s="38">
        <f t="shared" si="217"/>
        <v>0.65336100141414977</v>
      </c>
      <c r="G508" s="41">
        <f t="shared" si="218"/>
        <v>-1057.3800000000047</v>
      </c>
      <c r="H508" s="38">
        <f t="shared" si="219"/>
        <v>-1.4183405879236277E-2</v>
      </c>
      <c r="J508" s="37">
        <v>44561</v>
      </c>
      <c r="K508" s="3">
        <v>27742.81</v>
      </c>
      <c r="L508" s="58">
        <v>19200</v>
      </c>
      <c r="M508" s="43">
        <f t="shared" si="220"/>
        <v>8542.8100000000013</v>
      </c>
      <c r="N508" s="38">
        <f>K508/L508-1</f>
        <v>0.44493802083333334</v>
      </c>
      <c r="O508" s="43">
        <f>K508-K507</f>
        <v>-399.84999999999854</v>
      </c>
      <c r="P508" s="38">
        <f>K508/K507-1</f>
        <v>-1.4207967548198974E-2</v>
      </c>
      <c r="R508" s="37">
        <v>44561</v>
      </c>
      <c r="S508" s="3">
        <f t="shared" si="224"/>
        <v>101235.93</v>
      </c>
      <c r="T508" s="43">
        <f t="shared" si="225"/>
        <v>63650.74</v>
      </c>
      <c r="U508" s="3">
        <f t="shared" si="222"/>
        <v>37585.19</v>
      </c>
      <c r="V508" s="38">
        <f>S508/T508-1</f>
        <v>0.59049101393008141</v>
      </c>
      <c r="W508" s="3">
        <f>S508-S507</f>
        <v>-1457.2300000000105</v>
      </c>
      <c r="X508" s="38">
        <f>(S508)/S507-1</f>
        <v>-1.4190136908826312E-2</v>
      </c>
      <c r="Y508" s="38"/>
      <c r="Z508" s="38"/>
    </row>
    <row r="509" spans="1:26" x14ac:dyDescent="0.35">
      <c r="A509" s="37">
        <v>44564</v>
      </c>
      <c r="B509" s="3">
        <v>73493.119999999995</v>
      </c>
      <c r="C509" s="3">
        <v>45825.15</v>
      </c>
      <c r="D509" s="3">
        <v>44450.74</v>
      </c>
      <c r="E509" s="3">
        <f t="shared" si="216"/>
        <v>29042.379999999997</v>
      </c>
      <c r="F509" s="38">
        <f t="shared" si="217"/>
        <v>0.65336100141414977</v>
      </c>
      <c r="G509" s="41">
        <f t="shared" si="218"/>
        <v>0</v>
      </c>
      <c r="H509" s="38">
        <f t="shared" si="219"/>
        <v>0</v>
      </c>
      <c r="J509" s="37">
        <v>44564</v>
      </c>
      <c r="K509" s="3">
        <v>27742.81</v>
      </c>
      <c r="L509" s="58">
        <v>19200</v>
      </c>
      <c r="M509" s="43">
        <f t="shared" si="220"/>
        <v>8542.8100000000013</v>
      </c>
      <c r="N509" s="38">
        <f>K509/L509-1</f>
        <v>0.44493802083333334</v>
      </c>
      <c r="O509" s="43">
        <f>K509-K508</f>
        <v>0</v>
      </c>
      <c r="P509" s="38">
        <f>K509/K508-1</f>
        <v>0</v>
      </c>
      <c r="R509" s="37">
        <v>44564</v>
      </c>
      <c r="S509" s="3">
        <f t="shared" si="224"/>
        <v>101235.93</v>
      </c>
      <c r="T509" s="43">
        <f t="shared" si="225"/>
        <v>63650.74</v>
      </c>
      <c r="U509" s="3">
        <f t="shared" si="222"/>
        <v>37585.19</v>
      </c>
      <c r="V509" s="38">
        <f>S509/T509-1</f>
        <v>0.59049101393008141</v>
      </c>
      <c r="W509" s="3">
        <f>S509-S508</f>
        <v>0</v>
      </c>
      <c r="X509" s="38">
        <f>(S509)/S508-1</f>
        <v>0</v>
      </c>
      <c r="Y509" s="38"/>
      <c r="Z509" s="38"/>
    </row>
    <row r="510" spans="1:26" x14ac:dyDescent="0.35">
      <c r="A510" s="37">
        <v>44565</v>
      </c>
      <c r="B510" s="3">
        <v>73683.520000000004</v>
      </c>
      <c r="C510" s="3">
        <v>45825.15</v>
      </c>
      <c r="D510" s="3">
        <v>44450.74</v>
      </c>
      <c r="E510" s="3">
        <f t="shared" si="216"/>
        <v>29232.780000000006</v>
      </c>
      <c r="F510" s="38">
        <f t="shared" si="217"/>
        <v>0.65764439467149494</v>
      </c>
      <c r="G510" s="41">
        <f t="shared" si="218"/>
        <v>190.40000000000873</v>
      </c>
      <c r="H510" s="38">
        <f t="shared" si="219"/>
        <v>2.5907186958453732E-3</v>
      </c>
      <c r="J510" s="37">
        <v>44565</v>
      </c>
      <c r="K510" s="3">
        <v>27811.85</v>
      </c>
      <c r="L510" s="58">
        <v>19200</v>
      </c>
      <c r="M510" s="43">
        <f t="shared" si="220"/>
        <v>8611.8499999999985</v>
      </c>
      <c r="N510" s="38">
        <f>K510/L510-1</f>
        <v>0.44853385416666658</v>
      </c>
      <c r="O510" s="43">
        <f>K510-K509</f>
        <v>69.039999999997235</v>
      </c>
      <c r="P510" s="38">
        <f>K510/K509-1</f>
        <v>2.488572714876236E-3</v>
      </c>
      <c r="R510" s="37">
        <v>44565</v>
      </c>
      <c r="S510" s="3">
        <f t="shared" si="224"/>
        <v>101495.37</v>
      </c>
      <c r="T510" s="43">
        <f t="shared" si="225"/>
        <v>63650.74</v>
      </c>
      <c r="U510" s="3">
        <f t="shared" si="222"/>
        <v>37844.630000000005</v>
      </c>
      <c r="V510" s="38">
        <f>S510/T510-1</f>
        <v>0.59456700739064461</v>
      </c>
      <c r="W510" s="3">
        <f>S510-S509</f>
        <v>259.44000000000233</v>
      </c>
      <c r="X510" s="38">
        <f>(S510)/S509-1</f>
        <v>2.5627264944372286E-3</v>
      </c>
      <c r="Y510" s="38"/>
      <c r="Z510" s="38"/>
    </row>
    <row r="511" spans="1:26" x14ac:dyDescent="0.35">
      <c r="A511" s="37">
        <v>44566</v>
      </c>
      <c r="B511" s="3">
        <v>71683.179999999993</v>
      </c>
      <c r="C511" s="3">
        <v>45825.15</v>
      </c>
      <c r="D511" s="3">
        <v>44450.74</v>
      </c>
      <c r="E511" s="3">
        <f t="shared" si="216"/>
        <v>27232.439999999995</v>
      </c>
      <c r="F511" s="38">
        <f t="shared" si="217"/>
        <v>0.61264311910217906</v>
      </c>
      <c r="G511" s="41">
        <f t="shared" si="218"/>
        <v>-2000.3400000000111</v>
      </c>
      <c r="H511" s="38">
        <f t="shared" si="219"/>
        <v>-2.7147725841545123E-2</v>
      </c>
      <c r="J511" s="37">
        <v>44566</v>
      </c>
      <c r="K511" s="3">
        <v>27256.09</v>
      </c>
      <c r="L511" s="57">
        <f>L510+200</f>
        <v>19400</v>
      </c>
      <c r="M511" s="43">
        <f t="shared" si="220"/>
        <v>7856.09</v>
      </c>
      <c r="N511" s="38">
        <f>(K511-400)/L511-1</f>
        <v>0.38433453608247414</v>
      </c>
      <c r="O511" s="50">
        <f>K511-K510-200</f>
        <v>-755.7599999999984</v>
      </c>
      <c r="P511" s="51">
        <f>(K511-200)/K510-1</f>
        <v>-2.7174028336842015E-2</v>
      </c>
      <c r="R511" s="37">
        <v>44566</v>
      </c>
      <c r="S511" s="3">
        <f t="shared" si="224"/>
        <v>98939.26999999999</v>
      </c>
      <c r="T511" s="50">
        <f>T510+200</f>
        <v>63850.74</v>
      </c>
      <c r="U511" s="3">
        <f t="shared" si="222"/>
        <v>35088.53</v>
      </c>
      <c r="V511" s="51">
        <f>(S511-200)/(T511-200)-1</f>
        <v>0.55126664670355741</v>
      </c>
      <c r="W511" s="50">
        <f>S511-S510-200</f>
        <v>-2756.1000000000058</v>
      </c>
      <c r="X511" s="51">
        <f>(S511-200)/S510-1</f>
        <v>-2.7154933274296189E-2</v>
      </c>
      <c r="Y511" s="38"/>
      <c r="Z511" s="38"/>
    </row>
    <row r="512" spans="1:26" x14ac:dyDescent="0.35">
      <c r="A512" s="37">
        <v>44567</v>
      </c>
      <c r="B512" s="3">
        <v>71683.179999999993</v>
      </c>
      <c r="C512" s="3">
        <v>45825.15</v>
      </c>
      <c r="D512" s="3">
        <v>44450.74</v>
      </c>
      <c r="E512" s="3">
        <f t="shared" si="216"/>
        <v>27232.439999999995</v>
      </c>
      <c r="F512" s="38">
        <f t="shared" si="217"/>
        <v>0.61264311910217906</v>
      </c>
      <c r="G512" s="41">
        <f t="shared" si="218"/>
        <v>0</v>
      </c>
      <c r="H512" s="38">
        <f t="shared" si="219"/>
        <v>0</v>
      </c>
      <c r="J512" s="37">
        <v>44567</v>
      </c>
      <c r="K512" s="3">
        <v>27256.09</v>
      </c>
      <c r="L512" s="58">
        <v>19400</v>
      </c>
      <c r="M512" s="43">
        <f t="shared" si="220"/>
        <v>7856.09</v>
      </c>
      <c r="N512" s="38">
        <f>K512/L512-1</f>
        <v>0.40495309278350522</v>
      </c>
      <c r="O512" s="43">
        <f>K512-K511</f>
        <v>0</v>
      </c>
      <c r="P512" s="38">
        <f>K512/K511-1</f>
        <v>0</v>
      </c>
      <c r="R512" s="37">
        <v>44567</v>
      </c>
      <c r="S512" s="3">
        <f t="shared" si="224"/>
        <v>98939.26999999999</v>
      </c>
      <c r="T512" s="43">
        <f t="shared" ref="T512:U527" si="226">D512+L512</f>
        <v>63850.74</v>
      </c>
      <c r="U512" s="3">
        <f t="shared" si="222"/>
        <v>35088.53</v>
      </c>
      <c r="V512" s="38">
        <f>S512/T512-1</f>
        <v>0.54953991136202962</v>
      </c>
      <c r="W512" s="3">
        <f>S512-S511</f>
        <v>0</v>
      </c>
      <c r="X512" s="38">
        <f>(S512)/S511-1</f>
        <v>0</v>
      </c>
      <c r="Y512" s="38"/>
      <c r="Z512" s="38"/>
    </row>
    <row r="513" spans="1:26" x14ac:dyDescent="0.35">
      <c r="A513" s="37">
        <v>44568</v>
      </c>
      <c r="B513" s="3">
        <v>70192.44</v>
      </c>
      <c r="C513" s="3">
        <v>45825.15</v>
      </c>
      <c r="D513" s="3">
        <v>44450.74</v>
      </c>
      <c r="E513" s="3">
        <f t="shared" si="216"/>
        <v>25741.700000000004</v>
      </c>
      <c r="F513" s="38">
        <f t="shared" si="217"/>
        <v>0.57910621960399311</v>
      </c>
      <c r="G513" s="41">
        <f t="shared" si="218"/>
        <v>-1490.7399999999907</v>
      </c>
      <c r="H513" s="38">
        <f t="shared" si="219"/>
        <v>-2.0796231417188671E-2</v>
      </c>
      <c r="J513" s="37">
        <v>44568</v>
      </c>
      <c r="K513" s="3">
        <v>26687.93</v>
      </c>
      <c r="L513" s="58">
        <v>19400</v>
      </c>
      <c r="M513" s="43">
        <f t="shared" si="220"/>
        <v>7287.93</v>
      </c>
      <c r="N513" s="38">
        <f>K513/L513-1</f>
        <v>0.37566649484536074</v>
      </c>
      <c r="O513" s="43">
        <f>K513-K512</f>
        <v>-568.15999999999985</v>
      </c>
      <c r="P513" s="38">
        <f>K513/K512-1</f>
        <v>-2.0845249630449536E-2</v>
      </c>
      <c r="R513" s="37">
        <v>44568</v>
      </c>
      <c r="S513" s="3">
        <f t="shared" si="224"/>
        <v>96880.37</v>
      </c>
      <c r="T513" s="43">
        <f t="shared" si="226"/>
        <v>63850.74</v>
      </c>
      <c r="U513" s="3">
        <f t="shared" si="226"/>
        <v>33029.630000000005</v>
      </c>
      <c r="V513" s="38">
        <f>S513/T513-1</f>
        <v>0.51729439627481222</v>
      </c>
      <c r="W513" s="3">
        <f>S513-S512</f>
        <v>-2058.8999999999942</v>
      </c>
      <c r="X513" s="38">
        <f>(S513)/S512-1</f>
        <v>-2.0809735103159643E-2</v>
      </c>
      <c r="Y513" s="38"/>
      <c r="Z513" s="38"/>
    </row>
    <row r="514" spans="1:26" x14ac:dyDescent="0.35">
      <c r="A514" s="37">
        <v>44571</v>
      </c>
      <c r="B514" s="3">
        <v>70477.990000000005</v>
      </c>
      <c r="C514" s="3">
        <v>45825.15</v>
      </c>
      <c r="D514" s="3">
        <v>44450.74</v>
      </c>
      <c r="E514" s="3">
        <f t="shared" si="216"/>
        <v>26027.250000000007</v>
      </c>
      <c r="F514" s="38">
        <f t="shared" si="217"/>
        <v>0.58553018464934459</v>
      </c>
      <c r="G514" s="41">
        <f t="shared" si="218"/>
        <v>285.55000000000291</v>
      </c>
      <c r="H514" s="38">
        <f t="shared" si="219"/>
        <v>4.0681019209476421E-3</v>
      </c>
      <c r="J514" s="37">
        <v>44571</v>
      </c>
      <c r="K514" s="3">
        <v>26794.5</v>
      </c>
      <c r="L514" s="58">
        <v>19400</v>
      </c>
      <c r="M514" s="43">
        <f t="shared" si="220"/>
        <v>7394.5</v>
      </c>
      <c r="N514" s="38">
        <f>K514/L514-1</f>
        <v>0.38115979381443288</v>
      </c>
      <c r="O514" s="43">
        <f>K514-K513</f>
        <v>106.56999999999971</v>
      </c>
      <c r="P514" s="38">
        <f>K514/K513-1</f>
        <v>3.9931909293826617E-3</v>
      </c>
      <c r="R514" s="37">
        <v>44571</v>
      </c>
      <c r="S514" s="3">
        <f t="shared" si="224"/>
        <v>97272.49</v>
      </c>
      <c r="T514" s="43">
        <f t="shared" si="226"/>
        <v>63850.74</v>
      </c>
      <c r="U514" s="3">
        <f t="shared" si="226"/>
        <v>33421.750000000007</v>
      </c>
      <c r="V514" s="38">
        <f>S514/T514-1</f>
        <v>0.5234355936986792</v>
      </c>
      <c r="W514" s="3">
        <f>S514-S513</f>
        <v>392.1200000000099</v>
      </c>
      <c r="X514" s="38">
        <f>(S514)/S513-1</f>
        <v>4.0474659624030185E-3</v>
      </c>
    </row>
    <row r="515" spans="1:26" x14ac:dyDescent="0.35">
      <c r="A515" s="37">
        <v>44572</v>
      </c>
      <c r="B515" s="3">
        <v>70950.350000000006</v>
      </c>
      <c r="C515" s="3">
        <v>45825.15</v>
      </c>
      <c r="D515" s="3">
        <v>44450.74</v>
      </c>
      <c r="E515" s="3">
        <f t="shared" si="216"/>
        <v>26499.610000000008</v>
      </c>
      <c r="F515" s="38">
        <f t="shared" si="217"/>
        <v>0.59615677939219935</v>
      </c>
      <c r="G515" s="41">
        <f t="shared" si="218"/>
        <v>472.36000000000058</v>
      </c>
      <c r="H515" s="38">
        <f t="shared" si="219"/>
        <v>6.7022342720046701E-3</v>
      </c>
      <c r="J515" s="37">
        <v>44572</v>
      </c>
      <c r="K515" s="3">
        <v>26973.41</v>
      </c>
      <c r="L515" s="58">
        <v>19400</v>
      </c>
      <c r="M515" s="43">
        <f t="shared" si="220"/>
        <v>7573.41</v>
      </c>
      <c r="N515" s="38">
        <f>K515/L515-1</f>
        <v>0.39038195876288651</v>
      </c>
      <c r="O515" s="43">
        <f>K515-K514</f>
        <v>178.90999999999985</v>
      </c>
      <c r="P515" s="38">
        <f>K515/K514-1</f>
        <v>6.6771165724308634E-3</v>
      </c>
      <c r="R515" s="37">
        <v>44572</v>
      </c>
      <c r="S515" s="3">
        <f t="shared" si="224"/>
        <v>97923.760000000009</v>
      </c>
      <c r="T515" s="43">
        <f t="shared" si="226"/>
        <v>63850.74</v>
      </c>
      <c r="U515" s="3">
        <f t="shared" si="226"/>
        <v>34073.020000000004</v>
      </c>
      <c r="V515" s="38">
        <f>S515/T515-1</f>
        <v>0.53363547548548396</v>
      </c>
      <c r="W515" s="3">
        <f>S515-S514</f>
        <v>651.27000000000407</v>
      </c>
      <c r="X515" s="38">
        <f>(S515)/S514-1</f>
        <v>6.6953153969844248E-3</v>
      </c>
    </row>
    <row r="516" spans="1:26" x14ac:dyDescent="0.35">
      <c r="A516" s="37">
        <v>44573</v>
      </c>
      <c r="B516" s="3">
        <v>70823.11</v>
      </c>
      <c r="C516" s="3">
        <v>45825.15</v>
      </c>
      <c r="D516" s="3">
        <v>44450.74</v>
      </c>
      <c r="E516" s="3">
        <f t="shared" si="216"/>
        <v>26372.370000000003</v>
      </c>
      <c r="F516" s="38">
        <f t="shared" si="217"/>
        <v>0.59329428486454905</v>
      </c>
      <c r="G516" s="41">
        <f t="shared" si="218"/>
        <v>-127.24000000000524</v>
      </c>
      <c r="H516" s="38">
        <f t="shared" si="219"/>
        <v>-1.7933667698609712E-3</v>
      </c>
      <c r="J516" s="37">
        <v>44573</v>
      </c>
      <c r="K516" s="3">
        <v>27124.35</v>
      </c>
      <c r="L516" s="57">
        <f>L515+200</f>
        <v>19600</v>
      </c>
      <c r="M516" s="43">
        <f t="shared" si="220"/>
        <v>7524.3499999999985</v>
      </c>
      <c r="N516" s="38">
        <f>(K516-400)/L516-1</f>
        <v>0.36348724489795914</v>
      </c>
      <c r="O516" s="50">
        <f>K516-K515-200</f>
        <v>-49.06000000000131</v>
      </c>
      <c r="P516" s="51">
        <f>(K516-200)/K515-1</f>
        <v>-1.8188282460394056E-3</v>
      </c>
      <c r="R516" s="37">
        <v>44573</v>
      </c>
      <c r="S516" s="3">
        <f t="shared" si="224"/>
        <v>97947.459999999992</v>
      </c>
      <c r="T516" s="50">
        <f>T515+200</f>
        <v>64050.74</v>
      </c>
      <c r="U516" s="3">
        <f t="shared" si="226"/>
        <v>33896.720000000001</v>
      </c>
      <c r="V516" s="51">
        <f>(S516-200)/(T516-200)-1</f>
        <v>0.53087434851968829</v>
      </c>
      <c r="W516" s="50">
        <f>S516-S515-200</f>
        <v>-176.30000000001746</v>
      </c>
      <c r="X516" s="51">
        <f>(S516-200)/S515-1</f>
        <v>-1.8003802141586256E-3</v>
      </c>
    </row>
    <row r="517" spans="1:26" x14ac:dyDescent="0.35">
      <c r="A517" s="37">
        <v>44574</v>
      </c>
      <c r="B517" s="3">
        <v>69054.41</v>
      </c>
      <c r="C517" s="3">
        <v>45825.15</v>
      </c>
      <c r="D517" s="3">
        <v>44450.74</v>
      </c>
      <c r="E517" s="3">
        <f t="shared" si="216"/>
        <v>24603.670000000006</v>
      </c>
      <c r="F517" s="38">
        <f t="shared" si="217"/>
        <v>0.55350417113415906</v>
      </c>
      <c r="G517" s="41">
        <f t="shared" si="218"/>
        <v>-1768.6999999999971</v>
      </c>
      <c r="H517" s="38">
        <f t="shared" si="219"/>
        <v>-2.4973486761595165E-2</v>
      </c>
      <c r="J517" s="37">
        <v>44574</v>
      </c>
      <c r="K517" s="3">
        <v>26446.22</v>
      </c>
      <c r="L517" s="58">
        <v>19600</v>
      </c>
      <c r="M517" s="43">
        <f t="shared" si="220"/>
        <v>6846.2200000000012</v>
      </c>
      <c r="N517" s="38">
        <f>K517/L517-1</f>
        <v>0.34929693877551027</v>
      </c>
      <c r="O517" s="43">
        <f>K517-K516</f>
        <v>-678.12999999999738</v>
      </c>
      <c r="P517" s="38">
        <f>K517/K516-1</f>
        <v>-2.5000783428911544E-2</v>
      </c>
      <c r="R517" s="37">
        <v>44574</v>
      </c>
      <c r="S517" s="3">
        <f t="shared" ref="S517:S543" si="227">B517+K517</f>
        <v>95500.63</v>
      </c>
      <c r="T517" s="43">
        <f t="shared" ref="T517:T520" si="228">D517+L517</f>
        <v>64050.74</v>
      </c>
      <c r="U517" s="3">
        <f t="shared" si="226"/>
        <v>31449.890000000007</v>
      </c>
      <c r="V517" s="38">
        <f>S517/T517-1</f>
        <v>0.49101524822351794</v>
      </c>
      <c r="W517" s="3">
        <f>S517-S516</f>
        <v>-2446.8299999999872</v>
      </c>
      <c r="X517" s="38">
        <f>(S517)/S516-1</f>
        <v>-2.4981045960762893E-2</v>
      </c>
    </row>
    <row r="518" spans="1:26" x14ac:dyDescent="0.35">
      <c r="A518" s="37">
        <v>44575</v>
      </c>
      <c r="B518" s="3">
        <v>69778.320000000007</v>
      </c>
      <c r="C518" s="3">
        <v>45825.15</v>
      </c>
      <c r="D518" s="3">
        <v>44450.74</v>
      </c>
      <c r="E518" s="3">
        <f t="shared" si="216"/>
        <v>25327.580000000009</v>
      </c>
      <c r="F518" s="38">
        <f t="shared" si="217"/>
        <v>0.56978983926926774</v>
      </c>
      <c r="G518" s="41">
        <f t="shared" si="218"/>
        <v>723.91000000000349</v>
      </c>
      <c r="H518" s="38">
        <f t="shared" si="219"/>
        <v>1.0483182754005282E-2</v>
      </c>
      <c r="J518" s="37">
        <v>44575</v>
      </c>
      <c r="K518" s="3">
        <v>26722.81</v>
      </c>
      <c r="L518" s="58">
        <v>19600</v>
      </c>
      <c r="M518" s="43">
        <f t="shared" si="220"/>
        <v>7122.8100000000013</v>
      </c>
      <c r="N518" s="38">
        <f>K518/L518-1</f>
        <v>0.36340867346938777</v>
      </c>
      <c r="O518" s="43">
        <f>K518-K517</f>
        <v>276.59000000000015</v>
      </c>
      <c r="P518" s="38">
        <f>K518/K517-1</f>
        <v>1.0458583495108087E-2</v>
      </c>
      <c r="R518" s="37">
        <v>44575</v>
      </c>
      <c r="S518" s="3">
        <f t="shared" si="227"/>
        <v>96501.13</v>
      </c>
      <c r="T518" s="43">
        <f t="shared" si="228"/>
        <v>64050.74</v>
      </c>
      <c r="U518" s="3">
        <f t="shared" si="226"/>
        <v>32450.39000000001</v>
      </c>
      <c r="V518" s="38">
        <f>S518/T518-1</f>
        <v>0.50663567665260389</v>
      </c>
      <c r="W518" s="3">
        <f>S518-S517</f>
        <v>1000.5</v>
      </c>
      <c r="X518" s="38">
        <f>(S518)/S517-1</f>
        <v>1.0476370679439517E-2</v>
      </c>
    </row>
    <row r="519" spans="1:26" x14ac:dyDescent="0.35">
      <c r="A519" s="37">
        <v>44578</v>
      </c>
      <c r="B519" s="3">
        <v>69612.09</v>
      </c>
      <c r="C519" s="3">
        <v>45825.15</v>
      </c>
      <c r="D519" s="3">
        <v>44450.74</v>
      </c>
      <c r="E519" s="3">
        <f t="shared" si="216"/>
        <v>25161.35</v>
      </c>
      <c r="F519" s="38">
        <f t="shared" si="217"/>
        <v>0.56605019399002132</v>
      </c>
      <c r="G519" s="41">
        <f t="shared" si="218"/>
        <v>-166.23000000001048</v>
      </c>
      <c r="H519" s="38">
        <f t="shared" si="219"/>
        <v>-2.3822585582456979E-3</v>
      </c>
      <c r="J519" s="37">
        <v>44578</v>
      </c>
      <c r="K519" s="3">
        <v>26657.16</v>
      </c>
      <c r="L519" s="58">
        <v>19600</v>
      </c>
      <c r="M519" s="43">
        <f t="shared" si="220"/>
        <v>7057.16</v>
      </c>
      <c r="N519" s="38">
        <f>K519/L519-1</f>
        <v>0.36005918367346945</v>
      </c>
      <c r="O519" s="43">
        <f>K519-K518</f>
        <v>-65.650000000001455</v>
      </c>
      <c r="P519" s="38">
        <f>K519/K518-1</f>
        <v>-2.4567027195119273E-3</v>
      </c>
      <c r="R519" s="37">
        <v>44578</v>
      </c>
      <c r="S519" s="3">
        <f t="shared" si="227"/>
        <v>96269.25</v>
      </c>
      <c r="T519" s="43">
        <f t="shared" si="228"/>
        <v>64050.74</v>
      </c>
      <c r="U519" s="3">
        <f t="shared" si="226"/>
        <v>32218.51</v>
      </c>
      <c r="V519" s="38">
        <f>S519/T519-1</f>
        <v>0.50301542183587578</v>
      </c>
      <c r="W519" s="3">
        <f>S519-S518</f>
        <v>-231.88000000000466</v>
      </c>
      <c r="X519" s="38">
        <f>(S519)/S518-1</f>
        <v>-2.4028734171299693E-3</v>
      </c>
    </row>
    <row r="520" spans="1:26" x14ac:dyDescent="0.35">
      <c r="A520" s="37">
        <v>44579</v>
      </c>
      <c r="B520" s="3">
        <v>67795.649999999994</v>
      </c>
      <c r="C520" s="3">
        <v>45825.15</v>
      </c>
      <c r="D520" s="3">
        <v>44450.74</v>
      </c>
      <c r="E520" s="3">
        <f t="shared" ref="E520:E551" si="229">B520-D520</f>
        <v>23344.909999999996</v>
      </c>
      <c r="F520" s="38">
        <f t="shared" si="217"/>
        <v>0.52518608239142917</v>
      </c>
      <c r="G520" s="41">
        <f t="shared" si="218"/>
        <v>-1816.4400000000023</v>
      </c>
      <c r="H520" s="38">
        <f t="shared" si="219"/>
        <v>-2.6093743198918551E-2</v>
      </c>
      <c r="J520" s="37">
        <v>44579</v>
      </c>
      <c r="K520" s="3">
        <v>25960.87</v>
      </c>
      <c r="L520" s="58">
        <v>19600</v>
      </c>
      <c r="M520" s="43">
        <f t="shared" ref="M520:M551" si="230">K520-L520</f>
        <v>6360.869999999999</v>
      </c>
      <c r="N520" s="38">
        <f>K520/L520-1</f>
        <v>0.32453418367346942</v>
      </c>
      <c r="O520" s="43">
        <f>K520-K519</f>
        <v>-696.29000000000087</v>
      </c>
      <c r="P520" s="38">
        <f>K520/K519-1</f>
        <v>-2.6120186846610882E-2</v>
      </c>
      <c r="R520" s="37">
        <v>44579</v>
      </c>
      <c r="S520" s="3">
        <f t="shared" si="227"/>
        <v>93756.51999999999</v>
      </c>
      <c r="T520" s="43">
        <f t="shared" si="228"/>
        <v>64050.74</v>
      </c>
      <c r="U520" s="3">
        <f t="shared" si="226"/>
        <v>29705.779999999995</v>
      </c>
      <c r="V520" s="38">
        <f>S520/T520-1</f>
        <v>0.46378511786124554</v>
      </c>
      <c r="W520" s="3">
        <f>S520-S519</f>
        <v>-2512.7300000000105</v>
      </c>
      <c r="X520" s="38">
        <f>(S520)/S519-1</f>
        <v>-2.6101065501185627E-2</v>
      </c>
    </row>
    <row r="521" spans="1:26" x14ac:dyDescent="0.35">
      <c r="A521" s="37">
        <v>44580</v>
      </c>
      <c r="B521" s="3">
        <v>66989.08</v>
      </c>
      <c r="C521" s="3">
        <v>45825.15</v>
      </c>
      <c r="D521" s="3">
        <v>44450.74</v>
      </c>
      <c r="E521" s="3">
        <f t="shared" si="229"/>
        <v>22538.340000000004</v>
      </c>
      <c r="F521" s="38">
        <f t="shared" si="217"/>
        <v>0.50704082766676106</v>
      </c>
      <c r="G521" s="41">
        <f t="shared" si="218"/>
        <v>-806.56999999999243</v>
      </c>
      <c r="H521" s="38">
        <f t="shared" si="219"/>
        <v>-1.1897075992338579E-2</v>
      </c>
      <c r="J521" s="37">
        <v>44580</v>
      </c>
      <c r="K521" s="3">
        <v>25851.41</v>
      </c>
      <c r="L521" s="57">
        <f>L520+200</f>
        <v>19800</v>
      </c>
      <c r="M521" s="43">
        <f t="shared" si="230"/>
        <v>6051.41</v>
      </c>
      <c r="N521" s="38">
        <f>(K521-400)/L521-1</f>
        <v>0.28542474747474755</v>
      </c>
      <c r="O521" s="50">
        <f>K521-K520-200</f>
        <v>-309.45999999999913</v>
      </c>
      <c r="P521" s="51">
        <f>(K521-200)/K520-1</f>
        <v>-1.1920247665043515E-2</v>
      </c>
      <c r="R521" s="37">
        <v>44580</v>
      </c>
      <c r="S521" s="3">
        <f t="shared" si="227"/>
        <v>92840.49</v>
      </c>
      <c r="T521" s="50">
        <f>T520+200</f>
        <v>64250.74</v>
      </c>
      <c r="U521" s="3">
        <f t="shared" si="226"/>
        <v>28589.750000000004</v>
      </c>
      <c r="V521" s="51">
        <f>(S521-200)/(T521-200)-1</f>
        <v>0.44636096319886409</v>
      </c>
      <c r="W521" s="50">
        <f>S521-S520-200</f>
        <v>-1116.0299999999843</v>
      </c>
      <c r="X521" s="51">
        <f>(S521-200)/S520-1</f>
        <v>-1.1903492151798978E-2</v>
      </c>
    </row>
    <row r="522" spans="1:26" x14ac:dyDescent="0.35">
      <c r="A522" s="37">
        <v>44581</v>
      </c>
      <c r="B522" s="3">
        <v>66155.259999999995</v>
      </c>
      <c r="C522" s="3">
        <v>45825.15</v>
      </c>
      <c r="D522" s="3">
        <v>44450.74</v>
      </c>
      <c r="E522" s="3">
        <f t="shared" si="229"/>
        <v>21704.519999999997</v>
      </c>
      <c r="F522" s="38">
        <f t="shared" si="217"/>
        <v>0.48828253477894856</v>
      </c>
      <c r="G522" s="41">
        <f t="shared" si="218"/>
        <v>-833.82000000000698</v>
      </c>
      <c r="H522" s="38">
        <f t="shared" si="219"/>
        <v>-1.2447103318929065E-2</v>
      </c>
      <c r="J522" s="37">
        <v>44581</v>
      </c>
      <c r="K522" s="3">
        <v>25528.94</v>
      </c>
      <c r="L522" s="58">
        <v>19800</v>
      </c>
      <c r="M522" s="43">
        <f t="shared" si="230"/>
        <v>5728.9399999999987</v>
      </c>
      <c r="N522" s="38">
        <f>K522/L522-1</f>
        <v>0.28934040404040395</v>
      </c>
      <c r="O522" s="43">
        <f>K522-K521</f>
        <v>-322.47000000000116</v>
      </c>
      <c r="P522" s="38">
        <f>K522/K521-1</f>
        <v>-1.2473981109734522E-2</v>
      </c>
      <c r="R522" s="37">
        <v>44581</v>
      </c>
      <c r="S522" s="3">
        <f t="shared" si="227"/>
        <v>91684.2</v>
      </c>
      <c r="T522" s="43">
        <f t="shared" ref="T522:T525" si="231">D522+L522</f>
        <v>64250.74</v>
      </c>
      <c r="U522" s="3">
        <f t="shared" si="226"/>
        <v>27433.459999999995</v>
      </c>
      <c r="V522" s="38">
        <f>S522/T522-1</f>
        <v>0.42697500449022074</v>
      </c>
      <c r="W522" s="3">
        <f>S522-S521</f>
        <v>-1156.2900000000081</v>
      </c>
      <c r="X522" s="38">
        <f>(S522)/S521-1</f>
        <v>-1.2454587432703224E-2</v>
      </c>
    </row>
    <row r="523" spans="1:26" x14ac:dyDescent="0.35">
      <c r="A523" s="37">
        <v>44582</v>
      </c>
      <c r="B523" s="3">
        <v>64672.19</v>
      </c>
      <c r="C523" s="3">
        <v>45825.15</v>
      </c>
      <c r="D523" s="3">
        <v>44450.74</v>
      </c>
      <c r="E523" s="3">
        <f t="shared" si="229"/>
        <v>20221.450000000004</v>
      </c>
      <c r="F523" s="38">
        <f t="shared" si="217"/>
        <v>0.45491818583897592</v>
      </c>
      <c r="G523" s="41">
        <f t="shared" si="218"/>
        <v>-1483.0699999999924</v>
      </c>
      <c r="H523" s="38">
        <f t="shared" si="219"/>
        <v>-2.2418020879972245E-2</v>
      </c>
      <c r="J523" s="37">
        <v>44582</v>
      </c>
      <c r="K523" s="3">
        <v>24955.9</v>
      </c>
      <c r="L523" s="58">
        <v>19800</v>
      </c>
      <c r="M523" s="43">
        <f t="shared" si="230"/>
        <v>5155.9000000000015</v>
      </c>
      <c r="N523" s="38">
        <f>K523/L523-1</f>
        <v>0.26039898989899002</v>
      </c>
      <c r="O523" s="43">
        <f>K523-K522</f>
        <v>-573.03999999999724</v>
      </c>
      <c r="P523" s="38">
        <f>K523/K522-1</f>
        <v>-2.2446682079240166E-2</v>
      </c>
      <c r="R523" s="37">
        <v>44582</v>
      </c>
      <c r="S523" s="3">
        <f t="shared" si="227"/>
        <v>89628.09</v>
      </c>
      <c r="T523" s="43">
        <f t="shared" si="231"/>
        <v>64250.74</v>
      </c>
      <c r="U523" s="3">
        <f t="shared" si="226"/>
        <v>25377.350000000006</v>
      </c>
      <c r="V523" s="38">
        <f>S523/T523-1</f>
        <v>0.39497366100374864</v>
      </c>
      <c r="W523" s="3">
        <f>S523-S522</f>
        <v>-2056.1100000000006</v>
      </c>
      <c r="X523" s="38">
        <f>(S523)/S522-1</f>
        <v>-2.24260014266362E-2</v>
      </c>
    </row>
    <row r="524" spans="1:26" x14ac:dyDescent="0.35">
      <c r="A524" s="37">
        <v>44585</v>
      </c>
      <c r="B524" s="3">
        <v>65295.95</v>
      </c>
      <c r="C524" s="3">
        <v>45825.15</v>
      </c>
      <c r="D524" s="3">
        <v>44450.74</v>
      </c>
      <c r="E524" s="3">
        <f t="shared" si="229"/>
        <v>20845.21</v>
      </c>
      <c r="F524" s="38">
        <f t="shared" si="217"/>
        <v>0.46895079811944629</v>
      </c>
      <c r="G524" s="41">
        <f t="shared" si="218"/>
        <v>623.75999999999476</v>
      </c>
      <c r="H524" s="38">
        <f t="shared" si="219"/>
        <v>9.6449493978787437E-3</v>
      </c>
      <c r="J524" s="37">
        <v>44585</v>
      </c>
      <c r="K524" s="3">
        <v>25194.799999999999</v>
      </c>
      <c r="L524" s="58">
        <v>19800</v>
      </c>
      <c r="M524" s="43">
        <f t="shared" si="230"/>
        <v>5394.7999999999993</v>
      </c>
      <c r="N524" s="38">
        <f>K524/L524-1</f>
        <v>0.27246464646464652</v>
      </c>
      <c r="O524" s="43">
        <f>K524-K523</f>
        <v>238.89999999999782</v>
      </c>
      <c r="P524" s="38">
        <f>K524/K523-1</f>
        <v>9.5728865719126865E-3</v>
      </c>
      <c r="R524" s="37">
        <v>44585</v>
      </c>
      <c r="S524" s="3">
        <f t="shared" si="227"/>
        <v>90490.75</v>
      </c>
      <c r="T524" s="43">
        <f t="shared" si="231"/>
        <v>64250.74</v>
      </c>
      <c r="U524" s="3">
        <f t="shared" si="226"/>
        <v>26240.01</v>
      </c>
      <c r="V524" s="38">
        <f>S524/T524-1</f>
        <v>0.40840012115035562</v>
      </c>
      <c r="W524" s="3">
        <f>S524-S523</f>
        <v>862.66000000000349</v>
      </c>
      <c r="X524" s="38">
        <f>(S524)/S523-1</f>
        <v>9.6248843415049912E-3</v>
      </c>
    </row>
    <row r="525" spans="1:26" x14ac:dyDescent="0.35">
      <c r="A525" s="37">
        <v>44586</v>
      </c>
      <c r="B525" s="3">
        <v>63573.07</v>
      </c>
      <c r="C525" s="3">
        <v>45825.15</v>
      </c>
      <c r="D525" s="3">
        <v>44450.74</v>
      </c>
      <c r="E525" s="3">
        <f t="shared" si="229"/>
        <v>19122.330000000002</v>
      </c>
      <c r="F525" s="38">
        <f t="shared" si="217"/>
        <v>0.43019148837567167</v>
      </c>
      <c r="G525" s="41">
        <f t="shared" si="218"/>
        <v>-1722.8799999999974</v>
      </c>
      <c r="H525" s="38">
        <f t="shared" si="219"/>
        <v>-2.6385709986607053E-2</v>
      </c>
      <c r="J525" s="37">
        <v>44586</v>
      </c>
      <c r="K525" s="3">
        <v>24529.360000000001</v>
      </c>
      <c r="L525" s="58">
        <v>19800</v>
      </c>
      <c r="M525" s="43">
        <f t="shared" si="230"/>
        <v>4729.3600000000006</v>
      </c>
      <c r="N525" s="38">
        <f>K525/L525-1</f>
        <v>0.23885656565656577</v>
      </c>
      <c r="O525" s="43">
        <f>K525-K524</f>
        <v>-665.43999999999869</v>
      </c>
      <c r="P525" s="38">
        <f>K525/K524-1</f>
        <v>-2.6411799260164792E-2</v>
      </c>
      <c r="R525" s="37">
        <v>44586</v>
      </c>
      <c r="S525" s="3">
        <f t="shared" si="227"/>
        <v>88102.43</v>
      </c>
      <c r="T525" s="43">
        <f t="shared" si="231"/>
        <v>64250.74</v>
      </c>
      <c r="U525" s="3">
        <f t="shared" si="226"/>
        <v>23851.690000000002</v>
      </c>
      <c r="V525" s="38">
        <f>S525/T525-1</f>
        <v>0.37122825355785771</v>
      </c>
      <c r="W525" s="3">
        <f>S525-S524</f>
        <v>-2388.320000000007</v>
      </c>
      <c r="X525" s="38">
        <f>(S525)/S524-1</f>
        <v>-2.639297386749484E-2</v>
      </c>
    </row>
    <row r="526" spans="1:26" x14ac:dyDescent="0.35">
      <c r="A526" s="37">
        <v>44587</v>
      </c>
      <c r="B526" s="3">
        <v>63958.53</v>
      </c>
      <c r="C526" s="3">
        <v>45825.15</v>
      </c>
      <c r="D526" s="3">
        <v>44450.74</v>
      </c>
      <c r="E526" s="3">
        <f t="shared" si="229"/>
        <v>19507.79</v>
      </c>
      <c r="F526" s="38">
        <f t="shared" si="217"/>
        <v>0.43886311004046274</v>
      </c>
      <c r="G526" s="41">
        <f t="shared" si="218"/>
        <v>385.45999999999913</v>
      </c>
      <c r="H526" s="38">
        <f t="shared" si="219"/>
        <v>6.0632591756226706E-3</v>
      </c>
      <c r="J526" s="37">
        <v>44587</v>
      </c>
      <c r="K526" s="3">
        <v>24877.48</v>
      </c>
      <c r="L526" s="57">
        <f>L525+200</f>
        <v>20000</v>
      </c>
      <c r="M526" s="43">
        <f t="shared" si="230"/>
        <v>4877.4799999999996</v>
      </c>
      <c r="N526" s="38">
        <f>(K526-400)/L526-1</f>
        <v>0.22387399999999991</v>
      </c>
      <c r="O526" s="50">
        <f>K526-K525-200</f>
        <v>148.11999999999898</v>
      </c>
      <c r="P526" s="51">
        <f>(K526-200)/K525-1</f>
        <v>6.0384779708886338E-3</v>
      </c>
      <c r="R526" s="37">
        <v>44587</v>
      </c>
      <c r="S526" s="3">
        <f t="shared" si="227"/>
        <v>88836.01</v>
      </c>
      <c r="T526" s="50">
        <f>T525+200</f>
        <v>64450.74</v>
      </c>
      <c r="U526" s="3">
        <f t="shared" si="226"/>
        <v>24385.27</v>
      </c>
      <c r="V526" s="51">
        <f>(S526-200)/(T526-200)-1</f>
        <v>0.37953290499066616</v>
      </c>
      <c r="W526" s="50">
        <f>S526-S525-200</f>
        <v>533.58000000000175</v>
      </c>
      <c r="X526" s="51">
        <f>(S526-200)/S525-1</f>
        <v>6.0563596259490815E-3</v>
      </c>
    </row>
    <row r="527" spans="1:26" x14ac:dyDescent="0.35">
      <c r="A527" s="37">
        <v>44588</v>
      </c>
      <c r="B527" s="3">
        <v>63548.24</v>
      </c>
      <c r="C527" s="3">
        <v>45825.15</v>
      </c>
      <c r="D527" s="3">
        <v>44450.74</v>
      </c>
      <c r="E527" s="3">
        <f t="shared" si="229"/>
        <v>19097.5</v>
      </c>
      <c r="F527" s="38">
        <f t="shared" si="217"/>
        <v>0.4296328925007773</v>
      </c>
      <c r="G527" s="41">
        <f t="shared" si="218"/>
        <v>-410.29000000000087</v>
      </c>
      <c r="H527" s="38">
        <f t="shared" si="219"/>
        <v>-6.4149379293113595E-3</v>
      </c>
      <c r="J527" s="37">
        <v>44588</v>
      </c>
      <c r="K527" s="3">
        <v>24717.3</v>
      </c>
      <c r="L527" s="58">
        <v>20000</v>
      </c>
      <c r="M527" s="43">
        <f t="shared" si="230"/>
        <v>4717.2999999999993</v>
      </c>
      <c r="N527" s="38">
        <f>K527/L527-1</f>
        <v>0.23586499999999999</v>
      </c>
      <c r="O527" s="43">
        <f>K527-K526</f>
        <v>-160.18000000000029</v>
      </c>
      <c r="P527" s="38">
        <f>K527/K526-1</f>
        <v>-6.4387550507527536E-3</v>
      </c>
      <c r="R527" s="37">
        <v>44588</v>
      </c>
      <c r="S527" s="3">
        <f t="shared" si="227"/>
        <v>88265.54</v>
      </c>
      <c r="T527" s="43">
        <f t="shared" ref="T527:U542" si="232">D527+L527</f>
        <v>64450.74</v>
      </c>
      <c r="U527" s="3">
        <f t="shared" si="226"/>
        <v>23814.799999999999</v>
      </c>
      <c r="V527" s="38">
        <f>S527/T527-1</f>
        <v>0.3695039032911025</v>
      </c>
      <c r="W527" s="3">
        <f>S527-S526</f>
        <v>-570.47000000000116</v>
      </c>
      <c r="X527" s="38">
        <f>(S527)/S526-1</f>
        <v>-6.4216076341114814E-3</v>
      </c>
    </row>
    <row r="528" spans="1:26" x14ac:dyDescent="0.35">
      <c r="A528" s="37">
        <v>44589</v>
      </c>
      <c r="B528" s="3">
        <v>65755.23</v>
      </c>
      <c r="C528" s="3">
        <v>45825.15</v>
      </c>
      <c r="D528" s="3">
        <v>44450.74</v>
      </c>
      <c r="E528" s="3">
        <f t="shared" si="229"/>
        <v>21304.489999999998</v>
      </c>
      <c r="F528" s="38">
        <f t="shared" si="217"/>
        <v>0.47928313454399185</v>
      </c>
      <c r="G528" s="41">
        <f t="shared" si="218"/>
        <v>2206.989999999998</v>
      </c>
      <c r="H528" s="38">
        <f t="shared" si="219"/>
        <v>3.4729364652742456E-2</v>
      </c>
      <c r="J528" s="37">
        <v>44589</v>
      </c>
      <c r="K528" s="3">
        <v>25576.720000000001</v>
      </c>
      <c r="L528" s="58">
        <v>20000</v>
      </c>
      <c r="M528" s="43">
        <f t="shared" si="230"/>
        <v>5576.7200000000012</v>
      </c>
      <c r="N528" s="38">
        <f>K528/L528-1</f>
        <v>0.27883600000000008</v>
      </c>
      <c r="O528" s="43">
        <f>K528-K527</f>
        <v>859.42000000000189</v>
      </c>
      <c r="P528" s="38">
        <f>K528/K527-1</f>
        <v>3.4769978921646016E-2</v>
      </c>
      <c r="R528" s="37">
        <v>44589</v>
      </c>
      <c r="S528" s="3">
        <f t="shared" si="227"/>
        <v>91331.95</v>
      </c>
      <c r="T528" s="43">
        <f t="shared" si="232"/>
        <v>64450.74</v>
      </c>
      <c r="U528" s="3">
        <f t="shared" si="232"/>
        <v>26881.21</v>
      </c>
      <c r="V528" s="38">
        <f>S528/T528-1</f>
        <v>0.41708147959201081</v>
      </c>
      <c r="W528" s="3">
        <f>S528-S527</f>
        <v>3066.4100000000035</v>
      </c>
      <c r="X528" s="38">
        <f>(S528)/S527-1</f>
        <v>3.4740738004888527E-2</v>
      </c>
    </row>
    <row r="529" spans="1:24" x14ac:dyDescent="0.35">
      <c r="A529" s="37">
        <v>44592</v>
      </c>
      <c r="B529" s="3">
        <v>67562.92</v>
      </c>
      <c r="C529" s="3">
        <v>45825.15</v>
      </c>
      <c r="D529" s="3">
        <v>44450.74</v>
      </c>
      <c r="E529" s="3">
        <f t="shared" si="229"/>
        <v>23112.18</v>
      </c>
      <c r="F529" s="38">
        <f t="shared" si="217"/>
        <v>0.51995039902597795</v>
      </c>
      <c r="G529" s="41">
        <f t="shared" si="218"/>
        <v>1807.6900000000023</v>
      </c>
      <c r="H529" s="38">
        <f t="shared" si="219"/>
        <v>2.7491197278148194E-2</v>
      </c>
      <c r="J529" s="37">
        <v>44592</v>
      </c>
      <c r="K529" s="3">
        <v>26278.09</v>
      </c>
      <c r="L529" s="58">
        <v>20000</v>
      </c>
      <c r="M529" s="43">
        <f t="shared" si="230"/>
        <v>6278.09</v>
      </c>
      <c r="N529" s="38">
        <f>K529/L529-1</f>
        <v>0.31390450000000003</v>
      </c>
      <c r="O529" s="43">
        <f>K529-K528</f>
        <v>701.36999999999898</v>
      </c>
      <c r="P529" s="38">
        <f>K529/K528-1</f>
        <v>2.7422202690571718E-2</v>
      </c>
      <c r="R529" s="37">
        <v>44592</v>
      </c>
      <c r="S529" s="3">
        <f t="shared" si="227"/>
        <v>93841.01</v>
      </c>
      <c r="T529" s="43">
        <f t="shared" si="232"/>
        <v>64450.74</v>
      </c>
      <c r="U529" s="3">
        <f t="shared" si="232"/>
        <v>29390.27</v>
      </c>
      <c r="V529" s="38">
        <f>S529/T529-1</f>
        <v>0.45601136619998472</v>
      </c>
      <c r="W529" s="3">
        <f>S529-S528</f>
        <v>2509.0599999999977</v>
      </c>
      <c r="X529" s="38">
        <f>(S529)/S528-1</f>
        <v>2.7471875942646662E-2</v>
      </c>
    </row>
    <row r="530" spans="1:24" x14ac:dyDescent="0.35">
      <c r="A530" s="37">
        <v>44593</v>
      </c>
      <c r="B530" s="3">
        <v>68077.31</v>
      </c>
      <c r="C530" s="47">
        <f>C529+250</f>
        <v>46075.15</v>
      </c>
      <c r="D530" s="47">
        <f>D529+250</f>
        <v>44700.74</v>
      </c>
      <c r="E530" s="47">
        <f t="shared" si="229"/>
        <v>23376.57</v>
      </c>
      <c r="F530" s="48">
        <f>(B530-250)/D530-1</f>
        <v>0.51736436578007439</v>
      </c>
      <c r="G530" s="49">
        <f>B530-B529-250</f>
        <v>264.38999999999942</v>
      </c>
      <c r="H530" s="48">
        <f>(B530-250)/B529-1</f>
        <v>3.9132411683804325E-3</v>
      </c>
      <c r="J530" s="37">
        <v>44593</v>
      </c>
      <c r="K530" s="3">
        <v>26380.3</v>
      </c>
      <c r="L530" s="58">
        <v>20000</v>
      </c>
      <c r="M530" s="43">
        <f t="shared" si="230"/>
        <v>6380.2999999999993</v>
      </c>
      <c r="N530" s="38">
        <f>K530/L530-1</f>
        <v>0.31901500000000005</v>
      </c>
      <c r="O530" s="43">
        <f>K530-K529</f>
        <v>102.20999999999913</v>
      </c>
      <c r="P530" s="38">
        <f>K530/K529-1</f>
        <v>3.8895520945396722E-3</v>
      </c>
      <c r="R530" s="37">
        <v>44593</v>
      </c>
      <c r="S530" s="3">
        <f t="shared" si="227"/>
        <v>94457.61</v>
      </c>
      <c r="T530" s="93">
        <f t="shared" si="232"/>
        <v>64700.74</v>
      </c>
      <c r="U530" s="3">
        <f t="shared" si="232"/>
        <v>29756.87</v>
      </c>
      <c r="V530" s="48">
        <f>(S530-250)/(T530-250)-1</f>
        <v>0.46169943122452906</v>
      </c>
      <c r="W530" s="47">
        <f>S530-S529-250</f>
        <v>366.60000000000582</v>
      </c>
      <c r="X530" s="48">
        <f>(S530-250)/S529-1</f>
        <v>3.9066075695477487E-3</v>
      </c>
    </row>
    <row r="531" spans="1:24" x14ac:dyDescent="0.35">
      <c r="A531" s="37">
        <v>44594</v>
      </c>
      <c r="B531" s="3">
        <v>68527.320000000007</v>
      </c>
      <c r="C531" s="3">
        <v>46075.15</v>
      </c>
      <c r="D531" s="3">
        <v>44700.74</v>
      </c>
      <c r="E531" s="3">
        <f t="shared" si="229"/>
        <v>23826.580000000009</v>
      </c>
      <c r="F531" s="38">
        <f t="shared" ref="F531:F539" si="233">B531/D531-1</f>
        <v>0.53302428550399861</v>
      </c>
      <c r="G531" s="41">
        <f t="shared" ref="G531:G539" si="234">B531-B530</f>
        <v>450.01000000000931</v>
      </c>
      <c r="H531" s="38">
        <f t="shared" ref="H531:H539" si="235">(B531)/B530-1</f>
        <v>6.6102788138957536E-3</v>
      </c>
      <c r="J531" s="37">
        <v>44594</v>
      </c>
      <c r="K531" s="3">
        <v>26754.11</v>
      </c>
      <c r="L531" s="57">
        <f>L530+200</f>
        <v>20200</v>
      </c>
      <c r="M531" s="43">
        <f t="shared" si="230"/>
        <v>6554.1100000000006</v>
      </c>
      <c r="N531" s="38">
        <f>(K531-400)/L531-1</f>
        <v>0.3046589108910891</v>
      </c>
      <c r="O531" s="50">
        <f>K531-K530-200</f>
        <v>173.81000000000131</v>
      </c>
      <c r="P531" s="51">
        <f>(K531-200)/K530-1</f>
        <v>6.5886286357623725E-3</v>
      </c>
      <c r="R531" s="37">
        <v>44594</v>
      </c>
      <c r="S531" s="3">
        <f t="shared" si="227"/>
        <v>95281.430000000008</v>
      </c>
      <c r="T531" s="50">
        <f>T530+200</f>
        <v>64900.74</v>
      </c>
      <c r="U531" s="3">
        <f t="shared" si="232"/>
        <v>30380.69000000001</v>
      </c>
      <c r="V531" s="51">
        <f>(S531-200)/(T531-200)-1</f>
        <v>0.46955707152653914</v>
      </c>
      <c r="W531" s="50">
        <f>S531-S530-200</f>
        <v>623.82000000000698</v>
      </c>
      <c r="X531" s="51">
        <f>(S531-200)/S530-1</f>
        <v>6.6042323111923373E-3</v>
      </c>
    </row>
    <row r="532" spans="1:24" x14ac:dyDescent="0.35">
      <c r="A532" s="37">
        <v>44595</v>
      </c>
      <c r="B532" s="3">
        <v>65763.240000000005</v>
      </c>
      <c r="C532" s="3">
        <v>46075.15</v>
      </c>
      <c r="D532" s="3">
        <v>44700.74</v>
      </c>
      <c r="E532" s="3">
        <f t="shared" si="229"/>
        <v>21062.500000000007</v>
      </c>
      <c r="F532" s="38">
        <f t="shared" si="233"/>
        <v>0.47118906756353485</v>
      </c>
      <c r="G532" s="41">
        <f t="shared" si="234"/>
        <v>-2764.0800000000017</v>
      </c>
      <c r="H532" s="38">
        <f t="shared" si="235"/>
        <v>-4.0335445775495082E-2</v>
      </c>
      <c r="J532" s="37">
        <v>44595</v>
      </c>
      <c r="K532" s="3">
        <v>25674.36</v>
      </c>
      <c r="L532" s="58">
        <v>20200</v>
      </c>
      <c r="M532" s="43">
        <f t="shared" si="230"/>
        <v>5474.3600000000006</v>
      </c>
      <c r="N532" s="38">
        <f>K532/L532-1</f>
        <v>0.27100792079207925</v>
      </c>
      <c r="O532" s="43">
        <f>K532-K531</f>
        <v>-1079.75</v>
      </c>
      <c r="P532" s="38">
        <f>K532/K531-1</f>
        <v>-4.0358285138246019E-2</v>
      </c>
      <c r="R532" s="37">
        <v>44595</v>
      </c>
      <c r="S532" s="3">
        <f t="shared" si="227"/>
        <v>91437.6</v>
      </c>
      <c r="T532" s="43">
        <f t="shared" ref="T532:T535" si="236">D532+L532</f>
        <v>64900.74</v>
      </c>
      <c r="U532" s="3">
        <f t="shared" si="232"/>
        <v>26536.860000000008</v>
      </c>
      <c r="V532" s="38">
        <f>S532/T532-1</f>
        <v>0.40888378160249039</v>
      </c>
      <c r="W532" s="3">
        <f>S532-S531</f>
        <v>-3843.8300000000017</v>
      </c>
      <c r="X532" s="38">
        <f>(S532)/S531-1</f>
        <v>-4.0341858849095802E-2</v>
      </c>
    </row>
    <row r="533" spans="1:24" x14ac:dyDescent="0.35">
      <c r="A533" s="37">
        <v>44596</v>
      </c>
      <c r="B533" s="3">
        <v>66995.86</v>
      </c>
      <c r="C533" s="3">
        <v>46075.15</v>
      </c>
      <c r="D533" s="3">
        <v>44700.74</v>
      </c>
      <c r="E533" s="3">
        <f t="shared" si="229"/>
        <v>22295.120000000003</v>
      </c>
      <c r="F533" s="38">
        <f t="shared" si="233"/>
        <v>0.49876400256461095</v>
      </c>
      <c r="G533" s="41">
        <f t="shared" si="234"/>
        <v>1232.6199999999953</v>
      </c>
      <c r="H533" s="38">
        <f t="shared" si="235"/>
        <v>1.8743297927535041E-2</v>
      </c>
      <c r="J533" s="37">
        <v>44596</v>
      </c>
      <c r="K533" s="3">
        <v>26154.97</v>
      </c>
      <c r="L533" s="58">
        <v>20200</v>
      </c>
      <c r="M533" s="43">
        <f t="shared" si="230"/>
        <v>5954.9700000000012</v>
      </c>
      <c r="N533" s="38">
        <f>K533/L533-1</f>
        <v>0.29480049504950512</v>
      </c>
      <c r="O533" s="43">
        <f>K533-K532</f>
        <v>480.61000000000058</v>
      </c>
      <c r="P533" s="38">
        <f>K533/K532-1</f>
        <v>1.8719453961072441E-2</v>
      </c>
      <c r="R533" s="37">
        <v>44596</v>
      </c>
      <c r="S533" s="3">
        <f t="shared" si="227"/>
        <v>93150.83</v>
      </c>
      <c r="T533" s="43">
        <f t="shared" si="236"/>
        <v>64900.74</v>
      </c>
      <c r="U533" s="3">
        <f t="shared" si="232"/>
        <v>28250.090000000004</v>
      </c>
      <c r="V533" s="38">
        <f>S533/T533-1</f>
        <v>0.43528147753014834</v>
      </c>
      <c r="W533" s="3">
        <f>S533-S532</f>
        <v>1713.2299999999959</v>
      </c>
      <c r="X533" s="38">
        <f>(S533)/S532-1</f>
        <v>1.873660288546497E-2</v>
      </c>
    </row>
    <row r="534" spans="1:24" x14ac:dyDescent="0.35">
      <c r="A534" s="37">
        <v>44599</v>
      </c>
      <c r="B534" s="3">
        <v>65984.94</v>
      </c>
      <c r="C534" s="3">
        <v>46075.15</v>
      </c>
      <c r="D534" s="3">
        <v>44700.74</v>
      </c>
      <c r="E534" s="3">
        <f t="shared" si="229"/>
        <v>21284.200000000004</v>
      </c>
      <c r="F534" s="38">
        <f t="shared" si="233"/>
        <v>0.47614871700110561</v>
      </c>
      <c r="G534" s="41">
        <f t="shared" si="234"/>
        <v>-1010.9199999999983</v>
      </c>
      <c r="H534" s="38">
        <f t="shared" si="235"/>
        <v>-1.5089290591985827E-2</v>
      </c>
      <c r="J534" s="37">
        <v>44599</v>
      </c>
      <c r="K534" s="3">
        <v>25758.58</v>
      </c>
      <c r="L534" s="58">
        <v>20200</v>
      </c>
      <c r="M534" s="43">
        <f t="shared" si="230"/>
        <v>5558.5800000000017</v>
      </c>
      <c r="N534" s="38">
        <f>K534/L534-1</f>
        <v>0.27517722772277242</v>
      </c>
      <c r="O534" s="43">
        <f>K534-K533</f>
        <v>-396.38999999999942</v>
      </c>
      <c r="P534" s="38">
        <f>K534/K533-1</f>
        <v>-1.5155436997251415E-2</v>
      </c>
      <c r="R534" s="37">
        <v>44599</v>
      </c>
      <c r="S534" s="3">
        <f t="shared" si="227"/>
        <v>91743.52</v>
      </c>
      <c r="T534" s="43">
        <f t="shared" si="236"/>
        <v>64900.74</v>
      </c>
      <c r="U534" s="3">
        <f t="shared" si="232"/>
        <v>26842.780000000006</v>
      </c>
      <c r="V534" s="38">
        <f>S534/T534-1</f>
        <v>0.41359744126184084</v>
      </c>
      <c r="W534" s="3">
        <f>S534-S533</f>
        <v>-1407.3099999999977</v>
      </c>
      <c r="X534" s="38">
        <f>(S534)/S533-1</f>
        <v>-1.5107863236430652E-2</v>
      </c>
    </row>
    <row r="535" spans="1:24" x14ac:dyDescent="0.35">
      <c r="A535" s="37">
        <v>44600</v>
      </c>
      <c r="B535" s="3">
        <v>66962.83</v>
      </c>
      <c r="C535" s="3">
        <v>46075.15</v>
      </c>
      <c r="D535" s="3">
        <v>44700.74</v>
      </c>
      <c r="E535" s="3">
        <f t="shared" si="229"/>
        <v>22262.090000000004</v>
      </c>
      <c r="F535" s="38">
        <f t="shared" si="233"/>
        <v>0.49802508862269401</v>
      </c>
      <c r="G535" s="41">
        <f t="shared" si="234"/>
        <v>977.88999999999942</v>
      </c>
      <c r="H535" s="38">
        <f t="shared" si="235"/>
        <v>1.4819896782508168E-2</v>
      </c>
      <c r="J535" s="37">
        <v>44600</v>
      </c>
      <c r="K535" s="3">
        <v>26139.67</v>
      </c>
      <c r="L535" s="58">
        <v>20200</v>
      </c>
      <c r="M535" s="43">
        <f t="shared" si="230"/>
        <v>5939.6699999999983</v>
      </c>
      <c r="N535" s="38">
        <f>K535/L535-1</f>
        <v>0.29404306930693069</v>
      </c>
      <c r="O535" s="43">
        <f>K535-K534</f>
        <v>381.08999999999651</v>
      </c>
      <c r="P535" s="38">
        <f>K535/K534-1</f>
        <v>1.4794682004986237E-2</v>
      </c>
      <c r="R535" s="37">
        <v>44600</v>
      </c>
      <c r="S535" s="3">
        <f t="shared" si="227"/>
        <v>93102.5</v>
      </c>
      <c r="T535" s="43">
        <f t="shared" si="236"/>
        <v>64900.74</v>
      </c>
      <c r="U535" s="3">
        <f t="shared" si="232"/>
        <v>28201.760000000002</v>
      </c>
      <c r="V535" s="38">
        <f>S535/T535-1</f>
        <v>0.43453680189162713</v>
      </c>
      <c r="W535" s="3">
        <f>S535-S534</f>
        <v>1358.9799999999959</v>
      </c>
      <c r="X535" s="38">
        <f>(S535)/S534-1</f>
        <v>1.4812817297614078E-2</v>
      </c>
    </row>
    <row r="536" spans="1:24" x14ac:dyDescent="0.35">
      <c r="A536" s="37">
        <v>44601</v>
      </c>
      <c r="B536" s="3">
        <v>68183</v>
      </c>
      <c r="C536" s="3">
        <v>46075.15</v>
      </c>
      <c r="D536" s="3">
        <v>44700.74</v>
      </c>
      <c r="E536" s="3">
        <f t="shared" si="229"/>
        <v>23482.260000000002</v>
      </c>
      <c r="F536" s="38">
        <f t="shared" si="233"/>
        <v>0.52532150474466421</v>
      </c>
      <c r="G536" s="41">
        <f t="shared" si="234"/>
        <v>1220.1699999999983</v>
      </c>
      <c r="H536" s="38">
        <f t="shared" si="235"/>
        <v>1.8221601446653191E-2</v>
      </c>
      <c r="J536" s="37">
        <v>44601</v>
      </c>
      <c r="K536" s="3">
        <v>26815.35</v>
      </c>
      <c r="L536" s="57">
        <f>L535+200</f>
        <v>20400</v>
      </c>
      <c r="M536" s="43">
        <f t="shared" si="230"/>
        <v>6415.3499999999985</v>
      </c>
      <c r="N536" s="38">
        <f>(K536-400)/L536-1</f>
        <v>0.2948700980392156</v>
      </c>
      <c r="O536" s="50">
        <f>K536-K535-200</f>
        <v>475.68000000000029</v>
      </c>
      <c r="P536" s="51">
        <f>(K536-200)/K535-1</f>
        <v>1.819762835567551E-2</v>
      </c>
      <c r="R536" s="37">
        <v>44601</v>
      </c>
      <c r="S536" s="3">
        <f t="shared" si="227"/>
        <v>94998.35</v>
      </c>
      <c r="T536" s="50">
        <f>T535+200</f>
        <v>65100.74</v>
      </c>
      <c r="U536" s="3">
        <f t="shared" si="232"/>
        <v>29897.61</v>
      </c>
      <c r="V536" s="51">
        <f>(S536-200)/(T536-200)-1</f>
        <v>0.46066670426254008</v>
      </c>
      <c r="W536" s="50">
        <f>S536-S535-200</f>
        <v>1695.8500000000058</v>
      </c>
      <c r="X536" s="51">
        <f>(S536-200)/S535-1</f>
        <v>1.821487070701644E-2</v>
      </c>
    </row>
    <row r="537" spans="1:24" x14ac:dyDescent="0.35">
      <c r="A537" s="37">
        <v>44602</v>
      </c>
      <c r="B537" s="3">
        <v>66877.36</v>
      </c>
      <c r="C537" s="3">
        <v>46075.15</v>
      </c>
      <c r="D537" s="3">
        <v>44700.74</v>
      </c>
      <c r="E537" s="3">
        <f t="shared" si="229"/>
        <v>22176.620000000003</v>
      </c>
      <c r="F537" s="38">
        <f t="shared" si="233"/>
        <v>0.49611303973938692</v>
      </c>
      <c r="G537" s="41">
        <f t="shared" si="234"/>
        <v>-1305.6399999999994</v>
      </c>
      <c r="H537" s="38">
        <f t="shared" si="235"/>
        <v>-1.914905474971762E-2</v>
      </c>
      <c r="J537" s="37">
        <v>44602</v>
      </c>
      <c r="K537" s="3">
        <v>26301.21</v>
      </c>
      <c r="L537" s="58">
        <v>20400</v>
      </c>
      <c r="M537" s="43">
        <f t="shared" si="230"/>
        <v>5901.2099999999991</v>
      </c>
      <c r="N537" s="38">
        <f>K537/L537-1</f>
        <v>0.28927499999999995</v>
      </c>
      <c r="O537" s="43">
        <f>K537-K536</f>
        <v>-514.13999999999942</v>
      </c>
      <c r="P537" s="38">
        <f>K537/K536-1</f>
        <v>-1.917334660931147E-2</v>
      </c>
      <c r="R537" s="37">
        <v>44602</v>
      </c>
      <c r="S537" s="3">
        <f t="shared" si="227"/>
        <v>93178.57</v>
      </c>
      <c r="T537" s="43">
        <f t="shared" ref="T537:T540" si="237">D537+L537</f>
        <v>65100.74</v>
      </c>
      <c r="U537" s="3">
        <f t="shared" si="232"/>
        <v>28077.83</v>
      </c>
      <c r="V537" s="38">
        <f>S537/T537-1</f>
        <v>0.4312981695753384</v>
      </c>
      <c r="W537" s="3">
        <f>S537-S536</f>
        <v>-1819.7799999999988</v>
      </c>
      <c r="X537" s="38">
        <f>(S537)/S536-1</f>
        <v>-1.9155911655307722E-2</v>
      </c>
    </row>
    <row r="538" spans="1:24" x14ac:dyDescent="0.35">
      <c r="A538" s="37">
        <v>44603</v>
      </c>
      <c r="B538" s="3">
        <v>64928.44</v>
      </c>
      <c r="C538" s="3">
        <v>46075.15</v>
      </c>
      <c r="D538" s="3">
        <v>44700.74</v>
      </c>
      <c r="E538" s="3">
        <f t="shared" si="229"/>
        <v>20227.700000000004</v>
      </c>
      <c r="F538" s="38">
        <f t="shared" si="233"/>
        <v>0.45251376151714728</v>
      </c>
      <c r="G538" s="41">
        <f t="shared" si="234"/>
        <v>-1948.9199999999983</v>
      </c>
      <c r="H538" s="38">
        <f t="shared" si="235"/>
        <v>-2.9141700569520035E-2</v>
      </c>
      <c r="J538" s="37">
        <v>44603</v>
      </c>
      <c r="K538" s="3">
        <v>25534.22</v>
      </c>
      <c r="L538" s="58">
        <v>20400</v>
      </c>
      <c r="M538" s="43">
        <f t="shared" si="230"/>
        <v>5134.2200000000012</v>
      </c>
      <c r="N538" s="38">
        <f>K538/L538-1</f>
        <v>0.25167745098039229</v>
      </c>
      <c r="O538" s="43">
        <f>K538-K537</f>
        <v>-766.98999999999796</v>
      </c>
      <c r="P538" s="38">
        <f>K538/K537-1</f>
        <v>-2.9161776207254242E-2</v>
      </c>
      <c r="R538" s="37">
        <v>44603</v>
      </c>
      <c r="S538" s="3">
        <f t="shared" si="227"/>
        <v>90462.66</v>
      </c>
      <c r="T538" s="43">
        <f t="shared" si="237"/>
        <v>65100.74</v>
      </c>
      <c r="U538" s="3">
        <f t="shared" si="232"/>
        <v>25361.920000000006</v>
      </c>
      <c r="V538" s="38">
        <f>S538/T538-1</f>
        <v>0.38957959617663351</v>
      </c>
      <c r="W538" s="3">
        <f>S538-S537</f>
        <v>-2715.9100000000035</v>
      </c>
      <c r="X538" s="38">
        <f>(S538)/S537-1</f>
        <v>-2.914736725408007E-2</v>
      </c>
    </row>
    <row r="539" spans="1:24" x14ac:dyDescent="0.35">
      <c r="A539" s="37">
        <v>44606</v>
      </c>
      <c r="B539" s="3">
        <v>64938.97</v>
      </c>
      <c r="C539" s="3">
        <v>46075.15</v>
      </c>
      <c r="D539" s="3">
        <v>44700.74</v>
      </c>
      <c r="E539" s="3">
        <f t="shared" si="229"/>
        <v>20238.230000000003</v>
      </c>
      <c r="F539" s="38">
        <f t="shared" si="233"/>
        <v>0.45274932808718615</v>
      </c>
      <c r="G539" s="41">
        <f t="shared" si="234"/>
        <v>10.529999999998836</v>
      </c>
      <c r="H539" s="38">
        <f t="shared" si="235"/>
        <v>1.6217854610389715E-4</v>
      </c>
      <c r="J539" s="37">
        <v>44606</v>
      </c>
      <c r="K539" s="3">
        <v>25536.54</v>
      </c>
      <c r="L539" s="58">
        <v>20400</v>
      </c>
      <c r="M539" s="43">
        <f t="shared" si="230"/>
        <v>5136.5400000000009</v>
      </c>
      <c r="N539" s="38">
        <f>K539/L539-1</f>
        <v>0.25179117647058824</v>
      </c>
      <c r="O539" s="43">
        <f>K539-K538</f>
        <v>2.319999999999709</v>
      </c>
      <c r="P539" s="38">
        <f>K539/K538-1</f>
        <v>9.085846366163608E-5</v>
      </c>
      <c r="R539" s="37">
        <v>44606</v>
      </c>
      <c r="S539" s="3">
        <f t="shared" si="227"/>
        <v>90475.510000000009</v>
      </c>
      <c r="T539" s="43">
        <f t="shared" si="237"/>
        <v>65100.74</v>
      </c>
      <c r="U539" s="3">
        <f t="shared" si="232"/>
        <v>25374.770000000004</v>
      </c>
      <c r="V539" s="38">
        <f>S539/T539-1</f>
        <v>0.38977698256578974</v>
      </c>
      <c r="W539" s="3">
        <f>S539-S538</f>
        <v>12.850000000005821</v>
      </c>
      <c r="X539" s="38">
        <f>(S539)/S538-1</f>
        <v>1.4204755862801122E-4</v>
      </c>
    </row>
    <row r="540" spans="1:24" x14ac:dyDescent="0.35">
      <c r="A540" s="37">
        <v>44607</v>
      </c>
      <c r="B540" s="3">
        <v>66786.149999999994</v>
      </c>
      <c r="C540" s="47">
        <f>C539+250</f>
        <v>46325.15</v>
      </c>
      <c r="D540" s="47">
        <f>D539+250</f>
        <v>44950.74</v>
      </c>
      <c r="E540" s="47">
        <f t="shared" si="229"/>
        <v>21835.409999999996</v>
      </c>
      <c r="F540" s="48">
        <f>(B540-250)/D540-1</f>
        <v>0.48020143828555439</v>
      </c>
      <c r="G540" s="49">
        <f>B540-B539-250</f>
        <v>1597.179999999993</v>
      </c>
      <c r="H540" s="48">
        <f>(B540-250)/B539-1</f>
        <v>2.459509290030315E-2</v>
      </c>
      <c r="J540" s="37">
        <v>44607</v>
      </c>
      <c r="K540" s="3">
        <v>26164.05</v>
      </c>
      <c r="L540" s="58">
        <v>20400</v>
      </c>
      <c r="M540" s="43">
        <f t="shared" si="230"/>
        <v>5764.0499999999993</v>
      </c>
      <c r="N540" s="38">
        <f>K540/L540-1</f>
        <v>0.28255147058823527</v>
      </c>
      <c r="O540" s="43">
        <f>K540-K539</f>
        <v>627.5099999999984</v>
      </c>
      <c r="P540" s="38">
        <f>K540/K539-1</f>
        <v>2.4573023596775379E-2</v>
      </c>
      <c r="R540" s="37">
        <v>44607</v>
      </c>
      <c r="S540" s="3">
        <f t="shared" si="227"/>
        <v>92950.2</v>
      </c>
      <c r="T540" s="93">
        <f t="shared" si="237"/>
        <v>65350.74</v>
      </c>
      <c r="U540" s="3">
        <f t="shared" si="232"/>
        <v>27599.459999999995</v>
      </c>
      <c r="V540" s="48">
        <f>(S540-250)/(T540-250)-1</f>
        <v>0.4239500196157524</v>
      </c>
      <c r="W540" s="47">
        <f>S540-S539-250</f>
        <v>2224.6899999999878</v>
      </c>
      <c r="X540" s="48">
        <f>(S540-250)/S539-1</f>
        <v>2.4588863881507717E-2</v>
      </c>
    </row>
    <row r="541" spans="1:24" x14ac:dyDescent="0.35">
      <c r="A541" s="37">
        <v>44608</v>
      </c>
      <c r="B541" s="3">
        <v>66477.06</v>
      </c>
      <c r="C541" s="3">
        <v>46325.15</v>
      </c>
      <c r="D541" s="3">
        <v>44950.74</v>
      </c>
      <c r="E541" s="3">
        <f t="shared" si="229"/>
        <v>21526.32</v>
      </c>
      <c r="F541" s="38">
        <f t="shared" ref="F541:F549" si="238">B541/D541-1</f>
        <v>0.47888688818026126</v>
      </c>
      <c r="G541" s="41">
        <f t="shared" ref="G541:G549" si="239">B541-B540</f>
        <v>-309.08999999999651</v>
      </c>
      <c r="H541" s="38">
        <f t="shared" ref="H541:H549" si="240">(B541)/B540-1</f>
        <v>-4.6280553677671143E-3</v>
      </c>
      <c r="J541" s="37">
        <v>44608</v>
      </c>
      <c r="K541" s="3">
        <v>26242.39</v>
      </c>
      <c r="L541" s="57">
        <f>L540+200</f>
        <v>20600</v>
      </c>
      <c r="M541" s="43">
        <f t="shared" si="230"/>
        <v>5642.3899999999994</v>
      </c>
      <c r="N541" s="38">
        <f>(K541-400)/L541-1</f>
        <v>0.25448495145631056</v>
      </c>
      <c r="O541" s="50">
        <f>K541-K540-200</f>
        <v>-121.65999999999985</v>
      </c>
      <c r="P541" s="51">
        <f>(K541-200)/K540-1</f>
        <v>-4.6498917407664653E-3</v>
      </c>
      <c r="R541" s="37">
        <v>44608</v>
      </c>
      <c r="S541" s="3">
        <f t="shared" si="227"/>
        <v>92719.45</v>
      </c>
      <c r="T541" s="50">
        <f>T540+200</f>
        <v>65550.739999999991</v>
      </c>
      <c r="U541" s="3">
        <f t="shared" si="232"/>
        <v>27168.71</v>
      </c>
      <c r="V541" s="51">
        <f>(S541-200)/(T541-200)-1</f>
        <v>0.41573683786901272</v>
      </c>
      <c r="W541" s="50">
        <f>S541-S540-200</f>
        <v>-430.75</v>
      </c>
      <c r="X541" s="51">
        <f>(S541-200)/S540-1</f>
        <v>-4.6342019705175597E-3</v>
      </c>
    </row>
    <row r="542" spans="1:24" x14ac:dyDescent="0.35">
      <c r="A542" s="37">
        <v>44609</v>
      </c>
      <c r="B542" s="3">
        <v>64621.47</v>
      </c>
      <c r="C542" s="3">
        <v>46325.15</v>
      </c>
      <c r="D542" s="3">
        <v>44950.74</v>
      </c>
      <c r="E542" s="3">
        <f t="shared" si="229"/>
        <v>19670.730000000003</v>
      </c>
      <c r="F542" s="38">
        <f t="shared" si="238"/>
        <v>0.43760636643579187</v>
      </c>
      <c r="G542" s="41">
        <f t="shared" si="239"/>
        <v>-1855.5899999999965</v>
      </c>
      <c r="H542" s="38">
        <f t="shared" si="240"/>
        <v>-2.7913238040310429E-2</v>
      </c>
      <c r="J542" s="37">
        <v>44609</v>
      </c>
      <c r="K542" s="3">
        <v>25509.27</v>
      </c>
      <c r="L542" s="58">
        <v>20600</v>
      </c>
      <c r="M542" s="43">
        <f t="shared" si="230"/>
        <v>4909.2700000000004</v>
      </c>
      <c r="N542" s="38">
        <f>K542/L542-1</f>
        <v>0.23831407766990287</v>
      </c>
      <c r="O542" s="43">
        <f>K542-K541</f>
        <v>-733.11999999999898</v>
      </c>
      <c r="P542" s="38">
        <f>K542/K541-1</f>
        <v>-2.7936479870926401E-2</v>
      </c>
      <c r="R542" s="37">
        <v>44609</v>
      </c>
      <c r="S542" s="3">
        <f t="shared" si="227"/>
        <v>90130.74</v>
      </c>
      <c r="T542" s="43">
        <f t="shared" ref="T542:U557" si="241">D542+L542</f>
        <v>65550.739999999991</v>
      </c>
      <c r="U542" s="3">
        <f t="shared" si="232"/>
        <v>24580.000000000004</v>
      </c>
      <c r="V542" s="38">
        <f>S542/T542-1</f>
        <v>0.37497669744079198</v>
      </c>
      <c r="W542" s="3">
        <f>S542-S541</f>
        <v>-2588.7099999999919</v>
      </c>
      <c r="X542" s="38">
        <f>(S542)/S541-1</f>
        <v>-2.7919816176648959E-2</v>
      </c>
    </row>
    <row r="543" spans="1:24" x14ac:dyDescent="0.35">
      <c r="A543" s="37">
        <v>44610</v>
      </c>
      <c r="B543" s="3">
        <v>64152.13</v>
      </c>
      <c r="C543" s="3">
        <v>46325.15</v>
      </c>
      <c r="D543" s="3">
        <v>44950.74</v>
      </c>
      <c r="E543" s="3">
        <f t="shared" si="229"/>
        <v>19201.39</v>
      </c>
      <c r="F543" s="38">
        <f t="shared" si="238"/>
        <v>0.42716515901629215</v>
      </c>
      <c r="G543" s="41">
        <f t="shared" si="239"/>
        <v>-469.34000000000378</v>
      </c>
      <c r="H543" s="38">
        <f t="shared" si="240"/>
        <v>-7.2629112274914531E-3</v>
      </c>
      <c r="J543" s="37">
        <v>44610</v>
      </c>
      <c r="K543" s="3">
        <v>25323.38</v>
      </c>
      <c r="L543" s="58">
        <v>20600</v>
      </c>
      <c r="M543" s="43">
        <f t="shared" si="230"/>
        <v>4723.380000000001</v>
      </c>
      <c r="N543" s="38">
        <f>K543/L543-1</f>
        <v>0.22929029126213596</v>
      </c>
      <c r="O543" s="43">
        <f>K543-K542</f>
        <v>-185.88999999999942</v>
      </c>
      <c r="P543" s="38">
        <f>K543/K542-1</f>
        <v>-7.2871548264611397E-3</v>
      </c>
      <c r="R543" s="37">
        <v>44610</v>
      </c>
      <c r="S543" s="3">
        <f t="shared" si="227"/>
        <v>89475.51</v>
      </c>
      <c r="T543" s="43">
        <f t="shared" si="241"/>
        <v>65550.739999999991</v>
      </c>
      <c r="U543" s="3">
        <f t="shared" si="241"/>
        <v>23924.77</v>
      </c>
      <c r="V543" s="38">
        <f>S543/T543-1</f>
        <v>0.36498092927707626</v>
      </c>
      <c r="W543" s="3">
        <f>S543-S542</f>
        <v>-655.23000000001048</v>
      </c>
      <c r="X543" s="38">
        <f>(S543)/S542-1</f>
        <v>-7.2697727767464526E-3</v>
      </c>
    </row>
    <row r="544" spans="1:24" x14ac:dyDescent="0.35">
      <c r="A544" s="37">
        <v>44613</v>
      </c>
      <c r="B544" s="3">
        <v>64152.13</v>
      </c>
      <c r="C544" s="3">
        <v>46325.15</v>
      </c>
      <c r="D544" s="3">
        <v>44950.74</v>
      </c>
      <c r="E544" s="3">
        <f t="shared" si="229"/>
        <v>19201.39</v>
      </c>
      <c r="F544" s="38">
        <f t="shared" si="238"/>
        <v>0.42716515901629215</v>
      </c>
      <c r="G544" s="41">
        <f t="shared" si="239"/>
        <v>0</v>
      </c>
      <c r="H544" s="38">
        <f t="shared" si="240"/>
        <v>0</v>
      </c>
      <c r="J544" s="37">
        <v>44613</v>
      </c>
      <c r="K544" s="3">
        <v>25323.38</v>
      </c>
      <c r="L544" s="58">
        <v>20600</v>
      </c>
      <c r="M544" s="43">
        <f t="shared" si="230"/>
        <v>4723.380000000001</v>
      </c>
      <c r="N544" s="38">
        <f>K544/L544-1</f>
        <v>0.22929029126213596</v>
      </c>
      <c r="O544" s="43">
        <f>K544-K543</f>
        <v>0</v>
      </c>
      <c r="P544" s="38">
        <f>K544/K543-1</f>
        <v>0</v>
      </c>
      <c r="R544" s="37">
        <v>44613</v>
      </c>
      <c r="S544" s="3">
        <f t="shared" ref="S544:S563" si="242">B544+K544</f>
        <v>89475.51</v>
      </c>
      <c r="T544" s="43">
        <f t="shared" si="241"/>
        <v>65550.739999999991</v>
      </c>
      <c r="U544" s="3">
        <f t="shared" si="241"/>
        <v>23924.77</v>
      </c>
      <c r="V544" s="38">
        <f>S544/T544-1</f>
        <v>0.36498092927707626</v>
      </c>
      <c r="W544" s="3">
        <f>S544-S543</f>
        <v>0</v>
      </c>
      <c r="X544" s="38">
        <f>(S544)/S543-1</f>
        <v>0</v>
      </c>
    </row>
    <row r="545" spans="1:26" x14ac:dyDescent="0.35">
      <c r="A545" s="37">
        <v>44614</v>
      </c>
      <c r="B545" s="3">
        <v>63543.54</v>
      </c>
      <c r="C545" s="3">
        <v>46325.15</v>
      </c>
      <c r="D545" s="3">
        <v>44950.74</v>
      </c>
      <c r="E545" s="3">
        <f t="shared" si="229"/>
        <v>18592.800000000003</v>
      </c>
      <c r="F545" s="38">
        <f t="shared" si="238"/>
        <v>0.41362611605504163</v>
      </c>
      <c r="G545" s="41">
        <f t="shared" si="239"/>
        <v>-608.58999999999651</v>
      </c>
      <c r="H545" s="38">
        <f t="shared" si="240"/>
        <v>-9.4866686421790636E-3</v>
      </c>
      <c r="J545" s="37">
        <v>44614</v>
      </c>
      <c r="K545" s="3">
        <v>25080.87</v>
      </c>
      <c r="L545" s="58">
        <v>20600</v>
      </c>
      <c r="M545" s="43">
        <f t="shared" si="230"/>
        <v>4480.869999999999</v>
      </c>
      <c r="N545" s="38">
        <f>K545/L545-1</f>
        <v>0.2175179611650484</v>
      </c>
      <c r="O545" s="43">
        <f>K545-K544</f>
        <v>-242.51000000000204</v>
      </c>
      <c r="P545" s="38">
        <f>K545/K544-1</f>
        <v>-9.5765257244492252E-3</v>
      </c>
      <c r="R545" s="37">
        <v>44614</v>
      </c>
      <c r="S545" s="3">
        <f t="shared" si="242"/>
        <v>88624.41</v>
      </c>
      <c r="T545" s="43">
        <f t="shared" si="241"/>
        <v>65550.739999999991</v>
      </c>
      <c r="U545" s="3">
        <f t="shared" si="241"/>
        <v>23073.670000000002</v>
      </c>
      <c r="V545" s="38">
        <f>S545/T545-1</f>
        <v>0.35199709415942548</v>
      </c>
      <c r="W545" s="3">
        <f>S545-S544</f>
        <v>-851.09999999999127</v>
      </c>
      <c r="X545" s="38">
        <f>(S545)/S544-1</f>
        <v>-9.512100014853142E-3</v>
      </c>
    </row>
    <row r="546" spans="1:26" x14ac:dyDescent="0.35">
      <c r="A546" s="37">
        <v>44615</v>
      </c>
      <c r="B546" s="3">
        <v>61787.42</v>
      </c>
      <c r="C546" s="3">
        <v>46325.15</v>
      </c>
      <c r="D546" s="3">
        <v>44950.74</v>
      </c>
      <c r="E546" s="3">
        <f t="shared" si="229"/>
        <v>16836.68</v>
      </c>
      <c r="F546" s="38">
        <f t="shared" si="238"/>
        <v>0.37455846110653579</v>
      </c>
      <c r="G546" s="41">
        <f t="shared" si="239"/>
        <v>-1756.1200000000026</v>
      </c>
      <c r="H546" s="38">
        <f t="shared" si="240"/>
        <v>-2.7636483582752946E-2</v>
      </c>
      <c r="J546" s="37">
        <v>44615</v>
      </c>
      <c r="K546" s="3">
        <v>24587.16</v>
      </c>
      <c r="L546" s="57">
        <f>L545+200</f>
        <v>20800</v>
      </c>
      <c r="M546" s="43">
        <f t="shared" si="230"/>
        <v>3787.16</v>
      </c>
      <c r="N546" s="38">
        <f>(K546-400)/L546-1</f>
        <v>0.16284423076923082</v>
      </c>
      <c r="O546" s="50">
        <f>K546-K545-200</f>
        <v>-693.70999999999913</v>
      </c>
      <c r="P546" s="51">
        <f>(K546-200)/K545-1</f>
        <v>-2.7658928896804547E-2</v>
      </c>
      <c r="R546" s="37">
        <v>44615</v>
      </c>
      <c r="S546" s="3">
        <f t="shared" si="242"/>
        <v>86374.58</v>
      </c>
      <c r="T546" s="50">
        <f>T545+200</f>
        <v>65750.739999999991</v>
      </c>
      <c r="U546" s="3">
        <f t="shared" si="241"/>
        <v>20623.84</v>
      </c>
      <c r="V546" s="51">
        <f>(S546-200)/(T546-200)-1</f>
        <v>0.31462406068947524</v>
      </c>
      <c r="W546" s="50">
        <f>S546-S545-200</f>
        <v>-2449.8300000000017</v>
      </c>
      <c r="X546" s="51">
        <f>(S546-200)/S545-1</f>
        <v>-2.7642835647650577E-2</v>
      </c>
    </row>
    <row r="547" spans="1:26" x14ac:dyDescent="0.35">
      <c r="A547" s="37">
        <v>44616</v>
      </c>
      <c r="B547" s="3">
        <v>64244.73</v>
      </c>
      <c r="C547" s="3">
        <v>46325.15</v>
      </c>
      <c r="D547" s="3">
        <v>44950.74</v>
      </c>
      <c r="E547" s="3">
        <f t="shared" si="229"/>
        <v>19293.990000000005</v>
      </c>
      <c r="F547" s="38">
        <f t="shared" si="238"/>
        <v>0.42922519184333807</v>
      </c>
      <c r="G547" s="41">
        <f t="shared" si="239"/>
        <v>2457.3100000000049</v>
      </c>
      <c r="H547" s="38">
        <f t="shared" si="240"/>
        <v>3.9770393390758274E-2</v>
      </c>
      <c r="J547" s="37">
        <v>44616</v>
      </c>
      <c r="K547" s="3">
        <v>25564.400000000001</v>
      </c>
      <c r="L547" s="58">
        <v>20800</v>
      </c>
      <c r="M547" s="43">
        <f t="shared" si="230"/>
        <v>4764.4000000000015</v>
      </c>
      <c r="N547" s="38">
        <f>K547/L547-1</f>
        <v>0.22905769230769235</v>
      </c>
      <c r="O547" s="43">
        <f>K547-K546</f>
        <v>977.2400000000016</v>
      </c>
      <c r="P547" s="38">
        <f>K547/K546-1</f>
        <v>3.9745948698426403E-2</v>
      </c>
      <c r="R547" s="37">
        <v>44616</v>
      </c>
      <c r="S547" s="3">
        <f t="shared" si="242"/>
        <v>89809.13</v>
      </c>
      <c r="T547" s="43">
        <f t="shared" ref="T547:T550" si="243">D547+L547</f>
        <v>65750.739999999991</v>
      </c>
      <c r="U547" s="3">
        <f t="shared" si="241"/>
        <v>24058.390000000007</v>
      </c>
      <c r="V547" s="38">
        <f>S547/T547-1</f>
        <v>0.36590295409603013</v>
      </c>
      <c r="W547" s="3">
        <f>S547-S546</f>
        <v>3434.5500000000029</v>
      </c>
      <c r="X547" s="38">
        <f>(S547)/S546-1</f>
        <v>3.9763435029148697E-2</v>
      </c>
    </row>
    <row r="548" spans="1:26" x14ac:dyDescent="0.35">
      <c r="A548" s="37">
        <v>44617</v>
      </c>
      <c r="B548" s="3">
        <v>64687.9</v>
      </c>
      <c r="C548" s="3">
        <v>46325.15</v>
      </c>
      <c r="D548" s="3">
        <v>44950.74</v>
      </c>
      <c r="E548" s="3">
        <f t="shared" si="229"/>
        <v>19737.160000000003</v>
      </c>
      <c r="F548" s="38">
        <f t="shared" si="238"/>
        <v>0.43908420640016166</v>
      </c>
      <c r="G548" s="41">
        <f t="shared" si="239"/>
        <v>443.16999999999825</v>
      </c>
      <c r="H548" s="38">
        <f t="shared" si="240"/>
        <v>6.8981533582599397E-3</v>
      </c>
      <c r="J548" s="37">
        <v>44617</v>
      </c>
      <c r="K548" s="3">
        <v>25740.19</v>
      </c>
      <c r="L548" s="58">
        <v>20800</v>
      </c>
      <c r="M548" s="43">
        <f t="shared" si="230"/>
        <v>4940.1899999999987</v>
      </c>
      <c r="N548" s="38">
        <f>K548/L548-1</f>
        <v>0.23750913461538459</v>
      </c>
      <c r="O548" s="43">
        <f>K548-K547</f>
        <v>175.78999999999724</v>
      </c>
      <c r="P548" s="38">
        <f>K548/K547-1</f>
        <v>6.8763593121683453E-3</v>
      </c>
      <c r="R548" s="37">
        <v>44617</v>
      </c>
      <c r="S548" s="3">
        <f t="shared" si="242"/>
        <v>90428.09</v>
      </c>
      <c r="T548" s="43">
        <f t="shared" si="243"/>
        <v>65750.739999999991</v>
      </c>
      <c r="U548" s="3">
        <f t="shared" si="241"/>
        <v>24677.350000000002</v>
      </c>
      <c r="V548" s="38">
        <f>S548/T548-1</f>
        <v>0.37531668845095911</v>
      </c>
      <c r="W548" s="3">
        <f>S548-S547</f>
        <v>618.95999999999185</v>
      </c>
      <c r="X548" s="38">
        <f>(S548)/S547-1</f>
        <v>6.8919496269477243E-3</v>
      </c>
    </row>
    <row r="549" spans="1:26" x14ac:dyDescent="0.35">
      <c r="A549" s="37">
        <v>44620</v>
      </c>
      <c r="B549" s="3">
        <v>64770.720000000001</v>
      </c>
      <c r="C549" s="3">
        <v>46325.15</v>
      </c>
      <c r="D549" s="3">
        <v>44950.74</v>
      </c>
      <c r="E549" s="3">
        <f t="shared" si="229"/>
        <v>19819.980000000003</v>
      </c>
      <c r="F549" s="38">
        <f t="shared" si="238"/>
        <v>0.44092666772560363</v>
      </c>
      <c r="G549" s="41">
        <f t="shared" si="239"/>
        <v>82.819999999999709</v>
      </c>
      <c r="H549" s="38">
        <f t="shared" si="240"/>
        <v>1.2803012619051479E-3</v>
      </c>
      <c r="J549" s="37">
        <v>44620</v>
      </c>
      <c r="K549" s="3">
        <v>25771.34</v>
      </c>
      <c r="L549" s="58">
        <v>20800</v>
      </c>
      <c r="M549" s="43">
        <f t="shared" si="230"/>
        <v>4971.34</v>
      </c>
      <c r="N549" s="38">
        <f>K549/L549-1</f>
        <v>0.23900673076923074</v>
      </c>
      <c r="O549" s="43">
        <f>K549-K548</f>
        <v>31.150000000001455</v>
      </c>
      <c r="P549" s="38">
        <f>K549/K548-1</f>
        <v>1.2101697773017062E-3</v>
      </c>
      <c r="R549" s="37">
        <v>44620</v>
      </c>
      <c r="S549" s="3">
        <f t="shared" si="242"/>
        <v>90542.06</v>
      </c>
      <c r="T549" s="43">
        <f t="shared" si="243"/>
        <v>65750.739999999991</v>
      </c>
      <c r="U549" s="3">
        <f t="shared" si="241"/>
        <v>24791.320000000003</v>
      </c>
      <c r="V549" s="38">
        <f>S549/T549-1</f>
        <v>0.37705005297278804</v>
      </c>
      <c r="W549" s="3">
        <f>S549-S548</f>
        <v>113.97000000000116</v>
      </c>
      <c r="X549" s="38">
        <f>(S549)/S548-1</f>
        <v>1.2603384634133352E-3</v>
      </c>
    </row>
    <row r="550" spans="1:26" x14ac:dyDescent="0.35">
      <c r="A550" s="37">
        <v>44621</v>
      </c>
      <c r="B550" s="3">
        <v>64304.68</v>
      </c>
      <c r="C550" s="47">
        <f>C549+250</f>
        <v>46575.15</v>
      </c>
      <c r="D550" s="47">
        <f>D549+250</f>
        <v>45200.74</v>
      </c>
      <c r="E550" s="47">
        <f t="shared" si="229"/>
        <v>19103.940000000002</v>
      </c>
      <c r="F550" s="48">
        <f>(B550-250)/D550-1</f>
        <v>0.41711573748571373</v>
      </c>
      <c r="G550" s="49">
        <f>B550-B549-250</f>
        <v>-716.04000000000087</v>
      </c>
      <c r="H550" s="48">
        <f>(B550-250)/B549-1</f>
        <v>-1.1054995220062369E-2</v>
      </c>
      <c r="J550" s="37">
        <v>44621</v>
      </c>
      <c r="K550" s="3">
        <v>25485.84</v>
      </c>
      <c r="L550" s="58">
        <v>20800</v>
      </c>
      <c r="M550" s="43">
        <f t="shared" si="230"/>
        <v>4685.84</v>
      </c>
      <c r="N550" s="38">
        <f>K550/L550-1</f>
        <v>0.22528076923076923</v>
      </c>
      <c r="O550" s="43">
        <f>K550-K549</f>
        <v>-285.5</v>
      </c>
      <c r="P550" s="38">
        <f>K550/K549-1</f>
        <v>-1.1078197718861316E-2</v>
      </c>
      <c r="R550" s="37">
        <v>44621</v>
      </c>
      <c r="S550" s="3">
        <f t="shared" si="242"/>
        <v>89790.52</v>
      </c>
      <c r="T550" s="93">
        <f t="shared" si="243"/>
        <v>66000.739999999991</v>
      </c>
      <c r="U550" s="3">
        <f t="shared" si="241"/>
        <v>23789.780000000002</v>
      </c>
      <c r="V550" s="48">
        <f>(S550-250)/(T550-250)-1</f>
        <v>0.36181767688089916</v>
      </c>
      <c r="W550" s="47">
        <f>S550-S549-250</f>
        <v>-1001.5399999999936</v>
      </c>
      <c r="X550" s="48">
        <f>(S550-250)/S549-1</f>
        <v>-1.1061599437874436E-2</v>
      </c>
    </row>
    <row r="551" spans="1:26" x14ac:dyDescent="0.35">
      <c r="A551" s="37">
        <v>44622</v>
      </c>
      <c r="B551" s="3">
        <v>64827</v>
      </c>
      <c r="C551" s="3">
        <v>46575.15</v>
      </c>
      <c r="D551" s="3">
        <v>45200.74</v>
      </c>
      <c r="E551" s="3">
        <f t="shared" si="229"/>
        <v>19626.260000000002</v>
      </c>
      <c r="F551" s="38">
        <f t="shared" ref="F551:F559" si="244">B551/D551-1</f>
        <v>0.43420218341558137</v>
      </c>
      <c r="G551" s="41">
        <f t="shared" ref="G551:G559" si="245">B551-B550</f>
        <v>522.31999999999971</v>
      </c>
      <c r="H551" s="38">
        <f t="shared" ref="H551:H559" si="246">(B551)/B550-1</f>
        <v>8.1225814357523962E-3</v>
      </c>
      <c r="J551" s="37">
        <v>44622</v>
      </c>
      <c r="K551" s="3">
        <v>25892.29</v>
      </c>
      <c r="L551" s="57">
        <f>L550+200</f>
        <v>21000</v>
      </c>
      <c r="M551" s="43">
        <f t="shared" si="230"/>
        <v>4892.2900000000009</v>
      </c>
      <c r="N551" s="38">
        <f>(K551-400)/L551-1</f>
        <v>0.2139185714285714</v>
      </c>
      <c r="O551" s="50">
        <f>K551-K550-200</f>
        <v>206.45000000000073</v>
      </c>
      <c r="P551" s="51">
        <f>(K551-200)/K550-1</f>
        <v>8.100576633927048E-3</v>
      </c>
      <c r="R551" s="37">
        <v>44622</v>
      </c>
      <c r="S551" s="3">
        <f t="shared" si="242"/>
        <v>90719.290000000008</v>
      </c>
      <c r="T551" s="50">
        <f>T550+200</f>
        <v>66200.739999999991</v>
      </c>
      <c r="U551" s="3">
        <f t="shared" si="241"/>
        <v>24518.550000000003</v>
      </c>
      <c r="V551" s="51">
        <f>(S551-200)/(T551-200)-1</f>
        <v>0.3714890166382987</v>
      </c>
      <c r="W551" s="50">
        <f>S551-S550-200</f>
        <v>728.77000000000407</v>
      </c>
      <c r="X551" s="51">
        <f>(S551-200)/S550-1</f>
        <v>8.1163356666160702E-3</v>
      </c>
    </row>
    <row r="552" spans="1:26" x14ac:dyDescent="0.35">
      <c r="A552" s="37">
        <v>44623</v>
      </c>
      <c r="B552" s="3">
        <v>64148.94</v>
      </c>
      <c r="C552" s="3">
        <v>46575.15</v>
      </c>
      <c r="D552" s="3">
        <v>45200.74</v>
      </c>
      <c r="E552" s="3">
        <f t="shared" ref="E552:E583" si="247">B552-D552</f>
        <v>18948.200000000004</v>
      </c>
      <c r="F552" s="38">
        <f t="shared" si="244"/>
        <v>0.41920110157488577</v>
      </c>
      <c r="G552" s="41">
        <f t="shared" si="245"/>
        <v>-678.05999999999767</v>
      </c>
      <c r="H552" s="38">
        <f t="shared" si="246"/>
        <v>-1.0459530751075863E-2</v>
      </c>
      <c r="J552" s="37">
        <v>44623</v>
      </c>
      <c r="K552" s="3">
        <v>25620.85</v>
      </c>
      <c r="L552" s="58">
        <v>21000</v>
      </c>
      <c r="M552" s="43">
        <f t="shared" ref="M552:M583" si="248">K552-L552</f>
        <v>4620.8499999999985</v>
      </c>
      <c r="N552" s="38">
        <f>K552/L552-1</f>
        <v>0.22004047619047618</v>
      </c>
      <c r="O552" s="43">
        <f>K552-K551</f>
        <v>-271.44000000000233</v>
      </c>
      <c r="P552" s="38">
        <f>K552/K551-1</f>
        <v>-1.0483429623258544E-2</v>
      </c>
      <c r="R552" s="37">
        <v>44623</v>
      </c>
      <c r="S552" s="3">
        <f t="shared" si="242"/>
        <v>89769.790000000008</v>
      </c>
      <c r="T552" s="43">
        <f t="shared" ref="T552:T555" si="249">D552+L552</f>
        <v>66200.739999999991</v>
      </c>
      <c r="U552" s="3">
        <f t="shared" si="241"/>
        <v>23569.050000000003</v>
      </c>
      <c r="V552" s="38">
        <f>S552/T552-1</f>
        <v>0.35602396589524554</v>
      </c>
      <c r="W552" s="3">
        <f>S552-S551</f>
        <v>-949.5</v>
      </c>
      <c r="X552" s="38">
        <f>(S552)/S551-1</f>
        <v>-1.0466351753855241E-2</v>
      </c>
    </row>
    <row r="553" spans="1:26" x14ac:dyDescent="0.35">
      <c r="A553" s="37">
        <v>44624</v>
      </c>
      <c r="B553" s="3">
        <v>63454.79</v>
      </c>
      <c r="C553" s="3">
        <v>46575.15</v>
      </c>
      <c r="D553" s="3">
        <v>45200.74</v>
      </c>
      <c r="E553" s="3">
        <f t="shared" si="247"/>
        <v>18254.050000000003</v>
      </c>
      <c r="F553" s="38">
        <f t="shared" si="244"/>
        <v>0.40384405211065144</v>
      </c>
      <c r="G553" s="41">
        <f t="shared" si="245"/>
        <v>-694.15000000000146</v>
      </c>
      <c r="H553" s="38">
        <f t="shared" si="246"/>
        <v>-1.0820911460111438E-2</v>
      </c>
      <c r="J553" s="37">
        <v>44624</v>
      </c>
      <c r="K553" s="3">
        <v>25343.06</v>
      </c>
      <c r="L553" s="58">
        <v>21000</v>
      </c>
      <c r="M553" s="43">
        <f t="shared" si="248"/>
        <v>4343.0600000000013</v>
      </c>
      <c r="N553" s="38">
        <f>K553/L553-1</f>
        <v>0.20681238095238097</v>
      </c>
      <c r="O553" s="43">
        <f>K553-K552</f>
        <v>-277.78999999999724</v>
      </c>
      <c r="P553" s="38">
        <f>K553/K552-1</f>
        <v>-1.0842341296248836E-2</v>
      </c>
      <c r="R553" s="37">
        <v>44624</v>
      </c>
      <c r="S553" s="3">
        <f t="shared" si="242"/>
        <v>88797.85</v>
      </c>
      <c r="T553" s="43">
        <f t="shared" si="249"/>
        <v>66200.739999999991</v>
      </c>
      <c r="U553" s="3">
        <f t="shared" si="241"/>
        <v>22597.110000000004</v>
      </c>
      <c r="V553" s="38">
        <f>S553/T553-1</f>
        <v>0.34134225689924347</v>
      </c>
      <c r="W553" s="3">
        <f>S553-S552</f>
        <v>-971.94000000000233</v>
      </c>
      <c r="X553" s="38">
        <f>(S553)/S552-1</f>
        <v>-1.0827027667102751E-2</v>
      </c>
    </row>
    <row r="554" spans="1:26" x14ac:dyDescent="0.35">
      <c r="A554" s="37">
        <v>44627</v>
      </c>
      <c r="B554" s="3">
        <v>61491.33</v>
      </c>
      <c r="C554" s="3">
        <v>46575.15</v>
      </c>
      <c r="D554" s="3">
        <v>45200.74</v>
      </c>
      <c r="E554" s="3">
        <f t="shared" si="247"/>
        <v>16290.590000000004</v>
      </c>
      <c r="F554" s="38">
        <f t="shared" si="244"/>
        <v>0.3604053827437339</v>
      </c>
      <c r="G554" s="41">
        <f t="shared" si="245"/>
        <v>-1963.4599999999991</v>
      </c>
      <c r="H554" s="38">
        <f t="shared" si="246"/>
        <v>-3.0942660120693799E-2</v>
      </c>
      <c r="J554" s="37">
        <v>44627</v>
      </c>
      <c r="K554" s="3">
        <v>24557.18</v>
      </c>
      <c r="L554" s="58">
        <v>21000</v>
      </c>
      <c r="M554" s="43">
        <f t="shared" si="248"/>
        <v>3557.1800000000003</v>
      </c>
      <c r="N554" s="38">
        <f>K554/L554-1</f>
        <v>0.16938952380952377</v>
      </c>
      <c r="O554" s="43">
        <f>K554-K553</f>
        <v>-785.88000000000102</v>
      </c>
      <c r="P554" s="38">
        <f>K554/K553-1</f>
        <v>-3.1009672865076277E-2</v>
      </c>
      <c r="R554" s="37">
        <v>44627</v>
      </c>
      <c r="S554" s="3">
        <f t="shared" si="242"/>
        <v>86048.510000000009</v>
      </c>
      <c r="T554" s="43">
        <f t="shared" si="249"/>
        <v>66200.739999999991</v>
      </c>
      <c r="U554" s="3">
        <f t="shared" si="241"/>
        <v>19847.770000000004</v>
      </c>
      <c r="V554" s="38">
        <f>S554/T554-1</f>
        <v>0.2998119054258308</v>
      </c>
      <c r="W554" s="3">
        <f>S554-S553</f>
        <v>-2749.3399999999965</v>
      </c>
      <c r="X554" s="38">
        <f>(S554)/S553-1</f>
        <v>-3.0961785673864761E-2</v>
      </c>
    </row>
    <row r="555" spans="1:26" x14ac:dyDescent="0.35">
      <c r="A555" s="37">
        <v>44628</v>
      </c>
      <c r="B555" s="3">
        <v>61630.55</v>
      </c>
      <c r="C555" s="3">
        <v>46575.15</v>
      </c>
      <c r="D555" s="3">
        <v>45200.74</v>
      </c>
      <c r="E555" s="3">
        <f t="shared" si="247"/>
        <v>16429.810000000005</v>
      </c>
      <c r="F555" s="38">
        <f t="shared" si="244"/>
        <v>0.36348542081390711</v>
      </c>
      <c r="G555" s="41">
        <f t="shared" si="245"/>
        <v>139.22000000000116</v>
      </c>
      <c r="H555" s="38">
        <f t="shared" si="246"/>
        <v>2.2640590144984429E-3</v>
      </c>
      <c r="J555" s="37">
        <v>44628</v>
      </c>
      <c r="K555" s="3">
        <v>24612.25</v>
      </c>
      <c r="L555" s="58">
        <v>21000</v>
      </c>
      <c r="M555" s="43">
        <f t="shared" si="248"/>
        <v>3612.25</v>
      </c>
      <c r="N555" s="38">
        <f>K555/L555-1</f>
        <v>0.17201190476190487</v>
      </c>
      <c r="O555" s="43">
        <f>K555-K554</f>
        <v>55.069999999999709</v>
      </c>
      <c r="P555" s="38">
        <f>K555/K554-1</f>
        <v>2.2425213318466586E-3</v>
      </c>
      <c r="R555" s="37">
        <v>44628</v>
      </c>
      <c r="S555" s="3">
        <f t="shared" si="242"/>
        <v>86242.8</v>
      </c>
      <c r="T555" s="43">
        <f t="shared" si="249"/>
        <v>66200.739999999991</v>
      </c>
      <c r="U555" s="3">
        <f t="shared" si="241"/>
        <v>20042.060000000005</v>
      </c>
      <c r="V555" s="38">
        <f>S555/T555-1</f>
        <v>0.30274676687904112</v>
      </c>
      <c r="W555" s="3">
        <f>S555-S554</f>
        <v>194.2899999999936</v>
      </c>
      <c r="X555" s="38">
        <f>(S555)/S554-1</f>
        <v>2.2579124263744088E-3</v>
      </c>
    </row>
    <row r="556" spans="1:26" x14ac:dyDescent="0.35">
      <c r="A556" s="37">
        <v>44629</v>
      </c>
      <c r="B556" s="3">
        <v>63455.89</v>
      </c>
      <c r="C556" s="3">
        <v>46575.15</v>
      </c>
      <c r="D556" s="3">
        <v>45200.74</v>
      </c>
      <c r="E556" s="3">
        <f t="shared" si="247"/>
        <v>18255.150000000001</v>
      </c>
      <c r="F556" s="38">
        <f t="shared" si="244"/>
        <v>0.40386838799541791</v>
      </c>
      <c r="G556" s="41">
        <f t="shared" si="245"/>
        <v>1825.3399999999965</v>
      </c>
      <c r="H556" s="38">
        <f t="shared" si="246"/>
        <v>2.9617454330685078E-2</v>
      </c>
      <c r="J556" s="37">
        <v>44629</v>
      </c>
      <c r="K556" s="3">
        <v>25540.59</v>
      </c>
      <c r="L556" s="57">
        <f>L555+200</f>
        <v>21200</v>
      </c>
      <c r="M556" s="43">
        <f t="shared" si="248"/>
        <v>4340.59</v>
      </c>
      <c r="N556" s="38">
        <f>(K556-400)/L556-1</f>
        <v>0.18587688679245273</v>
      </c>
      <c r="O556" s="50">
        <f>K556-K555-200</f>
        <v>728.34000000000015</v>
      </c>
      <c r="P556" s="51">
        <f>(K556-200)/K555-1</f>
        <v>2.9592580930227763E-2</v>
      </c>
      <c r="R556" s="37">
        <v>44629</v>
      </c>
      <c r="S556" s="3">
        <f t="shared" si="242"/>
        <v>88996.479999999996</v>
      </c>
      <c r="T556" s="50">
        <f>T555+200</f>
        <v>66400.739999999991</v>
      </c>
      <c r="U556" s="3">
        <f t="shared" si="241"/>
        <v>22595.74</v>
      </c>
      <c r="V556" s="51">
        <f>(S556-200)/(T556-200)-1</f>
        <v>0.34132156226652466</v>
      </c>
      <c r="W556" s="50">
        <f>S556-S555-200</f>
        <v>2553.679999999993</v>
      </c>
      <c r="X556" s="51">
        <f>(S556-200)/S555-1</f>
        <v>2.961035587898353E-2</v>
      </c>
    </row>
    <row r="557" spans="1:26" x14ac:dyDescent="0.35">
      <c r="A557" s="37">
        <v>44630</v>
      </c>
      <c r="B557" s="3">
        <v>62570.44</v>
      </c>
      <c r="C557" s="3">
        <v>46575.15</v>
      </c>
      <c r="D557" s="3">
        <v>45200.74</v>
      </c>
      <c r="E557" s="3">
        <f t="shared" si="247"/>
        <v>17369.700000000004</v>
      </c>
      <c r="F557" s="38">
        <f t="shared" si="244"/>
        <v>0.38427910693497513</v>
      </c>
      <c r="G557" s="41">
        <f t="shared" si="245"/>
        <v>-885.44999999999709</v>
      </c>
      <c r="H557" s="38">
        <f t="shared" si="246"/>
        <v>-1.3953787426194797E-2</v>
      </c>
      <c r="J557" s="37">
        <v>44630</v>
      </c>
      <c r="K557" s="3">
        <v>25183.64</v>
      </c>
      <c r="L557" s="58">
        <v>21200</v>
      </c>
      <c r="M557" s="43">
        <f t="shared" si="248"/>
        <v>3983.6399999999994</v>
      </c>
      <c r="N557" s="38">
        <f>K557/L557-1</f>
        <v>0.18790754716981128</v>
      </c>
      <c r="O557" s="43">
        <f>K557-K556</f>
        <v>-356.95000000000073</v>
      </c>
      <c r="P557" s="38">
        <f>K557/K556-1</f>
        <v>-1.3975793041586027E-2</v>
      </c>
      <c r="R557" s="37">
        <v>44630</v>
      </c>
      <c r="S557" s="3">
        <f t="shared" si="242"/>
        <v>87754.08</v>
      </c>
      <c r="T557" s="43">
        <f t="shared" ref="T557:U572" si="250">D557+L557</f>
        <v>66400.739999999991</v>
      </c>
      <c r="U557" s="3">
        <f t="shared" si="241"/>
        <v>21353.340000000004</v>
      </c>
      <c r="V557" s="38">
        <f>S557/T557-1</f>
        <v>0.32158286187774432</v>
      </c>
      <c r="W557" s="3">
        <f>S557-S556</f>
        <v>-1242.3999999999942</v>
      </c>
      <c r="X557" s="38">
        <f>(S557)/S556-1</f>
        <v>-1.3960102691701892E-2</v>
      </c>
    </row>
    <row r="558" spans="1:26" x14ac:dyDescent="0.35">
      <c r="A558" s="37">
        <v>44631</v>
      </c>
      <c r="B558" s="3">
        <v>61091.38</v>
      </c>
      <c r="C558" s="3">
        <v>46575.15</v>
      </c>
      <c r="D558" s="3">
        <v>45200.74</v>
      </c>
      <c r="E558" s="3">
        <f t="shared" si="247"/>
        <v>15890.64</v>
      </c>
      <c r="F558" s="38">
        <f t="shared" si="244"/>
        <v>0.35155707627795474</v>
      </c>
      <c r="G558" s="41">
        <f t="shared" si="245"/>
        <v>-1479.0600000000049</v>
      </c>
      <c r="H558" s="38">
        <f t="shared" si="246"/>
        <v>-2.3638318669326974E-2</v>
      </c>
      <c r="J558" s="37">
        <v>44631</v>
      </c>
      <c r="K558" s="3">
        <v>24587.74</v>
      </c>
      <c r="L558" s="58">
        <v>21200</v>
      </c>
      <c r="M558" s="43">
        <f t="shared" si="248"/>
        <v>3387.7400000000016</v>
      </c>
      <c r="N558" s="38">
        <f>K558/L558-1</f>
        <v>0.15979905660377369</v>
      </c>
      <c r="O558" s="43">
        <f>K558-K557</f>
        <v>-595.89999999999782</v>
      </c>
      <c r="P558" s="38">
        <f>K558/K557-1</f>
        <v>-2.3662187038887117E-2</v>
      </c>
      <c r="R558" s="37">
        <v>44631</v>
      </c>
      <c r="S558" s="3">
        <f t="shared" si="242"/>
        <v>85679.12</v>
      </c>
      <c r="T558" s="43">
        <f t="shared" si="250"/>
        <v>66400.739999999991</v>
      </c>
      <c r="U558" s="3">
        <f t="shared" si="250"/>
        <v>19278.38</v>
      </c>
      <c r="V558" s="38">
        <f>S558/T558-1</f>
        <v>0.29033381254486024</v>
      </c>
      <c r="W558" s="3">
        <f>S558-S557</f>
        <v>-2074.9600000000064</v>
      </c>
      <c r="X558" s="38">
        <f>(S558)/S557-1</f>
        <v>-2.3645168406984718E-2</v>
      </c>
      <c r="Y558" s="38"/>
      <c r="Z558" s="38"/>
    </row>
    <row r="559" spans="1:26" x14ac:dyDescent="0.35">
      <c r="A559" s="37">
        <v>44634</v>
      </c>
      <c r="B559" s="3">
        <v>60304.19</v>
      </c>
      <c r="C559" s="3">
        <v>46575.15</v>
      </c>
      <c r="D559" s="3">
        <v>45200.74</v>
      </c>
      <c r="E559" s="3">
        <f t="shared" si="247"/>
        <v>15103.450000000004</v>
      </c>
      <c r="F559" s="38">
        <f t="shared" si="244"/>
        <v>0.33414165343310764</v>
      </c>
      <c r="G559" s="41">
        <f t="shared" si="245"/>
        <v>-787.18999999999505</v>
      </c>
      <c r="H559" s="38">
        <f t="shared" si="246"/>
        <v>-1.2885451269884496E-2</v>
      </c>
      <c r="J559" s="37">
        <v>44634</v>
      </c>
      <c r="K559" s="3">
        <v>24269.27</v>
      </c>
      <c r="L559" s="58">
        <v>21200</v>
      </c>
      <c r="M559" s="43">
        <f t="shared" si="248"/>
        <v>3069.2700000000004</v>
      </c>
      <c r="N559" s="38">
        <f>K559/L559-1</f>
        <v>0.14477688679245282</v>
      </c>
      <c r="O559" s="43">
        <f>K559-K558</f>
        <v>-318.47000000000116</v>
      </c>
      <c r="P559" s="38">
        <f>K559/K558-1</f>
        <v>-1.2952390093599497E-2</v>
      </c>
      <c r="R559" s="37">
        <v>44634</v>
      </c>
      <c r="S559" s="3">
        <f t="shared" si="242"/>
        <v>84573.46</v>
      </c>
      <c r="T559" s="43">
        <f t="shared" si="250"/>
        <v>66400.739999999991</v>
      </c>
      <c r="U559" s="3">
        <f t="shared" si="250"/>
        <v>18172.720000000005</v>
      </c>
      <c r="V559" s="38">
        <f>S559/T559-1</f>
        <v>0.27368249209270878</v>
      </c>
      <c r="W559" s="3">
        <f>S559-S558</f>
        <v>-1105.6599999999889</v>
      </c>
      <c r="X559" s="38">
        <f>(S559)/S558-1</f>
        <v>-1.2904661018927288E-2</v>
      </c>
    </row>
    <row r="560" spans="1:26" x14ac:dyDescent="0.35">
      <c r="A560" s="37">
        <v>44635</v>
      </c>
      <c r="B560" s="3">
        <v>62205.59</v>
      </c>
      <c r="C560" s="47">
        <f>C559+250</f>
        <v>46825.15</v>
      </c>
      <c r="D560" s="47">
        <f>D559+250</f>
        <v>45450.74</v>
      </c>
      <c r="E560" s="47">
        <f t="shared" si="247"/>
        <v>16754.849999999999</v>
      </c>
      <c r="F560" s="48">
        <f>(B560-250)/D560-1</f>
        <v>0.36313710183816594</v>
      </c>
      <c r="G560" s="49">
        <f>B560-B559-250</f>
        <v>1651.3999999999942</v>
      </c>
      <c r="H560" s="48">
        <f>(B560-250)/B559-1</f>
        <v>2.738449849007174E-2</v>
      </c>
      <c r="J560" s="37">
        <v>44635</v>
      </c>
      <c r="K560" s="3">
        <v>24933.32</v>
      </c>
      <c r="L560" s="58">
        <v>21200</v>
      </c>
      <c r="M560" s="43">
        <f t="shared" si="248"/>
        <v>3733.3199999999997</v>
      </c>
      <c r="N560" s="38">
        <f>K560/L560-1</f>
        <v>0.17609999999999992</v>
      </c>
      <c r="O560" s="43">
        <f>K560-K559</f>
        <v>664.04999999999927</v>
      </c>
      <c r="P560" s="38">
        <f>K560/K559-1</f>
        <v>2.7361762426311165E-2</v>
      </c>
      <c r="R560" s="37">
        <v>44635</v>
      </c>
      <c r="S560" s="3">
        <f t="shared" si="242"/>
        <v>87138.91</v>
      </c>
      <c r="T560" s="93">
        <f t="shared" si="250"/>
        <v>66650.739999999991</v>
      </c>
      <c r="U560" s="3">
        <f t="shared" si="250"/>
        <v>20488.169999999998</v>
      </c>
      <c r="V560" s="48">
        <f>(S560-250)/(T560-250)-1</f>
        <v>0.30855333841159016</v>
      </c>
      <c r="W560" s="47">
        <f>S560-S559-250</f>
        <v>2315.4499999999971</v>
      </c>
      <c r="X560" s="48">
        <f>(S560-250)/S559-1</f>
        <v>2.7377974130418758E-2</v>
      </c>
    </row>
    <row r="561" spans="1:24" x14ac:dyDescent="0.35">
      <c r="A561" s="37">
        <v>44636</v>
      </c>
      <c r="B561" s="3">
        <v>64109.53</v>
      </c>
      <c r="C561" s="3">
        <v>46825.15</v>
      </c>
      <c r="D561" s="3">
        <v>45450.74</v>
      </c>
      <c r="E561" s="3">
        <f t="shared" si="247"/>
        <v>18658.79</v>
      </c>
      <c r="F561" s="38">
        <f t="shared" ref="F561:F572" si="251">B561/D561-1</f>
        <v>0.41052774938317849</v>
      </c>
      <c r="G561" s="41">
        <f t="shared" ref="G561:G572" si="252">B561-B560</f>
        <v>1903.9400000000023</v>
      </c>
      <c r="H561" s="38">
        <f t="shared" ref="H561:H572" si="253">(B561)/B560-1</f>
        <v>3.060721713273673E-2</v>
      </c>
      <c r="J561" s="37">
        <v>44636</v>
      </c>
      <c r="K561" s="3">
        <v>25895.9</v>
      </c>
      <c r="L561" s="57">
        <f>L560+200</f>
        <v>21400</v>
      </c>
      <c r="M561" s="43">
        <f t="shared" si="248"/>
        <v>4495.9000000000015</v>
      </c>
      <c r="N561" s="38">
        <f>(K561-400)/L561-1</f>
        <v>0.19139719626168228</v>
      </c>
      <c r="O561" s="50">
        <f>K561-K560-200</f>
        <v>762.58000000000175</v>
      </c>
      <c r="P561" s="51">
        <f>(K561-200)/K560-1</f>
        <v>3.0584775713783818E-2</v>
      </c>
      <c r="R561" s="37">
        <v>44636</v>
      </c>
      <c r="S561" s="3">
        <f t="shared" si="242"/>
        <v>90005.43</v>
      </c>
      <c r="T561" s="50">
        <f>T560+200</f>
        <v>66850.739999999991</v>
      </c>
      <c r="U561" s="3">
        <f t="shared" si="250"/>
        <v>23154.690000000002</v>
      </c>
      <c r="V561" s="51">
        <f>(S561-200)/(T561-200)-1</f>
        <v>0.34740334465903921</v>
      </c>
      <c r="W561" s="50">
        <f>S561-S560-200</f>
        <v>2666.5199999999895</v>
      </c>
      <c r="X561" s="51">
        <f>(S561-200)/S560-1</f>
        <v>3.0600795901624123E-2</v>
      </c>
    </row>
    <row r="562" spans="1:24" x14ac:dyDescent="0.35">
      <c r="A562" s="37">
        <v>44637</v>
      </c>
      <c r="B562" s="3">
        <v>64496.800000000003</v>
      </c>
      <c r="C562" s="3">
        <v>46825.15</v>
      </c>
      <c r="D562" s="3">
        <v>45450.74</v>
      </c>
      <c r="E562" s="3">
        <f t="shared" si="247"/>
        <v>19046.060000000005</v>
      </c>
      <c r="F562" s="38">
        <f t="shared" si="251"/>
        <v>0.41904840273227695</v>
      </c>
      <c r="G562" s="41">
        <f t="shared" si="252"/>
        <v>387.27000000000407</v>
      </c>
      <c r="H562" s="38">
        <f t="shared" si="253"/>
        <v>6.0407555631745158E-3</v>
      </c>
      <c r="J562" s="37">
        <v>44637</v>
      </c>
      <c r="K562" s="3">
        <v>26051.72</v>
      </c>
      <c r="L562" s="58">
        <v>21400</v>
      </c>
      <c r="M562" s="43">
        <f t="shared" si="248"/>
        <v>4651.7200000000012</v>
      </c>
      <c r="N562" s="38">
        <f>K562/L562-1</f>
        <v>0.21737009345794389</v>
      </c>
      <c r="O562" s="43">
        <f>K562-K561</f>
        <v>155.81999999999971</v>
      </c>
      <c r="P562" s="38">
        <f>K562/K561-1</f>
        <v>6.0171687409975583E-3</v>
      </c>
      <c r="R562" s="37">
        <v>44637</v>
      </c>
      <c r="S562" s="3">
        <f t="shared" si="242"/>
        <v>90548.52</v>
      </c>
      <c r="T562" s="43">
        <f t="shared" ref="T562:T565" si="254">D562+L562</f>
        <v>66850.739999999991</v>
      </c>
      <c r="U562" s="3">
        <f t="shared" si="250"/>
        <v>23697.780000000006</v>
      </c>
      <c r="V562" s="38">
        <f>S562/T562-1</f>
        <v>0.35448792339471513</v>
      </c>
      <c r="W562" s="3">
        <f>S562-S561</f>
        <v>543.09000000001106</v>
      </c>
      <c r="X562" s="38">
        <f>(S562)/S561-1</f>
        <v>6.0339692838533576E-3</v>
      </c>
    </row>
    <row r="563" spans="1:24" x14ac:dyDescent="0.35">
      <c r="A563" s="37">
        <v>44638</v>
      </c>
      <c r="B563" s="3">
        <v>65727.399999999994</v>
      </c>
      <c r="C563" s="3">
        <v>46825.15</v>
      </c>
      <c r="D563" s="3">
        <v>45450.74</v>
      </c>
      <c r="E563" s="3">
        <f t="shared" si="247"/>
        <v>20276.659999999996</v>
      </c>
      <c r="F563" s="38">
        <f t="shared" si="251"/>
        <v>0.44612386949035376</v>
      </c>
      <c r="G563" s="41">
        <f t="shared" si="252"/>
        <v>1230.5999999999913</v>
      </c>
      <c r="H563" s="38">
        <f t="shared" si="253"/>
        <v>1.908001637290524E-2</v>
      </c>
      <c r="J563" s="37">
        <v>44638</v>
      </c>
      <c r="K563" s="3">
        <v>26548.14</v>
      </c>
      <c r="L563" s="58">
        <v>21400</v>
      </c>
      <c r="M563" s="43">
        <f t="shared" si="248"/>
        <v>5148.1399999999994</v>
      </c>
      <c r="N563" s="38">
        <f>K563/L563-1</f>
        <v>0.24056728971962604</v>
      </c>
      <c r="O563" s="43">
        <f>K563-K562</f>
        <v>496.41999999999825</v>
      </c>
      <c r="P563" s="38">
        <f>K563/K562-1</f>
        <v>1.9055171789041037E-2</v>
      </c>
      <c r="R563" s="37">
        <v>44638</v>
      </c>
      <c r="S563" s="3">
        <f t="shared" si="242"/>
        <v>92275.54</v>
      </c>
      <c r="T563" s="43">
        <f t="shared" si="254"/>
        <v>66850.739999999991</v>
      </c>
      <c r="U563" s="3">
        <f t="shared" si="250"/>
        <v>25424.799999999996</v>
      </c>
      <c r="V563" s="38">
        <f>S563/T563-1</f>
        <v>0.3803218932206287</v>
      </c>
      <c r="W563" s="3">
        <f>S563-S562</f>
        <v>1727.0199999999895</v>
      </c>
      <c r="X563" s="38">
        <f>(S563)/S562-1</f>
        <v>1.9072868336224458E-2</v>
      </c>
    </row>
    <row r="564" spans="1:24" x14ac:dyDescent="0.35">
      <c r="A564" s="37">
        <v>44641</v>
      </c>
      <c r="B564" s="3">
        <v>65727.399999999994</v>
      </c>
      <c r="C564" s="3">
        <v>46825.15</v>
      </c>
      <c r="D564" s="3">
        <v>45450.74</v>
      </c>
      <c r="E564" s="3">
        <f t="shared" si="247"/>
        <v>20276.659999999996</v>
      </c>
      <c r="F564" s="38">
        <f t="shared" si="251"/>
        <v>0.44612386949035376</v>
      </c>
      <c r="G564" s="41">
        <f t="shared" si="252"/>
        <v>0</v>
      </c>
      <c r="H564" s="38">
        <f t="shared" si="253"/>
        <v>0</v>
      </c>
      <c r="J564" s="37">
        <v>44641</v>
      </c>
      <c r="K564" s="3">
        <v>26548.14</v>
      </c>
      <c r="L564" s="58">
        <v>21400</v>
      </c>
      <c r="M564" s="43">
        <f t="shared" si="248"/>
        <v>5148.1399999999994</v>
      </c>
      <c r="N564" s="38">
        <f>K564/L564-1</f>
        <v>0.24056728971962604</v>
      </c>
      <c r="O564" s="43">
        <f>K564-K563</f>
        <v>0</v>
      </c>
      <c r="P564" s="38">
        <f>K564/K563-1</f>
        <v>0</v>
      </c>
      <c r="R564" s="37">
        <v>44641</v>
      </c>
      <c r="S564" s="3">
        <f t="shared" ref="S564:S582" si="255">B564+K564</f>
        <v>92275.54</v>
      </c>
      <c r="T564" s="43">
        <f t="shared" si="254"/>
        <v>66850.739999999991</v>
      </c>
      <c r="U564" s="3">
        <f t="shared" si="250"/>
        <v>25424.799999999996</v>
      </c>
      <c r="V564" s="38">
        <f>S564/T564-1</f>
        <v>0.3803218932206287</v>
      </c>
      <c r="W564" s="3">
        <f>S564-S563</f>
        <v>0</v>
      </c>
      <c r="X564" s="38">
        <f>(S564)/S563-1</f>
        <v>0</v>
      </c>
    </row>
    <row r="565" spans="1:24" x14ac:dyDescent="0.35">
      <c r="A565" s="37">
        <v>44642</v>
      </c>
      <c r="B565" s="3">
        <v>66658.820000000007</v>
      </c>
      <c r="C565" s="3">
        <v>46825.15</v>
      </c>
      <c r="D565" s="3">
        <v>45450.74</v>
      </c>
      <c r="E565" s="3">
        <f t="shared" si="247"/>
        <v>21208.080000000009</v>
      </c>
      <c r="F565" s="38">
        <f t="shared" si="251"/>
        <v>0.46661682516060266</v>
      </c>
      <c r="G565" s="41">
        <f t="shared" si="252"/>
        <v>931.42000000001281</v>
      </c>
      <c r="H565" s="38">
        <f t="shared" si="253"/>
        <v>1.4170954579064698E-2</v>
      </c>
      <c r="J565" s="37">
        <v>44642</v>
      </c>
      <c r="K565" s="3">
        <v>26921.919999999998</v>
      </c>
      <c r="L565" s="58">
        <v>21400</v>
      </c>
      <c r="M565" s="43">
        <f t="shared" si="248"/>
        <v>5521.9199999999983</v>
      </c>
      <c r="N565" s="38">
        <f>K565/L565-1</f>
        <v>0.25803364485981306</v>
      </c>
      <c r="O565" s="43">
        <f>K565-K564</f>
        <v>373.77999999999884</v>
      </c>
      <c r="P565" s="38">
        <f>K565/K564-1</f>
        <v>1.4079329098008353E-2</v>
      </c>
      <c r="R565" s="37">
        <v>44642</v>
      </c>
      <c r="S565" s="3">
        <f t="shared" si="255"/>
        <v>93580.74</v>
      </c>
      <c r="T565" s="43">
        <f t="shared" si="254"/>
        <v>66850.739999999991</v>
      </c>
      <c r="U565" s="3">
        <f t="shared" si="250"/>
        <v>26730.000000000007</v>
      </c>
      <c r="V565" s="38">
        <f>S565/T565-1</f>
        <v>0.39984598525012616</v>
      </c>
      <c r="W565" s="3">
        <f>S565-S564</f>
        <v>1305.2000000000116</v>
      </c>
      <c r="X565" s="38">
        <f>(S565)/S564-1</f>
        <v>1.4144593464313626E-2</v>
      </c>
    </row>
    <row r="566" spans="1:24" x14ac:dyDescent="0.35">
      <c r="A566" s="37">
        <v>44643</v>
      </c>
      <c r="B566" s="3">
        <v>65718.27</v>
      </c>
      <c r="C566" s="3">
        <v>46825.15</v>
      </c>
      <c r="D566" s="3">
        <v>45450.74</v>
      </c>
      <c r="E566" s="3">
        <f t="shared" si="247"/>
        <v>20267.530000000006</v>
      </c>
      <c r="F566" s="38">
        <f t="shared" si="251"/>
        <v>0.44592299267294666</v>
      </c>
      <c r="G566" s="41">
        <f t="shared" si="252"/>
        <v>-940.55000000000291</v>
      </c>
      <c r="H566" s="38">
        <f t="shared" si="253"/>
        <v>-1.4109910736493703E-2</v>
      </c>
      <c r="J566" s="37">
        <v>44643</v>
      </c>
      <c r="K566" s="3">
        <v>26741.42</v>
      </c>
      <c r="L566" s="57">
        <f>L565+200</f>
        <v>21600</v>
      </c>
      <c r="M566" s="43">
        <f t="shared" si="248"/>
        <v>5141.4199999999983</v>
      </c>
      <c r="N566" s="38">
        <f>(K566-400)/L566-1</f>
        <v>0.21951018518518506</v>
      </c>
      <c r="O566" s="50">
        <f>K566-K565-200</f>
        <v>-380.5</v>
      </c>
      <c r="P566" s="51">
        <f>(K566-200)/K565-1</f>
        <v>-1.4133464478016444E-2</v>
      </c>
      <c r="R566" s="37">
        <v>44643</v>
      </c>
      <c r="S566" s="3">
        <f t="shared" si="255"/>
        <v>92459.69</v>
      </c>
      <c r="T566" s="50">
        <f>T565+200</f>
        <v>67050.739999999991</v>
      </c>
      <c r="U566" s="3">
        <f t="shared" si="250"/>
        <v>25408.950000000004</v>
      </c>
      <c r="V566" s="51">
        <f>(S566-200)/(T566-200)-1</f>
        <v>0.38008479786461624</v>
      </c>
      <c r="W566" s="50">
        <f>S566-S565-200</f>
        <v>-1321.0500000000029</v>
      </c>
      <c r="X566" s="51">
        <f>(S566-200)/S565-1</f>
        <v>-1.4116686831072367E-2</v>
      </c>
    </row>
    <row r="567" spans="1:24" x14ac:dyDescent="0.35">
      <c r="A567" s="37">
        <v>44644</v>
      </c>
      <c r="B567" s="3">
        <v>66959.78</v>
      </c>
      <c r="C567" s="3">
        <v>46825.15</v>
      </c>
      <c r="D567" s="3">
        <v>45450.74</v>
      </c>
      <c r="E567" s="3">
        <f t="shared" si="247"/>
        <v>21509.040000000001</v>
      </c>
      <c r="F567" s="38">
        <f t="shared" si="251"/>
        <v>0.47323849952718056</v>
      </c>
      <c r="G567" s="41">
        <f t="shared" si="252"/>
        <v>1241.5099999999948</v>
      </c>
      <c r="H567" s="38">
        <f t="shared" si="253"/>
        <v>1.889139808458129E-2</v>
      </c>
      <c r="J567" s="37">
        <v>44644</v>
      </c>
      <c r="K567" s="3">
        <v>27246.01</v>
      </c>
      <c r="L567" s="58">
        <v>21600</v>
      </c>
      <c r="M567" s="43">
        <f t="shared" si="248"/>
        <v>5646.0099999999984</v>
      </c>
      <c r="N567" s="38">
        <f>K567/L567-1</f>
        <v>0.26138935185185175</v>
      </c>
      <c r="O567" s="43">
        <f>K567-K566</f>
        <v>504.59000000000015</v>
      </c>
      <c r="P567" s="38">
        <f>K567/K566-1</f>
        <v>1.8869229831474987E-2</v>
      </c>
      <c r="R567" s="37">
        <v>44644</v>
      </c>
      <c r="S567" s="3">
        <f t="shared" si="255"/>
        <v>94205.79</v>
      </c>
      <c r="T567" s="43">
        <f t="shared" ref="T567:T570" si="256">D567+L567</f>
        <v>67050.739999999991</v>
      </c>
      <c r="U567" s="3">
        <f t="shared" si="250"/>
        <v>27155.05</v>
      </c>
      <c r="V567" s="38">
        <f>S567/T567-1</f>
        <v>0.40499254743497248</v>
      </c>
      <c r="W567" s="3">
        <f>S567-S566</f>
        <v>1746.0999999999913</v>
      </c>
      <c r="X567" s="38">
        <f>(S567)/S566-1</f>
        <v>1.8884986527642367E-2</v>
      </c>
    </row>
    <row r="568" spans="1:24" x14ac:dyDescent="0.35">
      <c r="A568" s="37">
        <v>44645</v>
      </c>
      <c r="B568" s="3">
        <v>66571.16</v>
      </c>
      <c r="C568" s="3">
        <v>46825.15</v>
      </c>
      <c r="D568" s="3">
        <v>45450.74</v>
      </c>
      <c r="E568" s="3">
        <f t="shared" si="247"/>
        <v>21120.420000000006</v>
      </c>
      <c r="F568" s="38">
        <f t="shared" si="251"/>
        <v>0.46468814369138989</v>
      </c>
      <c r="G568" s="41">
        <f t="shared" si="252"/>
        <v>-388.61999999999534</v>
      </c>
      <c r="H568" s="38">
        <f t="shared" si="253"/>
        <v>-5.8037825094406914E-3</v>
      </c>
      <c r="J568" s="37">
        <v>44645</v>
      </c>
      <c r="K568" s="3">
        <v>27087.19</v>
      </c>
      <c r="L568" s="58">
        <v>21600</v>
      </c>
      <c r="M568" s="43">
        <f t="shared" si="248"/>
        <v>5487.1899999999987</v>
      </c>
      <c r="N568" s="38">
        <f>K568/L568-1</f>
        <v>0.25403657407407398</v>
      </c>
      <c r="O568" s="43">
        <f>K568-K567</f>
        <v>-158.81999999999971</v>
      </c>
      <c r="P568" s="38">
        <f>K568/K567-1</f>
        <v>-5.8291103908425512E-3</v>
      </c>
      <c r="R568" s="37">
        <v>44645</v>
      </c>
      <c r="S568" s="3">
        <f t="shared" si="255"/>
        <v>93658.35</v>
      </c>
      <c r="T568" s="43">
        <f t="shared" si="256"/>
        <v>67050.739999999991</v>
      </c>
      <c r="U568" s="3">
        <f t="shared" si="250"/>
        <v>26607.610000000004</v>
      </c>
      <c r="V568" s="38">
        <f>S568/T568-1</f>
        <v>0.3968279842996516</v>
      </c>
      <c r="W568" s="3">
        <f>S568-S567</f>
        <v>-547.43999999998778</v>
      </c>
      <c r="X568" s="38">
        <f>(S568)/S567-1</f>
        <v>-5.8111077885976137E-3</v>
      </c>
    </row>
    <row r="569" spans="1:24" x14ac:dyDescent="0.35">
      <c r="A569" s="37">
        <v>44648</v>
      </c>
      <c r="B569" s="3">
        <v>67926.73</v>
      </c>
      <c r="C569" s="3">
        <v>46825.15</v>
      </c>
      <c r="D569" s="3">
        <v>45450.74</v>
      </c>
      <c r="E569" s="3">
        <f t="shared" si="247"/>
        <v>22475.989999999998</v>
      </c>
      <c r="F569" s="38">
        <f t="shared" si="251"/>
        <v>0.49451318064348349</v>
      </c>
      <c r="G569" s="41">
        <f t="shared" si="252"/>
        <v>1355.5699999999924</v>
      </c>
      <c r="H569" s="38">
        <f t="shared" si="253"/>
        <v>2.036272163501418E-2</v>
      </c>
      <c r="J569" s="37">
        <v>44648</v>
      </c>
      <c r="K569" s="3">
        <v>27636.94</v>
      </c>
      <c r="L569" s="58">
        <v>21600</v>
      </c>
      <c r="M569" s="43">
        <f t="shared" si="248"/>
        <v>6036.9399999999987</v>
      </c>
      <c r="N569" s="38">
        <f>K569/L569-1</f>
        <v>0.27948796296296297</v>
      </c>
      <c r="O569" s="43">
        <f>K569-K568</f>
        <v>549.75</v>
      </c>
      <c r="P569" s="38">
        <f>K569/K568-1</f>
        <v>2.0295571449087113E-2</v>
      </c>
      <c r="R569" s="37">
        <v>44648</v>
      </c>
      <c r="S569" s="3">
        <f t="shared" si="255"/>
        <v>95563.67</v>
      </c>
      <c r="T569" s="43">
        <f t="shared" si="256"/>
        <v>67050.739999999991</v>
      </c>
      <c r="U569" s="3">
        <f t="shared" si="250"/>
        <v>28512.929999999997</v>
      </c>
      <c r="V569" s="38">
        <f>S569/T569-1</f>
        <v>0.42524407635173023</v>
      </c>
      <c r="W569" s="3">
        <f>S569-S568</f>
        <v>1905.3199999999924</v>
      </c>
      <c r="X569" s="38">
        <f>(S569)/S568-1</f>
        <v>2.034330094433634E-2</v>
      </c>
    </row>
    <row r="570" spans="1:24" x14ac:dyDescent="0.35">
      <c r="A570" s="37">
        <v>44649</v>
      </c>
      <c r="B570" s="3">
        <v>68912.38</v>
      </c>
      <c r="C570" s="3">
        <v>46825.15</v>
      </c>
      <c r="D570" s="3">
        <v>45450.74</v>
      </c>
      <c r="E570" s="3">
        <f t="shared" si="247"/>
        <v>23461.640000000007</v>
      </c>
      <c r="F570" s="38">
        <f t="shared" si="251"/>
        <v>0.51619929620507854</v>
      </c>
      <c r="G570" s="41">
        <f t="shared" si="252"/>
        <v>985.65000000000873</v>
      </c>
      <c r="H570" s="38">
        <f t="shared" si="253"/>
        <v>1.4510487991987953E-2</v>
      </c>
      <c r="J570" s="37">
        <v>44649</v>
      </c>
      <c r="K570" s="3">
        <v>28037.33</v>
      </c>
      <c r="L570" s="58">
        <v>21600</v>
      </c>
      <c r="M570" s="43">
        <f t="shared" si="248"/>
        <v>6437.3300000000017</v>
      </c>
      <c r="N570" s="38">
        <f>K570/L570-1</f>
        <v>0.29802453703703713</v>
      </c>
      <c r="O570" s="43">
        <f>K570-K569</f>
        <v>400.39000000000306</v>
      </c>
      <c r="P570" s="38">
        <f>K570/K569-1</f>
        <v>1.4487493912133553E-2</v>
      </c>
      <c r="R570" s="37">
        <v>44649</v>
      </c>
      <c r="S570" s="3">
        <f t="shared" si="255"/>
        <v>96949.71</v>
      </c>
      <c r="T570" s="43">
        <f t="shared" si="256"/>
        <v>67050.739999999991</v>
      </c>
      <c r="U570" s="3">
        <f t="shared" si="250"/>
        <v>29898.970000000008</v>
      </c>
      <c r="V570" s="38">
        <f>S570/T570-1</f>
        <v>0.44591558571911394</v>
      </c>
      <c r="W570" s="3">
        <f>S570-S569</f>
        <v>1386.0400000000081</v>
      </c>
      <c r="X570" s="38">
        <f>(S570)/S569-1</f>
        <v>1.4503838121746604E-2</v>
      </c>
    </row>
    <row r="571" spans="1:24" x14ac:dyDescent="0.35">
      <c r="A571" s="37">
        <v>44650</v>
      </c>
      <c r="B571" s="3">
        <v>68041.13</v>
      </c>
      <c r="C571" s="3">
        <v>46825.15</v>
      </c>
      <c r="D571" s="3">
        <v>45450.74</v>
      </c>
      <c r="E571" s="3">
        <f t="shared" si="247"/>
        <v>22590.390000000007</v>
      </c>
      <c r="F571" s="38">
        <f t="shared" si="251"/>
        <v>0.49703019136762139</v>
      </c>
      <c r="G571" s="41">
        <f t="shared" si="252"/>
        <v>-871.25</v>
      </c>
      <c r="H571" s="38">
        <f t="shared" si="253"/>
        <v>-1.2642866201979963E-2</v>
      </c>
      <c r="J571" s="37">
        <v>44650</v>
      </c>
      <c r="K571" s="3">
        <v>27882.18</v>
      </c>
      <c r="L571" s="57">
        <f>L570+200</f>
        <v>21800</v>
      </c>
      <c r="M571" s="43">
        <f t="shared" si="248"/>
        <v>6082.18</v>
      </c>
      <c r="N571" s="38">
        <f>(K571-400)/L571-1</f>
        <v>0.26065045871559644</v>
      </c>
      <c r="O571" s="50">
        <f>K571-K570-200</f>
        <v>-355.15000000000146</v>
      </c>
      <c r="P571" s="51">
        <f>(K571-200)/K570-1</f>
        <v>-1.2667040691820564E-2</v>
      </c>
      <c r="R571" s="37">
        <v>44650</v>
      </c>
      <c r="S571" s="3">
        <f t="shared" si="255"/>
        <v>95923.31</v>
      </c>
      <c r="T571" s="50">
        <f>T570+200</f>
        <v>67250.739999999991</v>
      </c>
      <c r="U571" s="3">
        <f t="shared" si="250"/>
        <v>28672.570000000007</v>
      </c>
      <c r="V571" s="51">
        <f>(S571-200)/(T571-200)-1</f>
        <v>0.42762495984384374</v>
      </c>
      <c r="W571" s="50">
        <f>S571-S570-200</f>
        <v>-1226.4000000000087</v>
      </c>
      <c r="X571" s="51">
        <f>(S571-200)/S570-1</f>
        <v>-1.2649857333250525E-2</v>
      </c>
    </row>
    <row r="572" spans="1:24" x14ac:dyDescent="0.35">
      <c r="A572" s="37">
        <v>44651</v>
      </c>
      <c r="B572" s="3">
        <v>67135.009999999995</v>
      </c>
      <c r="C572" s="3">
        <v>46825.15</v>
      </c>
      <c r="D572" s="3">
        <v>45450.74</v>
      </c>
      <c r="E572" s="3">
        <f t="shared" si="247"/>
        <v>21684.269999999997</v>
      </c>
      <c r="F572" s="38">
        <f t="shared" si="251"/>
        <v>0.47709388229982608</v>
      </c>
      <c r="G572" s="41">
        <f t="shared" si="252"/>
        <v>-906.1200000000099</v>
      </c>
      <c r="H572" s="38">
        <f t="shared" si="253"/>
        <v>-1.3317239146381166E-2</v>
      </c>
      <c r="J572" s="37">
        <v>44651</v>
      </c>
      <c r="K572" s="3">
        <v>27510.29</v>
      </c>
      <c r="L572" s="58">
        <v>21800</v>
      </c>
      <c r="M572" s="43">
        <f t="shared" si="248"/>
        <v>5710.2900000000009</v>
      </c>
      <c r="N572" s="38">
        <f>K572/L572-1</f>
        <v>0.26193990825688074</v>
      </c>
      <c r="O572" s="43">
        <f>K572-K571</f>
        <v>-371.88999999999942</v>
      </c>
      <c r="P572" s="38">
        <f>K572/K571-1</f>
        <v>-1.3337909733026621E-2</v>
      </c>
      <c r="R572" s="37">
        <v>44651</v>
      </c>
      <c r="S572" s="3">
        <f t="shared" si="255"/>
        <v>94645.299999999988</v>
      </c>
      <c r="T572" s="43">
        <f t="shared" ref="T572:U587" si="257">D572+L572</f>
        <v>67250.739999999991</v>
      </c>
      <c r="U572" s="3">
        <f t="shared" si="250"/>
        <v>27394.559999999998</v>
      </c>
      <c r="V572" s="38">
        <f>S572/T572-1</f>
        <v>0.40734956968503244</v>
      </c>
      <c r="W572" s="3">
        <f>S572-S571</f>
        <v>-1278.0100000000093</v>
      </c>
      <c r="X572" s="38">
        <f>(S572)/S571-1</f>
        <v>-1.3323247498444379E-2</v>
      </c>
    </row>
    <row r="573" spans="1:24" x14ac:dyDescent="0.35">
      <c r="A573" s="37">
        <v>44652</v>
      </c>
      <c r="B573" s="3">
        <v>67549.240000000005</v>
      </c>
      <c r="C573" s="47">
        <f>C572+250</f>
        <v>47075.15</v>
      </c>
      <c r="D573" s="47">
        <f>D572+250</f>
        <v>45700.74</v>
      </c>
      <c r="E573" s="47">
        <f t="shared" si="247"/>
        <v>21848.500000000007</v>
      </c>
      <c r="F573" s="48">
        <f>(B573-250)/D573-1</f>
        <v>0.47260722692892965</v>
      </c>
      <c r="G573" s="49">
        <f>B573-B572-250</f>
        <v>164.23000000001048</v>
      </c>
      <c r="H573" s="48">
        <f>(B573-250)/B572-1</f>
        <v>2.4462646240763775E-3</v>
      </c>
      <c r="J573" s="37">
        <v>44652</v>
      </c>
      <c r="K573" s="3">
        <v>27576.94</v>
      </c>
      <c r="L573" s="58">
        <v>21800</v>
      </c>
      <c r="M573" s="43">
        <f t="shared" si="248"/>
        <v>5776.9399999999987</v>
      </c>
      <c r="N573" s="38">
        <f>K573/L573-1</f>
        <v>0.26499724770642197</v>
      </c>
      <c r="O573" s="43">
        <f>K573-K572</f>
        <v>66.649999999997817</v>
      </c>
      <c r="P573" s="38">
        <f>K573/K572-1</f>
        <v>2.4227298221863869E-3</v>
      </c>
      <c r="R573" s="37">
        <v>44652</v>
      </c>
      <c r="S573" s="3">
        <f t="shared" si="255"/>
        <v>95126.180000000008</v>
      </c>
      <c r="T573" s="93">
        <f t="shared" si="257"/>
        <v>67500.739999999991</v>
      </c>
      <c r="U573" s="3">
        <f t="shared" si="257"/>
        <v>27625.440000000006</v>
      </c>
      <c r="V573" s="48">
        <f>(S573-250)/(T573-250)-1</f>
        <v>0.41078269175922855</v>
      </c>
      <c r="W573" s="47">
        <f>S573-S572-250</f>
        <v>230.88000000001921</v>
      </c>
      <c r="X573" s="48">
        <f>(S573-250)/S572-1</f>
        <v>2.4394238277021252E-3</v>
      </c>
    </row>
    <row r="574" spans="1:24" x14ac:dyDescent="0.35">
      <c r="A574" s="37">
        <v>44655</v>
      </c>
      <c r="B574" s="3">
        <v>68757.149999999994</v>
      </c>
      <c r="C574" s="3">
        <v>47075.15</v>
      </c>
      <c r="D574" s="3">
        <v>45700.74</v>
      </c>
      <c r="E574" s="3">
        <f t="shared" si="247"/>
        <v>23056.409999999996</v>
      </c>
      <c r="F574" s="38">
        <f t="shared" ref="F574:F583" si="258">B574/D574-1</f>
        <v>0.50450846091332435</v>
      </c>
      <c r="G574" s="41">
        <f t="shared" ref="G574:G583" si="259">B574-B573</f>
        <v>1207.9099999999889</v>
      </c>
      <c r="H574" s="38">
        <f t="shared" ref="H574:H583" si="260">(B574)/B573-1</f>
        <v>1.7881918434611288E-2</v>
      </c>
      <c r="J574" s="37">
        <v>44655</v>
      </c>
      <c r="K574" s="3">
        <v>28068.12</v>
      </c>
      <c r="L574" s="58">
        <v>21800</v>
      </c>
      <c r="M574" s="43">
        <f t="shared" si="248"/>
        <v>6268.119999999999</v>
      </c>
      <c r="N574" s="38">
        <f>K574/L574-1</f>
        <v>0.28752844036697245</v>
      </c>
      <c r="O574" s="43">
        <f>K574-K573</f>
        <v>491.18000000000029</v>
      </c>
      <c r="P574" s="38">
        <f>K574/K573-1</f>
        <v>1.7811258246926531E-2</v>
      </c>
      <c r="R574" s="37">
        <v>44655</v>
      </c>
      <c r="S574" s="3">
        <f t="shared" si="255"/>
        <v>96825.26999999999</v>
      </c>
      <c r="T574" s="43">
        <f t="shared" si="257"/>
        <v>67500.739999999991</v>
      </c>
      <c r="U574" s="3">
        <f t="shared" si="257"/>
        <v>29324.529999999995</v>
      </c>
      <c r="V574" s="38">
        <f>S574/T574-1</f>
        <v>0.43443271881167522</v>
      </c>
      <c r="W574" s="3">
        <f>S574-S573</f>
        <v>1699.089999999982</v>
      </c>
      <c r="X574" s="38">
        <f>(S574)/S573-1</f>
        <v>1.7861434149883726E-2</v>
      </c>
    </row>
    <row r="575" spans="1:24" x14ac:dyDescent="0.35">
      <c r="A575" s="37">
        <v>44656</v>
      </c>
      <c r="B575" s="3">
        <v>67260.92</v>
      </c>
      <c r="C575" s="3">
        <v>47075.15</v>
      </c>
      <c r="D575" s="3">
        <v>45700.74</v>
      </c>
      <c r="E575" s="3">
        <f t="shared" si="247"/>
        <v>21560.18</v>
      </c>
      <c r="F575" s="38">
        <f t="shared" si="258"/>
        <v>0.4717687284713552</v>
      </c>
      <c r="G575" s="41">
        <f t="shared" si="259"/>
        <v>-1496.2299999999959</v>
      </c>
      <c r="H575" s="38">
        <f t="shared" si="260"/>
        <v>-2.1761082301986034E-2</v>
      </c>
      <c r="J575" s="37">
        <v>44656</v>
      </c>
      <c r="K575" s="3">
        <v>27456.68</v>
      </c>
      <c r="L575" s="58">
        <v>21800</v>
      </c>
      <c r="M575" s="43">
        <f t="shared" si="248"/>
        <v>5656.68</v>
      </c>
      <c r="N575" s="38">
        <f>K575/L575-1</f>
        <v>0.25948073394495408</v>
      </c>
      <c r="O575" s="43">
        <f>K575-K574</f>
        <v>-611.43999999999869</v>
      </c>
      <c r="P575" s="38">
        <f>K575/K574-1</f>
        <v>-2.1784145144028155E-2</v>
      </c>
      <c r="R575" s="37">
        <v>44656</v>
      </c>
      <c r="S575" s="3">
        <f t="shared" si="255"/>
        <v>94717.6</v>
      </c>
      <c r="T575" s="43">
        <f t="shared" si="257"/>
        <v>67500.739999999991</v>
      </c>
      <c r="U575" s="3">
        <f t="shared" si="257"/>
        <v>27216.86</v>
      </c>
      <c r="V575" s="38">
        <f>S575/T575-1</f>
        <v>0.40320832038285825</v>
      </c>
      <c r="W575" s="3">
        <f>S575-S574</f>
        <v>-2107.6699999999837</v>
      </c>
      <c r="X575" s="38">
        <f>(S575)/S574-1</f>
        <v>-2.17677678564695E-2</v>
      </c>
    </row>
    <row r="576" spans="1:24" x14ac:dyDescent="0.35">
      <c r="A576" s="37">
        <v>44657</v>
      </c>
      <c r="B576" s="3">
        <v>66005.45</v>
      </c>
      <c r="C576" s="3">
        <v>47075.15</v>
      </c>
      <c r="D576" s="3">
        <v>45700.74</v>
      </c>
      <c r="E576" s="3">
        <f t="shared" si="247"/>
        <v>20304.71</v>
      </c>
      <c r="F576" s="38">
        <f t="shared" si="258"/>
        <v>0.44429718205875868</v>
      </c>
      <c r="G576" s="41">
        <f t="shared" si="259"/>
        <v>-1255.4700000000012</v>
      </c>
      <c r="H576" s="38">
        <f t="shared" si="260"/>
        <v>-1.8665667968859156E-2</v>
      </c>
      <c r="J576" s="37">
        <v>44657</v>
      </c>
      <c r="K576" s="3">
        <v>27143.54</v>
      </c>
      <c r="L576" s="57">
        <f>L575+200</f>
        <v>22000</v>
      </c>
      <c r="M576" s="43">
        <f t="shared" si="248"/>
        <v>5143.5400000000009</v>
      </c>
      <c r="N576" s="38">
        <f>(K576-400)/L576-1</f>
        <v>0.2156154545454545</v>
      </c>
      <c r="O576" s="50">
        <f>K576-K575-200</f>
        <v>-513.13999999999942</v>
      </c>
      <c r="P576" s="51">
        <f>(K576-200)/K575-1</f>
        <v>-1.868907675654885E-2</v>
      </c>
      <c r="R576" s="37">
        <v>44657</v>
      </c>
      <c r="S576" s="3">
        <f t="shared" si="255"/>
        <v>93148.989999999991</v>
      </c>
      <c r="T576" s="50">
        <f>T575+200</f>
        <v>67700.739999999991</v>
      </c>
      <c r="U576" s="3">
        <f t="shared" si="257"/>
        <v>25448.25</v>
      </c>
      <c r="V576" s="51">
        <f>(S576-200)/(T576-200)-1</f>
        <v>0.37700697799757465</v>
      </c>
      <c r="W576" s="50">
        <f>S576-S575-200</f>
        <v>-1768.6100000000151</v>
      </c>
      <c r="X576" s="51">
        <f>(S576-200)/S575-1</f>
        <v>-1.8672453693928226E-2</v>
      </c>
    </row>
    <row r="577" spans="1:24" x14ac:dyDescent="0.35">
      <c r="A577" s="37">
        <v>44658</v>
      </c>
      <c r="B577" s="3">
        <v>66447.320000000007</v>
      </c>
      <c r="C577" s="3">
        <v>47075.15</v>
      </c>
      <c r="D577" s="3">
        <v>45700.74</v>
      </c>
      <c r="E577" s="3">
        <f t="shared" si="247"/>
        <v>20746.580000000009</v>
      </c>
      <c r="F577" s="38">
        <f t="shared" si="258"/>
        <v>0.45396595328653344</v>
      </c>
      <c r="G577" s="41">
        <f t="shared" si="259"/>
        <v>441.8700000000099</v>
      </c>
      <c r="H577" s="38">
        <f t="shared" si="260"/>
        <v>6.6944472009509148E-3</v>
      </c>
      <c r="J577" s="37">
        <v>44658</v>
      </c>
      <c r="K577" s="3">
        <v>27324.7</v>
      </c>
      <c r="L577" s="58">
        <v>22000</v>
      </c>
      <c r="M577" s="43">
        <f t="shared" si="248"/>
        <v>5324.7000000000007</v>
      </c>
      <c r="N577" s="38">
        <f>K577/L577-1</f>
        <v>0.24203181818181818</v>
      </c>
      <c r="O577" s="43">
        <f>K577-K576</f>
        <v>181.15999999999985</v>
      </c>
      <c r="P577" s="38">
        <f>K577/K576-1</f>
        <v>6.6741478819638544E-3</v>
      </c>
      <c r="R577" s="37">
        <v>44658</v>
      </c>
      <c r="S577" s="3">
        <f t="shared" si="255"/>
        <v>93772.02</v>
      </c>
      <c r="T577" s="43">
        <f t="shared" ref="T577:T580" si="261">D577+L577</f>
        <v>67700.739999999991</v>
      </c>
      <c r="U577" s="3">
        <f t="shared" si="257"/>
        <v>26071.28000000001</v>
      </c>
      <c r="V577" s="38">
        <f>S577/T577-1</f>
        <v>0.38509593839003853</v>
      </c>
      <c r="W577" s="3">
        <f>S577-S576</f>
        <v>623.03000000001339</v>
      </c>
      <c r="X577" s="38">
        <f>(S577)/S576-1</f>
        <v>6.688531995891811E-3</v>
      </c>
    </row>
    <row r="578" spans="1:24" x14ac:dyDescent="0.35">
      <c r="A578" s="37">
        <v>44659</v>
      </c>
      <c r="B578" s="3">
        <v>65430.41</v>
      </c>
      <c r="C578" s="3">
        <v>47075.15</v>
      </c>
      <c r="D578" s="3">
        <v>45700.74</v>
      </c>
      <c r="E578" s="3">
        <f t="shared" si="247"/>
        <v>19729.670000000006</v>
      </c>
      <c r="F578" s="38">
        <f t="shared" si="258"/>
        <v>0.43171445363904404</v>
      </c>
      <c r="G578" s="41">
        <f t="shared" si="259"/>
        <v>-1016.9100000000035</v>
      </c>
      <c r="H578" s="38">
        <f t="shared" si="260"/>
        <v>-1.5304003231432106E-2</v>
      </c>
      <c r="J578" s="37">
        <v>44659</v>
      </c>
      <c r="K578" s="3">
        <v>26905.91</v>
      </c>
      <c r="L578" s="58">
        <v>22000</v>
      </c>
      <c r="M578" s="43">
        <f t="shared" si="248"/>
        <v>4905.91</v>
      </c>
      <c r="N578" s="38">
        <f>K578/L578-1</f>
        <v>0.22299590909090905</v>
      </c>
      <c r="O578" s="43">
        <f>K578-K577</f>
        <v>-418.79000000000087</v>
      </c>
      <c r="P578" s="38">
        <f>K578/K577-1</f>
        <v>-1.532642627366454E-2</v>
      </c>
      <c r="R578" s="37">
        <v>44659</v>
      </c>
      <c r="S578" s="3">
        <f t="shared" si="255"/>
        <v>92336.320000000007</v>
      </c>
      <c r="T578" s="43">
        <f t="shared" si="261"/>
        <v>67700.739999999991</v>
      </c>
      <c r="U578" s="3">
        <f t="shared" si="257"/>
        <v>24635.580000000005</v>
      </c>
      <c r="V578" s="38">
        <f>S578/T578-1</f>
        <v>0.36388937550756495</v>
      </c>
      <c r="W578" s="3">
        <f>S578-S577</f>
        <v>-1435.6999999999971</v>
      </c>
      <c r="X578" s="38">
        <f>(S578)/S577-1</f>
        <v>-1.5310537194357043E-2</v>
      </c>
    </row>
    <row r="579" spans="1:24" x14ac:dyDescent="0.35">
      <c r="A579" s="37">
        <v>44662</v>
      </c>
      <c r="B579" s="3">
        <v>64224.79</v>
      </c>
      <c r="C579" s="3">
        <v>47075.15</v>
      </c>
      <c r="D579" s="3">
        <v>45700.74</v>
      </c>
      <c r="E579" s="3">
        <f t="shared" si="247"/>
        <v>18524.050000000003</v>
      </c>
      <c r="F579" s="38">
        <f t="shared" si="258"/>
        <v>0.40533369919174178</v>
      </c>
      <c r="G579" s="41">
        <f t="shared" si="259"/>
        <v>-1205.6200000000026</v>
      </c>
      <c r="H579" s="38">
        <f t="shared" si="260"/>
        <v>-1.8425988771887614E-2</v>
      </c>
      <c r="J579" s="37">
        <v>44662</v>
      </c>
      <c r="K579" s="3">
        <v>26408.26</v>
      </c>
      <c r="L579" s="58">
        <v>22000</v>
      </c>
      <c r="M579" s="43">
        <f t="shared" si="248"/>
        <v>4408.2599999999984</v>
      </c>
      <c r="N579" s="38">
        <f>K579/L579-1</f>
        <v>0.20037545454545458</v>
      </c>
      <c r="O579" s="43">
        <f>K579-K578</f>
        <v>-497.65000000000146</v>
      </c>
      <c r="P579" s="38">
        <f>K579/K578-1</f>
        <v>-1.849593639464342E-2</v>
      </c>
      <c r="R579" s="37">
        <v>44662</v>
      </c>
      <c r="S579" s="3">
        <f t="shared" si="255"/>
        <v>90633.05</v>
      </c>
      <c r="T579" s="43">
        <f t="shared" si="261"/>
        <v>67700.739999999991</v>
      </c>
      <c r="U579" s="3">
        <f t="shared" si="257"/>
        <v>22932.31</v>
      </c>
      <c r="V579" s="38">
        <f>S579/T579-1</f>
        <v>0.3387305663128648</v>
      </c>
      <c r="W579" s="3">
        <f>S579-S578</f>
        <v>-1703.2700000000041</v>
      </c>
      <c r="X579" s="38">
        <f>(S579)/S578-1</f>
        <v>-1.8446370832192582E-2</v>
      </c>
    </row>
    <row r="580" spans="1:24" x14ac:dyDescent="0.35">
      <c r="A580" s="37">
        <v>44663</v>
      </c>
      <c r="B580" s="3">
        <v>64021.9</v>
      </c>
      <c r="C580" s="3">
        <v>47075.15</v>
      </c>
      <c r="D580" s="3">
        <v>45700.74</v>
      </c>
      <c r="E580" s="3">
        <f t="shared" si="247"/>
        <v>18321.160000000003</v>
      </c>
      <c r="F580" s="38">
        <f t="shared" si="258"/>
        <v>0.40089416495225261</v>
      </c>
      <c r="G580" s="41">
        <f t="shared" si="259"/>
        <v>-202.88999999999942</v>
      </c>
      <c r="H580" s="38">
        <f t="shared" si="260"/>
        <v>-3.1590605434443919E-3</v>
      </c>
      <c r="J580" s="37">
        <v>44663</v>
      </c>
      <c r="K580" s="3">
        <v>26324.2</v>
      </c>
      <c r="L580" s="58">
        <v>22000</v>
      </c>
      <c r="M580" s="43">
        <f t="shared" si="248"/>
        <v>4324.2000000000007</v>
      </c>
      <c r="N580" s="38">
        <f>K580/L580-1</f>
        <v>0.19655454545454543</v>
      </c>
      <c r="O580" s="43">
        <f>K580-K579</f>
        <v>-84.059999999997672</v>
      </c>
      <c r="P580" s="38">
        <f>K580/K579-1</f>
        <v>-3.1830949861898494E-3</v>
      </c>
      <c r="R580" s="37">
        <v>44663</v>
      </c>
      <c r="S580" s="3">
        <f t="shared" si="255"/>
        <v>90346.1</v>
      </c>
      <c r="T580" s="43">
        <f t="shared" si="261"/>
        <v>67700.739999999991</v>
      </c>
      <c r="U580" s="3">
        <f t="shared" si="257"/>
        <v>22645.360000000004</v>
      </c>
      <c r="V580" s="38">
        <f>S580/T580-1</f>
        <v>0.33449206020495525</v>
      </c>
      <c r="W580" s="3">
        <f>S580-S579</f>
        <v>-286.94999999999709</v>
      </c>
      <c r="X580" s="38">
        <f>(S580)/S579-1</f>
        <v>-3.1660635937993398E-3</v>
      </c>
    </row>
    <row r="581" spans="1:24" x14ac:dyDescent="0.35">
      <c r="A581" s="37">
        <v>44664</v>
      </c>
      <c r="B581" s="3">
        <v>64903.7</v>
      </c>
      <c r="C581" s="3">
        <v>47075.15</v>
      </c>
      <c r="D581" s="3">
        <v>45700.74</v>
      </c>
      <c r="E581" s="3">
        <f t="shared" si="247"/>
        <v>19202.96</v>
      </c>
      <c r="F581" s="38">
        <f t="shared" si="258"/>
        <v>0.42018925732931245</v>
      </c>
      <c r="G581" s="41">
        <f t="shared" si="259"/>
        <v>881.79999999999563</v>
      </c>
      <c r="H581" s="38">
        <f t="shared" si="260"/>
        <v>1.3773411910611877E-2</v>
      </c>
      <c r="J581" s="37">
        <v>44664</v>
      </c>
      <c r="K581" s="3">
        <v>26886.240000000002</v>
      </c>
      <c r="L581" s="57">
        <f>L580+200</f>
        <v>22200</v>
      </c>
      <c r="M581" s="43">
        <f t="shared" si="248"/>
        <v>4686.2400000000016</v>
      </c>
      <c r="N581" s="38">
        <f>(K581-400)/L581-1</f>
        <v>0.19307387387387398</v>
      </c>
      <c r="O581" s="50">
        <f>K581-K580-200</f>
        <v>362.04000000000087</v>
      </c>
      <c r="P581" s="51">
        <f>(K581-200)/K580-1</f>
        <v>1.3753124501409308E-2</v>
      </c>
      <c r="R581" s="37">
        <v>44664</v>
      </c>
      <c r="S581" s="3">
        <f t="shared" si="255"/>
        <v>91789.94</v>
      </c>
      <c r="T581" s="50">
        <f>T580+200</f>
        <v>67900.739999999991</v>
      </c>
      <c r="U581" s="3">
        <f t="shared" si="257"/>
        <v>23889.200000000001</v>
      </c>
      <c r="V581" s="51">
        <f>(S581-200)/(T581-200)-1</f>
        <v>0.35286468065193999</v>
      </c>
      <c r="W581" s="50">
        <f>S581-S580-200</f>
        <v>1243.8399999999965</v>
      </c>
      <c r="X581" s="51">
        <f>(S581-200)/S580-1</f>
        <v>1.3767500755428319E-2</v>
      </c>
    </row>
    <row r="582" spans="1:24" x14ac:dyDescent="0.35">
      <c r="A582" s="37">
        <v>44665</v>
      </c>
      <c r="B582" s="3">
        <v>63676.42</v>
      </c>
      <c r="C582" s="3">
        <v>47075.15</v>
      </c>
      <c r="D582" s="3">
        <v>45700.74</v>
      </c>
      <c r="E582" s="3">
        <f t="shared" si="247"/>
        <v>17975.68</v>
      </c>
      <c r="F582" s="38">
        <f t="shared" si="258"/>
        <v>0.39333454994383032</v>
      </c>
      <c r="G582" s="41">
        <f t="shared" si="259"/>
        <v>-1227.2799999999988</v>
      </c>
      <c r="H582" s="38">
        <f t="shared" si="260"/>
        <v>-1.8909245543782593E-2</v>
      </c>
      <c r="J582" s="37">
        <v>44665</v>
      </c>
      <c r="K582" s="3">
        <v>26377.14</v>
      </c>
      <c r="L582" s="58">
        <v>22200</v>
      </c>
      <c r="M582" s="43">
        <f t="shared" si="248"/>
        <v>4177.1399999999994</v>
      </c>
      <c r="N582" s="38">
        <f>K582/L582-1</f>
        <v>0.18815945945945933</v>
      </c>
      <c r="O582" s="43">
        <f>K582-K581</f>
        <v>-509.10000000000218</v>
      </c>
      <c r="P582" s="38">
        <f>K582/K581-1</f>
        <v>-1.8935336439755091E-2</v>
      </c>
      <c r="R582" s="37">
        <v>44665</v>
      </c>
      <c r="S582" s="3">
        <f t="shared" si="255"/>
        <v>90053.56</v>
      </c>
      <c r="T582" s="43">
        <f t="shared" ref="T582:T585" si="262">D582+L582</f>
        <v>67900.739999999991</v>
      </c>
      <c r="U582" s="3">
        <f t="shared" si="257"/>
        <v>22152.82</v>
      </c>
      <c r="V582" s="38">
        <f>S582/T582-1</f>
        <v>0.32625299812638286</v>
      </c>
      <c r="W582" s="3">
        <f>S582-S581</f>
        <v>-1736.3800000000047</v>
      </c>
      <c r="X582" s="38">
        <f>(S582)/S581-1</f>
        <v>-1.8916887841957442E-2</v>
      </c>
    </row>
    <row r="583" spans="1:24" x14ac:dyDescent="0.35">
      <c r="A583" s="37">
        <v>44666</v>
      </c>
      <c r="B583" s="3">
        <v>63676.42</v>
      </c>
      <c r="C583" s="3">
        <v>47075.15</v>
      </c>
      <c r="D583" s="3">
        <v>45700.74</v>
      </c>
      <c r="E583" s="3">
        <f t="shared" si="247"/>
        <v>17975.68</v>
      </c>
      <c r="F583" s="38">
        <f t="shared" si="258"/>
        <v>0.39333454994383032</v>
      </c>
      <c r="G583" s="41">
        <f t="shared" si="259"/>
        <v>0</v>
      </c>
      <c r="H583" s="38">
        <f t="shared" si="260"/>
        <v>0</v>
      </c>
      <c r="J583" s="37">
        <v>44666</v>
      </c>
      <c r="K583" s="3">
        <v>26377.14</v>
      </c>
      <c r="L583" s="58">
        <v>22200</v>
      </c>
      <c r="M583" s="43">
        <f t="shared" si="248"/>
        <v>4177.1399999999994</v>
      </c>
      <c r="N583" s="38">
        <f>K583/L583-1</f>
        <v>0.18815945945945933</v>
      </c>
      <c r="O583" s="43">
        <f>K583-K582</f>
        <v>0</v>
      </c>
      <c r="P583" s="38">
        <f>K583/K582-1</f>
        <v>0</v>
      </c>
      <c r="R583" s="37">
        <v>44666</v>
      </c>
      <c r="S583" s="3">
        <f t="shared" ref="S583:S607" si="263">B583+K583</f>
        <v>90053.56</v>
      </c>
      <c r="T583" s="43">
        <f t="shared" si="262"/>
        <v>67900.739999999991</v>
      </c>
      <c r="U583" s="3">
        <f t="shared" si="257"/>
        <v>22152.82</v>
      </c>
      <c r="V583" s="38">
        <f>S583/T583-1</f>
        <v>0.32625299812638286</v>
      </c>
      <c r="W583" s="3">
        <f>S583-S582</f>
        <v>0</v>
      </c>
      <c r="X583" s="38">
        <f>(S583)/S582-1</f>
        <v>0</v>
      </c>
    </row>
    <row r="584" spans="1:24" x14ac:dyDescent="0.35">
      <c r="A584" s="37">
        <v>44669</v>
      </c>
      <c r="B584" s="3">
        <v>64005.49</v>
      </c>
      <c r="C584" s="47">
        <f>C583+250</f>
        <v>47325.15</v>
      </c>
      <c r="D584" s="47">
        <f>D583+250</f>
        <v>45950.74</v>
      </c>
      <c r="E584" s="47">
        <f t="shared" ref="E584:E615" si="264">B584-D584</f>
        <v>18054.75</v>
      </c>
      <c r="F584" s="48">
        <f>(B584-250)/D584-1</f>
        <v>0.38747471749094786</v>
      </c>
      <c r="G584" s="49">
        <f>B584-B583-250</f>
        <v>79.069999999999709</v>
      </c>
      <c r="H584" s="48">
        <f>(B584-250)/B583-1</f>
        <v>1.2417469449443885E-3</v>
      </c>
      <c r="J584" s="37">
        <v>44669</v>
      </c>
      <c r="K584" s="3">
        <v>26407.5</v>
      </c>
      <c r="L584" s="58">
        <v>22200</v>
      </c>
      <c r="M584" s="43">
        <f t="shared" ref="M584:M615" si="265">K584-L584</f>
        <v>4207.5</v>
      </c>
      <c r="N584" s="38">
        <f>K584/L584-1</f>
        <v>0.18952702702702706</v>
      </c>
      <c r="O584" s="43">
        <f>K584-K583</f>
        <v>30.360000000000582</v>
      </c>
      <c r="P584" s="38">
        <f>K584/K583-1</f>
        <v>1.1509966584701825E-3</v>
      </c>
      <c r="R584" s="37">
        <v>44669</v>
      </c>
      <c r="S584" s="3">
        <f t="shared" si="263"/>
        <v>90412.989999999991</v>
      </c>
      <c r="T584" s="93">
        <f t="shared" si="262"/>
        <v>68150.739999999991</v>
      </c>
      <c r="U584" s="3">
        <f t="shared" si="257"/>
        <v>22262.25</v>
      </c>
      <c r="V584" s="48">
        <f>(S584-250)/(T584-250)-1</f>
        <v>0.32786461531936184</v>
      </c>
      <c r="W584" s="47">
        <f>S584-S583-250</f>
        <v>109.42999999999302</v>
      </c>
      <c r="X584" s="48">
        <f>(S584-250)/S583-1</f>
        <v>1.2151657302608143E-3</v>
      </c>
    </row>
    <row r="585" spans="1:24" x14ac:dyDescent="0.35">
      <c r="A585" s="37">
        <v>44670</v>
      </c>
      <c r="B585" s="3">
        <v>65402.55</v>
      </c>
      <c r="C585" s="3">
        <v>47325.15</v>
      </c>
      <c r="D585" s="3">
        <v>45950.74</v>
      </c>
      <c r="E585" s="3">
        <f t="shared" si="264"/>
        <v>19451.810000000005</v>
      </c>
      <c r="F585" s="38">
        <f t="shared" ref="F585:F593" si="266">B585/D585-1</f>
        <v>0.42331875395260243</v>
      </c>
      <c r="G585" s="41">
        <f t="shared" ref="G585:G593" si="267">B585-B584</f>
        <v>1397.0600000000049</v>
      </c>
      <c r="H585" s="38">
        <f t="shared" ref="H585:H593" si="268">(B585)/B584-1</f>
        <v>2.1827190136346264E-2</v>
      </c>
      <c r="J585" s="37">
        <v>44670</v>
      </c>
      <c r="K585" s="3">
        <v>26983.27</v>
      </c>
      <c r="L585" s="58">
        <v>22200</v>
      </c>
      <c r="M585" s="43">
        <f t="shared" si="265"/>
        <v>4783.2700000000004</v>
      </c>
      <c r="N585" s="38">
        <f>K585/L585-1</f>
        <v>0.21546261261261268</v>
      </c>
      <c r="O585" s="43">
        <f>K585-K584</f>
        <v>575.77000000000044</v>
      </c>
      <c r="P585" s="38">
        <f>K585/K584-1</f>
        <v>2.1803275584587833E-2</v>
      </c>
      <c r="R585" s="37">
        <v>44670</v>
      </c>
      <c r="S585" s="3">
        <f t="shared" si="263"/>
        <v>92385.82</v>
      </c>
      <c r="T585" s="43">
        <f t="shared" si="262"/>
        <v>68150.739999999991</v>
      </c>
      <c r="U585" s="3">
        <f t="shared" si="257"/>
        <v>24235.080000000005</v>
      </c>
      <c r="V585" s="38">
        <f>S585/T585-1</f>
        <v>0.35560993174835698</v>
      </c>
      <c r="W585" s="3">
        <f>S585-S584</f>
        <v>1972.8300000000163</v>
      </c>
      <c r="X585" s="38">
        <f>(S585)/S584-1</f>
        <v>2.1820205260328462E-2</v>
      </c>
    </row>
    <row r="586" spans="1:24" x14ac:dyDescent="0.35">
      <c r="A586" s="37">
        <v>44671</v>
      </c>
      <c r="B586" s="3">
        <v>63805.64</v>
      </c>
      <c r="C586" s="3">
        <v>47325.15</v>
      </c>
      <c r="D586" s="3">
        <v>45950.74</v>
      </c>
      <c r="E586" s="3">
        <f t="shared" si="264"/>
        <v>17854.900000000001</v>
      </c>
      <c r="F586" s="38">
        <f t="shared" si="266"/>
        <v>0.38856610361443589</v>
      </c>
      <c r="G586" s="41">
        <f t="shared" si="267"/>
        <v>-1596.9100000000035</v>
      </c>
      <c r="H586" s="38">
        <f t="shared" si="268"/>
        <v>-2.4416632073214317E-2</v>
      </c>
      <c r="J586" s="37">
        <v>44671</v>
      </c>
      <c r="K586" s="3">
        <v>26523.88</v>
      </c>
      <c r="L586" s="57">
        <f>L585+200</f>
        <v>22400</v>
      </c>
      <c r="M586" s="43">
        <f t="shared" si="265"/>
        <v>4123.880000000001</v>
      </c>
      <c r="N586" s="38">
        <f>(K586-400)/L586-1</f>
        <v>0.16624464285714291</v>
      </c>
      <c r="O586" s="50">
        <f>K586-K585-200</f>
        <v>-659.38999999999942</v>
      </c>
      <c r="P586" s="51">
        <f>(K586-200)/K585-1</f>
        <v>-2.4436993737230517E-2</v>
      </c>
      <c r="R586" s="37">
        <v>44671</v>
      </c>
      <c r="S586" s="3">
        <f t="shared" si="263"/>
        <v>90329.52</v>
      </c>
      <c r="T586" s="50">
        <f>T585+200</f>
        <v>68350.739999999991</v>
      </c>
      <c r="U586" s="3">
        <f t="shared" si="257"/>
        <v>21978.780000000002</v>
      </c>
      <c r="V586" s="51">
        <f>(S586-200)/(T586-200)-1</f>
        <v>0.32250244091260072</v>
      </c>
      <c r="W586" s="50">
        <f>S586-S585-200</f>
        <v>-2256.3000000000029</v>
      </c>
      <c r="X586" s="51">
        <f>(S586-200)/S585-1</f>
        <v>-2.4422579136062272E-2</v>
      </c>
    </row>
    <row r="587" spans="1:24" x14ac:dyDescent="0.35">
      <c r="A587" s="37">
        <v>44672</v>
      </c>
      <c r="B587" s="3">
        <v>62931.05</v>
      </c>
      <c r="C587" s="3">
        <v>47325.15</v>
      </c>
      <c r="D587" s="3">
        <v>45950.74</v>
      </c>
      <c r="E587" s="3">
        <f t="shared" si="264"/>
        <v>16980.310000000005</v>
      </c>
      <c r="F587" s="38">
        <f t="shared" si="266"/>
        <v>0.36953289544412127</v>
      </c>
      <c r="G587" s="41">
        <f t="shared" si="267"/>
        <v>-874.58999999999651</v>
      </c>
      <c r="H587" s="38">
        <f t="shared" si="268"/>
        <v>-1.3707095485602783E-2</v>
      </c>
      <c r="J587" s="37">
        <v>44672</v>
      </c>
      <c r="K587" s="3">
        <v>26159.66</v>
      </c>
      <c r="L587" s="58">
        <v>22400</v>
      </c>
      <c r="M587" s="43">
        <f t="shared" si="265"/>
        <v>3759.66</v>
      </c>
      <c r="N587" s="38">
        <f>K587/L587-1</f>
        <v>0.1678419642857143</v>
      </c>
      <c r="O587" s="43">
        <f>K587-K586</f>
        <v>-364.22000000000116</v>
      </c>
      <c r="P587" s="38">
        <f>K587/K586-1</f>
        <v>-1.373177679886961E-2</v>
      </c>
      <c r="R587" s="37">
        <v>44672</v>
      </c>
      <c r="S587" s="3">
        <f t="shared" si="263"/>
        <v>89090.71</v>
      </c>
      <c r="T587" s="43">
        <f t="shared" ref="T587:U602" si="269">D587+L587</f>
        <v>68350.739999999991</v>
      </c>
      <c r="U587" s="3">
        <f t="shared" si="257"/>
        <v>20739.970000000005</v>
      </c>
      <c r="V587" s="38">
        <f>S587/T587-1</f>
        <v>0.30343446171906874</v>
      </c>
      <c r="W587" s="3">
        <f>S587-S586</f>
        <v>-1238.8099999999977</v>
      </c>
      <c r="X587" s="38">
        <f>(S587)/S586-1</f>
        <v>-1.3714342775207888E-2</v>
      </c>
    </row>
    <row r="588" spans="1:24" x14ac:dyDescent="0.35">
      <c r="A588" s="37">
        <v>44673</v>
      </c>
      <c r="B588" s="3">
        <v>61967.96</v>
      </c>
      <c r="C588" s="3">
        <v>47325.15</v>
      </c>
      <c r="D588" s="3">
        <v>45950.74</v>
      </c>
      <c r="E588" s="3">
        <f t="shared" si="264"/>
        <v>16017.220000000001</v>
      </c>
      <c r="F588" s="38">
        <f t="shared" si="266"/>
        <v>0.34857371176176932</v>
      </c>
      <c r="G588" s="41">
        <f t="shared" si="267"/>
        <v>-963.09000000000378</v>
      </c>
      <c r="H588" s="38">
        <f t="shared" si="268"/>
        <v>-1.5303892116848572E-2</v>
      </c>
      <c r="J588" s="37">
        <v>44673</v>
      </c>
      <c r="K588" s="3">
        <v>25758.76</v>
      </c>
      <c r="L588" s="58">
        <v>22400</v>
      </c>
      <c r="M588" s="43">
        <f t="shared" si="265"/>
        <v>3358.7599999999984</v>
      </c>
      <c r="N588" s="38">
        <f>K588/L588-1</f>
        <v>0.14994464285714271</v>
      </c>
      <c r="O588" s="43">
        <f>K588-K587</f>
        <v>-400.90000000000146</v>
      </c>
      <c r="P588" s="38">
        <f>K588/K587-1</f>
        <v>-1.5325122727130269E-2</v>
      </c>
      <c r="R588" s="37">
        <v>44673</v>
      </c>
      <c r="S588" s="3">
        <f t="shared" si="263"/>
        <v>87726.720000000001</v>
      </c>
      <c r="T588" s="43">
        <f t="shared" si="269"/>
        <v>68350.739999999991</v>
      </c>
      <c r="U588" s="3">
        <f t="shared" si="269"/>
        <v>19375.98</v>
      </c>
      <c r="V588" s="38">
        <f>S588/T588-1</f>
        <v>0.28347871581200157</v>
      </c>
      <c r="W588" s="3">
        <f>S588-S587</f>
        <v>-1363.9900000000052</v>
      </c>
      <c r="X588" s="38">
        <f>(S588)/S587-1</f>
        <v>-1.5310126050179673E-2</v>
      </c>
    </row>
    <row r="589" spans="1:24" x14ac:dyDescent="0.35">
      <c r="A589" s="37">
        <v>44676</v>
      </c>
      <c r="B589" s="3">
        <v>62801.62</v>
      </c>
      <c r="C589" s="3">
        <v>47325.15</v>
      </c>
      <c r="D589" s="3">
        <v>45950.74</v>
      </c>
      <c r="E589" s="3">
        <f t="shared" si="264"/>
        <v>16850.880000000005</v>
      </c>
      <c r="F589" s="38">
        <f t="shared" si="266"/>
        <v>0.36671618346081059</v>
      </c>
      <c r="G589" s="41">
        <f t="shared" si="267"/>
        <v>833.66000000000349</v>
      </c>
      <c r="H589" s="38">
        <f t="shared" si="268"/>
        <v>1.3453081237465359E-2</v>
      </c>
      <c r="J589" s="37">
        <v>44676</v>
      </c>
      <c r="K589" s="3">
        <v>26103.49</v>
      </c>
      <c r="L589" s="58">
        <v>22400</v>
      </c>
      <c r="M589" s="43">
        <f t="shared" si="265"/>
        <v>3703.4900000000016</v>
      </c>
      <c r="N589" s="38">
        <f>K589/L589-1</f>
        <v>0.16533437500000003</v>
      </c>
      <c r="O589" s="43">
        <f>K589-K588</f>
        <v>344.7300000000032</v>
      </c>
      <c r="P589" s="38">
        <f>K589/K588-1</f>
        <v>1.3383019990092837E-2</v>
      </c>
      <c r="R589" s="37">
        <v>44676</v>
      </c>
      <c r="S589" s="3">
        <f t="shared" si="263"/>
        <v>88905.11</v>
      </c>
      <c r="T589" s="43">
        <f t="shared" si="269"/>
        <v>68350.739999999991</v>
      </c>
      <c r="U589" s="3">
        <f t="shared" si="269"/>
        <v>20554.370000000006</v>
      </c>
      <c r="V589" s="38">
        <f>S589/T589-1</f>
        <v>0.30071905585806413</v>
      </c>
      <c r="W589" s="3">
        <f>S589-S588</f>
        <v>1178.3899999999994</v>
      </c>
      <c r="X589" s="38">
        <f>(S589)/S588-1</f>
        <v>1.3432509502236067E-2</v>
      </c>
    </row>
    <row r="590" spans="1:24" x14ac:dyDescent="0.35">
      <c r="A590" s="37">
        <v>44677</v>
      </c>
      <c r="B590" s="3">
        <v>60789.16</v>
      </c>
      <c r="C590" s="3">
        <v>47325.15</v>
      </c>
      <c r="D590" s="3">
        <v>45950.74</v>
      </c>
      <c r="E590" s="3">
        <f t="shared" si="264"/>
        <v>14838.420000000006</v>
      </c>
      <c r="F590" s="38">
        <f t="shared" si="266"/>
        <v>0.32292015319013379</v>
      </c>
      <c r="G590" s="41">
        <f t="shared" si="267"/>
        <v>-2012.4599999999991</v>
      </c>
      <c r="H590" s="38">
        <f t="shared" si="268"/>
        <v>-3.2044714770096627E-2</v>
      </c>
      <c r="J590" s="37">
        <v>44677</v>
      </c>
      <c r="K590" s="3">
        <v>25465.83</v>
      </c>
      <c r="L590" s="57">
        <f>L589+200</f>
        <v>22600</v>
      </c>
      <c r="M590" s="43">
        <f t="shared" si="265"/>
        <v>2865.8300000000017</v>
      </c>
      <c r="N590" s="38">
        <f>(K590-400)/L590-1</f>
        <v>0.10910752212389396</v>
      </c>
      <c r="O590" s="50">
        <f>K590-K589-200</f>
        <v>-837.65999999999985</v>
      </c>
      <c r="P590" s="51">
        <f>(K590-200)/K589-1</f>
        <v>-3.2089961916969667E-2</v>
      </c>
      <c r="R590" s="37">
        <v>44677</v>
      </c>
      <c r="S590" s="3">
        <f t="shared" si="263"/>
        <v>86254.99</v>
      </c>
      <c r="T590" s="50">
        <f>T589+200</f>
        <v>68550.739999999991</v>
      </c>
      <c r="U590" s="3">
        <f t="shared" si="269"/>
        <v>17704.250000000007</v>
      </c>
      <c r="V590" s="51">
        <f>(S590-200)/(T590-200)-1</f>
        <v>0.25902060460501253</v>
      </c>
      <c r="W590" s="50">
        <f>S590-S589-200</f>
        <v>-2850.1199999999953</v>
      </c>
      <c r="X590" s="51">
        <f>(S590-200)/S589-1</f>
        <v>-3.205799981575852E-2</v>
      </c>
    </row>
    <row r="591" spans="1:24" x14ac:dyDescent="0.35">
      <c r="A591" s="37">
        <v>44678</v>
      </c>
      <c r="B591" s="3">
        <v>60789.16</v>
      </c>
      <c r="C591" s="3">
        <v>47325.15</v>
      </c>
      <c r="D591" s="3">
        <v>45950.74</v>
      </c>
      <c r="E591" s="3">
        <f t="shared" si="264"/>
        <v>14838.420000000006</v>
      </c>
      <c r="F591" s="38">
        <f t="shared" si="266"/>
        <v>0.32292015319013379</v>
      </c>
      <c r="G591" s="41">
        <f t="shared" si="267"/>
        <v>0</v>
      </c>
      <c r="H591" s="38">
        <f t="shared" si="268"/>
        <v>0</v>
      </c>
      <c r="J591" s="37">
        <v>44678</v>
      </c>
      <c r="K591" s="3">
        <v>25465.83</v>
      </c>
      <c r="L591" s="58">
        <v>22600</v>
      </c>
      <c r="M591" s="43">
        <f t="shared" si="265"/>
        <v>2865.8300000000017</v>
      </c>
      <c r="N591" s="38">
        <f>K591/L591-1</f>
        <v>0.12680663716814178</v>
      </c>
      <c r="O591" s="43">
        <f>K591-K590</f>
        <v>0</v>
      </c>
      <c r="P591" s="38">
        <f>K591/K590-1</f>
        <v>0</v>
      </c>
      <c r="R591" s="37">
        <v>44678</v>
      </c>
      <c r="S591" s="3">
        <f t="shared" si="263"/>
        <v>86254.99</v>
      </c>
      <c r="T591" s="43">
        <f t="shared" ref="T591:T595" si="270">D591+L591</f>
        <v>68550.739999999991</v>
      </c>
      <c r="U591" s="3">
        <f t="shared" si="269"/>
        <v>17704.250000000007</v>
      </c>
      <c r="V591" s="38">
        <f>S591/T591-1</f>
        <v>0.2582648998391559</v>
      </c>
      <c r="W591" s="3">
        <f>S591-S590</f>
        <v>0</v>
      </c>
      <c r="X591" s="38">
        <f>(S591)/S590-1</f>
        <v>0</v>
      </c>
    </row>
    <row r="592" spans="1:24" x14ac:dyDescent="0.35">
      <c r="A592" s="37">
        <v>44679</v>
      </c>
      <c r="B592" s="3">
        <v>62822.6</v>
      </c>
      <c r="C592" s="3">
        <v>47325.15</v>
      </c>
      <c r="D592" s="3">
        <v>45950.74</v>
      </c>
      <c r="E592" s="3">
        <f t="shared" si="264"/>
        <v>16871.86</v>
      </c>
      <c r="F592" s="38">
        <f t="shared" si="266"/>
        <v>0.36717275935055671</v>
      </c>
      <c r="G592" s="41">
        <f t="shared" si="267"/>
        <v>2033.4399999999951</v>
      </c>
      <c r="H592" s="38">
        <f t="shared" si="268"/>
        <v>3.345070074993628E-2</v>
      </c>
      <c r="J592" s="37">
        <v>44679</v>
      </c>
      <c r="K592" s="3">
        <v>26317.06</v>
      </c>
      <c r="L592" s="58">
        <v>22600</v>
      </c>
      <c r="M592" s="43">
        <f t="shared" si="265"/>
        <v>3717.0600000000013</v>
      </c>
      <c r="N592" s="38">
        <f>K592/L592-1</f>
        <v>0.16447168141592927</v>
      </c>
      <c r="O592" s="43">
        <f>K592-K591</f>
        <v>851.22999999999956</v>
      </c>
      <c r="P592" s="38">
        <f>K592/K591-1</f>
        <v>3.3426359949783713E-2</v>
      </c>
      <c r="R592" s="37">
        <v>44679</v>
      </c>
      <c r="S592" s="3">
        <f t="shared" si="263"/>
        <v>89139.66</v>
      </c>
      <c r="T592" s="43">
        <f t="shared" si="270"/>
        <v>68550.739999999991</v>
      </c>
      <c r="U592" s="3">
        <f t="shared" si="269"/>
        <v>20588.920000000002</v>
      </c>
      <c r="V592" s="38">
        <f>S592/T592-1</f>
        <v>0.3003457001339449</v>
      </c>
      <c r="W592" s="3">
        <f>S592-S591</f>
        <v>2884.6699999999983</v>
      </c>
      <c r="X592" s="38">
        <f>(S592)/S591-1</f>
        <v>3.344351439841331E-2</v>
      </c>
    </row>
    <row r="593" spans="1:24" x14ac:dyDescent="0.35">
      <c r="A593" s="37">
        <v>44680</v>
      </c>
      <c r="B593" s="3">
        <v>60224.65</v>
      </c>
      <c r="C593" s="3">
        <v>47325.15</v>
      </c>
      <c r="D593" s="3">
        <v>45950.74</v>
      </c>
      <c r="E593" s="3">
        <f t="shared" si="264"/>
        <v>14273.910000000003</v>
      </c>
      <c r="F593" s="38">
        <f t="shared" si="266"/>
        <v>0.31063504091555449</v>
      </c>
      <c r="G593" s="41">
        <f t="shared" si="267"/>
        <v>-2597.9499999999971</v>
      </c>
      <c r="H593" s="38">
        <f t="shared" si="268"/>
        <v>-4.1353748491784748E-2</v>
      </c>
      <c r="J593" s="37">
        <v>44680</v>
      </c>
      <c r="K593" s="3">
        <v>25228.18</v>
      </c>
      <c r="L593" s="58">
        <v>22600</v>
      </c>
      <c r="M593" s="43">
        <f t="shared" si="265"/>
        <v>2628.1800000000003</v>
      </c>
      <c r="N593" s="38">
        <f>K593/L593-1</f>
        <v>0.11629115044247795</v>
      </c>
      <c r="O593" s="43">
        <f>K593-K592</f>
        <v>-1088.880000000001</v>
      </c>
      <c r="P593" s="38">
        <f>K593/K592-1</f>
        <v>-4.1375442393641326E-2</v>
      </c>
      <c r="R593" s="37">
        <v>44680</v>
      </c>
      <c r="S593" s="3">
        <f t="shared" si="263"/>
        <v>85452.83</v>
      </c>
      <c r="T593" s="43">
        <f t="shared" si="270"/>
        <v>68550.739999999991</v>
      </c>
      <c r="U593" s="3">
        <f t="shared" si="269"/>
        <v>16902.090000000004</v>
      </c>
      <c r="V593" s="38">
        <f>S593/T593-1</f>
        <v>0.24656320267294007</v>
      </c>
      <c r="W593" s="3">
        <f>S593-S592</f>
        <v>-3686.8300000000017</v>
      </c>
      <c r="X593" s="38">
        <f>(S593)/S592-1</f>
        <v>-4.1360153269599631E-2</v>
      </c>
    </row>
    <row r="594" spans="1:24" x14ac:dyDescent="0.35">
      <c r="A594" s="37">
        <v>44683</v>
      </c>
      <c r="B594" s="3">
        <v>61646.46</v>
      </c>
      <c r="C594" s="47">
        <f>C593+250</f>
        <v>47575.15</v>
      </c>
      <c r="D594" s="47">
        <f>D593+250</f>
        <v>46200.74</v>
      </c>
      <c r="E594" s="47">
        <f t="shared" si="264"/>
        <v>15445.720000000001</v>
      </c>
      <c r="F594" s="48">
        <f>(B594-250)/D594-1</f>
        <v>0.32890642011361737</v>
      </c>
      <c r="G594" s="49">
        <f>B594-B593-250</f>
        <v>1171.8099999999977</v>
      </c>
      <c r="H594" s="48">
        <f>(B594-250)/B593-1</f>
        <v>1.9457315235538841E-2</v>
      </c>
      <c r="J594" s="37">
        <v>44683</v>
      </c>
      <c r="K594" s="3">
        <v>25717.27</v>
      </c>
      <c r="L594" s="58">
        <v>22600</v>
      </c>
      <c r="M594" s="43">
        <f t="shared" si="265"/>
        <v>3117.2700000000004</v>
      </c>
      <c r="N594" s="38">
        <f>K594/L594-1</f>
        <v>0.13793230088495578</v>
      </c>
      <c r="O594" s="43">
        <f>K594-K593</f>
        <v>489.09000000000015</v>
      </c>
      <c r="P594" s="38">
        <f>K594/K593-1</f>
        <v>1.9386654130420844E-2</v>
      </c>
      <c r="R594" s="37">
        <v>44683</v>
      </c>
      <c r="S594" s="3">
        <f t="shared" si="263"/>
        <v>87363.73</v>
      </c>
      <c r="T594" s="93">
        <f t="shared" si="270"/>
        <v>68800.739999999991</v>
      </c>
      <c r="U594" s="3">
        <f t="shared" si="269"/>
        <v>18562.990000000002</v>
      </c>
      <c r="V594" s="48">
        <f>(S594-250)/(T594-250)-1</f>
        <v>0.27079197102759234</v>
      </c>
      <c r="W594" s="47">
        <f>S594-S593-250</f>
        <v>1660.8999999999942</v>
      </c>
      <c r="X594" s="48">
        <f>(S594-250)/S593-1</f>
        <v>1.9436454006262815E-2</v>
      </c>
    </row>
    <row r="595" spans="1:24" x14ac:dyDescent="0.35">
      <c r="A595" s="37">
        <v>44684</v>
      </c>
      <c r="B595" s="3">
        <v>61509.83</v>
      </c>
      <c r="C595" s="3">
        <v>47575.15</v>
      </c>
      <c r="D595" s="3">
        <v>46200.74</v>
      </c>
      <c r="E595" s="3">
        <f t="shared" si="264"/>
        <v>15309.090000000004</v>
      </c>
      <c r="F595" s="38">
        <f t="shared" ref="F595:F603" si="271">B595/D595-1</f>
        <v>0.33136027691331371</v>
      </c>
      <c r="G595" s="41">
        <f t="shared" ref="G595:G603" si="272">B595-B594</f>
        <v>-136.62999999999738</v>
      </c>
      <c r="H595" s="38">
        <f t="shared" ref="H595:H603" si="273">(B595)/B594-1</f>
        <v>-2.2163478649057655E-3</v>
      </c>
      <c r="J595" s="37">
        <v>44684</v>
      </c>
      <c r="K595" s="3">
        <v>25659.75</v>
      </c>
      <c r="L595" s="58">
        <v>22600</v>
      </c>
      <c r="M595" s="43">
        <f t="shared" si="265"/>
        <v>3059.75</v>
      </c>
      <c r="N595" s="38">
        <f>K595/L595-1</f>
        <v>0.13538716814159302</v>
      </c>
      <c r="O595" s="43">
        <f>K595-K594</f>
        <v>-57.520000000000437</v>
      </c>
      <c r="P595" s="38">
        <f>K595/K594-1</f>
        <v>-2.2366293156310668E-3</v>
      </c>
      <c r="R595" s="37">
        <v>44684</v>
      </c>
      <c r="S595" s="3">
        <f t="shared" si="263"/>
        <v>87169.58</v>
      </c>
      <c r="T595" s="43">
        <f t="shared" si="270"/>
        <v>68800.739999999991</v>
      </c>
      <c r="U595" s="3">
        <f t="shared" si="269"/>
        <v>18368.840000000004</v>
      </c>
      <c r="V595" s="38">
        <f>S595/T595-1</f>
        <v>0.2669860818357479</v>
      </c>
      <c r="W595" s="3">
        <f>S595-S594</f>
        <v>-194.14999999999418</v>
      </c>
      <c r="X595" s="38">
        <f>(S595)/S594-1</f>
        <v>-2.2223181175986539E-3</v>
      </c>
    </row>
    <row r="596" spans="1:24" x14ac:dyDescent="0.35">
      <c r="A596" s="37">
        <v>44685</v>
      </c>
      <c r="B596" s="3">
        <v>63122.58</v>
      </c>
      <c r="C596" s="3">
        <v>47575.15</v>
      </c>
      <c r="D596" s="3">
        <v>46200.74</v>
      </c>
      <c r="E596" s="3">
        <f t="shared" si="264"/>
        <v>16921.840000000004</v>
      </c>
      <c r="F596" s="38">
        <f t="shared" si="271"/>
        <v>0.36626772644767169</v>
      </c>
      <c r="G596" s="41">
        <f t="shared" si="272"/>
        <v>1612.75</v>
      </c>
      <c r="H596" s="38">
        <f t="shared" si="273"/>
        <v>2.6219386397263733E-2</v>
      </c>
      <c r="J596" s="37">
        <v>44685</v>
      </c>
      <c r="K596" s="3">
        <v>26531.84</v>
      </c>
      <c r="L596" s="57">
        <f>L595+200</f>
        <v>22800</v>
      </c>
      <c r="M596" s="43">
        <f t="shared" si="265"/>
        <v>3731.84</v>
      </c>
      <c r="N596" s="38">
        <f>(K596-400)/L596-1</f>
        <v>0.14613333333333345</v>
      </c>
      <c r="O596" s="50">
        <f>K596-K595-200</f>
        <v>672.09000000000015</v>
      </c>
      <c r="P596" s="51">
        <f>(K596-200)/K595-1</f>
        <v>2.6192383012305198E-2</v>
      </c>
      <c r="R596" s="37">
        <v>44685</v>
      </c>
      <c r="S596" s="3">
        <f t="shared" si="263"/>
        <v>89654.42</v>
      </c>
      <c r="T596" s="50">
        <f>T595+200</f>
        <v>69000.739999999991</v>
      </c>
      <c r="U596" s="3">
        <f t="shared" si="269"/>
        <v>20653.680000000004</v>
      </c>
      <c r="V596" s="51">
        <f>(S596-200)/(T596-200)-1</f>
        <v>0.30019560836118919</v>
      </c>
      <c r="W596" s="50">
        <f>S596-S595-200</f>
        <v>2284.8399999999965</v>
      </c>
      <c r="X596" s="51">
        <f>(S596-200)/S595-1</f>
        <v>2.6211437522126291E-2</v>
      </c>
    </row>
    <row r="597" spans="1:24" x14ac:dyDescent="0.35">
      <c r="A597" s="37">
        <v>44686</v>
      </c>
      <c r="B597" s="3">
        <v>60391.38</v>
      </c>
      <c r="C597" s="3">
        <v>47575.15</v>
      </c>
      <c r="D597" s="3">
        <v>46200.74</v>
      </c>
      <c r="E597" s="3">
        <f t="shared" si="264"/>
        <v>14190.64</v>
      </c>
      <c r="F597" s="38">
        <f t="shared" si="271"/>
        <v>0.30715179020942096</v>
      </c>
      <c r="G597" s="41">
        <f t="shared" si="272"/>
        <v>-2731.2000000000044</v>
      </c>
      <c r="H597" s="38">
        <f t="shared" si="273"/>
        <v>-4.326819341034549E-2</v>
      </c>
      <c r="J597" s="37">
        <v>44686</v>
      </c>
      <c r="K597" s="3">
        <v>25383.279999999999</v>
      </c>
      <c r="L597" s="58">
        <v>22800</v>
      </c>
      <c r="M597" s="43">
        <f t="shared" si="265"/>
        <v>2583.2799999999988</v>
      </c>
      <c r="N597" s="38">
        <f>K597/L597-1</f>
        <v>0.1133017543859649</v>
      </c>
      <c r="O597" s="43">
        <f>K597-K596</f>
        <v>-1148.5600000000013</v>
      </c>
      <c r="P597" s="38">
        <f>K597/K596-1</f>
        <v>-4.3289873600926287E-2</v>
      </c>
      <c r="R597" s="37">
        <v>44686</v>
      </c>
      <c r="S597" s="3">
        <f t="shared" si="263"/>
        <v>85774.66</v>
      </c>
      <c r="T597" s="43">
        <f t="shared" ref="T597:T600" si="274">D597+L597</f>
        <v>69000.739999999991</v>
      </c>
      <c r="U597" s="3">
        <f t="shared" si="269"/>
        <v>16773.919999999998</v>
      </c>
      <c r="V597" s="38">
        <f>S597/T597-1</f>
        <v>0.24309768272050447</v>
      </c>
      <c r="W597" s="3">
        <f>S597-S596</f>
        <v>-3879.7599999999948</v>
      </c>
      <c r="X597" s="38">
        <f>(S597)/S596-1</f>
        <v>-4.3274609327682789E-2</v>
      </c>
    </row>
    <row r="598" spans="1:24" x14ac:dyDescent="0.35">
      <c r="A598" s="37">
        <v>44687</v>
      </c>
      <c r="B598" s="3">
        <v>59915.92</v>
      </c>
      <c r="C598" s="3">
        <v>47575.15</v>
      </c>
      <c r="D598" s="3">
        <v>46200.74</v>
      </c>
      <c r="E598" s="3">
        <f t="shared" si="264"/>
        <v>13715.18</v>
      </c>
      <c r="F598" s="38">
        <f t="shared" si="271"/>
        <v>0.29686061305511569</v>
      </c>
      <c r="G598" s="41">
        <f t="shared" si="272"/>
        <v>-475.45999999999913</v>
      </c>
      <c r="H598" s="38">
        <f t="shared" si="273"/>
        <v>-7.8729778985013876E-3</v>
      </c>
      <c r="J598" s="37">
        <v>44687</v>
      </c>
      <c r="K598" s="3">
        <v>25182.9</v>
      </c>
      <c r="L598" s="58">
        <v>22800</v>
      </c>
      <c r="M598" s="43">
        <f t="shared" si="265"/>
        <v>2382.9000000000015</v>
      </c>
      <c r="N598" s="38">
        <f>K598/L598-1</f>
        <v>0.10451315789473692</v>
      </c>
      <c r="O598" s="43">
        <f>K598-K597</f>
        <v>-200.37999999999738</v>
      </c>
      <c r="P598" s="38">
        <f>K598/K597-1</f>
        <v>-7.8941728570932623E-3</v>
      </c>
      <c r="R598" s="37">
        <v>44687</v>
      </c>
      <c r="S598" s="3">
        <f t="shared" si="263"/>
        <v>85098.82</v>
      </c>
      <c r="T598" s="43">
        <f t="shared" si="274"/>
        <v>69000.739999999991</v>
      </c>
      <c r="U598" s="3">
        <f t="shared" si="269"/>
        <v>16098.080000000002</v>
      </c>
      <c r="V598" s="38">
        <f>S598/T598-1</f>
        <v>0.23330300515617686</v>
      </c>
      <c r="W598" s="3">
        <f>S598-S597</f>
        <v>-675.83999999999651</v>
      </c>
      <c r="X598" s="38">
        <f>(S598)/S597-1</f>
        <v>-7.8792501188579278E-3</v>
      </c>
    </row>
    <row r="599" spans="1:24" x14ac:dyDescent="0.35">
      <c r="A599" s="37">
        <v>44690</v>
      </c>
      <c r="B599" s="3">
        <v>58066.99</v>
      </c>
      <c r="C599" s="3">
        <v>47575.15</v>
      </c>
      <c r="D599" s="3">
        <v>46200.74</v>
      </c>
      <c r="E599" s="3">
        <f t="shared" si="264"/>
        <v>11866.25</v>
      </c>
      <c r="F599" s="38">
        <f t="shared" si="271"/>
        <v>0.25684112418978566</v>
      </c>
      <c r="G599" s="41">
        <f t="shared" si="272"/>
        <v>-1848.9300000000003</v>
      </c>
      <c r="H599" s="38">
        <f t="shared" si="273"/>
        <v>-3.0858743385731247E-2</v>
      </c>
      <c r="J599" s="37">
        <v>44690</v>
      </c>
      <c r="K599" s="3">
        <v>24404.05</v>
      </c>
      <c r="L599" s="58">
        <v>22800</v>
      </c>
      <c r="M599" s="43">
        <f t="shared" si="265"/>
        <v>1604.0499999999993</v>
      </c>
      <c r="N599" s="38">
        <f>K599/L599-1</f>
        <v>7.0353070175438459E-2</v>
      </c>
      <c r="O599" s="43">
        <f>K599-K598</f>
        <v>-778.85000000000218</v>
      </c>
      <c r="P599" s="38">
        <f>K599/K598-1</f>
        <v>-3.0927732707511923E-2</v>
      </c>
      <c r="R599" s="37">
        <v>44690</v>
      </c>
      <c r="S599" s="3">
        <f t="shared" si="263"/>
        <v>82471.039999999994</v>
      </c>
      <c r="T599" s="43">
        <f t="shared" si="274"/>
        <v>69000.739999999991</v>
      </c>
      <c r="U599" s="3">
        <f t="shared" si="269"/>
        <v>13470.3</v>
      </c>
      <c r="V599" s="38">
        <f>S599/T599-1</f>
        <v>0.19521964547046888</v>
      </c>
      <c r="W599" s="3">
        <f>S599-S598</f>
        <v>-2627.7800000000134</v>
      </c>
      <c r="X599" s="38">
        <f>(S599)/S598-1</f>
        <v>-3.0879159076471541E-2</v>
      </c>
    </row>
    <row r="600" spans="1:24" x14ac:dyDescent="0.35">
      <c r="A600" s="37">
        <v>44691</v>
      </c>
      <c r="B600" s="3">
        <v>58896.26</v>
      </c>
      <c r="C600" s="3">
        <v>47575.15</v>
      </c>
      <c r="D600" s="3">
        <v>46200.74</v>
      </c>
      <c r="E600" s="3">
        <f t="shared" si="264"/>
        <v>12695.520000000004</v>
      </c>
      <c r="F600" s="38">
        <f t="shared" si="271"/>
        <v>0.27479040379006925</v>
      </c>
      <c r="G600" s="41">
        <f t="shared" si="272"/>
        <v>829.27000000000407</v>
      </c>
      <c r="H600" s="38">
        <f t="shared" si="273"/>
        <v>1.4281263761045659E-2</v>
      </c>
      <c r="J600" s="37">
        <v>44691</v>
      </c>
      <c r="K600" s="3">
        <v>24752.05</v>
      </c>
      <c r="L600" s="58">
        <v>22800</v>
      </c>
      <c r="M600" s="43">
        <f t="shared" si="265"/>
        <v>1952.0499999999993</v>
      </c>
      <c r="N600" s="38">
        <f>K600/L600-1</f>
        <v>8.5616228070175326E-2</v>
      </c>
      <c r="O600" s="43">
        <f>K600-K599</f>
        <v>348</v>
      </c>
      <c r="P600" s="38">
        <f>K600/K599-1</f>
        <v>1.4259928167660751E-2</v>
      </c>
      <c r="R600" s="37">
        <v>44691</v>
      </c>
      <c r="S600" s="3">
        <f t="shared" si="263"/>
        <v>83648.31</v>
      </c>
      <c r="T600" s="43">
        <f t="shared" si="274"/>
        <v>69000.739999999991</v>
      </c>
      <c r="U600" s="3">
        <f t="shared" si="269"/>
        <v>14647.570000000003</v>
      </c>
      <c r="V600" s="38">
        <f>S600/T600-1</f>
        <v>0.21228134654787767</v>
      </c>
      <c r="W600" s="3">
        <f>S600-S599</f>
        <v>1177.2700000000041</v>
      </c>
      <c r="X600" s="38">
        <f>(S600)/S599-1</f>
        <v>1.4274950334080883E-2</v>
      </c>
    </row>
    <row r="601" spans="1:24" x14ac:dyDescent="0.35">
      <c r="A601" s="37">
        <v>44692</v>
      </c>
      <c r="B601" s="3">
        <v>56981.32</v>
      </c>
      <c r="C601" s="3">
        <v>47575.15</v>
      </c>
      <c r="D601" s="3">
        <v>46200.74</v>
      </c>
      <c r="E601" s="3">
        <f t="shared" si="264"/>
        <v>10780.580000000002</v>
      </c>
      <c r="F601" s="38">
        <f t="shared" si="271"/>
        <v>0.23334214993093183</v>
      </c>
      <c r="G601" s="41">
        <f t="shared" si="272"/>
        <v>-1914.9400000000023</v>
      </c>
      <c r="H601" s="38">
        <f t="shared" si="273"/>
        <v>-3.2513779312981828E-2</v>
      </c>
      <c r="J601" s="37">
        <v>44692</v>
      </c>
      <c r="K601" s="3">
        <v>24096.77</v>
      </c>
      <c r="L601" s="57">
        <f>L600+200</f>
        <v>23000</v>
      </c>
      <c r="M601" s="43">
        <f t="shared" si="265"/>
        <v>1096.7700000000004</v>
      </c>
      <c r="N601" s="38">
        <f>(K601-400)/L601-1</f>
        <v>3.0294347826086865E-2</v>
      </c>
      <c r="O601" s="50">
        <f>K601-K600-200</f>
        <v>-855.27999999999884</v>
      </c>
      <c r="P601" s="51">
        <f>(K601-200)/K600-1</f>
        <v>-3.4553905636098836E-2</v>
      </c>
      <c r="R601" s="37">
        <v>44692</v>
      </c>
      <c r="S601" s="3">
        <f t="shared" si="263"/>
        <v>81078.09</v>
      </c>
      <c r="T601" s="50">
        <f>T600+200</f>
        <v>69200.739999999991</v>
      </c>
      <c r="U601" s="3">
        <f t="shared" si="269"/>
        <v>11877.350000000002</v>
      </c>
      <c r="V601" s="51">
        <f>(S601-200)/(T601-200)-1</f>
        <v>0.17213366117522799</v>
      </c>
      <c r="W601" s="50">
        <f>S601-S600-200</f>
        <v>-2770.2200000000012</v>
      </c>
      <c r="X601" s="51">
        <f>(S601-200)/S600-1</f>
        <v>-3.3117465254229317E-2</v>
      </c>
    </row>
    <row r="602" spans="1:24" x14ac:dyDescent="0.35">
      <c r="A602" s="37">
        <v>44693</v>
      </c>
      <c r="B602" s="3">
        <v>57078.66</v>
      </c>
      <c r="C602" s="3">
        <v>47575.15</v>
      </c>
      <c r="D602" s="3">
        <v>46200.74</v>
      </c>
      <c r="E602" s="3">
        <f t="shared" si="264"/>
        <v>10877.920000000006</v>
      </c>
      <c r="F602" s="38">
        <f t="shared" si="271"/>
        <v>0.23544904259109289</v>
      </c>
      <c r="G602" s="41">
        <f t="shared" si="272"/>
        <v>97.340000000003783</v>
      </c>
      <c r="H602" s="38">
        <f t="shared" si="273"/>
        <v>1.7082791342848402E-3</v>
      </c>
      <c r="J602" s="37">
        <v>44693</v>
      </c>
      <c r="K602" s="3">
        <v>24137.35</v>
      </c>
      <c r="L602" s="58">
        <v>23000</v>
      </c>
      <c r="M602" s="43">
        <f t="shared" si="265"/>
        <v>1137.3499999999985</v>
      </c>
      <c r="N602" s="38">
        <f>K602/L602-1</f>
        <v>4.9449999999999994E-2</v>
      </c>
      <c r="O602" s="43">
        <f>K602-K601</f>
        <v>40.579999999998108</v>
      </c>
      <c r="P602" s="38">
        <f>K602/K601-1</f>
        <v>1.684043131091828E-3</v>
      </c>
      <c r="R602" s="37">
        <v>44693</v>
      </c>
      <c r="S602" s="3">
        <f t="shared" si="263"/>
        <v>81216.010000000009</v>
      </c>
      <c r="T602" s="43">
        <f t="shared" ref="T602:U617" si="275">D602+L602</f>
        <v>69200.739999999991</v>
      </c>
      <c r="U602" s="3">
        <f t="shared" si="269"/>
        <v>12015.270000000004</v>
      </c>
      <c r="V602" s="38">
        <f>S602/T602-1</f>
        <v>0.17362921263558762</v>
      </c>
      <c r="W602" s="3">
        <f>S602-S601</f>
        <v>137.92000000001281</v>
      </c>
      <c r="X602" s="38">
        <f>(S602)/S601-1</f>
        <v>1.7010760860303176E-3</v>
      </c>
    </row>
    <row r="603" spans="1:24" x14ac:dyDescent="0.35">
      <c r="A603" s="37">
        <v>44694</v>
      </c>
      <c r="B603" s="3">
        <v>58644.92</v>
      </c>
      <c r="C603" s="3">
        <v>47575.15</v>
      </c>
      <c r="D603" s="3">
        <v>46200.74</v>
      </c>
      <c r="E603" s="3">
        <f t="shared" si="264"/>
        <v>12444.18</v>
      </c>
      <c r="F603" s="38">
        <f t="shared" si="271"/>
        <v>0.26935023118677326</v>
      </c>
      <c r="G603" s="41">
        <f t="shared" si="272"/>
        <v>1566.2599999999948</v>
      </c>
      <c r="H603" s="38">
        <f t="shared" si="273"/>
        <v>2.7440377892543388E-2</v>
      </c>
      <c r="J603" s="37">
        <v>44694</v>
      </c>
      <c r="K603" s="3">
        <v>24799.14</v>
      </c>
      <c r="L603" s="58">
        <v>23000</v>
      </c>
      <c r="M603" s="43">
        <f t="shared" si="265"/>
        <v>1799.1399999999994</v>
      </c>
      <c r="N603" s="38">
        <f>K603/L603-1</f>
        <v>7.8223478260869506E-2</v>
      </c>
      <c r="O603" s="43">
        <f>K603-K602</f>
        <v>661.79000000000087</v>
      </c>
      <c r="P603" s="38">
        <f>K603/K602-1</f>
        <v>2.7417674268302106E-2</v>
      </c>
      <c r="R603" s="37">
        <v>44694</v>
      </c>
      <c r="S603" s="3">
        <f t="shared" si="263"/>
        <v>83444.06</v>
      </c>
      <c r="T603" s="43">
        <f t="shared" si="275"/>
        <v>69200.739999999991</v>
      </c>
      <c r="U603" s="3">
        <f t="shared" si="275"/>
        <v>14243.32</v>
      </c>
      <c r="V603" s="38">
        <f>S603/T603-1</f>
        <v>0.20582612266863065</v>
      </c>
      <c r="W603" s="3">
        <f>S603-S602</f>
        <v>2228.0499999999884</v>
      </c>
      <c r="X603" s="38">
        <f>(S603)/S602-1</f>
        <v>2.7433630388884911E-2</v>
      </c>
    </row>
    <row r="604" spans="1:24" x14ac:dyDescent="0.35">
      <c r="A604" s="37">
        <v>44697</v>
      </c>
      <c r="B604" s="3">
        <v>57895.8</v>
      </c>
      <c r="C604" s="47">
        <f>C603+250</f>
        <v>47825.15</v>
      </c>
      <c r="D604" s="47">
        <f>D603+250</f>
        <v>46450.74</v>
      </c>
      <c r="E604" s="47">
        <f t="shared" si="264"/>
        <v>11445.060000000005</v>
      </c>
      <c r="F604" s="48">
        <f>(B604-250)/D604-1</f>
        <v>0.24100929285518391</v>
      </c>
      <c r="G604" s="49">
        <f>B604-B603-250</f>
        <v>-999.11999999999534</v>
      </c>
      <c r="H604" s="48">
        <f>(B604-250)/B603-1</f>
        <v>-1.7036769766247351E-2</v>
      </c>
      <c r="J604" s="37">
        <v>44697</v>
      </c>
      <c r="K604" s="3">
        <v>24374.92</v>
      </c>
      <c r="L604" s="58">
        <v>23000</v>
      </c>
      <c r="M604" s="43">
        <f t="shared" si="265"/>
        <v>1374.9199999999983</v>
      </c>
      <c r="N604" s="38">
        <f>K604/L604-1</f>
        <v>5.9779130434782557E-2</v>
      </c>
      <c r="O604" s="43">
        <f>K604-K603</f>
        <v>-424.22000000000116</v>
      </c>
      <c r="P604" s="38">
        <f>K604/K603-1</f>
        <v>-1.710623836149161E-2</v>
      </c>
      <c r="R604" s="37">
        <v>44697</v>
      </c>
      <c r="S604" s="3">
        <f t="shared" si="263"/>
        <v>82270.720000000001</v>
      </c>
      <c r="T604" s="93">
        <f t="shared" si="275"/>
        <v>69450.739999999991</v>
      </c>
      <c r="U604" s="3">
        <f t="shared" si="275"/>
        <v>12819.980000000003</v>
      </c>
      <c r="V604" s="48">
        <f>(S604-250)/(T604-250)-1</f>
        <v>0.1852578455085887</v>
      </c>
      <c r="W604" s="47">
        <f>S604-S603-250</f>
        <v>-1423.3399999999965</v>
      </c>
      <c r="X604" s="48">
        <f>(S604-250)/S603-1</f>
        <v>-1.7057415470915438E-2</v>
      </c>
    </row>
    <row r="605" spans="1:24" x14ac:dyDescent="0.35">
      <c r="A605" s="37">
        <v>44698</v>
      </c>
      <c r="B605" s="3">
        <v>59266.2</v>
      </c>
      <c r="C605" s="3">
        <v>47825.15</v>
      </c>
      <c r="D605" s="3">
        <v>46450.74</v>
      </c>
      <c r="E605" s="3">
        <f t="shared" si="264"/>
        <v>12815.46</v>
      </c>
      <c r="F605" s="38">
        <f t="shared" ref="F605:F615" si="276">B605/D605-1</f>
        <v>0.27589355949980554</v>
      </c>
      <c r="G605" s="41">
        <f t="shared" ref="G605:G615" si="277">B605-B604</f>
        <v>1370.3999999999942</v>
      </c>
      <c r="H605" s="38">
        <f t="shared" ref="H605:H615" si="278">(B605)/B604-1</f>
        <v>2.3670110785238174E-2</v>
      </c>
      <c r="J605" s="37">
        <v>44698</v>
      </c>
      <c r="K605" s="3">
        <v>24951.33</v>
      </c>
      <c r="L605" s="58">
        <v>23000</v>
      </c>
      <c r="M605" s="43">
        <f t="shared" si="265"/>
        <v>1951.3300000000017</v>
      </c>
      <c r="N605" s="38">
        <f>K605/L605-1</f>
        <v>8.4840434782608831E-2</v>
      </c>
      <c r="O605" s="43">
        <f>K605-K604</f>
        <v>576.41000000000349</v>
      </c>
      <c r="P605" s="38">
        <f>K605/K604-1</f>
        <v>2.3647667356446744E-2</v>
      </c>
      <c r="R605" s="37">
        <v>44698</v>
      </c>
      <c r="S605" s="3">
        <f t="shared" si="263"/>
        <v>84217.53</v>
      </c>
      <c r="T605" s="43">
        <f t="shared" si="275"/>
        <v>69450.739999999991</v>
      </c>
      <c r="U605" s="3">
        <f t="shared" si="275"/>
        <v>14766.79</v>
      </c>
      <c r="V605" s="38">
        <f>S605/T605-1</f>
        <v>0.21262250049459541</v>
      </c>
      <c r="W605" s="3">
        <f>S605-S604</f>
        <v>1946.8099999999977</v>
      </c>
      <c r="X605" s="38">
        <f>(S605)/S604-1</f>
        <v>2.3663461314061607E-2</v>
      </c>
    </row>
    <row r="606" spans="1:24" x14ac:dyDescent="0.35">
      <c r="A606" s="37">
        <v>44699</v>
      </c>
      <c r="B606" s="3">
        <v>56560.22</v>
      </c>
      <c r="C606" s="3">
        <v>47825.15</v>
      </c>
      <c r="D606" s="3">
        <v>46450.74</v>
      </c>
      <c r="E606" s="3">
        <f t="shared" si="264"/>
        <v>10109.480000000003</v>
      </c>
      <c r="F606" s="38">
        <f t="shared" si="276"/>
        <v>0.21763872868333212</v>
      </c>
      <c r="G606" s="41">
        <f t="shared" si="277"/>
        <v>-2705.9799999999959</v>
      </c>
      <c r="H606" s="38">
        <f t="shared" si="278"/>
        <v>-4.5658064799160347E-2</v>
      </c>
      <c r="J606" s="37">
        <v>44699</v>
      </c>
      <c r="K606" s="3">
        <v>23961.49</v>
      </c>
      <c r="L606" s="57">
        <f>L605+150</f>
        <v>23150</v>
      </c>
      <c r="M606" s="43">
        <f t="shared" si="265"/>
        <v>811.4900000000016</v>
      </c>
      <c r="N606" s="38">
        <f>(K606-400)/L606-1</f>
        <v>1.7774946004319725E-2</v>
      </c>
      <c r="O606" s="50">
        <f>K606-K605-150</f>
        <v>-1139.8400000000001</v>
      </c>
      <c r="P606" s="51">
        <f>(K606-150)/K605-1</f>
        <v>-4.5682534758668125E-2</v>
      </c>
      <c r="R606" s="37">
        <v>44699</v>
      </c>
      <c r="S606" s="3">
        <f t="shared" si="263"/>
        <v>80521.710000000006</v>
      </c>
      <c r="T606" s="50">
        <f>T605+150</f>
        <v>69600.739999999991</v>
      </c>
      <c r="U606" s="3">
        <f t="shared" si="275"/>
        <v>10920.970000000005</v>
      </c>
      <c r="V606" s="51">
        <f>(S606-150)/(T606-150)-1</f>
        <v>0.15724771255137115</v>
      </c>
      <c r="W606" s="50">
        <f>S606-S605-150</f>
        <v>-3845.8199999999924</v>
      </c>
      <c r="X606" s="51">
        <f>(S606-150)/S605-1</f>
        <v>-4.5665314572868487E-2</v>
      </c>
    </row>
    <row r="607" spans="1:24" x14ac:dyDescent="0.35">
      <c r="A607" s="37">
        <v>44700</v>
      </c>
      <c r="B607" s="3">
        <v>55888.73</v>
      </c>
      <c r="C607" s="3">
        <v>47825.15</v>
      </c>
      <c r="D607" s="3">
        <v>46450.74</v>
      </c>
      <c r="E607" s="3">
        <f t="shared" si="264"/>
        <v>9437.9900000000052</v>
      </c>
      <c r="F607" s="38">
        <f t="shared" si="276"/>
        <v>0.20318276953176651</v>
      </c>
      <c r="G607" s="41">
        <f t="shared" si="277"/>
        <v>-671.48999999999796</v>
      </c>
      <c r="H607" s="38">
        <f t="shared" si="278"/>
        <v>-1.1872124966982089E-2</v>
      </c>
      <c r="J607" s="37">
        <v>44700</v>
      </c>
      <c r="K607" s="3">
        <v>23675.97</v>
      </c>
      <c r="L607" s="58">
        <v>23150</v>
      </c>
      <c r="M607" s="43">
        <f t="shared" si="265"/>
        <v>525.97000000000116</v>
      </c>
      <c r="N607" s="38">
        <f>K607/L607-1</f>
        <v>2.2720086393088534E-2</v>
      </c>
      <c r="O607" s="43">
        <f>K607-K606</f>
        <v>-285.52000000000044</v>
      </c>
      <c r="P607" s="38">
        <f>K607/K606-1</f>
        <v>-1.191578653915093E-2</v>
      </c>
      <c r="R607" s="37">
        <v>44700</v>
      </c>
      <c r="S607" s="3">
        <f t="shared" si="263"/>
        <v>79564.700000000012</v>
      </c>
      <c r="T607" s="43">
        <f t="shared" ref="T607:T610" si="279">D607+L607</f>
        <v>69600.739999999991</v>
      </c>
      <c r="U607" s="3">
        <f t="shared" si="275"/>
        <v>9963.9600000000064</v>
      </c>
      <c r="V607" s="38">
        <f>S607/T607-1</f>
        <v>0.14315882273665514</v>
      </c>
      <c r="W607" s="3">
        <f>S607-S606</f>
        <v>-957.00999999999476</v>
      </c>
      <c r="X607" s="38">
        <f>(S607)/S606-1</f>
        <v>-1.1885117690620284E-2</v>
      </c>
    </row>
    <row r="608" spans="1:24" x14ac:dyDescent="0.35">
      <c r="A608" s="37">
        <v>44701</v>
      </c>
      <c r="B608" s="3">
        <v>55888.73</v>
      </c>
      <c r="C608" s="3">
        <v>47825.15</v>
      </c>
      <c r="D608" s="3">
        <v>46450.74</v>
      </c>
      <c r="E608" s="3">
        <f t="shared" si="264"/>
        <v>9437.9900000000052</v>
      </c>
      <c r="F608" s="38">
        <f t="shared" si="276"/>
        <v>0.20318276953176651</v>
      </c>
      <c r="G608" s="41">
        <f t="shared" si="277"/>
        <v>0</v>
      </c>
      <c r="H608" s="38">
        <f t="shared" si="278"/>
        <v>0</v>
      </c>
      <c r="J608" s="37">
        <v>44701</v>
      </c>
      <c r="K608" s="3">
        <v>23675.97</v>
      </c>
      <c r="L608" s="58">
        <v>23150</v>
      </c>
      <c r="M608" s="43">
        <f t="shared" si="265"/>
        <v>525.97000000000116</v>
      </c>
      <c r="N608" s="38">
        <f>K608/L608-1</f>
        <v>2.2720086393088534E-2</v>
      </c>
      <c r="O608" s="43">
        <f>K608-K607</f>
        <v>0</v>
      </c>
      <c r="P608" s="38">
        <f>K608/K607-1</f>
        <v>0</v>
      </c>
      <c r="R608" s="37">
        <v>44701</v>
      </c>
      <c r="S608" s="3">
        <f>B608+K608</f>
        <v>79564.700000000012</v>
      </c>
      <c r="T608" s="43">
        <f t="shared" si="279"/>
        <v>69600.739999999991</v>
      </c>
      <c r="U608" s="3">
        <f t="shared" si="275"/>
        <v>9963.9600000000064</v>
      </c>
      <c r="V608" s="38">
        <f>S608/T608-1</f>
        <v>0.14315882273665514</v>
      </c>
      <c r="W608" s="3">
        <f>S608-S607</f>
        <v>0</v>
      </c>
      <c r="X608" s="38">
        <f>(S608)/S607-1</f>
        <v>0</v>
      </c>
    </row>
    <row r="609" spans="1:24" x14ac:dyDescent="0.35">
      <c r="A609" s="37">
        <v>44704</v>
      </c>
      <c r="B609" s="3">
        <v>55888.73</v>
      </c>
      <c r="C609" s="3">
        <v>47825.15</v>
      </c>
      <c r="D609" s="3">
        <v>46450.74</v>
      </c>
      <c r="E609" s="3">
        <f t="shared" si="264"/>
        <v>9437.9900000000052</v>
      </c>
      <c r="F609" s="38">
        <f t="shared" si="276"/>
        <v>0.20318276953176651</v>
      </c>
      <c r="G609" s="41">
        <f t="shared" si="277"/>
        <v>0</v>
      </c>
      <c r="H609" s="38">
        <f t="shared" si="278"/>
        <v>0</v>
      </c>
      <c r="J609" s="37">
        <v>44704</v>
      </c>
      <c r="K609" s="3">
        <v>23675.97</v>
      </c>
      <c r="L609" s="58">
        <v>23150</v>
      </c>
      <c r="M609" s="43">
        <f t="shared" si="265"/>
        <v>525.97000000000116</v>
      </c>
      <c r="N609" s="38">
        <f>K609/L609-1</f>
        <v>2.2720086393088534E-2</v>
      </c>
      <c r="O609" s="43">
        <f>K609-K608</f>
        <v>0</v>
      </c>
      <c r="P609" s="38">
        <f>K609/K608-1</f>
        <v>0</v>
      </c>
      <c r="R609" s="37">
        <v>44704</v>
      </c>
      <c r="S609" s="3">
        <f t="shared" ref="S609:S614" si="280">B609+K609</f>
        <v>79564.700000000012</v>
      </c>
      <c r="T609" s="43">
        <f t="shared" si="279"/>
        <v>69600.739999999991</v>
      </c>
      <c r="U609" s="3">
        <f t="shared" si="275"/>
        <v>9963.9600000000064</v>
      </c>
      <c r="V609" s="38">
        <f>S609/T609-1</f>
        <v>0.14315882273665514</v>
      </c>
      <c r="W609" s="3">
        <f>S609-S608</f>
        <v>0</v>
      </c>
      <c r="X609" s="38">
        <f>(S609)/S608-1</f>
        <v>0</v>
      </c>
    </row>
    <row r="610" spans="1:24" x14ac:dyDescent="0.35">
      <c r="A610" s="37">
        <v>44705</v>
      </c>
      <c r="B610" s="3">
        <v>55494.61</v>
      </c>
      <c r="C610" s="3">
        <v>47825.15</v>
      </c>
      <c r="D610" s="3">
        <v>46450.74</v>
      </c>
      <c r="E610" s="3">
        <f t="shared" si="264"/>
        <v>9043.8700000000026</v>
      </c>
      <c r="F610" s="38">
        <f t="shared" si="276"/>
        <v>0.19469808231257457</v>
      </c>
      <c r="G610" s="41">
        <f t="shared" si="277"/>
        <v>-394.12000000000262</v>
      </c>
      <c r="H610" s="38">
        <f t="shared" si="278"/>
        <v>-7.0518689546175128E-3</v>
      </c>
      <c r="J610" s="37">
        <v>44705</v>
      </c>
      <c r="K610" s="3">
        <v>23506.82</v>
      </c>
      <c r="L610" s="58">
        <v>23150</v>
      </c>
      <c r="M610" s="43">
        <f t="shared" si="265"/>
        <v>356.81999999999971</v>
      </c>
      <c r="N610" s="38">
        <f>K610/L610-1</f>
        <v>1.5413390928725734E-2</v>
      </c>
      <c r="O610" s="43">
        <f>K610-K609</f>
        <v>-169.15000000000146</v>
      </c>
      <c r="P610" s="38">
        <f>K610/K609-1</f>
        <v>-7.1443746549771925E-3</v>
      </c>
      <c r="R610" s="37">
        <v>44705</v>
      </c>
      <c r="S610" s="3">
        <f t="shared" si="280"/>
        <v>79001.429999999993</v>
      </c>
      <c r="T610" s="43">
        <f t="shared" si="279"/>
        <v>69600.739999999991</v>
      </c>
      <c r="U610" s="3">
        <f t="shared" si="275"/>
        <v>9400.6900000000023</v>
      </c>
      <c r="V610" s="38">
        <f>S610/T610-1</f>
        <v>0.13506594901146163</v>
      </c>
      <c r="W610" s="3">
        <f>S610-S609</f>
        <v>-563.27000000001863</v>
      </c>
      <c r="X610" s="38">
        <f>(S610)/S609-1</f>
        <v>-7.0793957621912984E-3</v>
      </c>
    </row>
    <row r="611" spans="1:24" x14ac:dyDescent="0.35">
      <c r="A611" s="37">
        <v>44706</v>
      </c>
      <c r="B611" s="3">
        <v>56338.05</v>
      </c>
      <c r="C611" s="3">
        <v>47825.15</v>
      </c>
      <c r="D611" s="3">
        <v>46450.74</v>
      </c>
      <c r="E611" s="3">
        <f t="shared" si="264"/>
        <v>9887.3100000000049</v>
      </c>
      <c r="F611" s="38">
        <f t="shared" si="276"/>
        <v>0.21285581241547513</v>
      </c>
      <c r="G611" s="41">
        <f t="shared" si="277"/>
        <v>843.44000000000233</v>
      </c>
      <c r="H611" s="38">
        <f t="shared" si="278"/>
        <v>1.5198593160669072E-2</v>
      </c>
      <c r="J611" s="37">
        <v>44706</v>
      </c>
      <c r="K611" s="3">
        <v>24013.52</v>
      </c>
      <c r="L611" s="57">
        <f>L610+150</f>
        <v>23300</v>
      </c>
      <c r="M611" s="43">
        <f t="shared" si="265"/>
        <v>713.52000000000044</v>
      </c>
      <c r="N611" s="38">
        <f>(K611-400)/L611-1</f>
        <v>1.3455793991416387E-2</v>
      </c>
      <c r="O611" s="50">
        <f>K611-K610-150</f>
        <v>356.70000000000073</v>
      </c>
      <c r="P611" s="51">
        <f>(K611-150)/K610-1</f>
        <v>1.5174319622986099E-2</v>
      </c>
      <c r="R611" s="37">
        <v>44706</v>
      </c>
      <c r="S611" s="3">
        <f t="shared" si="280"/>
        <v>80351.570000000007</v>
      </c>
      <c r="T611" s="50">
        <f>T610+150</f>
        <v>69750.739999999991</v>
      </c>
      <c r="U611" s="3">
        <f t="shared" si="275"/>
        <v>10600.830000000005</v>
      </c>
      <c r="V611" s="51">
        <f>(S611-150)/(T611-150)-1</f>
        <v>0.15230915648310672</v>
      </c>
      <c r="W611" s="50">
        <f>S611-S610-150</f>
        <v>1200.140000000014</v>
      </c>
      <c r="X611" s="51">
        <f>(S611-150)/S610-1</f>
        <v>1.5191370586583153E-2</v>
      </c>
    </row>
    <row r="612" spans="1:24" x14ac:dyDescent="0.35">
      <c r="A612" s="37">
        <v>44707</v>
      </c>
      <c r="B612" s="3">
        <v>57737.08</v>
      </c>
      <c r="C612" s="3">
        <v>47825.15</v>
      </c>
      <c r="D612" s="3">
        <v>46450.74</v>
      </c>
      <c r="E612" s="3">
        <f t="shared" si="264"/>
        <v>11286.340000000004</v>
      </c>
      <c r="F612" s="38">
        <f t="shared" si="276"/>
        <v>0.24297438533810234</v>
      </c>
      <c r="G612" s="41">
        <f t="shared" si="277"/>
        <v>1399.0299999999988</v>
      </c>
      <c r="H612" s="38">
        <f t="shared" si="278"/>
        <v>2.4832772877300568E-2</v>
      </c>
      <c r="J612" s="37">
        <v>44707</v>
      </c>
      <c r="K612" s="3">
        <v>24609.34</v>
      </c>
      <c r="L612" s="58">
        <v>23300</v>
      </c>
      <c r="M612" s="43">
        <f t="shared" si="265"/>
        <v>1309.3400000000001</v>
      </c>
      <c r="N612" s="38">
        <f>K612/L612-1</f>
        <v>5.6194849785407675E-2</v>
      </c>
      <c r="O612" s="43">
        <f>K612-K611</f>
        <v>595.81999999999971</v>
      </c>
      <c r="P612" s="38">
        <f>K612/K611-1</f>
        <v>2.4811855987793452E-2</v>
      </c>
      <c r="R612" s="37">
        <v>44707</v>
      </c>
      <c r="S612" s="3">
        <f t="shared" si="280"/>
        <v>82346.42</v>
      </c>
      <c r="T612" s="43">
        <f t="shared" ref="T612:U627" si="281">D612+L612</f>
        <v>69750.739999999991</v>
      </c>
      <c r="U612" s="3">
        <f t="shared" si="275"/>
        <v>12595.680000000004</v>
      </c>
      <c r="V612" s="38">
        <f>S612/T612-1</f>
        <v>0.1805813099617295</v>
      </c>
      <c r="W612" s="3">
        <f>S612-S611</f>
        <v>1994.8499999999913</v>
      </c>
      <c r="X612" s="38">
        <f>(S612)/S611-1</f>
        <v>2.4826521746868169E-2</v>
      </c>
    </row>
    <row r="613" spans="1:24" x14ac:dyDescent="0.35">
      <c r="A613" s="37">
        <v>44708</v>
      </c>
      <c r="B613" s="3">
        <v>59362.67</v>
      </c>
      <c r="C613" s="3">
        <v>47825.15</v>
      </c>
      <c r="D613" s="3">
        <v>46450.74</v>
      </c>
      <c r="E613" s="3">
        <f t="shared" si="264"/>
        <v>12911.93</v>
      </c>
      <c r="F613" s="38">
        <f t="shared" si="276"/>
        <v>0.27797038324900747</v>
      </c>
      <c r="G613" s="41">
        <f t="shared" si="277"/>
        <v>1625.5899999999965</v>
      </c>
      <c r="H613" s="38">
        <f t="shared" si="278"/>
        <v>2.8155043517960943E-2</v>
      </c>
      <c r="J613" s="37">
        <v>44708</v>
      </c>
      <c r="K613" s="3">
        <v>25301.61</v>
      </c>
      <c r="L613" s="58">
        <v>23300</v>
      </c>
      <c r="M613" s="43">
        <f t="shared" si="265"/>
        <v>2001.6100000000006</v>
      </c>
      <c r="N613" s="38">
        <f>K613/L613-1</f>
        <v>8.5906008583690907E-2</v>
      </c>
      <c r="O613" s="43">
        <f>K613-K612</f>
        <v>692.27000000000044</v>
      </c>
      <c r="P613" s="38">
        <f>K613/K612-1</f>
        <v>2.8130376515583144E-2</v>
      </c>
      <c r="R613" s="37">
        <v>44708</v>
      </c>
      <c r="S613" s="3">
        <f t="shared" si="280"/>
        <v>84664.28</v>
      </c>
      <c r="T613" s="43">
        <f t="shared" si="281"/>
        <v>69750.739999999991</v>
      </c>
      <c r="U613" s="3">
        <f t="shared" si="275"/>
        <v>14913.54</v>
      </c>
      <c r="V613" s="38">
        <f>S613/T613-1</f>
        <v>0.21381192514946812</v>
      </c>
      <c r="W613" s="3">
        <f>S613-S612</f>
        <v>2317.8600000000006</v>
      </c>
      <c r="X613" s="38">
        <f>(S613)/S612-1</f>
        <v>2.8147671750635928E-2</v>
      </c>
    </row>
    <row r="614" spans="1:24" x14ac:dyDescent="0.35">
      <c r="A614" s="37">
        <v>44711</v>
      </c>
      <c r="B614" s="3">
        <v>58847.58</v>
      </c>
      <c r="C614" s="3">
        <v>47825.15</v>
      </c>
      <c r="D614" s="3">
        <v>46450.74</v>
      </c>
      <c r="E614" s="3">
        <f t="shared" si="264"/>
        <v>12396.840000000004</v>
      </c>
      <c r="F614" s="38">
        <f t="shared" si="276"/>
        <v>0.26688143181357282</v>
      </c>
      <c r="G614" s="41">
        <f t="shared" si="277"/>
        <v>-515.08999999999651</v>
      </c>
      <c r="H614" s="38">
        <f t="shared" si="278"/>
        <v>-8.6770018936142002E-3</v>
      </c>
      <c r="J614" s="37">
        <v>44711</v>
      </c>
      <c r="K614" s="3">
        <v>25079.83</v>
      </c>
      <c r="L614" s="58">
        <v>23300</v>
      </c>
      <c r="M614" s="43">
        <f t="shared" si="265"/>
        <v>1779.8300000000017</v>
      </c>
      <c r="N614" s="38">
        <f>K614/L614-1</f>
        <v>7.6387553648068707E-2</v>
      </c>
      <c r="O614" s="43">
        <f>K614-K613</f>
        <v>-221.77999999999884</v>
      </c>
      <c r="P614" s="38">
        <f>K614/K613-1</f>
        <v>-8.7654501037680577E-3</v>
      </c>
      <c r="R614" s="37">
        <v>44711</v>
      </c>
      <c r="S614" s="3">
        <f t="shared" si="280"/>
        <v>83927.41</v>
      </c>
      <c r="T614" s="43">
        <f t="shared" si="281"/>
        <v>69750.739999999991</v>
      </c>
      <c r="U614" s="3">
        <f t="shared" si="275"/>
        <v>14176.670000000006</v>
      </c>
      <c r="V614" s="38">
        <f>S614/T614-1</f>
        <v>0.20324759278539584</v>
      </c>
      <c r="W614" s="3">
        <f>S614-S613</f>
        <v>-736.86999999999534</v>
      </c>
      <c r="X614" s="38">
        <f>(S614)/S613-1</f>
        <v>-8.7034343172822659E-3</v>
      </c>
    </row>
    <row r="615" spans="1:24" x14ac:dyDescent="0.35">
      <c r="A615" s="37">
        <v>44712</v>
      </c>
      <c r="B615" s="3">
        <v>58847.58</v>
      </c>
      <c r="C615" s="3">
        <v>47825.15</v>
      </c>
      <c r="D615" s="3">
        <v>46450.74</v>
      </c>
      <c r="E615" s="3">
        <f t="shared" si="264"/>
        <v>12396.840000000004</v>
      </c>
      <c r="F615" s="38">
        <f t="shared" si="276"/>
        <v>0.26688143181357282</v>
      </c>
      <c r="G615" s="41">
        <f t="shared" si="277"/>
        <v>0</v>
      </c>
      <c r="H615" s="38">
        <f t="shared" si="278"/>
        <v>0</v>
      </c>
      <c r="J615" s="37">
        <v>44712</v>
      </c>
      <c r="K615" s="3">
        <v>25079.83</v>
      </c>
      <c r="L615" s="58">
        <v>23300</v>
      </c>
      <c r="M615" s="43">
        <f t="shared" si="265"/>
        <v>1779.8300000000017</v>
      </c>
      <c r="N615" s="38">
        <f>K615/L615-1</f>
        <v>7.6387553648068707E-2</v>
      </c>
      <c r="O615" s="43">
        <f>K615-K614</f>
        <v>0</v>
      </c>
      <c r="P615" s="38">
        <f>K615/K614-1</f>
        <v>0</v>
      </c>
      <c r="R615" s="37">
        <v>44712</v>
      </c>
      <c r="S615" s="3">
        <f t="shared" ref="S615:S637" si="282">B615+K615</f>
        <v>83927.41</v>
      </c>
      <c r="T615" s="43">
        <f t="shared" si="281"/>
        <v>69750.739999999991</v>
      </c>
      <c r="U615" s="3">
        <f t="shared" si="275"/>
        <v>14176.670000000006</v>
      </c>
      <c r="V615" s="38">
        <f>S615/T615-1</f>
        <v>0.20324759278539584</v>
      </c>
      <c r="W615" s="3">
        <f>S615-S614</f>
        <v>0</v>
      </c>
      <c r="X615" s="38">
        <f>(S615)/S614-1</f>
        <v>0</v>
      </c>
    </row>
    <row r="616" spans="1:24" x14ac:dyDescent="0.35">
      <c r="A616" s="37">
        <v>44713</v>
      </c>
      <c r="B616" s="3">
        <v>59931.66</v>
      </c>
      <c r="C616" s="81">
        <f>C615+250</f>
        <v>48075.15</v>
      </c>
      <c r="D616" s="81">
        <f>D615+250</f>
        <v>46700.74</v>
      </c>
      <c r="E616" s="81">
        <f t="shared" ref="E616:E624" si="283">B616-D616</f>
        <v>13230.920000000006</v>
      </c>
      <c r="F616" s="82">
        <f>(B616-250)/D616-1</f>
        <v>0.27795962119658069</v>
      </c>
      <c r="G616" s="83">
        <f>B616-B615-250</f>
        <v>834.08000000000175</v>
      </c>
      <c r="H616" s="82">
        <f>(B616-250)/B615-1</f>
        <v>1.4173564996215582E-2</v>
      </c>
      <c r="J616" s="37">
        <v>44713</v>
      </c>
      <c r="K616" s="3">
        <v>25584.99</v>
      </c>
      <c r="L616" s="84">
        <f>L615+150</f>
        <v>23450</v>
      </c>
      <c r="M616" s="43">
        <f t="shared" ref="M616:M624" si="284">K616-L616</f>
        <v>2134.9900000000016</v>
      </c>
      <c r="N616" s="38">
        <f>(K616-400)/L616-1</f>
        <v>7.398678038379547E-2</v>
      </c>
      <c r="O616" s="85">
        <f>K616-K615-150</f>
        <v>355.15999999999985</v>
      </c>
      <c r="P616" s="82">
        <f>(K616-150)/K615-1</f>
        <v>1.4161180518368788E-2</v>
      </c>
      <c r="R616" s="37">
        <v>44713</v>
      </c>
      <c r="S616" s="3">
        <f t="shared" si="282"/>
        <v>85516.650000000009</v>
      </c>
      <c r="T616" s="85">
        <f t="shared" si="281"/>
        <v>70150.739999999991</v>
      </c>
      <c r="U616" s="3">
        <f t="shared" si="275"/>
        <v>15365.910000000007</v>
      </c>
      <c r="V616" s="82">
        <f>(S616-400)/(T616-400)-1</f>
        <v>0.22029744774033966</v>
      </c>
      <c r="W616" s="81">
        <f>S616-S615-400</f>
        <v>1189.2400000000052</v>
      </c>
      <c r="X616" s="82">
        <f>(S616-400)/S615-1</f>
        <v>1.4169864171907687E-2</v>
      </c>
    </row>
    <row r="617" spans="1:24" x14ac:dyDescent="0.35">
      <c r="A617" s="37">
        <v>44714</v>
      </c>
      <c r="B617" s="3">
        <v>59931.66</v>
      </c>
      <c r="C617" s="3">
        <v>47825.15</v>
      </c>
      <c r="D617" s="3">
        <v>46700.74</v>
      </c>
      <c r="E617" s="3">
        <f t="shared" si="283"/>
        <v>13230.920000000006</v>
      </c>
      <c r="F617" s="38">
        <f t="shared" ref="F617:F624" si="285">B617/D617-1</f>
        <v>0.2833128554279869</v>
      </c>
      <c r="G617" s="41">
        <f t="shared" ref="G617:G624" si="286">B617-B616</f>
        <v>0</v>
      </c>
      <c r="H617" s="38">
        <f t="shared" ref="H617:H624" si="287">(B617)/B616-1</f>
        <v>0</v>
      </c>
      <c r="J617" s="37">
        <v>44714</v>
      </c>
      <c r="K617" s="3">
        <v>25584.99</v>
      </c>
      <c r="L617" s="58">
        <v>23450</v>
      </c>
      <c r="M617" s="43">
        <f t="shared" si="284"/>
        <v>2134.9900000000016</v>
      </c>
      <c r="N617" s="38">
        <f>K617/L617-1</f>
        <v>9.1044349680170722E-2</v>
      </c>
      <c r="O617" s="43">
        <f>K617-K616</f>
        <v>0</v>
      </c>
      <c r="P617" s="38">
        <f>K617/K616-1</f>
        <v>0</v>
      </c>
      <c r="R617" s="37">
        <v>44714</v>
      </c>
      <c r="S617" s="3">
        <f t="shared" si="282"/>
        <v>85516.650000000009</v>
      </c>
      <c r="T617" s="43">
        <f t="shared" si="281"/>
        <v>70150.739999999991</v>
      </c>
      <c r="U617" s="3">
        <f t="shared" si="275"/>
        <v>15365.910000000007</v>
      </c>
      <c r="V617" s="38">
        <f>S617/T617-1</f>
        <v>0.21904131018432627</v>
      </c>
      <c r="W617" s="3">
        <f>S617-S616</f>
        <v>0</v>
      </c>
      <c r="X617" s="38">
        <f>(S617)/S616-1</f>
        <v>0</v>
      </c>
    </row>
    <row r="618" spans="1:24" x14ac:dyDescent="0.35">
      <c r="A618" s="37">
        <v>44715</v>
      </c>
      <c r="B618" s="3">
        <v>58405.85</v>
      </c>
      <c r="C618" s="3">
        <v>47825.15</v>
      </c>
      <c r="D618" s="3">
        <v>46700.74</v>
      </c>
      <c r="E618" s="3">
        <f t="shared" si="283"/>
        <v>11705.11</v>
      </c>
      <c r="F618" s="38">
        <f t="shared" si="285"/>
        <v>0.25064078213749941</v>
      </c>
      <c r="G618" s="41">
        <f t="shared" si="286"/>
        <v>-1525.8100000000049</v>
      </c>
      <c r="H618" s="38">
        <f t="shared" si="287"/>
        <v>-2.5459164655209032E-2</v>
      </c>
      <c r="J618" s="37">
        <v>44715</v>
      </c>
      <c r="K618" s="3">
        <v>24933.07</v>
      </c>
      <c r="L618" s="58">
        <v>23450</v>
      </c>
      <c r="M618" s="43">
        <f t="shared" si="284"/>
        <v>1483.0699999999997</v>
      </c>
      <c r="N618" s="38">
        <f>K618/L618-1</f>
        <v>6.3243923240938082E-2</v>
      </c>
      <c r="O618" s="43">
        <f>K618-K617</f>
        <v>-651.92000000000189</v>
      </c>
      <c r="P618" s="38">
        <f>K618/K617-1</f>
        <v>-2.5480564971884001E-2</v>
      </c>
      <c r="R618" s="37">
        <v>44715</v>
      </c>
      <c r="S618" s="3">
        <f t="shared" si="282"/>
        <v>83338.92</v>
      </c>
      <c r="T618" s="43">
        <f t="shared" si="281"/>
        <v>70150.739999999991</v>
      </c>
      <c r="U618" s="3">
        <f t="shared" si="281"/>
        <v>13188.18</v>
      </c>
      <c r="V618" s="38">
        <f>S618/T618-1</f>
        <v>0.18799773174167522</v>
      </c>
      <c r="W618" s="3">
        <f>S618-S617</f>
        <v>-2177.7300000000105</v>
      </c>
      <c r="X618" s="38">
        <f>(S618)/S617-1</f>
        <v>-2.5465567231644504E-2</v>
      </c>
    </row>
    <row r="619" spans="1:24" x14ac:dyDescent="0.35">
      <c r="A619" s="37">
        <v>44718</v>
      </c>
      <c r="B619" s="3">
        <v>58526.82</v>
      </c>
      <c r="C619" s="3">
        <v>47825.15</v>
      </c>
      <c r="D619" s="3">
        <v>46700.74</v>
      </c>
      <c r="E619" s="3">
        <f t="shared" si="283"/>
        <v>11826.080000000002</v>
      </c>
      <c r="F619" s="38">
        <f t="shared" si="285"/>
        <v>0.25323110511739211</v>
      </c>
      <c r="G619" s="41">
        <f t="shared" si="286"/>
        <v>120.97000000000116</v>
      </c>
      <c r="H619" s="38">
        <f t="shared" si="287"/>
        <v>2.0711966352686684E-3</v>
      </c>
      <c r="J619" s="37">
        <v>44718</v>
      </c>
      <c r="K619" s="3">
        <v>25131.86</v>
      </c>
      <c r="L619" s="57">
        <f>L618+150</f>
        <v>23600</v>
      </c>
      <c r="M619" s="43">
        <f t="shared" si="284"/>
        <v>1531.8600000000006</v>
      </c>
      <c r="N619" s="38">
        <f>(K619-400)/L619-1</f>
        <v>4.7960169491525484E-2</v>
      </c>
      <c r="O619" s="50">
        <f>K619-K618-150</f>
        <v>48.790000000000873</v>
      </c>
      <c r="P619" s="51">
        <f>(K619-150)/K618-1</f>
        <v>1.95683884896658E-3</v>
      </c>
      <c r="R619" s="37">
        <v>44718</v>
      </c>
      <c r="S619" s="3">
        <f t="shared" si="282"/>
        <v>83658.679999999993</v>
      </c>
      <c r="T619" s="50">
        <f>T618+150</f>
        <v>70300.739999999991</v>
      </c>
      <c r="U619" s="3">
        <f t="shared" si="281"/>
        <v>13357.940000000002</v>
      </c>
      <c r="V619" s="51">
        <f>(S619-150)/(T619-150)-1</f>
        <v>0.19041766344873912</v>
      </c>
      <c r="W619" s="50">
        <f>S619-S618-150</f>
        <v>169.75999999999476</v>
      </c>
      <c r="X619" s="51">
        <f>(S619-150)/S618-1</f>
        <v>2.0369834406299692E-3</v>
      </c>
    </row>
    <row r="620" spans="1:24" x14ac:dyDescent="0.35">
      <c r="A620" s="37">
        <v>44719</v>
      </c>
      <c r="B620" s="3">
        <v>58526.82</v>
      </c>
      <c r="C620" s="3">
        <v>47825.15</v>
      </c>
      <c r="D620" s="3">
        <v>46700.74</v>
      </c>
      <c r="E620" s="3">
        <f t="shared" si="283"/>
        <v>11826.080000000002</v>
      </c>
      <c r="F620" s="38">
        <f t="shared" si="285"/>
        <v>0.25323110511739211</v>
      </c>
      <c r="G620" s="41">
        <f t="shared" si="286"/>
        <v>0</v>
      </c>
      <c r="H620" s="38">
        <f t="shared" si="287"/>
        <v>0</v>
      </c>
      <c r="J620" s="37">
        <v>44719</v>
      </c>
      <c r="K620" s="3">
        <v>25131.86</v>
      </c>
      <c r="L620" s="58">
        <v>23600</v>
      </c>
      <c r="M620" s="43">
        <f t="shared" si="284"/>
        <v>1531.8600000000006</v>
      </c>
      <c r="N620" s="38">
        <f t="shared" ref="N620:N625" si="288">K620/L620-1</f>
        <v>6.490932203389832E-2</v>
      </c>
      <c r="O620" s="43">
        <f t="shared" ref="O620:O625" si="289">K620-K619</f>
        <v>0</v>
      </c>
      <c r="P620" s="38">
        <f t="shared" ref="P620:P625" si="290">K620/K619-1</f>
        <v>0</v>
      </c>
      <c r="R620" s="37">
        <v>44719</v>
      </c>
      <c r="S620" s="3">
        <f t="shared" si="282"/>
        <v>83658.679999999993</v>
      </c>
      <c r="T620" s="43">
        <f t="shared" ref="T620:T624" si="291">D620+L620</f>
        <v>70300.739999999991</v>
      </c>
      <c r="U620" s="3">
        <f t="shared" si="281"/>
        <v>13357.940000000002</v>
      </c>
      <c r="V620" s="38">
        <f t="shared" ref="V620:V625" si="292">S620/T620-1</f>
        <v>0.19001137114630673</v>
      </c>
      <c r="W620" s="3">
        <f t="shared" ref="W620:W625" si="293">S620-S619</f>
        <v>0</v>
      </c>
      <c r="X620" s="38">
        <f t="shared" ref="X620:X625" si="294">(S620)/S619-1</f>
        <v>0</v>
      </c>
    </row>
    <row r="621" spans="1:24" x14ac:dyDescent="0.35">
      <c r="A621" s="37">
        <v>44720</v>
      </c>
      <c r="B621" s="3">
        <v>58526.82</v>
      </c>
      <c r="C621" s="3">
        <v>47825.15</v>
      </c>
      <c r="D621" s="3">
        <v>46700.74</v>
      </c>
      <c r="E621" s="3">
        <f t="shared" si="283"/>
        <v>11826.080000000002</v>
      </c>
      <c r="F621" s="38">
        <f t="shared" si="285"/>
        <v>0.25323110511739211</v>
      </c>
      <c r="G621" s="41">
        <f t="shared" si="286"/>
        <v>0</v>
      </c>
      <c r="H621" s="38">
        <f t="shared" si="287"/>
        <v>0</v>
      </c>
      <c r="J621" s="37">
        <v>44720</v>
      </c>
      <c r="K621" s="3">
        <v>25131.86</v>
      </c>
      <c r="L621" s="58">
        <v>23600</v>
      </c>
      <c r="M621" s="43">
        <f t="shared" si="284"/>
        <v>1531.8600000000006</v>
      </c>
      <c r="N621" s="38">
        <f t="shared" si="288"/>
        <v>6.490932203389832E-2</v>
      </c>
      <c r="O621" s="43">
        <f t="shared" si="289"/>
        <v>0</v>
      </c>
      <c r="P621" s="38">
        <f t="shared" si="290"/>
        <v>0</v>
      </c>
      <c r="R621" s="37">
        <v>44720</v>
      </c>
      <c r="S621" s="3">
        <f t="shared" si="282"/>
        <v>83658.679999999993</v>
      </c>
      <c r="T621" s="43">
        <f t="shared" si="291"/>
        <v>70300.739999999991</v>
      </c>
      <c r="U621" s="3">
        <f t="shared" si="281"/>
        <v>13357.940000000002</v>
      </c>
      <c r="V621" s="38">
        <f t="shared" si="292"/>
        <v>0.19001137114630673</v>
      </c>
      <c r="W621" s="3">
        <f t="shared" si="293"/>
        <v>0</v>
      </c>
      <c r="X621" s="38">
        <f t="shared" si="294"/>
        <v>0</v>
      </c>
    </row>
    <row r="622" spans="1:24" x14ac:dyDescent="0.35">
      <c r="A622" s="37">
        <v>44721</v>
      </c>
      <c r="B622" s="3">
        <v>57586.77</v>
      </c>
      <c r="C622" s="3">
        <v>47825.15</v>
      </c>
      <c r="D622" s="3">
        <v>46700.74</v>
      </c>
      <c r="E622" s="3">
        <f t="shared" si="283"/>
        <v>10886.029999999999</v>
      </c>
      <c r="F622" s="38">
        <f t="shared" si="285"/>
        <v>0.23310187376045866</v>
      </c>
      <c r="G622" s="41">
        <f t="shared" si="286"/>
        <v>-940.05000000000291</v>
      </c>
      <c r="H622" s="38">
        <f t="shared" si="287"/>
        <v>-1.6061867020965792E-2</v>
      </c>
      <c r="J622" s="37">
        <v>44721</v>
      </c>
      <c r="K622" s="3">
        <v>24727.64</v>
      </c>
      <c r="L622" s="58">
        <v>23600</v>
      </c>
      <c r="M622" s="43">
        <f t="shared" si="284"/>
        <v>1127.6399999999994</v>
      </c>
      <c r="N622" s="38">
        <f t="shared" si="288"/>
        <v>4.778135593220334E-2</v>
      </c>
      <c r="O622" s="43">
        <f t="shared" si="289"/>
        <v>-404.22000000000116</v>
      </c>
      <c r="P622" s="38">
        <f t="shared" si="290"/>
        <v>-1.6083966725900956E-2</v>
      </c>
      <c r="R622" s="37">
        <v>44721</v>
      </c>
      <c r="S622" s="3">
        <f t="shared" si="282"/>
        <v>82314.41</v>
      </c>
      <c r="T622" s="43">
        <f t="shared" si="291"/>
        <v>70300.739999999991</v>
      </c>
      <c r="U622" s="3">
        <f t="shared" si="281"/>
        <v>12013.669999999998</v>
      </c>
      <c r="V622" s="38">
        <f t="shared" si="292"/>
        <v>0.1708896663107673</v>
      </c>
      <c r="W622" s="3">
        <f t="shared" si="293"/>
        <v>-1344.2699999999895</v>
      </c>
      <c r="X622" s="38">
        <f t="shared" si="294"/>
        <v>-1.606850598168641E-2</v>
      </c>
    </row>
    <row r="623" spans="1:24" x14ac:dyDescent="0.35">
      <c r="A623" s="37">
        <v>44722</v>
      </c>
      <c r="B623" s="3">
        <v>55877.21</v>
      </c>
      <c r="C623" s="3">
        <v>47825.15</v>
      </c>
      <c r="D623" s="3">
        <v>46700.74</v>
      </c>
      <c r="E623" s="3">
        <f t="shared" si="283"/>
        <v>9176.4700000000012</v>
      </c>
      <c r="F623" s="38">
        <f t="shared" si="285"/>
        <v>0.19649517330988764</v>
      </c>
      <c r="G623" s="41">
        <f t="shared" si="286"/>
        <v>-1709.5599999999977</v>
      </c>
      <c r="H623" s="38">
        <f t="shared" si="287"/>
        <v>-2.9686679770370872E-2</v>
      </c>
      <c r="J623" s="37">
        <v>44722</v>
      </c>
      <c r="K623" s="3">
        <v>23992.93</v>
      </c>
      <c r="L623" s="58">
        <v>23600</v>
      </c>
      <c r="M623" s="43">
        <f t="shared" si="284"/>
        <v>392.93000000000029</v>
      </c>
      <c r="N623" s="38">
        <f t="shared" si="288"/>
        <v>1.6649576271186461E-2</v>
      </c>
      <c r="O623" s="43">
        <f t="shared" si="289"/>
        <v>-734.70999999999913</v>
      </c>
      <c r="P623" s="38">
        <f t="shared" si="290"/>
        <v>-2.9712095452699816E-2</v>
      </c>
      <c r="R623" s="37">
        <v>44722</v>
      </c>
      <c r="S623" s="3">
        <f t="shared" si="282"/>
        <v>79870.14</v>
      </c>
      <c r="T623" s="43">
        <f t="shared" si="291"/>
        <v>70300.739999999991</v>
      </c>
      <c r="U623" s="3">
        <f t="shared" si="281"/>
        <v>9569.4000000000015</v>
      </c>
      <c r="V623" s="38">
        <f t="shared" si="292"/>
        <v>0.13612090000759602</v>
      </c>
      <c r="W623" s="3">
        <f t="shared" si="293"/>
        <v>-2444.2700000000041</v>
      </c>
      <c r="X623" s="38">
        <f t="shared" si="294"/>
        <v>-2.9694314762141905E-2</v>
      </c>
    </row>
    <row r="624" spans="1:24" x14ac:dyDescent="0.35">
      <c r="A624" s="37">
        <v>44725</v>
      </c>
      <c r="B624" s="3">
        <v>53802.67</v>
      </c>
      <c r="C624" s="3">
        <v>47825.15</v>
      </c>
      <c r="D624" s="3">
        <v>46700.74</v>
      </c>
      <c r="E624" s="3">
        <f t="shared" si="283"/>
        <v>7101.93</v>
      </c>
      <c r="F624" s="38">
        <f t="shared" si="285"/>
        <v>0.15207317914020213</v>
      </c>
      <c r="G624" s="41">
        <f t="shared" si="286"/>
        <v>-2074.5400000000009</v>
      </c>
      <c r="H624" s="38">
        <f t="shared" si="287"/>
        <v>-3.7126764203151863E-2</v>
      </c>
      <c r="J624" s="37">
        <v>44725</v>
      </c>
      <c r="K624" s="3">
        <v>23100.560000000001</v>
      </c>
      <c r="L624" s="58">
        <v>23600</v>
      </c>
      <c r="M624" s="43">
        <f t="shared" si="284"/>
        <v>-499.43999999999869</v>
      </c>
      <c r="N624" s="38">
        <f t="shared" si="288"/>
        <v>-2.1162711864406769E-2</v>
      </c>
      <c r="O624" s="43">
        <f t="shared" si="289"/>
        <v>-892.36999999999898</v>
      </c>
      <c r="P624" s="38">
        <f t="shared" si="290"/>
        <v>-3.7193039782969395E-2</v>
      </c>
      <c r="R624" s="37">
        <v>44725</v>
      </c>
      <c r="S624" s="3">
        <f t="shared" si="282"/>
        <v>76903.23</v>
      </c>
      <c r="T624" s="43">
        <f t="shared" si="291"/>
        <v>70300.739999999991</v>
      </c>
      <c r="U624" s="3">
        <f t="shared" si="281"/>
        <v>6602.4900000000016</v>
      </c>
      <c r="V624" s="38">
        <f t="shared" si="292"/>
        <v>9.3917788063113017E-2</v>
      </c>
      <c r="W624" s="3">
        <f t="shared" si="293"/>
        <v>-2966.9100000000035</v>
      </c>
      <c r="X624" s="38">
        <f t="shared" si="294"/>
        <v>-3.7146673337495106E-2</v>
      </c>
    </row>
    <row r="625" spans="1:24" x14ac:dyDescent="0.35">
      <c r="A625" s="37">
        <v>44726</v>
      </c>
      <c r="B625" s="3">
        <v>54184.57</v>
      </c>
      <c r="C625" s="3">
        <v>47825.15</v>
      </c>
      <c r="D625" s="3">
        <v>46700.74</v>
      </c>
      <c r="E625" s="3">
        <f t="shared" ref="E625:E626" si="295">B625-D625</f>
        <v>7483.8300000000017</v>
      </c>
      <c r="F625" s="38">
        <f t="shared" ref="F625" si="296">B625/D625-1</f>
        <v>0.16025077975209823</v>
      </c>
      <c r="G625" s="41">
        <f t="shared" ref="G625" si="297">B625-B624</f>
        <v>381.90000000000146</v>
      </c>
      <c r="H625" s="38">
        <f t="shared" ref="H625" si="298">(B625)/B624-1</f>
        <v>7.0981607418367787E-3</v>
      </c>
      <c r="J625" s="37">
        <v>44726</v>
      </c>
      <c r="K625" s="3">
        <v>23264.02</v>
      </c>
      <c r="L625" s="58">
        <v>23600</v>
      </c>
      <c r="M625" s="43">
        <f t="shared" ref="M625:M626" si="299">K625-L625</f>
        <v>-335.97999999999956</v>
      </c>
      <c r="N625" s="38">
        <f t="shared" si="288"/>
        <v>-1.4236440677966034E-2</v>
      </c>
      <c r="O625" s="43">
        <f t="shared" si="289"/>
        <v>163.45999999999913</v>
      </c>
      <c r="P625" s="38">
        <f t="shared" si="290"/>
        <v>7.0760189363374693E-3</v>
      </c>
      <c r="R625" s="37">
        <v>44726</v>
      </c>
      <c r="S625" s="3">
        <f t="shared" si="282"/>
        <v>77448.59</v>
      </c>
      <c r="T625" s="43">
        <f t="shared" ref="T625:T626" si="300">D625+L625</f>
        <v>70300.739999999991</v>
      </c>
      <c r="U625" s="3">
        <f t="shared" si="281"/>
        <v>7147.8500000000022</v>
      </c>
      <c r="V625" s="38">
        <f t="shared" si="292"/>
        <v>0.10167531664673812</v>
      </c>
      <c r="W625" s="3">
        <f t="shared" si="293"/>
        <v>545.36000000000058</v>
      </c>
      <c r="X625" s="38">
        <f t="shared" si="294"/>
        <v>7.091509680412722E-3</v>
      </c>
    </row>
    <row r="626" spans="1:24" x14ac:dyDescent="0.35">
      <c r="A626" s="37">
        <v>44727</v>
      </c>
      <c r="B626" s="3">
        <v>55515.28</v>
      </c>
      <c r="C626" s="47">
        <f>C625+250</f>
        <v>48075.15</v>
      </c>
      <c r="D626" s="47">
        <f>D625+250</f>
        <v>46950.74</v>
      </c>
      <c r="E626" s="47">
        <f t="shared" si="295"/>
        <v>8564.5400000000009</v>
      </c>
      <c r="F626" s="48">
        <f>(B626-250)/D626-1</f>
        <v>0.17709071252125108</v>
      </c>
      <c r="G626" s="49">
        <f>B626-B625-250</f>
        <v>1080.7099999999991</v>
      </c>
      <c r="H626" s="48">
        <f>(B626-250)/B625-1</f>
        <v>1.9944976955616589E-2</v>
      </c>
      <c r="J626" s="37">
        <v>44727</v>
      </c>
      <c r="K626" s="3">
        <v>23877.45</v>
      </c>
      <c r="L626" s="57">
        <f>L625+150</f>
        <v>23750</v>
      </c>
      <c r="M626" s="43">
        <f t="shared" si="299"/>
        <v>127.45000000000073</v>
      </c>
      <c r="N626" s="38">
        <f>(K626-400)/L626-1</f>
        <v>-1.1475789473684217E-2</v>
      </c>
      <c r="O626" s="50">
        <f>K626-K625-150</f>
        <v>463.43000000000029</v>
      </c>
      <c r="P626" s="51">
        <f>(K626-150)/K625-1</f>
        <v>1.9920460866178713E-2</v>
      </c>
      <c r="R626" s="37">
        <v>44727</v>
      </c>
      <c r="S626" s="3">
        <f t="shared" si="282"/>
        <v>79392.73</v>
      </c>
      <c r="T626" s="85">
        <f t="shared" si="300"/>
        <v>70700.739999999991</v>
      </c>
      <c r="U626" s="3">
        <f t="shared" si="281"/>
        <v>8691.9900000000016</v>
      </c>
      <c r="V626" s="82">
        <f>(S626-400)/(T626-400)-1</f>
        <v>0.12364009255094621</v>
      </c>
      <c r="W626" s="81">
        <f>S626-S625-400</f>
        <v>1544.1399999999994</v>
      </c>
      <c r="X626" s="82">
        <f>(S626-400)/S625-1</f>
        <v>1.9937612808703209E-2</v>
      </c>
    </row>
    <row r="627" spans="1:24" s="87" customFormat="1" x14ac:dyDescent="0.35">
      <c r="A627" s="86">
        <v>44728</v>
      </c>
      <c r="B627" s="87">
        <v>54589.74</v>
      </c>
      <c r="C627" s="87">
        <v>48075.15</v>
      </c>
      <c r="D627" s="87">
        <v>46950.74</v>
      </c>
      <c r="E627" s="87">
        <f t="shared" ref="E627" si="301">B627-D627</f>
        <v>7639</v>
      </c>
      <c r="F627" s="88">
        <f t="shared" ref="F627" si="302">B627/D627-1</f>
        <v>0.16270244089869501</v>
      </c>
      <c r="G627" s="89">
        <f t="shared" ref="G627" si="303">B627-B626</f>
        <v>-925.54000000000087</v>
      </c>
      <c r="H627" s="88">
        <f t="shared" ref="H627" si="304">(B627)/B626-1</f>
        <v>-1.6671806392762556E-2</v>
      </c>
      <c r="J627" s="86">
        <v>44728</v>
      </c>
      <c r="K627" s="87">
        <v>23479.37</v>
      </c>
      <c r="L627" s="90">
        <v>23750</v>
      </c>
      <c r="M627" s="91">
        <f t="shared" ref="M627" si="305">K627-L627</f>
        <v>-270.63000000000102</v>
      </c>
      <c r="N627" s="88">
        <f t="shared" ref="N627" si="306">K627/L627-1</f>
        <v>-1.139494736842106E-2</v>
      </c>
      <c r="O627" s="91">
        <f t="shared" ref="O627" si="307">K627-K626</f>
        <v>-398.08000000000175</v>
      </c>
      <c r="P627" s="88">
        <f t="shared" ref="P627" si="308">K627/K626-1</f>
        <v>-1.6671797030252455E-2</v>
      </c>
      <c r="R627" s="86">
        <v>44728</v>
      </c>
      <c r="S627" s="87">
        <f t="shared" si="282"/>
        <v>78069.11</v>
      </c>
      <c r="T627" s="91">
        <f t="shared" ref="T627" si="309">D627+L627</f>
        <v>70700.739999999991</v>
      </c>
      <c r="U627" s="3">
        <f t="shared" si="281"/>
        <v>7368.369999999999</v>
      </c>
      <c r="V627" s="88">
        <f t="shared" ref="V627" si="310">S627/T627-1</f>
        <v>0.10421913547156669</v>
      </c>
      <c r="W627" s="87">
        <f t="shared" ref="W627" si="311">S627-S626</f>
        <v>-1323.6199999999953</v>
      </c>
      <c r="X627" s="88">
        <f t="shared" ref="X627" si="312">(S627)/S626-1</f>
        <v>-1.6671803576977284E-2</v>
      </c>
    </row>
    <row r="628" spans="1:24" x14ac:dyDescent="0.35">
      <c r="A628" s="37">
        <v>44729</v>
      </c>
      <c r="B628" s="3">
        <v>54536.6</v>
      </c>
      <c r="C628" s="3">
        <v>48075.15</v>
      </c>
      <c r="D628" s="3">
        <v>46950.74</v>
      </c>
      <c r="E628" s="3">
        <f t="shared" ref="E628" si="313">B628-D628</f>
        <v>7585.8600000000006</v>
      </c>
      <c r="F628" s="38">
        <f t="shared" ref="F628" si="314">B628/D628-1</f>
        <v>0.16157061635237269</v>
      </c>
      <c r="G628" s="41">
        <f t="shared" ref="G628" si="315">B628-B627</f>
        <v>-53.139999999999418</v>
      </c>
      <c r="H628" s="38">
        <f t="shared" ref="H628" si="316">(B628)/B627-1</f>
        <v>-9.7344299496571196E-4</v>
      </c>
      <c r="J628" s="37">
        <v>44729</v>
      </c>
      <c r="K628" s="3">
        <v>23456.52</v>
      </c>
      <c r="L628" s="58">
        <v>23750</v>
      </c>
      <c r="M628" s="43">
        <f t="shared" ref="M628" si="317">K628-L628</f>
        <v>-293.47999999999956</v>
      </c>
      <c r="N628" s="38">
        <f t="shared" ref="N628" si="318">K628/L628-1</f>
        <v>-1.2357052631578935E-2</v>
      </c>
      <c r="O628" s="43">
        <f t="shared" ref="O628" si="319">K628-K627</f>
        <v>-22.849999999998545</v>
      </c>
      <c r="P628" s="38">
        <f t="shared" ref="P628" si="320">K628/K627-1</f>
        <v>-9.7319476629897927E-4</v>
      </c>
      <c r="R628" s="37">
        <v>44729</v>
      </c>
      <c r="S628" s="3">
        <f t="shared" si="282"/>
        <v>77993.119999999995</v>
      </c>
      <c r="T628" s="43">
        <f t="shared" ref="T628:U643" si="321">D628+L628</f>
        <v>70700.739999999991</v>
      </c>
      <c r="U628" s="3">
        <f t="shared" si="321"/>
        <v>7292.380000000001</v>
      </c>
      <c r="V628" s="38">
        <f t="shared" ref="V628" si="322">S628/T628-1</f>
        <v>0.10314432352476088</v>
      </c>
      <c r="W628" s="3">
        <f t="shared" ref="W628" si="323">S628-S627</f>
        <v>-75.990000000005239</v>
      </c>
      <c r="X628" s="38">
        <f t="shared" ref="X628" si="324">(S628)/S627-1</f>
        <v>-9.7336833992345273E-4</v>
      </c>
    </row>
    <row r="629" spans="1:24" x14ac:dyDescent="0.35">
      <c r="A629" s="37">
        <v>44732</v>
      </c>
      <c r="B629" s="3">
        <v>54798.23</v>
      </c>
      <c r="C629" s="3">
        <v>48075.15</v>
      </c>
      <c r="D629" s="3">
        <v>46950.74</v>
      </c>
      <c r="E629" s="3">
        <f t="shared" ref="E629" si="325">B629-D629</f>
        <v>7847.4900000000052</v>
      </c>
      <c r="F629" s="38">
        <f t="shared" ref="F629" si="326">B629/D629-1</f>
        <v>0.16714305248437</v>
      </c>
      <c r="G629" s="41">
        <f t="shared" ref="G629" si="327">B629-B628</f>
        <v>261.63000000000466</v>
      </c>
      <c r="H629" s="38">
        <f t="shared" ref="H629" si="328">(B629)/B628-1</f>
        <v>4.7973287663698461E-3</v>
      </c>
      <c r="J629" s="37">
        <v>44732</v>
      </c>
      <c r="K629" s="3">
        <v>23569.040000000001</v>
      </c>
      <c r="L629" s="58">
        <v>23750</v>
      </c>
      <c r="M629" s="43">
        <f t="shared" ref="M629" si="329">K629-L629</f>
        <v>-180.95999999999913</v>
      </c>
      <c r="N629" s="38">
        <f t="shared" ref="N629" si="330">K629/L629-1</f>
        <v>-7.6193684210525969E-3</v>
      </c>
      <c r="O629" s="43">
        <f t="shared" ref="O629" si="331">K629-K628</f>
        <v>112.52000000000044</v>
      </c>
      <c r="P629" s="38">
        <f t="shared" ref="P629" si="332">K629/K628-1</f>
        <v>4.7969605039452912E-3</v>
      </c>
      <c r="R629" s="37">
        <v>44732</v>
      </c>
      <c r="S629" s="3">
        <f t="shared" si="282"/>
        <v>78367.27</v>
      </c>
      <c r="T629" s="43">
        <f t="shared" ref="T629" si="333">D629+L629</f>
        <v>70700.739999999991</v>
      </c>
      <c r="U629" s="3">
        <f t="shared" si="321"/>
        <v>7666.5300000000061</v>
      </c>
      <c r="V629" s="38">
        <f t="shared" ref="V629" si="334">S629/T629-1</f>
        <v>0.10843634734233354</v>
      </c>
      <c r="W629" s="3">
        <f t="shared" ref="W629" si="335">S629-S628</f>
        <v>374.15000000000873</v>
      </c>
      <c r="X629" s="38">
        <f t="shared" ref="X629" si="336">(S629)/S628-1</f>
        <v>4.7972180110247287E-3</v>
      </c>
    </row>
    <row r="630" spans="1:24" x14ac:dyDescent="0.35">
      <c r="A630" s="37">
        <v>44733</v>
      </c>
      <c r="B630" s="3">
        <v>55057.82</v>
      </c>
      <c r="C630" s="3">
        <v>48075.15</v>
      </c>
      <c r="D630" s="3">
        <v>46950.74</v>
      </c>
      <c r="E630" s="3">
        <f t="shared" ref="E630" si="337">B630-D630</f>
        <v>8107.0800000000017</v>
      </c>
      <c r="F630" s="38">
        <f t="shared" ref="F630" si="338">B630/D630-1</f>
        <v>0.17267203882196536</v>
      </c>
      <c r="G630" s="41">
        <f t="shared" ref="G630" si="339">B630-B629</f>
        <v>259.58999999999651</v>
      </c>
      <c r="H630" s="38">
        <f t="shared" ref="H630" si="340">(B630)/B629-1</f>
        <v>4.7371968036193923E-3</v>
      </c>
      <c r="J630" s="37">
        <v>44733</v>
      </c>
      <c r="K630" s="3">
        <v>23680.69</v>
      </c>
      <c r="L630" s="58">
        <v>23750</v>
      </c>
      <c r="M630" s="43">
        <f t="shared" ref="M630:M631" si="341">K630-L630</f>
        <v>-69.31000000000131</v>
      </c>
      <c r="N630" s="38">
        <f t="shared" ref="N630" si="342">K630/L630-1</f>
        <v>-2.9183157894737688E-3</v>
      </c>
      <c r="O630" s="43">
        <f t="shared" ref="O630" si="343">K630-K629</f>
        <v>111.64999999999782</v>
      </c>
      <c r="P630" s="38">
        <f t="shared" ref="P630" si="344">K630/K629-1</f>
        <v>4.737146697531891E-3</v>
      </c>
      <c r="R630" s="37">
        <v>44733</v>
      </c>
      <c r="S630" s="3">
        <f t="shared" si="282"/>
        <v>78738.509999999995</v>
      </c>
      <c r="T630" s="43">
        <f t="shared" ref="T630" si="345">D630+L630</f>
        <v>70700.739999999991</v>
      </c>
      <c r="U630" s="3">
        <f t="shared" si="321"/>
        <v>8037.77</v>
      </c>
      <c r="V630" s="38">
        <f t="shared" ref="V630" si="346">S630/T630-1</f>
        <v>0.11368721176044283</v>
      </c>
      <c r="W630" s="3">
        <f t="shared" ref="W630" si="347">S630-S629</f>
        <v>371.23999999999069</v>
      </c>
      <c r="X630" s="38">
        <f t="shared" ref="X630" si="348">(S630)/S629-1</f>
        <v>4.7371817341601563E-3</v>
      </c>
    </row>
    <row r="631" spans="1:24" x14ac:dyDescent="0.35">
      <c r="A631" s="37">
        <v>44734</v>
      </c>
      <c r="B631" s="3">
        <v>54901.96</v>
      </c>
      <c r="C631" s="3">
        <v>48075.15</v>
      </c>
      <c r="D631" s="3">
        <v>46950.74</v>
      </c>
      <c r="E631" s="3">
        <f t="shared" ref="E631" si="349">B631-D631</f>
        <v>7951.2200000000012</v>
      </c>
      <c r="F631" s="38">
        <f t="shared" ref="F631" si="350">B631/D631-1</f>
        <v>0.16935238933401275</v>
      </c>
      <c r="G631" s="41">
        <f t="shared" ref="G631" si="351">B631-B630</f>
        <v>-155.86000000000058</v>
      </c>
      <c r="H631" s="38">
        <f t="shared" ref="H631" si="352">(B631)/B630-1</f>
        <v>-2.8308421946238171E-3</v>
      </c>
      <c r="J631" s="37">
        <v>44734</v>
      </c>
      <c r="K631" s="3">
        <v>23763.66</v>
      </c>
      <c r="L631" s="57">
        <f>L630+150</f>
        <v>23900</v>
      </c>
      <c r="M631" s="43">
        <f t="shared" si="341"/>
        <v>-136.34000000000015</v>
      </c>
      <c r="N631" s="38">
        <f>(K631-400)/L631-1</f>
        <v>-2.2441004184100444E-2</v>
      </c>
      <c r="O631" s="50">
        <f>K631-K630-150</f>
        <v>-67.029999999998836</v>
      </c>
      <c r="P631" s="51">
        <f>(K631-150)/K630-1</f>
        <v>-2.8305763049978339E-3</v>
      </c>
      <c r="R631" s="37">
        <v>44734</v>
      </c>
      <c r="S631" s="3">
        <f t="shared" si="282"/>
        <v>78665.62</v>
      </c>
      <c r="T631" s="50">
        <f>T630+150</f>
        <v>70850.739999999991</v>
      </c>
      <c r="U631" s="3">
        <f t="shared" si="321"/>
        <v>7814.880000000001</v>
      </c>
      <c r="V631" s="51">
        <f>(S631-150)/(T631-150)-1</f>
        <v>0.11053462806754233</v>
      </c>
      <c r="W631" s="50">
        <f>S631-S630-150</f>
        <v>-222.88999999999942</v>
      </c>
      <c r="X631" s="51">
        <f>(S631-150)/S630-1</f>
        <v>-2.8307622280381306E-3</v>
      </c>
    </row>
    <row r="632" spans="1:24" x14ac:dyDescent="0.35">
      <c r="A632" s="37">
        <v>44735</v>
      </c>
      <c r="B632" s="3">
        <v>54800.76</v>
      </c>
      <c r="C632" s="3">
        <v>48075.15</v>
      </c>
      <c r="D632" s="3">
        <v>46950.74</v>
      </c>
      <c r="E632" s="3">
        <f t="shared" ref="E632" si="353">B632-D632</f>
        <v>7850.0200000000041</v>
      </c>
      <c r="F632" s="38">
        <f t="shared" ref="F632" si="354">B632/D632-1</f>
        <v>0.16719693874899533</v>
      </c>
      <c r="G632" s="41">
        <f t="shared" ref="G632" si="355">B632-B631</f>
        <v>-101.19999999999709</v>
      </c>
      <c r="H632" s="38">
        <f t="shared" ref="H632" si="356">(B632)/B631-1</f>
        <v>-1.8432857406183167E-3</v>
      </c>
      <c r="J632" s="37">
        <v>44735</v>
      </c>
      <c r="K632" s="3">
        <v>23719.85</v>
      </c>
      <c r="L632" s="58">
        <v>23900</v>
      </c>
      <c r="M632" s="43">
        <f t="shared" ref="M632" si="357">K632-L632</f>
        <v>-180.15000000000146</v>
      </c>
      <c r="N632" s="38">
        <f t="shared" ref="N632" si="358">K632/L632-1</f>
        <v>-7.5376569037657326E-3</v>
      </c>
      <c r="O632" s="43">
        <f t="shared" ref="O632" si="359">K632-K631</f>
        <v>-43.81000000000131</v>
      </c>
      <c r="P632" s="38">
        <f t="shared" ref="P632" si="360">K632/K631-1</f>
        <v>-1.8435712343974897E-3</v>
      </c>
      <c r="R632" s="37">
        <v>44735</v>
      </c>
      <c r="S632" s="3">
        <f t="shared" si="282"/>
        <v>78520.61</v>
      </c>
      <c r="T632" s="43">
        <f t="shared" ref="T632" si="361">D632+L632</f>
        <v>70850.739999999991</v>
      </c>
      <c r="U632" s="3">
        <f t="shared" si="321"/>
        <v>7669.8700000000026</v>
      </c>
      <c r="V632" s="38">
        <f t="shared" ref="V632" si="362">S632/T632-1</f>
        <v>0.10825391520257965</v>
      </c>
      <c r="W632" s="3">
        <f t="shared" ref="W632" si="363">S632-S631</f>
        <v>-145.00999999999476</v>
      </c>
      <c r="X632" s="38">
        <f t="shared" ref="X632" si="364">(S632)/S631-1</f>
        <v>-1.8433719838475415E-3</v>
      </c>
    </row>
    <row r="633" spans="1:24" x14ac:dyDescent="0.35">
      <c r="A633" s="37">
        <v>44736</v>
      </c>
      <c r="B633" s="3">
        <v>55441.9</v>
      </c>
      <c r="C633" s="3">
        <v>48075.15</v>
      </c>
      <c r="D633" s="3">
        <v>46950.74</v>
      </c>
      <c r="E633" s="3">
        <f t="shared" ref="E633" si="365">B633-D633</f>
        <v>8491.1600000000035</v>
      </c>
      <c r="F633" s="38">
        <f t="shared" ref="F633" si="366">B633/D633-1</f>
        <v>0.18085252756399584</v>
      </c>
      <c r="G633" s="41">
        <f t="shared" ref="G633" si="367">B633-B632</f>
        <v>641.13999999999942</v>
      </c>
      <c r="H633" s="38">
        <f t="shared" ref="H633" si="368">(B633)/B632-1</f>
        <v>1.1699472781034448E-2</v>
      </c>
      <c r="J633" s="37">
        <v>44736</v>
      </c>
      <c r="K633" s="3">
        <v>23997.360000000001</v>
      </c>
      <c r="L633" s="58">
        <v>23900</v>
      </c>
      <c r="M633" s="43">
        <f t="shared" ref="M633" si="369">K633-L633</f>
        <v>97.360000000000582</v>
      </c>
      <c r="N633" s="38">
        <f t="shared" ref="N633" si="370">K633/L633-1</f>
        <v>4.073640167364001E-3</v>
      </c>
      <c r="O633" s="43">
        <f t="shared" ref="O633" si="371">K633-K632</f>
        <v>277.51000000000204</v>
      </c>
      <c r="P633" s="38">
        <f t="shared" ref="P633" si="372">K633/K632-1</f>
        <v>1.1699483765706953E-2</v>
      </c>
      <c r="R633" s="37">
        <v>44736</v>
      </c>
      <c r="S633" s="3">
        <f t="shared" si="282"/>
        <v>79439.260000000009</v>
      </c>
      <c r="T633" s="43">
        <f t="shared" ref="T633" si="373">D633+L633</f>
        <v>70850.739999999991</v>
      </c>
      <c r="U633" s="3">
        <f t="shared" si="321"/>
        <v>8588.5200000000041</v>
      </c>
      <c r="V633" s="38">
        <f t="shared" ref="V633" si="374">S633/T633-1</f>
        <v>0.12121990539548388</v>
      </c>
      <c r="W633" s="3">
        <f t="shared" ref="W633" si="375">S633-S632</f>
        <v>918.65000000000873</v>
      </c>
      <c r="X633" s="38">
        <f t="shared" ref="X633" si="376">(S633)/S632-1</f>
        <v>1.1699476099332529E-2</v>
      </c>
    </row>
    <row r="634" spans="1:24" x14ac:dyDescent="0.35">
      <c r="A634" s="37">
        <v>44739</v>
      </c>
      <c r="B634" s="3">
        <v>55602.32</v>
      </c>
      <c r="C634" s="3">
        <v>48075.15</v>
      </c>
      <c r="D634" s="3">
        <v>46950.74</v>
      </c>
      <c r="E634" s="3">
        <f t="shared" ref="E634" si="377">B634-D634</f>
        <v>8651.5800000000017</v>
      </c>
      <c r="F634" s="38">
        <f t="shared" ref="F634" si="378">B634/D634-1</f>
        <v>0.18426930012178722</v>
      </c>
      <c r="G634" s="41">
        <f t="shared" ref="G634" si="379">B634-B633</f>
        <v>160.41999999999825</v>
      </c>
      <c r="H634" s="38">
        <f t="shared" ref="H634" si="380">(B634)/B633-1</f>
        <v>2.8934794803208153E-3</v>
      </c>
      <c r="J634" s="37">
        <v>44739</v>
      </c>
      <c r="K634" s="3">
        <v>24066.799999999999</v>
      </c>
      <c r="L634" s="58">
        <v>23900</v>
      </c>
      <c r="M634" s="43">
        <f t="shared" ref="M634" si="381">K634-L634</f>
        <v>166.79999999999927</v>
      </c>
      <c r="N634" s="38">
        <f t="shared" ref="N634" si="382">K634/L634-1</f>
        <v>6.9790794979078807E-3</v>
      </c>
      <c r="O634" s="43">
        <f t="shared" ref="O634" si="383">K634-K633</f>
        <v>69.43999999999869</v>
      </c>
      <c r="P634" s="38">
        <f t="shared" ref="P634" si="384">K634/K633-1</f>
        <v>2.8936516350130947E-3</v>
      </c>
      <c r="R634" s="37">
        <v>44739</v>
      </c>
      <c r="S634" s="3">
        <f t="shared" si="282"/>
        <v>79669.119999999995</v>
      </c>
      <c r="T634" s="43">
        <f t="shared" ref="T634" si="385">D634+L634</f>
        <v>70850.739999999991</v>
      </c>
      <c r="U634" s="3">
        <f t="shared" si="321"/>
        <v>8818.380000000001</v>
      </c>
      <c r="V634" s="38">
        <f t="shared" ref="V634" si="386">S634/T634-1</f>
        <v>0.12446419049398783</v>
      </c>
      <c r="W634" s="3">
        <f t="shared" ref="W634" si="387">S634-S633</f>
        <v>229.85999999998603</v>
      </c>
      <c r="X634" s="38">
        <f t="shared" ref="X634" si="388">(S634)/S633-1</f>
        <v>2.8935314855649263E-3</v>
      </c>
    </row>
    <row r="635" spans="1:24" x14ac:dyDescent="0.35">
      <c r="A635" s="37">
        <v>44740</v>
      </c>
      <c r="B635" s="3">
        <v>55472.77</v>
      </c>
      <c r="C635" s="3">
        <v>48075.15</v>
      </c>
      <c r="D635" s="3">
        <v>46950.74</v>
      </c>
      <c r="E635" s="3">
        <f t="shared" ref="E635" si="389">B635-D635</f>
        <v>8522.0299999999988</v>
      </c>
      <c r="F635" s="38">
        <f t="shared" ref="F635" si="390">B635/D635-1</f>
        <v>0.18151002518810144</v>
      </c>
      <c r="G635" s="41">
        <f t="shared" ref="G635" si="391">B635-B634</f>
        <v>-129.55000000000291</v>
      </c>
      <c r="H635" s="38">
        <f t="shared" ref="H635" si="392">(B635)/B634-1</f>
        <v>-2.3299387507572655E-3</v>
      </c>
      <c r="J635" s="37">
        <v>44740</v>
      </c>
      <c r="K635" s="3">
        <v>24010.73</v>
      </c>
      <c r="L635" s="58">
        <v>23900</v>
      </c>
      <c r="M635" s="43">
        <f t="shared" ref="M635:M636" si="393">K635-L635</f>
        <v>110.72999999999956</v>
      </c>
      <c r="N635" s="38">
        <f t="shared" ref="N635" si="394">K635/L635-1</f>
        <v>4.6330543933055246E-3</v>
      </c>
      <c r="O635" s="43">
        <f t="shared" ref="O635" si="395">K635-K634</f>
        <v>-56.069999999999709</v>
      </c>
      <c r="P635" s="38">
        <f t="shared" ref="P635" si="396">K635/K634-1</f>
        <v>-2.329765486063784E-3</v>
      </c>
      <c r="R635" s="37">
        <v>44740</v>
      </c>
      <c r="S635" s="3">
        <f t="shared" si="282"/>
        <v>79483.5</v>
      </c>
      <c r="T635" s="43">
        <f t="shared" ref="T635" si="397">D635+L635</f>
        <v>70850.739999999991</v>
      </c>
      <c r="U635" s="3">
        <f t="shared" si="321"/>
        <v>8632.7599999999984</v>
      </c>
      <c r="V635" s="38">
        <f t="shared" ref="V635" si="398">S635/T635-1</f>
        <v>0.12184431665780782</v>
      </c>
      <c r="W635" s="3">
        <f t="shared" ref="W635" si="399">S635-S634</f>
        <v>-185.61999999999534</v>
      </c>
      <c r="X635" s="38">
        <f t="shared" ref="X635" si="400">(S635)/S634-1</f>
        <v>-2.3298864101924943E-3</v>
      </c>
    </row>
    <row r="636" spans="1:24" x14ac:dyDescent="0.35">
      <c r="A636" s="37">
        <v>44741</v>
      </c>
      <c r="B636" s="3">
        <v>55461.13</v>
      </c>
      <c r="C636" s="3">
        <v>48075.15</v>
      </c>
      <c r="D636" s="3">
        <v>46950.74</v>
      </c>
      <c r="E636" s="3">
        <f t="shared" ref="E636" si="401">B636-D636</f>
        <v>8510.39</v>
      </c>
      <c r="F636" s="38">
        <f t="shared" ref="F636" si="402">B636/D636-1</f>
        <v>0.18126210577298685</v>
      </c>
      <c r="G636" s="41">
        <f t="shared" ref="G636" si="403">B636-B635</f>
        <v>-11.639999999999418</v>
      </c>
      <c r="H636" s="38">
        <f t="shared" ref="H636" si="404">(B636)/B635-1</f>
        <v>-2.0983268006991018E-4</v>
      </c>
      <c r="J636" s="37">
        <v>44741</v>
      </c>
      <c r="K636" s="3">
        <v>24155.69</v>
      </c>
      <c r="L636" s="57">
        <f>L635+150</f>
        <v>24050</v>
      </c>
      <c r="M636" s="43">
        <f t="shared" si="393"/>
        <v>105.68999999999869</v>
      </c>
      <c r="N636" s="38">
        <f>(K636-400)/L636-1</f>
        <v>-1.2237422037422063E-2</v>
      </c>
      <c r="O636" s="50">
        <f>K636-K635-150</f>
        <v>-5.0400000000008731</v>
      </c>
      <c r="P636" s="51">
        <f>(K636-150)/K635-1</f>
        <v>-2.0990615445681815E-4</v>
      </c>
      <c r="R636" s="37">
        <v>44741</v>
      </c>
      <c r="S636" s="3">
        <f t="shared" si="282"/>
        <v>79616.819999999992</v>
      </c>
      <c r="T636" s="50">
        <f>T635+150</f>
        <v>71000.739999999991</v>
      </c>
      <c r="U636" s="3">
        <f t="shared" si="321"/>
        <v>8616.0799999999981</v>
      </c>
      <c r="V636" s="51">
        <f>(S636-150)/(T636-150)-1</f>
        <v>0.12160889215836002</v>
      </c>
      <c r="W636" s="50">
        <f>S636-S635-150</f>
        <v>-16.680000000007567</v>
      </c>
      <c r="X636" s="51">
        <f>(S636-150)/S635-1</f>
        <v>-2.0985487554026072E-4</v>
      </c>
    </row>
    <row r="637" spans="1:24" x14ac:dyDescent="0.35">
      <c r="A637" s="37">
        <v>44742</v>
      </c>
      <c r="B637" s="3">
        <v>55220.26</v>
      </c>
      <c r="C637" s="3">
        <v>48075.15</v>
      </c>
      <c r="D637" s="3">
        <v>46950.74</v>
      </c>
      <c r="E637" s="3">
        <f t="shared" ref="E637" si="405">B637-D637</f>
        <v>8269.5200000000041</v>
      </c>
      <c r="F637" s="38">
        <f t="shared" ref="F637" si="406">B637/D637-1</f>
        <v>0.17613183519578191</v>
      </c>
      <c r="G637" s="41">
        <f t="shared" ref="G637" si="407">B637-B636</f>
        <v>-240.86999999999534</v>
      </c>
      <c r="H637" s="38">
        <f t="shared" ref="H637" si="408">(B637)/B636-1</f>
        <v>-4.3430416942459305E-3</v>
      </c>
      <c r="J637" s="37">
        <v>44742</v>
      </c>
      <c r="K637" s="3">
        <v>24050.78</v>
      </c>
      <c r="L637" s="58">
        <v>24050</v>
      </c>
      <c r="M637" s="43">
        <f t="shared" ref="M637" si="409">K637-L637</f>
        <v>0.77999999999883585</v>
      </c>
      <c r="N637" s="38">
        <f t="shared" ref="N637" si="410">K637/L637-1</f>
        <v>3.2432432432338842E-5</v>
      </c>
      <c r="O637" s="43">
        <f t="shared" ref="O637" si="411">K637-K636</f>
        <v>-104.90999999999985</v>
      </c>
      <c r="P637" s="38">
        <f t="shared" ref="P637" si="412">K637/K636-1</f>
        <v>-4.3430761033942389E-3</v>
      </c>
      <c r="R637" s="37">
        <v>44742</v>
      </c>
      <c r="S637" s="3">
        <f t="shared" si="282"/>
        <v>79271.040000000008</v>
      </c>
      <c r="T637" s="43">
        <f t="shared" ref="T637" si="413">D637+L637</f>
        <v>71000.739999999991</v>
      </c>
      <c r="U637" s="3">
        <f t="shared" si="321"/>
        <v>8270.3000000000029</v>
      </c>
      <c r="V637" s="38">
        <f t="shared" ref="V637" si="414">S637/T637-1</f>
        <v>0.11648188455500641</v>
      </c>
      <c r="W637" s="3">
        <f t="shared" ref="W637" si="415">S637-S636</f>
        <v>-345.77999999998428</v>
      </c>
      <c r="X637" s="38">
        <f t="shared" ref="X637" si="416">(S637)/S636-1</f>
        <v>-4.3430521339584693E-3</v>
      </c>
    </row>
    <row r="638" spans="1:24" x14ac:dyDescent="0.35">
      <c r="A638" s="37">
        <v>44743</v>
      </c>
      <c r="B638" s="3">
        <v>55220.26</v>
      </c>
      <c r="C638" s="3">
        <v>48075.15</v>
      </c>
      <c r="D638" s="3">
        <v>46950.74</v>
      </c>
      <c r="E638" s="3">
        <f t="shared" ref="E638:E639" si="417">B638-D638</f>
        <v>8269.5200000000041</v>
      </c>
      <c r="F638" s="38">
        <f t="shared" ref="F638" si="418">B638/D638-1</f>
        <v>0.17613183519578191</v>
      </c>
      <c r="G638" s="41">
        <f t="shared" ref="G638" si="419">B638-B637</f>
        <v>0</v>
      </c>
      <c r="H638" s="38">
        <f t="shared" ref="H638" si="420">(B638)/B637-1</f>
        <v>0</v>
      </c>
      <c r="J638" s="37">
        <v>44743</v>
      </c>
      <c r="K638" s="3">
        <v>24050.78</v>
      </c>
      <c r="L638" s="58">
        <v>24050</v>
      </c>
      <c r="M638" s="43">
        <f t="shared" ref="M638" si="421">K638-L638</f>
        <v>0.77999999999883585</v>
      </c>
      <c r="N638" s="38">
        <f t="shared" ref="N638" si="422">K638/L638-1</f>
        <v>3.2432432432338842E-5</v>
      </c>
      <c r="O638" s="43">
        <f t="shared" ref="O638" si="423">K638-K637</f>
        <v>0</v>
      </c>
      <c r="P638" s="38">
        <f t="shared" ref="P638" si="424">K638/K637-1</f>
        <v>0</v>
      </c>
      <c r="R638" s="37">
        <v>44743</v>
      </c>
      <c r="S638" s="3">
        <f t="shared" ref="S638:S640" si="425">B638+K638</f>
        <v>79271.040000000008</v>
      </c>
      <c r="T638" s="43">
        <f t="shared" ref="T638:T639" si="426">D638+L638</f>
        <v>71000.739999999991</v>
      </c>
      <c r="U638" s="3">
        <f t="shared" si="321"/>
        <v>8270.3000000000029</v>
      </c>
      <c r="V638" s="38">
        <f t="shared" ref="V638" si="427">S638/T638-1</f>
        <v>0.11648188455500641</v>
      </c>
      <c r="W638" s="3">
        <f t="shared" ref="W638" si="428">S638-S637</f>
        <v>0</v>
      </c>
      <c r="X638" s="38">
        <f t="shared" ref="X638" si="429">(S638)/S637-1</f>
        <v>0</v>
      </c>
    </row>
    <row r="639" spans="1:24" x14ac:dyDescent="0.35">
      <c r="A639" s="37">
        <v>44746</v>
      </c>
      <c r="B639" s="3">
        <v>55808.63</v>
      </c>
      <c r="C639" s="47">
        <f>C638+250</f>
        <v>48325.15</v>
      </c>
      <c r="D639" s="47">
        <f>D638+250</f>
        <v>47200.74</v>
      </c>
      <c r="E639" s="47">
        <f t="shared" si="417"/>
        <v>8607.89</v>
      </c>
      <c r="F639" s="48">
        <f>(B639-250)/D639-1</f>
        <v>0.17707116456225047</v>
      </c>
      <c r="G639" s="49">
        <f>B639-B638-250</f>
        <v>338.36999999999534</v>
      </c>
      <c r="H639" s="48">
        <f>(B639-250)/B638-1</f>
        <v>6.1276422820173426E-3</v>
      </c>
      <c r="J639" s="37">
        <v>44746</v>
      </c>
      <c r="K639" s="3">
        <v>24198.15</v>
      </c>
      <c r="L639" s="58">
        <v>24050</v>
      </c>
      <c r="M639" s="43">
        <f t="shared" ref="M639:M640" si="430">K639-L639</f>
        <v>148.15000000000146</v>
      </c>
      <c r="N639" s="38">
        <f t="shared" ref="N639" si="431">K639/L639-1</f>
        <v>6.1600831600832073E-3</v>
      </c>
      <c r="O639" s="43">
        <f t="shared" ref="O639" si="432">K639-K638</f>
        <v>147.37000000000262</v>
      </c>
      <c r="P639" s="38">
        <f t="shared" ref="P639" si="433">K639/K638-1</f>
        <v>6.1274519994778398E-3</v>
      </c>
      <c r="R639" s="37">
        <v>44746</v>
      </c>
      <c r="S639" s="3">
        <f t="shared" si="425"/>
        <v>80006.78</v>
      </c>
      <c r="T639" s="93">
        <f t="shared" si="426"/>
        <v>71250.739999999991</v>
      </c>
      <c r="U639" s="3">
        <f t="shared" si="321"/>
        <v>8756.0400000000009</v>
      </c>
      <c r="V639" s="48">
        <f>(S639-250)/(T639-250)-1</f>
        <v>0.12332322170163312</v>
      </c>
      <c r="W639" s="47">
        <f>S639-S638-250</f>
        <v>485.73999999999069</v>
      </c>
      <c r="X639" s="48">
        <f>(S639-250)/S638-1</f>
        <v>6.1275845504233928E-3</v>
      </c>
    </row>
    <row r="640" spans="1:24" x14ac:dyDescent="0.35">
      <c r="A640" s="37">
        <v>44747</v>
      </c>
      <c r="B640" s="3">
        <v>55573.52</v>
      </c>
      <c r="C640" s="3">
        <v>48325.15</v>
      </c>
      <c r="D640" s="3">
        <v>47200.74</v>
      </c>
      <c r="E640" s="3">
        <f t="shared" ref="E640" si="434">B640-D640</f>
        <v>8372.7799999999988</v>
      </c>
      <c r="F640" s="38">
        <f t="shared" ref="F640" si="435">B640/D640-1</f>
        <v>0.177386625718156</v>
      </c>
      <c r="G640" s="41">
        <f t="shared" ref="G640" si="436">B640-B639</f>
        <v>-235.11000000000058</v>
      </c>
      <c r="H640" s="38">
        <f t="shared" ref="H640" si="437">(B640)/B639-1</f>
        <v>-4.2127893123339311E-3</v>
      </c>
      <c r="J640" s="37">
        <v>44747</v>
      </c>
      <c r="K640" s="3">
        <v>24246.21</v>
      </c>
      <c r="L640" s="57">
        <f>L639+150</f>
        <v>24200</v>
      </c>
      <c r="M640" s="43">
        <f t="shared" si="430"/>
        <v>46.209999999999127</v>
      </c>
      <c r="N640" s="38">
        <f>(K640-400)/L640-1</f>
        <v>-1.4619421487603312E-2</v>
      </c>
      <c r="O640" s="50">
        <f>K640-K639-150</f>
        <v>-101.94000000000233</v>
      </c>
      <c r="P640" s="51">
        <f>(K640-150)/K639-1</f>
        <v>-4.2127187408955713E-3</v>
      </c>
      <c r="R640" s="37">
        <v>44747</v>
      </c>
      <c r="S640" s="3">
        <f t="shared" si="425"/>
        <v>79819.73</v>
      </c>
      <c r="T640" s="50">
        <f>T639+150</f>
        <v>71400.739999999991</v>
      </c>
      <c r="U640" s="3">
        <f t="shared" si="321"/>
        <v>8418.989999999998</v>
      </c>
      <c r="V640" s="51">
        <f>(S640-150)/(T640-150)-1</f>
        <v>0.11816003595190749</v>
      </c>
      <c r="W640" s="50">
        <f>S640-S639-150</f>
        <v>-337.05000000000291</v>
      </c>
      <c r="X640" s="51">
        <f>(S640-150)/S639-1</f>
        <v>-4.21276796791481E-3</v>
      </c>
    </row>
    <row r="641" spans="1:24" x14ac:dyDescent="0.35">
      <c r="A641" s="37">
        <v>44748</v>
      </c>
      <c r="B641" s="3">
        <v>55573.52</v>
      </c>
      <c r="C641" s="3">
        <v>48325.15</v>
      </c>
      <c r="D641" s="3">
        <v>47200.74</v>
      </c>
      <c r="E641" s="3">
        <f t="shared" ref="E641" si="438">B641-D641</f>
        <v>8372.7799999999988</v>
      </c>
      <c r="F641" s="38">
        <f t="shared" ref="F641" si="439">B641/D641-1</f>
        <v>0.177386625718156</v>
      </c>
      <c r="G641" s="41">
        <f t="shared" ref="G641" si="440">B641-B640</f>
        <v>0</v>
      </c>
      <c r="H641" s="38">
        <f t="shared" ref="H641" si="441">(B641)/B640-1</f>
        <v>0</v>
      </c>
      <c r="J641" s="37">
        <v>44748</v>
      </c>
      <c r="K641" s="3">
        <v>24246.21</v>
      </c>
      <c r="L641" s="58">
        <v>24200</v>
      </c>
      <c r="M641" s="43">
        <f t="shared" ref="M641" si="442">K641-L641</f>
        <v>46.209999999999127</v>
      </c>
      <c r="N641" s="38">
        <f t="shared" ref="N641" si="443">K641/L641-1</f>
        <v>1.9095041322314543E-3</v>
      </c>
      <c r="O641" s="43">
        <f t="shared" ref="O641" si="444">K641-K640</f>
        <v>0</v>
      </c>
      <c r="P641" s="38">
        <f t="shared" ref="P641" si="445">K641/K640-1</f>
        <v>0</v>
      </c>
      <c r="R641" s="37">
        <v>44748</v>
      </c>
      <c r="S641" s="3">
        <f t="shared" ref="S641:S648" si="446">B641+K641</f>
        <v>79819.73</v>
      </c>
      <c r="T641" s="43">
        <f t="shared" ref="T641" si="447">D641+L641</f>
        <v>71400.739999999991</v>
      </c>
      <c r="U641" s="3">
        <f t="shared" si="321"/>
        <v>8418.989999999998</v>
      </c>
      <c r="V641" s="38">
        <f t="shared" ref="V641" si="448">S641/T641-1</f>
        <v>0.11791180315498129</v>
      </c>
      <c r="W641" s="3">
        <f t="shared" ref="W641" si="449">S641-S640</f>
        <v>0</v>
      </c>
      <c r="X641" s="38">
        <f t="shared" ref="X641" si="450">(S641)/S640-1</f>
        <v>0</v>
      </c>
    </row>
    <row r="642" spans="1:24" x14ac:dyDescent="0.35">
      <c r="A642" s="37">
        <v>44749</v>
      </c>
      <c r="B642" s="3">
        <v>55987.02</v>
      </c>
      <c r="C642" s="3">
        <v>48325.15</v>
      </c>
      <c r="D642" s="3">
        <v>47200.74</v>
      </c>
      <c r="E642" s="3">
        <f t="shared" ref="E642" si="451">B642-D642</f>
        <v>8786.2799999999988</v>
      </c>
      <c r="F642" s="38">
        <f t="shared" ref="F642" si="452">B642/D642-1</f>
        <v>0.18614708159236493</v>
      </c>
      <c r="G642" s="41">
        <f t="shared" ref="G642" si="453">B642-B641</f>
        <v>413.5</v>
      </c>
      <c r="H642" s="38">
        <f t="shared" ref="H642" si="454">(B642)/B641-1</f>
        <v>7.4405940095210177E-3</v>
      </c>
      <c r="J642" s="37">
        <v>44749</v>
      </c>
      <c r="K642" s="3">
        <v>24426.62</v>
      </c>
      <c r="L642" s="58">
        <v>24200</v>
      </c>
      <c r="M642" s="43">
        <f t="shared" ref="M642" si="455">K642-L642</f>
        <v>226.61999999999898</v>
      </c>
      <c r="N642" s="38">
        <f t="shared" ref="N642" si="456">K642/L642-1</f>
        <v>9.3644628099172067E-3</v>
      </c>
      <c r="O642" s="43">
        <f t="shared" ref="O642" si="457">K642-K641</f>
        <v>180.40999999999985</v>
      </c>
      <c r="P642" s="38">
        <f t="shared" ref="P642" si="458">K642/K641-1</f>
        <v>7.4407505337947821E-3</v>
      </c>
      <c r="R642" s="37">
        <v>44749</v>
      </c>
      <c r="S642" s="3">
        <f t="shared" si="446"/>
        <v>80413.64</v>
      </c>
      <c r="T642" s="43">
        <f t="shared" ref="T642" si="459">D642+L642</f>
        <v>71400.739999999991</v>
      </c>
      <c r="U642" s="3">
        <f t="shared" si="321"/>
        <v>9012.8999999999978</v>
      </c>
      <c r="V642" s="38">
        <f t="shared" ref="V642" si="460">S642/T642-1</f>
        <v>0.12622978417310526</v>
      </c>
      <c r="W642" s="3">
        <f t="shared" ref="W642" si="461">S642-S641</f>
        <v>593.91000000000349</v>
      </c>
      <c r="X642" s="38">
        <f t="shared" ref="X642" si="462">(S642)/S641-1</f>
        <v>7.4406415556655947E-3</v>
      </c>
    </row>
    <row r="643" spans="1:24" x14ac:dyDescent="0.35">
      <c r="A643" s="37">
        <v>44750</v>
      </c>
      <c r="B643" s="3">
        <v>55830.61</v>
      </c>
      <c r="C643" s="3">
        <v>48325.15</v>
      </c>
      <c r="D643" s="3">
        <v>47200.74</v>
      </c>
      <c r="E643" s="3">
        <f t="shared" ref="E643" si="463">B643-D643</f>
        <v>8629.8700000000026</v>
      </c>
      <c r="F643" s="38">
        <f t="shared" ref="F643" si="464">B643/D643-1</f>
        <v>0.18283336235830205</v>
      </c>
      <c r="G643" s="41">
        <f t="shared" ref="G643" si="465">B643-B642</f>
        <v>-156.40999999999622</v>
      </c>
      <c r="H643" s="38">
        <f t="shared" ref="H643" si="466">(B643)/B642-1</f>
        <v>-2.7936832501532782E-3</v>
      </c>
      <c r="J643" s="37">
        <v>44750</v>
      </c>
      <c r="K643" s="3">
        <v>24358.38</v>
      </c>
      <c r="L643" s="58">
        <v>24200</v>
      </c>
      <c r="M643" s="43">
        <f t="shared" ref="M643" si="467">K643-L643</f>
        <v>158.38000000000102</v>
      </c>
      <c r="N643" s="38">
        <f t="shared" ref="N643" si="468">K643/L643-1</f>
        <v>6.5446280991736661E-3</v>
      </c>
      <c r="O643" s="43">
        <f t="shared" ref="O643" si="469">K643-K642</f>
        <v>-68.239999999997963</v>
      </c>
      <c r="P643" s="38">
        <f t="shared" ref="P643" si="470">K643/K642-1</f>
        <v>-2.7936734595288559E-3</v>
      </c>
      <c r="R643" s="37">
        <v>44750</v>
      </c>
      <c r="S643" s="3">
        <f t="shared" si="446"/>
        <v>80188.990000000005</v>
      </c>
      <c r="T643" s="43">
        <f t="shared" ref="T643" si="471">D643+L643</f>
        <v>71400.739999999991</v>
      </c>
      <c r="U643" s="3">
        <f t="shared" si="321"/>
        <v>8788.2500000000036</v>
      </c>
      <c r="V643" s="38">
        <f t="shared" ref="V643" si="472">S643/T643-1</f>
        <v>0.1230834582386684</v>
      </c>
      <c r="W643" s="3">
        <f t="shared" ref="W643" si="473">S643-S642</f>
        <v>-224.64999999999418</v>
      </c>
      <c r="X643" s="38">
        <f t="shared" ref="X643" si="474">(S643)/S642-1</f>
        <v>-2.7936802761321378E-3</v>
      </c>
    </row>
    <row r="644" spans="1:24" x14ac:dyDescent="0.35">
      <c r="A644" s="37">
        <v>44753</v>
      </c>
      <c r="B644" s="3">
        <v>55673.7</v>
      </c>
      <c r="C644" s="3">
        <v>48325.15</v>
      </c>
      <c r="D644" s="3">
        <v>47200.74</v>
      </c>
      <c r="E644" s="3">
        <f t="shared" ref="E644" si="475">B644-D644</f>
        <v>8472.9599999999991</v>
      </c>
      <c r="F644" s="38">
        <f t="shared" ref="F644" si="476">B644/D644-1</f>
        <v>0.17950905006997764</v>
      </c>
      <c r="G644" s="41">
        <f t="shared" ref="G644" si="477">B644-B643</f>
        <v>-156.91000000000349</v>
      </c>
      <c r="H644" s="38">
        <f t="shared" ref="H644" si="478">(B644)/B643-1</f>
        <v>-2.8104654418069641E-3</v>
      </c>
      <c r="J644" s="37">
        <v>44753</v>
      </c>
      <c r="K644" s="3">
        <v>24289.919999999998</v>
      </c>
      <c r="L644" s="58">
        <v>24200</v>
      </c>
      <c r="M644" s="43">
        <f t="shared" ref="M644:M645" si="479">K644-L644</f>
        <v>89.919999999998254</v>
      </c>
      <c r="N644" s="38">
        <f t="shared" ref="N644" si="480">K644/L644-1</f>
        <v>3.7157024793388338E-3</v>
      </c>
      <c r="O644" s="43">
        <f t="shared" ref="O644" si="481">K644-K643</f>
        <v>-68.460000000002765</v>
      </c>
      <c r="P644" s="38">
        <f t="shared" ref="P644" si="482">K644/K643-1</f>
        <v>-2.810531734869226E-3</v>
      </c>
      <c r="R644" s="37">
        <v>44753</v>
      </c>
      <c r="S644" s="3">
        <f t="shared" si="446"/>
        <v>79963.62</v>
      </c>
      <c r="T644" s="43">
        <f t="shared" ref="T644:U659" si="483">D644+L644</f>
        <v>71400.739999999991</v>
      </c>
      <c r="U644" s="3">
        <f t="shared" si="483"/>
        <v>8562.8799999999974</v>
      </c>
      <c r="V644" s="38">
        <f t="shared" ref="V644" si="484">S644/T644-1</f>
        <v>0.11992704837512891</v>
      </c>
      <c r="W644" s="3">
        <f t="shared" ref="W644" si="485">S644-S643</f>
        <v>-225.3700000000099</v>
      </c>
      <c r="X644" s="38">
        <f t="shared" ref="X644" si="486">(S644)/S643-1</f>
        <v>-2.8104855791301064E-3</v>
      </c>
    </row>
    <row r="645" spans="1:24" x14ac:dyDescent="0.35">
      <c r="A645" s="37">
        <v>44754</v>
      </c>
      <c r="B645" s="3">
        <v>55406.89</v>
      </c>
      <c r="C645" s="3">
        <v>48325.15</v>
      </c>
      <c r="D645" s="3">
        <v>47200.74</v>
      </c>
      <c r="E645" s="3">
        <f t="shared" ref="E645" si="487">B645-D645</f>
        <v>8206.1500000000015</v>
      </c>
      <c r="F645" s="38">
        <f t="shared" ref="F645" si="488">B645/D645-1</f>
        <v>0.17385638445498941</v>
      </c>
      <c r="G645" s="41">
        <f t="shared" ref="G645" si="489">B645-B644</f>
        <v>-266.80999999999767</v>
      </c>
      <c r="H645" s="38">
        <f t="shared" ref="H645" si="490">(B645)/B644-1</f>
        <v>-4.7923885066017968E-3</v>
      </c>
      <c r="J645" s="37">
        <v>44754</v>
      </c>
      <c r="K645" s="3">
        <v>24323.51</v>
      </c>
      <c r="L645" s="57">
        <f>L644+150</f>
        <v>24350</v>
      </c>
      <c r="M645" s="43">
        <f t="shared" si="479"/>
        <v>-26.490000000001601</v>
      </c>
      <c r="N645" s="38">
        <f>(K645-400)/L645-1</f>
        <v>-1.7514989733059649E-2</v>
      </c>
      <c r="O645" s="50">
        <f>K645-K644-150</f>
        <v>-116.40999999999985</v>
      </c>
      <c r="P645" s="51">
        <f>(K645-150)/K644-1</f>
        <v>-4.7925229889600462E-3</v>
      </c>
      <c r="R645" s="37">
        <v>44754</v>
      </c>
      <c r="S645" s="3">
        <f t="shared" si="446"/>
        <v>79730.399999999994</v>
      </c>
      <c r="T645" s="50">
        <f>T644+150</f>
        <v>71550.739999999991</v>
      </c>
      <c r="U645" s="3">
        <f t="shared" si="483"/>
        <v>8179.66</v>
      </c>
      <c r="V645" s="51">
        <f>(S645-150)/(T645-150)-1</f>
        <v>0.11455987711051741</v>
      </c>
      <c r="W645" s="50">
        <f>S645-S644-150</f>
        <v>-383.22000000000116</v>
      </c>
      <c r="X645" s="51">
        <f>(S645-150)/S644-1</f>
        <v>-4.7924293572502163E-3</v>
      </c>
    </row>
    <row r="646" spans="1:24" x14ac:dyDescent="0.35">
      <c r="A646" s="37">
        <v>44755</v>
      </c>
      <c r="B646" s="3">
        <v>55010.26</v>
      </c>
      <c r="C646" s="3">
        <v>48325.15</v>
      </c>
      <c r="D646" s="3">
        <v>47200.74</v>
      </c>
      <c r="E646" s="3">
        <f t="shared" ref="E646:E647" si="491">B646-D646</f>
        <v>7809.5200000000041</v>
      </c>
      <c r="F646" s="38">
        <f t="shared" ref="F646" si="492">B646/D646-1</f>
        <v>0.16545333823156172</v>
      </c>
      <c r="G646" s="41">
        <f t="shared" ref="G646" si="493">B646-B645</f>
        <v>-396.62999999999738</v>
      </c>
      <c r="H646" s="38">
        <f t="shared" ref="H646" si="494">(B646)/B645-1</f>
        <v>-7.1584959921049407E-3</v>
      </c>
      <c r="J646" s="37">
        <v>44755</v>
      </c>
      <c r="K646" s="3">
        <v>24149.39</v>
      </c>
      <c r="L646" s="58">
        <v>24350</v>
      </c>
      <c r="M646" s="43">
        <f t="shared" ref="M646" si="495">K646-L646</f>
        <v>-200.61000000000058</v>
      </c>
      <c r="N646" s="38">
        <f t="shared" ref="N646" si="496">K646/L646-1</f>
        <v>-8.2386036960986342E-3</v>
      </c>
      <c r="O646" s="43">
        <f t="shared" ref="O646" si="497">K646-K645</f>
        <v>-174.11999999999898</v>
      </c>
      <c r="P646" s="38">
        <f t="shared" ref="P646" si="498">K646/K645-1</f>
        <v>-7.1585063175503283E-3</v>
      </c>
      <c r="R646" s="37">
        <v>44755</v>
      </c>
      <c r="S646" s="3">
        <f t="shared" si="446"/>
        <v>79159.649999999994</v>
      </c>
      <c r="T646" s="43">
        <f t="shared" ref="T646:T647" si="499">D646+L646</f>
        <v>71550.739999999991</v>
      </c>
      <c r="U646" s="3">
        <f t="shared" si="483"/>
        <v>7608.9100000000035</v>
      </c>
      <c r="V646" s="38">
        <f t="shared" ref="V646" si="500">S646/T646-1</f>
        <v>0.10634285543378041</v>
      </c>
      <c r="W646" s="3">
        <f t="shared" ref="W646" si="501">S646-S645</f>
        <v>-570.75</v>
      </c>
      <c r="X646" s="38">
        <f t="shared" ref="X646" si="502">(S646)/S645-1</f>
        <v>-7.1584991421088651E-3</v>
      </c>
    </row>
    <row r="647" spans="1:24" x14ac:dyDescent="0.35">
      <c r="A647" s="37">
        <v>44756</v>
      </c>
      <c r="B647" s="3">
        <v>55689.599999999999</v>
      </c>
      <c r="C647" s="47">
        <f>C646+250</f>
        <v>48575.15</v>
      </c>
      <c r="D647" s="47">
        <f>D646+250</f>
        <v>47450.74</v>
      </c>
      <c r="E647" s="47">
        <f t="shared" si="491"/>
        <v>8238.86</v>
      </c>
      <c r="F647" s="48">
        <f>(B647-250)/D647-1</f>
        <v>0.16836112566421524</v>
      </c>
      <c r="G647" s="49">
        <f>B647-B646-250</f>
        <v>429.33999999999651</v>
      </c>
      <c r="H647" s="48">
        <f>(B647-250)/B646-1</f>
        <v>7.8047258820443943E-3</v>
      </c>
      <c r="J647" s="37">
        <v>44756</v>
      </c>
      <c r="K647" s="3">
        <v>24337.87</v>
      </c>
      <c r="L647" s="58">
        <v>24350</v>
      </c>
      <c r="M647" s="43">
        <f t="shared" ref="M647" si="503">K647-L647</f>
        <v>-12.130000000001019</v>
      </c>
      <c r="N647" s="38">
        <f t="shared" ref="N647" si="504">K647/L647-1</f>
        <v>-4.9815195071867269E-4</v>
      </c>
      <c r="O647" s="43">
        <f t="shared" ref="O647" si="505">K647-K646</f>
        <v>188.47999999999956</v>
      </c>
      <c r="P647" s="38">
        <f t="shared" ref="P647" si="506">K647/K646-1</f>
        <v>7.8047520040878116E-3</v>
      </c>
      <c r="R647" s="37">
        <v>44756</v>
      </c>
      <c r="S647" s="3">
        <f t="shared" si="446"/>
        <v>80027.47</v>
      </c>
      <c r="T647" s="93">
        <f t="shared" si="499"/>
        <v>71800.739999999991</v>
      </c>
      <c r="U647" s="3">
        <f t="shared" si="483"/>
        <v>8226.73</v>
      </c>
      <c r="V647" s="48">
        <f>(S647-250)/(T647-250)-1</f>
        <v>0.11497756696855976</v>
      </c>
      <c r="W647" s="47">
        <f>S647-S646-250</f>
        <v>617.82000000000698</v>
      </c>
      <c r="X647" s="48">
        <f>(S647-250)/S646-1</f>
        <v>7.8047338511477715E-3</v>
      </c>
    </row>
    <row r="648" spans="1:24" x14ac:dyDescent="0.35">
      <c r="A648" s="37">
        <v>44757</v>
      </c>
      <c r="B648" s="3">
        <v>55780.480000000003</v>
      </c>
      <c r="C648" s="3">
        <v>48575.15</v>
      </c>
      <c r="D648" s="3">
        <v>47450.74</v>
      </c>
      <c r="E648" s="3">
        <f t="shared" ref="E648" si="507">B648-D648</f>
        <v>8329.7400000000052</v>
      </c>
      <c r="F648" s="38">
        <f t="shared" ref="F648" si="508">B648/D648-1</f>
        <v>0.17554499676928126</v>
      </c>
      <c r="G648" s="41">
        <f t="shared" ref="G648" si="509">B648-B647</f>
        <v>90.880000000004657</v>
      </c>
      <c r="H648" s="38">
        <f t="shared" ref="H648" si="510">(B648)/B647-1</f>
        <v>1.6319025455382441E-3</v>
      </c>
      <c r="J648" s="37">
        <v>44757</v>
      </c>
      <c r="K648" s="3">
        <v>24377.59</v>
      </c>
      <c r="L648" s="58">
        <v>24350</v>
      </c>
      <c r="M648" s="43">
        <f t="shared" ref="M648" si="511">K648-L648</f>
        <v>27.590000000000146</v>
      </c>
      <c r="N648" s="38">
        <f t="shared" ref="N648" si="512">K648/L648-1</f>
        <v>1.1330595482546002E-3</v>
      </c>
      <c r="O648" s="43">
        <f t="shared" ref="O648" si="513">K648-K647</f>
        <v>39.720000000001164</v>
      </c>
      <c r="P648" s="38">
        <f t="shared" ref="P648" si="514">K648/K647-1</f>
        <v>1.6320244951593121E-3</v>
      </c>
      <c r="R648" s="37">
        <v>44757</v>
      </c>
      <c r="S648" s="3">
        <f t="shared" si="446"/>
        <v>80158.070000000007</v>
      </c>
      <c r="T648" s="43">
        <f t="shared" ref="T648" si="515">D648+L648</f>
        <v>71800.739999999991</v>
      </c>
      <c r="U648" s="3">
        <f t="shared" si="483"/>
        <v>8357.3300000000054</v>
      </c>
      <c r="V648" s="38">
        <f t="shared" ref="V648" si="516">S648/T648-1</f>
        <v>0.11639615413434479</v>
      </c>
      <c r="W648" s="3">
        <f t="shared" ref="W648" si="517">S648-S647</f>
        <v>130.60000000000582</v>
      </c>
      <c r="X648" s="38">
        <f t="shared" ref="X648" si="518">(S648)/S647-1</f>
        <v>1.6319396327286739E-3</v>
      </c>
    </row>
    <row r="649" spans="1:24" x14ac:dyDescent="0.35">
      <c r="A649" s="37">
        <v>44760</v>
      </c>
      <c r="B649" s="3">
        <v>55780.480000000003</v>
      </c>
      <c r="C649" s="3">
        <v>48575.15</v>
      </c>
      <c r="D649" s="3">
        <v>47450.74</v>
      </c>
      <c r="E649" s="3">
        <f t="shared" ref="E649" si="519">B649-D649</f>
        <v>8329.7400000000052</v>
      </c>
      <c r="F649" s="38">
        <f t="shared" ref="F649" si="520">B649/D649-1</f>
        <v>0.17554499676928126</v>
      </c>
      <c r="G649" s="41">
        <f t="shared" ref="G649" si="521">B649-B648</f>
        <v>0</v>
      </c>
      <c r="H649" s="38">
        <f t="shared" ref="H649" si="522">(B649)/B648-1</f>
        <v>0</v>
      </c>
      <c r="J649" s="37">
        <v>44760</v>
      </c>
      <c r="K649" s="3">
        <v>24377.59</v>
      </c>
      <c r="L649" s="58">
        <v>24350</v>
      </c>
      <c r="M649" s="43">
        <f t="shared" ref="M649" si="523">K649-L649</f>
        <v>27.590000000000146</v>
      </c>
      <c r="N649" s="38">
        <f t="shared" ref="N649" si="524">K649/L649-1</f>
        <v>1.1330595482546002E-3</v>
      </c>
      <c r="O649" s="43">
        <f t="shared" ref="O649" si="525">K649-K648</f>
        <v>0</v>
      </c>
      <c r="P649" s="38">
        <f t="shared" ref="P649" si="526">K649/K648-1</f>
        <v>0</v>
      </c>
      <c r="R649" s="37">
        <v>44760</v>
      </c>
      <c r="S649" s="3">
        <f t="shared" ref="S649:S651" si="527">B649+K649</f>
        <v>80158.070000000007</v>
      </c>
      <c r="T649" s="43">
        <f t="shared" ref="T649" si="528">D649+L649</f>
        <v>71800.739999999991</v>
      </c>
      <c r="U649" s="3">
        <f t="shared" si="483"/>
        <v>8357.3300000000054</v>
      </c>
      <c r="V649" s="38">
        <f t="shared" ref="V649" si="529">S649/T649-1</f>
        <v>0.11639615413434479</v>
      </c>
      <c r="W649" s="3">
        <f t="shared" ref="W649" si="530">S649-S648</f>
        <v>0</v>
      </c>
      <c r="X649" s="38">
        <f t="shared" ref="X649" si="531">(S649)/S648-1</f>
        <v>0</v>
      </c>
    </row>
    <row r="650" spans="1:24" x14ac:dyDescent="0.35">
      <c r="A650" s="37">
        <v>44761</v>
      </c>
      <c r="B650" s="41">
        <v>56466.42</v>
      </c>
      <c r="C650" s="3">
        <v>48575.15</v>
      </c>
      <c r="D650" s="3">
        <v>47450.74</v>
      </c>
      <c r="E650" s="3">
        <f t="shared" ref="E650" si="532">B650-D650</f>
        <v>9015.68</v>
      </c>
      <c r="F650" s="38">
        <f t="shared" ref="F650" si="533">B650/D650-1</f>
        <v>0.1900008303347851</v>
      </c>
      <c r="G650" s="41">
        <f t="shared" ref="G650" si="534">B650-B649</f>
        <v>685.93999999999505</v>
      </c>
      <c r="H650" s="38">
        <f t="shared" ref="H650" si="535">(B650)/B649-1</f>
        <v>1.2297133334098209E-2</v>
      </c>
      <c r="J650" s="37">
        <v>44761</v>
      </c>
      <c r="K650" s="3">
        <v>24677.360000000001</v>
      </c>
      <c r="L650" s="58">
        <v>24350</v>
      </c>
      <c r="M650" s="43">
        <f t="shared" ref="M650:M651" si="536">K650-L650</f>
        <v>327.36000000000058</v>
      </c>
      <c r="N650" s="38">
        <f t="shared" ref="N650" si="537">K650/L650-1</f>
        <v>1.3443942505133588E-2</v>
      </c>
      <c r="O650" s="43">
        <f t="shared" ref="O650" si="538">K650-K649</f>
        <v>299.77000000000044</v>
      </c>
      <c r="P650" s="38">
        <f t="shared" ref="P650" si="539">K650/K649-1</f>
        <v>1.2296949780515654E-2</v>
      </c>
      <c r="R650" s="37">
        <v>44761</v>
      </c>
      <c r="S650" s="3">
        <f t="shared" si="527"/>
        <v>81143.78</v>
      </c>
      <c r="T650" s="43">
        <f t="shared" ref="T650" si="540">D650+L650</f>
        <v>71800.739999999991</v>
      </c>
      <c r="U650" s="3">
        <f t="shared" si="483"/>
        <v>9343.0400000000009</v>
      </c>
      <c r="V650" s="38">
        <f t="shared" ref="V650" si="541">S650/T650-1</f>
        <v>0.13012456417580109</v>
      </c>
      <c r="W650" s="3">
        <f t="shared" ref="W650" si="542">S650-S649</f>
        <v>985.70999999999185</v>
      </c>
      <c r="X650" s="38">
        <f t="shared" ref="X650" si="543">(S650)/S649-1</f>
        <v>1.2297077511970844E-2</v>
      </c>
    </row>
    <row r="651" spans="1:24" x14ac:dyDescent="0.35">
      <c r="A651" s="37">
        <v>44762</v>
      </c>
      <c r="B651" s="3">
        <v>56535.22</v>
      </c>
      <c r="C651" s="3">
        <v>48575.15</v>
      </c>
      <c r="D651" s="3">
        <v>47450.74</v>
      </c>
      <c r="E651" s="3">
        <f t="shared" ref="E651" si="544">B651-D651</f>
        <v>9084.4800000000032</v>
      </c>
      <c r="F651" s="38">
        <f t="shared" ref="F651" si="545">B651/D651-1</f>
        <v>0.19145075503564346</v>
      </c>
      <c r="G651" s="41">
        <f t="shared" ref="G651" si="546">B651-B650</f>
        <v>68.80000000000291</v>
      </c>
      <c r="H651" s="38">
        <f t="shared" ref="H651" si="547">(B651)/B650-1</f>
        <v>1.2184232682008744E-3</v>
      </c>
      <c r="J651" s="37">
        <v>44762</v>
      </c>
      <c r="K651" s="3">
        <v>24857.43</v>
      </c>
      <c r="L651" s="57">
        <f>L650+150</f>
        <v>24500</v>
      </c>
      <c r="M651" s="43">
        <f t="shared" si="536"/>
        <v>357.43000000000029</v>
      </c>
      <c r="N651" s="38">
        <f>(K651-400)/L651-1</f>
        <v>-1.737551020408179E-3</v>
      </c>
      <c r="O651" s="50">
        <f>K651-K650-150</f>
        <v>30.069999999999709</v>
      </c>
      <c r="P651" s="51">
        <f>(K651-150)/K650-1</f>
        <v>1.2185258066503835E-3</v>
      </c>
      <c r="R651" s="37">
        <v>44762</v>
      </c>
      <c r="S651" s="3">
        <f t="shared" si="527"/>
        <v>81392.649999999994</v>
      </c>
      <c r="T651" s="50">
        <f>T650+150</f>
        <v>71950.739999999991</v>
      </c>
      <c r="U651" s="3">
        <f t="shared" si="483"/>
        <v>9441.9100000000035</v>
      </c>
      <c r="V651" s="51">
        <f>(S651-150)/(T651-150)-1</f>
        <v>0.13150156948243152</v>
      </c>
      <c r="W651" s="50">
        <f>S651-S650-150</f>
        <v>98.869999999995343</v>
      </c>
      <c r="X651" s="51">
        <f>(S651-150)/S650-1</f>
        <v>1.218454452084794E-3</v>
      </c>
    </row>
    <row r="652" spans="1:24" x14ac:dyDescent="0.35">
      <c r="A652" s="37">
        <v>44763</v>
      </c>
      <c r="B652" s="3">
        <v>57204.73</v>
      </c>
      <c r="C652" s="3">
        <v>48575.15</v>
      </c>
      <c r="D652" s="3">
        <v>47450.74</v>
      </c>
      <c r="E652" s="3">
        <f t="shared" ref="E652:E654" si="548">B652-D652</f>
        <v>9753.9900000000052</v>
      </c>
      <c r="F652" s="38">
        <f t="shared" ref="F652:F654" si="549">B652/D652-1</f>
        <v>0.20556033478086966</v>
      </c>
      <c r="G652" s="41">
        <f t="shared" ref="G652:G654" si="550">B652-B651</f>
        <v>669.51000000000204</v>
      </c>
      <c r="H652" s="38">
        <f t="shared" ref="H652:H654" si="551">(B652)/B651-1</f>
        <v>1.1842352430927239E-2</v>
      </c>
      <c r="J652" s="37">
        <v>44763</v>
      </c>
      <c r="K652" s="3">
        <v>25151.8</v>
      </c>
      <c r="L652" s="58">
        <v>24500</v>
      </c>
      <c r="M652" s="43">
        <f t="shared" ref="M652:M655" si="552">K652-L652</f>
        <v>651.79999999999927</v>
      </c>
      <c r="N652" s="38">
        <f t="shared" ref="N652:N654" si="553">K652/L652-1</f>
        <v>2.6604081632652932E-2</v>
      </c>
      <c r="O652" s="43">
        <f t="shared" ref="O652:O654" si="554">K652-K651</f>
        <v>294.36999999999898</v>
      </c>
      <c r="P652" s="38">
        <f t="shared" ref="P652:P654" si="555">K652/K651-1</f>
        <v>1.1842334464986948E-2</v>
      </c>
      <c r="R652" s="37">
        <v>44763</v>
      </c>
      <c r="S652" s="3">
        <f t="shared" ref="S652:S655" si="556">B652+K652</f>
        <v>82356.53</v>
      </c>
      <c r="T652" s="43">
        <f t="shared" ref="T652:T654" si="557">D652+L652</f>
        <v>71950.739999999991</v>
      </c>
      <c r="U652" s="3">
        <f t="shared" si="483"/>
        <v>10405.790000000005</v>
      </c>
      <c r="V652" s="38">
        <f t="shared" ref="V652:V654" si="558">S652/T652-1</f>
        <v>0.14462380789968265</v>
      </c>
      <c r="W652" s="3">
        <f t="shared" ref="W652:W654" si="559">S652-S651</f>
        <v>963.88000000000466</v>
      </c>
      <c r="X652" s="38">
        <f t="shared" ref="X652:X654" si="560">(S652)/S651-1</f>
        <v>1.1842346944103799E-2</v>
      </c>
    </row>
    <row r="653" spans="1:24" x14ac:dyDescent="0.35">
      <c r="A653" s="37">
        <v>44764</v>
      </c>
      <c r="B653" s="3">
        <v>57204.73</v>
      </c>
      <c r="C653" s="3">
        <v>48575.15</v>
      </c>
      <c r="D653" s="3">
        <v>47450.74</v>
      </c>
      <c r="E653" s="3">
        <f t="shared" si="548"/>
        <v>9753.9900000000052</v>
      </c>
      <c r="F653" s="38">
        <f t="shared" si="549"/>
        <v>0.20556033478086966</v>
      </c>
      <c r="G653" s="41">
        <f t="shared" si="550"/>
        <v>0</v>
      </c>
      <c r="H653" s="38">
        <f t="shared" si="551"/>
        <v>0</v>
      </c>
      <c r="J653" s="37">
        <v>44764</v>
      </c>
      <c r="K653" s="3">
        <v>25151.8</v>
      </c>
      <c r="L653" s="58">
        <v>24500</v>
      </c>
      <c r="M653" s="43">
        <f t="shared" si="552"/>
        <v>651.79999999999927</v>
      </c>
      <c r="N653" s="38">
        <f t="shared" si="553"/>
        <v>2.6604081632652932E-2</v>
      </c>
      <c r="O653" s="43">
        <f t="shared" si="554"/>
        <v>0</v>
      </c>
      <c r="P653" s="38">
        <f t="shared" si="555"/>
        <v>0</v>
      </c>
      <c r="R653" s="37">
        <v>44764</v>
      </c>
      <c r="S653" s="3">
        <f t="shared" si="556"/>
        <v>82356.53</v>
      </c>
      <c r="T653" s="43">
        <f t="shared" si="557"/>
        <v>71950.739999999991</v>
      </c>
      <c r="U653" s="3">
        <f t="shared" si="483"/>
        <v>10405.790000000005</v>
      </c>
      <c r="V653" s="38">
        <f t="shared" si="558"/>
        <v>0.14462380789968265</v>
      </c>
      <c r="W653" s="3">
        <f t="shared" si="559"/>
        <v>0</v>
      </c>
      <c r="X653" s="38">
        <f t="shared" si="560"/>
        <v>0</v>
      </c>
    </row>
    <row r="654" spans="1:24" x14ac:dyDescent="0.35">
      <c r="A654" s="37">
        <v>44767</v>
      </c>
      <c r="B654" s="3">
        <v>57204.73</v>
      </c>
      <c r="C654" s="3">
        <v>48575.15</v>
      </c>
      <c r="D654" s="3">
        <v>47450.74</v>
      </c>
      <c r="E654" s="3">
        <f t="shared" si="548"/>
        <v>9753.9900000000052</v>
      </c>
      <c r="F654" s="38">
        <f t="shared" si="549"/>
        <v>0.20556033478086966</v>
      </c>
      <c r="G654" s="41">
        <f t="shared" si="550"/>
        <v>0</v>
      </c>
      <c r="H654" s="38">
        <f t="shared" si="551"/>
        <v>0</v>
      </c>
      <c r="J654" s="37">
        <v>44767</v>
      </c>
      <c r="K654" s="3">
        <v>25151.8</v>
      </c>
      <c r="L654" s="58">
        <v>24500</v>
      </c>
      <c r="M654" s="43">
        <f t="shared" si="552"/>
        <v>651.79999999999927</v>
      </c>
      <c r="N654" s="38">
        <f t="shared" si="553"/>
        <v>2.6604081632652932E-2</v>
      </c>
      <c r="O654" s="43">
        <f t="shared" si="554"/>
        <v>0</v>
      </c>
      <c r="P654" s="38">
        <f t="shared" si="555"/>
        <v>0</v>
      </c>
      <c r="R654" s="37">
        <v>44767</v>
      </c>
      <c r="S654" s="3">
        <f t="shared" si="556"/>
        <v>82356.53</v>
      </c>
      <c r="T654" s="43">
        <f t="shared" si="557"/>
        <v>71950.739999999991</v>
      </c>
      <c r="U654" s="3">
        <f t="shared" si="483"/>
        <v>10405.790000000005</v>
      </c>
      <c r="V654" s="38">
        <f t="shared" si="558"/>
        <v>0.14462380789968265</v>
      </c>
      <c r="W654" s="3">
        <f t="shared" si="559"/>
        <v>0</v>
      </c>
      <c r="X654" s="38">
        <f t="shared" si="560"/>
        <v>0</v>
      </c>
    </row>
    <row r="655" spans="1:24" x14ac:dyDescent="0.35">
      <c r="A655" s="37">
        <v>44768</v>
      </c>
      <c r="B655" s="3">
        <v>57593.91</v>
      </c>
      <c r="C655" s="3">
        <v>48575.15</v>
      </c>
      <c r="D655" s="3">
        <v>47450.74</v>
      </c>
      <c r="E655" s="3">
        <f t="shared" ref="E655" si="561">B655-D655</f>
        <v>10143.170000000006</v>
      </c>
      <c r="F655" s="38">
        <f t="shared" ref="F655" si="562">B655/D655-1</f>
        <v>0.21376210360470682</v>
      </c>
      <c r="G655" s="41">
        <f t="shared" ref="G655" si="563">B655-B654</f>
        <v>389.18000000000029</v>
      </c>
      <c r="H655" s="38">
        <f t="shared" ref="H655" si="564">(B655)/B654-1</f>
        <v>6.80328357462745E-3</v>
      </c>
      <c r="J655" s="37">
        <v>44768</v>
      </c>
      <c r="K655" s="3">
        <v>25472.92</v>
      </c>
      <c r="L655" s="57">
        <f>L654+150</f>
        <v>24650</v>
      </c>
      <c r="M655" s="43">
        <f t="shared" si="552"/>
        <v>822.91999999999825</v>
      </c>
      <c r="N655" s="38">
        <f>(K655-400)/L655-1</f>
        <v>1.7156997971602417E-2</v>
      </c>
      <c r="O655" s="50">
        <f>K655-K654-150</f>
        <v>171.11999999999898</v>
      </c>
      <c r="P655" s="51">
        <f>(K655-150)/K654-1</f>
        <v>6.803489213495606E-3</v>
      </c>
      <c r="R655" s="37">
        <v>44768</v>
      </c>
      <c r="S655" s="3">
        <f t="shared" si="556"/>
        <v>83066.83</v>
      </c>
      <c r="T655" s="50">
        <f>T654+150</f>
        <v>72100.739999999991</v>
      </c>
      <c r="U655" s="3">
        <f t="shared" si="483"/>
        <v>10966.090000000004</v>
      </c>
      <c r="V655" s="51">
        <f>(S655-150)/(T655-150)-1</f>
        <v>0.15241108013621552</v>
      </c>
      <c r="W655" s="50">
        <f>S655-S654-150</f>
        <v>560.30000000000291</v>
      </c>
      <c r="X655" s="51">
        <f>(S655-150)/S654-1</f>
        <v>6.8033463770269531E-3</v>
      </c>
    </row>
    <row r="656" spans="1:24" x14ac:dyDescent="0.35">
      <c r="A656" s="37">
        <v>44769</v>
      </c>
      <c r="B656" s="3">
        <v>57593.91</v>
      </c>
      <c r="C656" s="3">
        <v>48575.15</v>
      </c>
      <c r="D656" s="3">
        <v>47450.74</v>
      </c>
      <c r="E656" s="3">
        <f t="shared" ref="E656" si="565">B656-D656</f>
        <v>10143.170000000006</v>
      </c>
      <c r="F656" s="38">
        <f t="shared" ref="F656" si="566">B656/D656-1</f>
        <v>0.21376210360470682</v>
      </c>
      <c r="G656" s="41">
        <f t="shared" ref="G656" si="567">B656-B655</f>
        <v>0</v>
      </c>
      <c r="H656" s="38">
        <f t="shared" ref="H656" si="568">(B656)/B655-1</f>
        <v>0</v>
      </c>
      <c r="J656" s="37">
        <v>44769</v>
      </c>
      <c r="K656" s="3">
        <v>25472.92</v>
      </c>
      <c r="L656" s="58">
        <v>24650</v>
      </c>
      <c r="M656" s="43">
        <f t="shared" ref="M656" si="569">K656-L656</f>
        <v>822.91999999999825</v>
      </c>
      <c r="N656" s="38">
        <f t="shared" ref="N656" si="570">K656/L656-1</f>
        <v>3.3384178498985673E-2</v>
      </c>
      <c r="O656" s="43">
        <f t="shared" ref="O656" si="571">K656-K655</f>
        <v>0</v>
      </c>
      <c r="P656" s="38">
        <f t="shared" ref="P656" si="572">K656/K655-1</f>
        <v>0</v>
      </c>
      <c r="R656" s="37">
        <v>44769</v>
      </c>
      <c r="S656" s="3">
        <f t="shared" ref="S656:S660" si="573">B656+K656</f>
        <v>83066.83</v>
      </c>
      <c r="T656" s="43">
        <f t="shared" ref="T656" si="574">D656+L656</f>
        <v>72100.739999999991</v>
      </c>
      <c r="U656" s="3">
        <f t="shared" si="483"/>
        <v>10966.090000000004</v>
      </c>
      <c r="V656" s="38">
        <f t="shared" ref="V656" si="575">S656/T656-1</f>
        <v>0.15209400069957701</v>
      </c>
      <c r="W656" s="3">
        <f t="shared" ref="W656" si="576">S656-S655</f>
        <v>0</v>
      </c>
      <c r="X656" s="38">
        <f t="shared" ref="X656" si="577">(S656)/S655-1</f>
        <v>0</v>
      </c>
    </row>
    <row r="657" spans="1:24" x14ac:dyDescent="0.35">
      <c r="A657" s="37">
        <v>44770</v>
      </c>
      <c r="B657" s="3">
        <v>58197.19</v>
      </c>
      <c r="C657" s="3">
        <v>48575.15</v>
      </c>
      <c r="D657" s="3">
        <v>47450.74</v>
      </c>
      <c r="E657" s="3">
        <f t="shared" ref="E657" si="578">B657-D657</f>
        <v>10746.450000000004</v>
      </c>
      <c r="F657" s="38">
        <f t="shared" ref="F657" si="579">B657/D657-1</f>
        <v>0.22647592008048778</v>
      </c>
      <c r="G657" s="41">
        <f t="shared" ref="G657" si="580">B657-B656</f>
        <v>603.27999999999884</v>
      </c>
      <c r="H657" s="38">
        <f t="shared" ref="H657" si="581">(B657)/B656-1</f>
        <v>1.0474718594379206E-2</v>
      </c>
      <c r="J657" s="37">
        <v>44770</v>
      </c>
      <c r="K657" s="3">
        <v>25739.74</v>
      </c>
      <c r="L657" s="58">
        <v>24650</v>
      </c>
      <c r="M657" s="43">
        <f t="shared" ref="M657" si="582">K657-L657</f>
        <v>1089.7400000000016</v>
      </c>
      <c r="N657" s="38">
        <f t="shared" ref="N657" si="583">K657/L657-1</f>
        <v>4.420851926977698E-2</v>
      </c>
      <c r="O657" s="43">
        <f t="shared" ref="O657" si="584">K657-K656</f>
        <v>266.82000000000335</v>
      </c>
      <c r="P657" s="38">
        <f t="shared" ref="P657" si="585">K657/K656-1</f>
        <v>1.0474653082567897E-2</v>
      </c>
      <c r="R657" s="37">
        <v>44770</v>
      </c>
      <c r="S657" s="3">
        <f t="shared" si="573"/>
        <v>83936.930000000008</v>
      </c>
      <c r="T657" s="43">
        <f t="shared" ref="T657" si="586">D657+L657</f>
        <v>72100.739999999991</v>
      </c>
      <c r="U657" s="3">
        <f t="shared" si="483"/>
        <v>11836.190000000006</v>
      </c>
      <c r="V657" s="38">
        <f t="shared" ref="V657" si="587">S657/T657-1</f>
        <v>0.16416183800610118</v>
      </c>
      <c r="W657" s="3">
        <f t="shared" ref="W657" si="588">S657-S656</f>
        <v>870.10000000000582</v>
      </c>
      <c r="X657" s="38">
        <f t="shared" ref="X657" si="589">(S657)/S656-1</f>
        <v>1.0474698504806312E-2</v>
      </c>
    </row>
    <row r="658" spans="1:24" x14ac:dyDescent="0.35">
      <c r="A658" s="37">
        <v>44771</v>
      </c>
      <c r="B658" s="3">
        <v>58568.92</v>
      </c>
      <c r="C658" s="3">
        <v>48575.15</v>
      </c>
      <c r="D658" s="3">
        <v>47450.74</v>
      </c>
      <c r="E658" s="3">
        <f t="shared" ref="E658:E659" si="590">B658-D658</f>
        <v>11118.18</v>
      </c>
      <c r="F658" s="38">
        <f t="shared" ref="F658" si="591">B658/D658-1</f>
        <v>0.23430993910737752</v>
      </c>
      <c r="G658" s="41">
        <f t="shared" ref="G658" si="592">B658-B657</f>
        <v>371.72999999999593</v>
      </c>
      <c r="H658" s="38">
        <f t="shared" ref="H658" si="593">(B658)/B657-1</f>
        <v>6.3874217982000658E-3</v>
      </c>
      <c r="J658" s="37">
        <v>44771</v>
      </c>
      <c r="K658" s="3">
        <v>25904.15</v>
      </c>
      <c r="L658" s="58">
        <v>24650</v>
      </c>
      <c r="M658" s="43">
        <f t="shared" ref="M658" si="594">K658-L658</f>
        <v>1254.1500000000015</v>
      </c>
      <c r="N658" s="38">
        <f t="shared" ref="N658" si="595">K658/L658-1</f>
        <v>5.0878296146044777E-2</v>
      </c>
      <c r="O658" s="43">
        <f t="shared" ref="O658" si="596">K658-K657</f>
        <v>164.40999999999985</v>
      </c>
      <c r="P658" s="38">
        <f t="shared" ref="P658" si="597">K658/K657-1</f>
        <v>6.3873994065208883E-3</v>
      </c>
      <c r="R658" s="37">
        <v>44771</v>
      </c>
      <c r="S658" s="3">
        <f t="shared" si="573"/>
        <v>84473.07</v>
      </c>
      <c r="T658" s="43">
        <f t="shared" ref="T658:T659" si="598">D658+L658</f>
        <v>72100.739999999991</v>
      </c>
      <c r="U658" s="3">
        <f t="shared" si="483"/>
        <v>12372.330000000002</v>
      </c>
      <c r="V658" s="38">
        <f t="shared" ref="V658" si="599">S658/T658-1</f>
        <v>0.17159782271305413</v>
      </c>
      <c r="W658" s="3">
        <f t="shared" ref="W658" si="600">S658-S657</f>
        <v>536.13999999999942</v>
      </c>
      <c r="X658" s="38">
        <f t="shared" ref="X658" si="601">(S658)/S657-1</f>
        <v>6.3874149316636153E-3</v>
      </c>
    </row>
    <row r="659" spans="1:24" x14ac:dyDescent="0.35">
      <c r="A659" s="37">
        <v>44774</v>
      </c>
      <c r="B659" s="3">
        <v>58304.84</v>
      </c>
      <c r="C659" s="47">
        <f>C658+250</f>
        <v>48825.15</v>
      </c>
      <c r="D659" s="47">
        <f>D658+250</f>
        <v>47700.74</v>
      </c>
      <c r="E659" s="47">
        <f t="shared" si="590"/>
        <v>10604.099999999999</v>
      </c>
      <c r="F659" s="48">
        <f>(B659-250)/D659-1</f>
        <v>0.21706371850835016</v>
      </c>
      <c r="G659" s="49">
        <f>B659-B658-250</f>
        <v>-514.08000000000175</v>
      </c>
      <c r="H659" s="48">
        <f>(B659-250)/B658-1</f>
        <v>-8.7773515372999711E-3</v>
      </c>
      <c r="J659" s="37">
        <v>44774</v>
      </c>
      <c r="K659" s="3">
        <v>25676.78</v>
      </c>
      <c r="L659" s="58">
        <v>24650</v>
      </c>
      <c r="M659" s="43">
        <f t="shared" ref="M659:M660" si="602">K659-L659</f>
        <v>1026.7799999999988</v>
      </c>
      <c r="N659" s="38">
        <f t="shared" ref="N659" si="603">K659/L659-1</f>
        <v>4.1654361054766609E-2</v>
      </c>
      <c r="O659" s="43">
        <f t="shared" ref="O659" si="604">K659-K658</f>
        <v>-227.37000000000262</v>
      </c>
      <c r="P659" s="38">
        <f t="shared" ref="P659" si="605">K659/K658-1</f>
        <v>-8.7773580681088648E-3</v>
      </c>
      <c r="R659" s="37">
        <v>44774</v>
      </c>
      <c r="S659" s="3">
        <f t="shared" si="573"/>
        <v>83981.62</v>
      </c>
      <c r="T659" s="93">
        <f t="shared" si="598"/>
        <v>72350.739999999991</v>
      </c>
      <c r="U659" s="3">
        <f t="shared" si="483"/>
        <v>11630.879999999997</v>
      </c>
      <c r="V659" s="48">
        <f>(S659-250)/(T659-250)-1</f>
        <v>0.16131429441639589</v>
      </c>
      <c r="W659" s="47">
        <f>S659-S658-250</f>
        <v>-741.45000000001164</v>
      </c>
      <c r="X659" s="48">
        <f>(S659-250)/S658-1</f>
        <v>-8.7773535400099689E-3</v>
      </c>
    </row>
    <row r="660" spans="1:24" x14ac:dyDescent="0.35">
      <c r="A660" s="37">
        <v>44775</v>
      </c>
      <c r="B660" s="3">
        <v>58500.78</v>
      </c>
      <c r="C660" s="3">
        <v>48825.15</v>
      </c>
      <c r="D660" s="3">
        <v>47700.74</v>
      </c>
      <c r="E660" s="3">
        <f t="shared" ref="E660" si="606">B660-D660</f>
        <v>10800.04</v>
      </c>
      <c r="F660" s="38">
        <f t="shared" ref="F660" si="607">B660/D660-1</f>
        <v>0.22641242043624477</v>
      </c>
      <c r="G660" s="41">
        <f t="shared" ref="G660" si="608">B660-B659</f>
        <v>195.94000000000233</v>
      </c>
      <c r="H660" s="38">
        <f t="shared" ref="H660" si="609">(B660)/B659-1</f>
        <v>3.3606129439682775E-3</v>
      </c>
      <c r="J660" s="37">
        <v>44775</v>
      </c>
      <c r="K660" s="3">
        <v>25913.07</v>
      </c>
      <c r="L660" s="57">
        <f>L659+150</f>
        <v>24800</v>
      </c>
      <c r="M660" s="43">
        <f t="shared" si="602"/>
        <v>1113.0699999999997</v>
      </c>
      <c r="N660" s="38">
        <f>(K660-400)/L660-1</f>
        <v>2.8752822580645043E-2</v>
      </c>
      <c r="O660" s="50">
        <f>K660-K659-150</f>
        <v>86.290000000000873</v>
      </c>
      <c r="P660" s="51">
        <f>(K660-150)/K659-1</f>
        <v>3.3606238788508325E-3</v>
      </c>
      <c r="R660" s="37">
        <v>44775</v>
      </c>
      <c r="S660" s="3">
        <f t="shared" si="573"/>
        <v>84413.85</v>
      </c>
      <c r="T660" s="50">
        <f>T659+150</f>
        <v>72500.739999999991</v>
      </c>
      <c r="U660" s="3">
        <f t="shared" ref="U660:U723" si="610">E660+M660</f>
        <v>11913.11</v>
      </c>
      <c r="V660" s="51">
        <f>(S660-150)/(T660-150)-1</f>
        <v>0.16465774918128018</v>
      </c>
      <c r="W660" s="50">
        <f>S660-S659-150</f>
        <v>282.23000000001048</v>
      </c>
      <c r="X660" s="51">
        <f>(S660-150)/S659-1</f>
        <v>3.3606162872306111E-3</v>
      </c>
    </row>
    <row r="661" spans="1:24" x14ac:dyDescent="0.35">
      <c r="A661" s="37">
        <v>44776</v>
      </c>
      <c r="B661" s="3">
        <v>58500.78</v>
      </c>
      <c r="C661" s="3">
        <v>48825.15</v>
      </c>
      <c r="D661" s="3">
        <v>47700.74</v>
      </c>
      <c r="E661" s="3">
        <f t="shared" ref="E661" si="611">B661-D661</f>
        <v>10800.04</v>
      </c>
      <c r="F661" s="38">
        <f t="shared" ref="F661" si="612">B661/D661-1</f>
        <v>0.22641242043624477</v>
      </c>
      <c r="G661" s="41">
        <f t="shared" ref="G661" si="613">B661-B660</f>
        <v>0</v>
      </c>
      <c r="H661" s="38">
        <f t="shared" ref="H661" si="614">(B661)/B660-1</f>
        <v>0</v>
      </c>
      <c r="J661" s="37">
        <v>44776</v>
      </c>
      <c r="K661" s="3">
        <v>25913.07</v>
      </c>
      <c r="L661" s="58">
        <v>24800</v>
      </c>
      <c r="M661" s="43">
        <f t="shared" ref="M661" si="615">K661-L661</f>
        <v>1113.0699999999997</v>
      </c>
      <c r="N661" s="38">
        <f t="shared" ref="N661" si="616">K661/L661-1</f>
        <v>4.4881854838709767E-2</v>
      </c>
      <c r="O661" s="43">
        <f t="shared" ref="O661" si="617">K661-K660</f>
        <v>0</v>
      </c>
      <c r="P661" s="38">
        <f t="shared" ref="P661" si="618">K661/K660-1</f>
        <v>0</v>
      </c>
      <c r="R661" s="37">
        <v>44776</v>
      </c>
      <c r="S661" s="3">
        <f t="shared" ref="S661:S664" si="619">B661+K661</f>
        <v>84413.85</v>
      </c>
      <c r="T661" s="43">
        <f t="shared" ref="T661" si="620">D661+L661</f>
        <v>72500.739999999991</v>
      </c>
      <c r="U661" s="3">
        <f t="shared" si="610"/>
        <v>11913.11</v>
      </c>
      <c r="V661" s="38">
        <f t="shared" ref="V661" si="621">S661/T661-1</f>
        <v>0.16431708145323776</v>
      </c>
      <c r="W661" s="3">
        <f t="shared" ref="W661" si="622">S661-S660</f>
        <v>0</v>
      </c>
      <c r="X661" s="38">
        <f t="shared" ref="X661" si="623">(S661)/S660-1</f>
        <v>0</v>
      </c>
    </row>
    <row r="662" spans="1:24" x14ac:dyDescent="0.35">
      <c r="A662" s="37">
        <v>44777</v>
      </c>
      <c r="B662" s="3">
        <v>58503.89</v>
      </c>
      <c r="C662" s="3">
        <v>48825.15</v>
      </c>
      <c r="D662" s="3">
        <v>47700.74</v>
      </c>
      <c r="E662" s="3">
        <f t="shared" ref="E662" si="624">B662-D662</f>
        <v>10803.150000000001</v>
      </c>
      <c r="F662" s="38">
        <f t="shared" ref="F662" si="625">B662/D662-1</f>
        <v>0.22647761858621074</v>
      </c>
      <c r="G662" s="41">
        <f t="shared" ref="G662" si="626">B662-B661</f>
        <v>3.1100000000005821</v>
      </c>
      <c r="H662" s="38">
        <f t="shared" ref="H662" si="627">(B662)/B661-1</f>
        <v>5.316168433999735E-5</v>
      </c>
      <c r="J662" s="37">
        <v>44777</v>
      </c>
      <c r="K662" s="3">
        <v>25914.45</v>
      </c>
      <c r="L662" s="58">
        <v>24800</v>
      </c>
      <c r="M662" s="43">
        <f t="shared" ref="M662" si="628">K662-L662</f>
        <v>1114.4500000000007</v>
      </c>
      <c r="N662" s="38">
        <f t="shared" ref="N662" si="629">K662/L662-1</f>
        <v>4.4937500000000075E-2</v>
      </c>
      <c r="O662" s="43">
        <f t="shared" ref="O662" si="630">K662-K661</f>
        <v>1.3800000000010186</v>
      </c>
      <c r="P662" s="38">
        <f t="shared" ref="P662" si="631">K662/K661-1</f>
        <v>5.3254979051065021E-5</v>
      </c>
      <c r="R662" s="37">
        <v>44777</v>
      </c>
      <c r="S662" s="3">
        <f t="shared" si="619"/>
        <v>84418.34</v>
      </c>
      <c r="T662" s="43">
        <f t="shared" ref="T662" si="632">D662+L662</f>
        <v>72500.739999999991</v>
      </c>
      <c r="U662" s="3">
        <f t="shared" si="610"/>
        <v>11917.600000000002</v>
      </c>
      <c r="V662" s="38">
        <f t="shared" ref="V662" si="633">S662/T662-1</f>
        <v>0.16437901185560322</v>
      </c>
      <c r="W662" s="3">
        <f t="shared" ref="W662" si="634">S662-S661</f>
        <v>4.4899999999906868</v>
      </c>
      <c r="X662" s="38">
        <f t="shared" ref="X662" si="635">(S662)/S661-1</f>
        <v>5.319032362560705E-5</v>
      </c>
    </row>
    <row r="663" spans="1:24" x14ac:dyDescent="0.35">
      <c r="A663" s="37">
        <v>44778</v>
      </c>
      <c r="B663" s="3">
        <v>58432.87</v>
      </c>
      <c r="C663" s="3">
        <v>48825.15</v>
      </c>
      <c r="D663" s="3">
        <v>47700.74</v>
      </c>
      <c r="E663" s="3">
        <f t="shared" ref="E663" si="636">B663-D663</f>
        <v>10732.130000000005</v>
      </c>
      <c r="F663" s="38">
        <f t="shared" ref="F663" si="637">B663/D663-1</f>
        <v>0.22498875279503006</v>
      </c>
      <c r="G663" s="41">
        <f t="shared" ref="G663" si="638">B663-B662</f>
        <v>-71.019999999996799</v>
      </c>
      <c r="H663" s="38">
        <f t="shared" ref="H663" si="639">(B663)/B662-1</f>
        <v>-1.213936372436053E-3</v>
      </c>
      <c r="J663" s="37">
        <v>44778</v>
      </c>
      <c r="K663" s="3">
        <v>25882.99</v>
      </c>
      <c r="L663" s="58">
        <v>24800</v>
      </c>
      <c r="M663" s="43">
        <f t="shared" ref="M663:M664" si="640">K663-L663</f>
        <v>1082.9900000000016</v>
      </c>
      <c r="N663" s="38">
        <f t="shared" ref="N663" si="641">K663/L663-1</f>
        <v>4.3668951612903184E-2</v>
      </c>
      <c r="O663" s="43">
        <f t="shared" ref="O663" si="642">K663-K662</f>
        <v>-31.459999999999127</v>
      </c>
      <c r="P663" s="38">
        <f t="shared" ref="P663" si="643">K663/K662-1</f>
        <v>-1.2139945088550652E-3</v>
      </c>
      <c r="R663" s="37">
        <v>44778</v>
      </c>
      <c r="S663" s="3">
        <f t="shared" si="619"/>
        <v>84315.86</v>
      </c>
      <c r="T663" s="43">
        <f t="shared" ref="T663" si="644">D663+L663</f>
        <v>72500.739999999991</v>
      </c>
      <c r="U663" s="3">
        <f t="shared" si="610"/>
        <v>11815.120000000006</v>
      </c>
      <c r="V663" s="38">
        <f t="shared" ref="V663" si="645">S663/T663-1</f>
        <v>0.16296550904170104</v>
      </c>
      <c r="W663" s="3">
        <f t="shared" ref="W663" si="646">S663-S662</f>
        <v>-102.47999999999593</v>
      </c>
      <c r="X663" s="38">
        <f t="shared" ref="X663" si="647">(S663)/S662-1</f>
        <v>-1.2139542189528729E-3</v>
      </c>
    </row>
    <row r="664" spans="1:24" x14ac:dyDescent="0.35">
      <c r="A664" s="37">
        <v>44781</v>
      </c>
      <c r="B664" s="3">
        <v>59010.85</v>
      </c>
      <c r="C664" s="3">
        <v>48825.15</v>
      </c>
      <c r="D664" s="3">
        <v>47700.74</v>
      </c>
      <c r="E664" s="3">
        <f t="shared" ref="E664" si="648">B664-D664</f>
        <v>11310.11</v>
      </c>
      <c r="F664" s="38">
        <f t="shared" ref="F664" si="649">B664/D664-1</f>
        <v>0.23710554595169797</v>
      </c>
      <c r="G664" s="41">
        <f t="shared" ref="G664" si="650">B664-B663</f>
        <v>577.97999999999593</v>
      </c>
      <c r="H664" s="38">
        <f t="shared" ref="H664" si="651">(B664)/B663-1</f>
        <v>9.8913505360938014E-3</v>
      </c>
      <c r="J664" s="37">
        <v>44781</v>
      </c>
      <c r="K664" s="3">
        <v>26289.01</v>
      </c>
      <c r="L664" s="57">
        <f>L663+150</f>
        <v>24950</v>
      </c>
      <c r="M664" s="43">
        <f t="shared" si="640"/>
        <v>1339.0099999999984</v>
      </c>
      <c r="N664" s="38">
        <f>(K664-400)/L664-1</f>
        <v>3.7635671342685306E-2</v>
      </c>
      <c r="O664" s="50">
        <f>K664-K663-150</f>
        <v>256.0199999999968</v>
      </c>
      <c r="P664" s="51">
        <f>(K664-150)/K663-1</f>
        <v>9.8914383539150386E-3</v>
      </c>
      <c r="R664" s="37">
        <v>44781</v>
      </c>
      <c r="S664" s="3">
        <f t="shared" si="619"/>
        <v>85299.86</v>
      </c>
      <c r="T664" s="50">
        <f>T663+150</f>
        <v>72650.739999999991</v>
      </c>
      <c r="U664" s="3">
        <f t="shared" si="610"/>
        <v>12649.119999999999</v>
      </c>
      <c r="V664" s="51">
        <f>(S664-150)/(T664-150)-1</f>
        <v>0.17446883990425488</v>
      </c>
      <c r="W664" s="50">
        <f>S664-S663-150</f>
        <v>834</v>
      </c>
      <c r="X664" s="51">
        <f>(S664-150)/S663-1</f>
        <v>9.8913774941036259E-3</v>
      </c>
    </row>
    <row r="665" spans="1:24" x14ac:dyDescent="0.35">
      <c r="A665" s="37">
        <v>44782</v>
      </c>
      <c r="B665" s="3">
        <v>59010.85</v>
      </c>
      <c r="C665" s="3">
        <v>48825.15</v>
      </c>
      <c r="D665" s="3">
        <v>47700.74</v>
      </c>
      <c r="E665" s="3">
        <f t="shared" ref="E665:E666" si="652">B665-D665</f>
        <v>11310.11</v>
      </c>
      <c r="F665" s="38">
        <f t="shared" ref="F665:F666" si="653">B665/D665-1</f>
        <v>0.23710554595169797</v>
      </c>
      <c r="G665" s="41">
        <f t="shared" ref="G665:G666" si="654">B665-B664</f>
        <v>0</v>
      </c>
      <c r="H665" s="38">
        <f t="shared" ref="H665:H666" si="655">(B665)/B664-1</f>
        <v>0</v>
      </c>
      <c r="J665" s="37">
        <v>44782</v>
      </c>
      <c r="K665" s="3">
        <v>26289.01</v>
      </c>
      <c r="L665" s="58">
        <v>24950</v>
      </c>
      <c r="M665" s="43">
        <f t="shared" ref="M665" si="656">K665-L665</f>
        <v>1339.0099999999984</v>
      </c>
      <c r="N665" s="38">
        <f t="shared" ref="N665" si="657">K665/L665-1</f>
        <v>5.3667735470941835E-2</v>
      </c>
      <c r="O665" s="43">
        <f t="shared" ref="O665" si="658">K665-K664</f>
        <v>0</v>
      </c>
      <c r="P665" s="38">
        <f t="shared" ref="P665" si="659">K665/K664-1</f>
        <v>0</v>
      </c>
      <c r="R665" s="37">
        <v>44782</v>
      </c>
      <c r="S665" s="3">
        <f t="shared" ref="S665:S667" si="660">B665+K665</f>
        <v>85299.86</v>
      </c>
      <c r="T665" s="43">
        <f t="shared" ref="T665:T666" si="661">D665+L665</f>
        <v>72650.739999999991</v>
      </c>
      <c r="U665" s="3">
        <f t="shared" si="610"/>
        <v>12649.119999999999</v>
      </c>
      <c r="V665" s="38">
        <f t="shared" ref="V665:V666" si="662">S665/T665-1</f>
        <v>0.17410861885233397</v>
      </c>
      <c r="W665" s="3">
        <f t="shared" ref="W665:W666" si="663">S665-S664</f>
        <v>0</v>
      </c>
      <c r="X665" s="38">
        <f t="shared" ref="X665:X666" si="664">(S665)/S664-1</f>
        <v>0</v>
      </c>
    </row>
    <row r="666" spans="1:24" x14ac:dyDescent="0.35">
      <c r="A666" s="37">
        <v>44783</v>
      </c>
      <c r="B666" s="3">
        <v>59010.85</v>
      </c>
      <c r="C666" s="3">
        <v>48825.15</v>
      </c>
      <c r="D666" s="3">
        <v>47700.74</v>
      </c>
      <c r="E666" s="3">
        <f t="shared" si="652"/>
        <v>11310.11</v>
      </c>
      <c r="F666" s="38">
        <f t="shared" si="653"/>
        <v>0.23710554595169797</v>
      </c>
      <c r="G666" s="41">
        <f t="shared" si="654"/>
        <v>0</v>
      </c>
      <c r="H666" s="38">
        <f t="shared" si="655"/>
        <v>0</v>
      </c>
      <c r="J666" s="37">
        <v>44783</v>
      </c>
      <c r="K666" s="3">
        <v>26289.01</v>
      </c>
      <c r="L666" s="58">
        <v>24950</v>
      </c>
      <c r="M666" s="43">
        <f t="shared" ref="M666" si="665">K666-L666</f>
        <v>1339.0099999999984</v>
      </c>
      <c r="N666" s="38">
        <f t="shared" ref="N666" si="666">K666/L666-1</f>
        <v>5.3667735470941835E-2</v>
      </c>
      <c r="O666" s="43">
        <f t="shared" ref="O666" si="667">K666-K665</f>
        <v>0</v>
      </c>
      <c r="P666" s="38">
        <f t="shared" ref="P666" si="668">K666/K665-1</f>
        <v>0</v>
      </c>
      <c r="R666" s="37">
        <v>44783</v>
      </c>
      <c r="S666" s="3">
        <f t="shared" si="660"/>
        <v>85299.86</v>
      </c>
      <c r="T666" s="43">
        <f t="shared" si="661"/>
        <v>72650.739999999991</v>
      </c>
      <c r="U666" s="3">
        <f t="shared" si="610"/>
        <v>12649.119999999999</v>
      </c>
      <c r="V666" s="38">
        <f t="shared" si="662"/>
        <v>0.17410861885233397</v>
      </c>
      <c r="W666" s="3">
        <f t="shared" si="663"/>
        <v>0</v>
      </c>
      <c r="X666" s="38">
        <f t="shared" si="664"/>
        <v>0</v>
      </c>
    </row>
    <row r="667" spans="1:24" x14ac:dyDescent="0.35">
      <c r="A667" s="37">
        <v>44784</v>
      </c>
      <c r="B667" s="3">
        <v>59411.55</v>
      </c>
      <c r="C667" s="3">
        <v>48825.15</v>
      </c>
      <c r="D667" s="3">
        <v>47700.74</v>
      </c>
      <c r="E667" s="3">
        <f t="shared" ref="E667" si="669">B667-D667</f>
        <v>11710.810000000005</v>
      </c>
      <c r="F667" s="38">
        <f t="shared" ref="F667" si="670">B667/D667-1</f>
        <v>0.24550583491996147</v>
      </c>
      <c r="G667" s="41">
        <f t="shared" ref="G667" si="671">B667-B666</f>
        <v>400.70000000000437</v>
      </c>
      <c r="H667" s="38">
        <f t="shared" ref="H667" si="672">(B667)/B666-1</f>
        <v>6.7902767033520828E-3</v>
      </c>
      <c r="J667" s="37">
        <v>44784</v>
      </c>
      <c r="K667" s="3">
        <v>26467.51</v>
      </c>
      <c r="L667" s="58">
        <v>24950</v>
      </c>
      <c r="M667" s="43">
        <f t="shared" ref="M667" si="673">K667-L667</f>
        <v>1517.5099999999984</v>
      </c>
      <c r="N667" s="38">
        <f t="shared" ref="N667" si="674">K667/L667-1</f>
        <v>6.0822044088176375E-2</v>
      </c>
      <c r="O667" s="43">
        <f t="shared" ref="O667" si="675">K667-K666</f>
        <v>178.5</v>
      </c>
      <c r="P667" s="38">
        <f t="shared" ref="P667" si="676">K667/K666-1</f>
        <v>6.7899095477539362E-3</v>
      </c>
      <c r="R667" s="37">
        <v>44784</v>
      </c>
      <c r="S667" s="3">
        <f t="shared" si="660"/>
        <v>85879.06</v>
      </c>
      <c r="T667" s="43">
        <f t="shared" ref="T667" si="677">D667+L667</f>
        <v>72650.739999999991</v>
      </c>
      <c r="U667" s="3">
        <f t="shared" si="610"/>
        <v>13228.320000000003</v>
      </c>
      <c r="V667" s="38">
        <f t="shared" ref="V667" si="678">S667/T667-1</f>
        <v>0.18208100839716157</v>
      </c>
      <c r="W667" s="3">
        <f t="shared" ref="W667" si="679">S667-S666</f>
        <v>579.19999999999709</v>
      </c>
      <c r="X667" s="38">
        <f t="shared" ref="X667" si="680">(S667)/S666-1</f>
        <v>6.7901635477478628E-3</v>
      </c>
    </row>
    <row r="668" spans="1:24" x14ac:dyDescent="0.35">
      <c r="A668" s="37">
        <v>44785</v>
      </c>
      <c r="B668" s="3">
        <v>59411.55</v>
      </c>
      <c r="C668" s="3">
        <v>48825.15</v>
      </c>
      <c r="D668" s="3">
        <v>47700.74</v>
      </c>
      <c r="E668" s="3">
        <f t="shared" ref="E668:E669" si="681">B668-D668</f>
        <v>11710.810000000005</v>
      </c>
      <c r="F668" s="38">
        <f t="shared" ref="F668" si="682">B668/D668-1</f>
        <v>0.24550583491996147</v>
      </c>
      <c r="G668" s="41">
        <f t="shared" ref="G668" si="683">B668-B667</f>
        <v>0</v>
      </c>
      <c r="H668" s="38">
        <f t="shared" ref="H668" si="684">(B668)/B667-1</f>
        <v>0</v>
      </c>
      <c r="J668" s="37">
        <v>44785</v>
      </c>
      <c r="K668" s="3">
        <v>26467.51</v>
      </c>
      <c r="L668" s="58">
        <v>24950</v>
      </c>
      <c r="M668" s="43">
        <f t="shared" ref="M668" si="685">K668-L668</f>
        <v>1517.5099999999984</v>
      </c>
      <c r="N668" s="38">
        <f t="shared" ref="N668" si="686">K668/L668-1</f>
        <v>6.0822044088176375E-2</v>
      </c>
      <c r="O668" s="43">
        <f t="shared" ref="O668" si="687">K668-K667</f>
        <v>0</v>
      </c>
      <c r="P668" s="38">
        <f t="shared" ref="P668" si="688">K668/K667-1</f>
        <v>0</v>
      </c>
      <c r="R668" s="37">
        <v>44785</v>
      </c>
      <c r="S668" s="3">
        <f t="shared" ref="S668:S670" si="689">B668+K668</f>
        <v>85879.06</v>
      </c>
      <c r="T668" s="43">
        <f t="shared" ref="T668:T669" si="690">D668+L668</f>
        <v>72650.739999999991</v>
      </c>
      <c r="U668" s="3">
        <f t="shared" si="610"/>
        <v>13228.320000000003</v>
      </c>
      <c r="V668" s="38">
        <f t="shared" ref="V668" si="691">S668/T668-1</f>
        <v>0.18208100839716157</v>
      </c>
      <c r="W668" s="3">
        <f t="shared" ref="W668" si="692">S668-S667</f>
        <v>0</v>
      </c>
      <c r="X668" s="38">
        <f t="shared" ref="X668" si="693">(S668)/S667-1</f>
        <v>0</v>
      </c>
    </row>
    <row r="669" spans="1:24" x14ac:dyDescent="0.35">
      <c r="A669" s="37">
        <v>44788</v>
      </c>
      <c r="B669" s="3">
        <v>59769.89</v>
      </c>
      <c r="C669" s="47">
        <f>C668+250</f>
        <v>49075.15</v>
      </c>
      <c r="D669" s="47">
        <f>D668+250</f>
        <v>47950.74</v>
      </c>
      <c r="E669" s="47">
        <f t="shared" si="681"/>
        <v>11819.150000000001</v>
      </c>
      <c r="F669" s="48">
        <f>(B669-250)/D669-1</f>
        <v>0.24127156327514454</v>
      </c>
      <c r="G669" s="49">
        <f>B669-B668-250</f>
        <v>108.33999999999651</v>
      </c>
      <c r="H669" s="48">
        <f>(B669-250)/B668-1</f>
        <v>1.8235511445163777E-3</v>
      </c>
      <c r="J669" s="37">
        <v>44788</v>
      </c>
      <c r="K669" s="3">
        <v>26515.78</v>
      </c>
      <c r="L669" s="58">
        <v>24950</v>
      </c>
      <c r="M669" s="43">
        <f t="shared" ref="M669:M670" si="694">K669-L669</f>
        <v>1565.7799999999988</v>
      </c>
      <c r="N669" s="38">
        <f t="shared" ref="N669" si="695">K669/L669-1</f>
        <v>6.2756713426853628E-2</v>
      </c>
      <c r="O669" s="43">
        <f t="shared" ref="O669" si="696">K669-K668</f>
        <v>48.270000000000437</v>
      </c>
      <c r="P669" s="38">
        <f t="shared" ref="P669" si="697">K669/K668-1</f>
        <v>1.8237454146612375E-3</v>
      </c>
      <c r="R669" s="37">
        <v>44788</v>
      </c>
      <c r="S669" s="3">
        <f t="shared" si="689"/>
        <v>86285.67</v>
      </c>
      <c r="T669" s="93">
        <f t="shared" si="690"/>
        <v>72900.739999999991</v>
      </c>
      <c r="U669" s="3">
        <f t="shared" si="610"/>
        <v>13384.93</v>
      </c>
      <c r="V669" s="48">
        <f>(S669-250)/(T669-250)-1</f>
        <v>0.18423666434780994</v>
      </c>
      <c r="W669" s="47">
        <f>S669-S668-250</f>
        <v>156.61000000000058</v>
      </c>
      <c r="X669" s="48">
        <f>(S669-250)/S668-1</f>
        <v>1.8236110176335085E-3</v>
      </c>
    </row>
    <row r="670" spans="1:24" x14ac:dyDescent="0.35">
      <c r="A670" s="37">
        <v>44789</v>
      </c>
      <c r="B670" s="3">
        <v>59608</v>
      </c>
      <c r="C670" s="3">
        <v>49075.15</v>
      </c>
      <c r="D670" s="3">
        <v>47950.74</v>
      </c>
      <c r="E670" s="3">
        <f t="shared" ref="E670" si="698">B670-D670</f>
        <v>11657.260000000002</v>
      </c>
      <c r="F670" s="38">
        <f t="shared" ref="F670" si="699">B670/D670-1</f>
        <v>0.24310907402054704</v>
      </c>
      <c r="G670" s="41">
        <f t="shared" ref="G670" si="700">B670-B669</f>
        <v>-161.88999999999942</v>
      </c>
      <c r="H670" s="38">
        <f t="shared" ref="H670" si="701">(B670)/B669-1</f>
        <v>-2.7085544243096171E-3</v>
      </c>
      <c r="J670" s="37">
        <v>44789</v>
      </c>
      <c r="K670" s="3">
        <v>26593.96</v>
      </c>
      <c r="L670" s="57">
        <f>L669+150</f>
        <v>25100</v>
      </c>
      <c r="M670" s="43">
        <f t="shared" si="694"/>
        <v>1493.9599999999991</v>
      </c>
      <c r="N670" s="38">
        <f>(K670-400)/L670-1</f>
        <v>4.3584063745019996E-2</v>
      </c>
      <c r="O670" s="50">
        <f>K670-K669-150</f>
        <v>-71.819999999999709</v>
      </c>
      <c r="P670" s="51">
        <f>(K670-150)/K669-1</f>
        <v>-2.7085757990147341E-3</v>
      </c>
      <c r="R670" s="37">
        <v>44789</v>
      </c>
      <c r="S670" s="3">
        <f t="shared" si="689"/>
        <v>86201.959999999992</v>
      </c>
      <c r="T670" s="50">
        <f>T669+150</f>
        <v>73050.739999999991</v>
      </c>
      <c r="U670" s="3">
        <f t="shared" si="610"/>
        <v>13151.220000000001</v>
      </c>
      <c r="V670" s="51">
        <f>(S670-150)/(T670-150)-1</f>
        <v>0.18039899183465091</v>
      </c>
      <c r="W670" s="50">
        <f>S670-S669-150</f>
        <v>-233.7100000000064</v>
      </c>
      <c r="X670" s="51">
        <f>(S670-150)/S669-1</f>
        <v>-2.7085609928045873E-3</v>
      </c>
    </row>
    <row r="671" spans="1:24" x14ac:dyDescent="0.35">
      <c r="A671" s="37">
        <v>44790</v>
      </c>
      <c r="B671" s="3">
        <v>59608</v>
      </c>
      <c r="C671" s="3">
        <v>49075.15</v>
      </c>
      <c r="D671" s="3">
        <v>47950.74</v>
      </c>
      <c r="E671" s="3">
        <f t="shared" ref="E671" si="702">B671-D671</f>
        <v>11657.260000000002</v>
      </c>
      <c r="F671" s="38">
        <f t="shared" ref="F671" si="703">B671/D671-1</f>
        <v>0.24310907402054704</v>
      </c>
      <c r="G671" s="41">
        <f t="shared" ref="G671" si="704">B671-B670</f>
        <v>0</v>
      </c>
      <c r="H671" s="38">
        <f t="shared" ref="H671" si="705">(B671)/B670-1</f>
        <v>0</v>
      </c>
      <c r="J671" s="37">
        <v>44790</v>
      </c>
      <c r="K671" s="3">
        <v>26593.96</v>
      </c>
      <c r="L671" s="58">
        <v>25100</v>
      </c>
      <c r="M671" s="43">
        <f t="shared" ref="M671" si="706">K671-L671</f>
        <v>1493.9599999999991</v>
      </c>
      <c r="N671" s="38">
        <f t="shared" ref="N671" si="707">K671/L671-1</f>
        <v>5.9520318725099663E-2</v>
      </c>
      <c r="O671" s="43">
        <f t="shared" ref="O671" si="708">K671-K670</f>
        <v>0</v>
      </c>
      <c r="P671" s="38">
        <f t="shared" ref="P671" si="709">K671/K670-1</f>
        <v>0</v>
      </c>
      <c r="R671" s="37">
        <v>44790</v>
      </c>
      <c r="S671" s="3">
        <f t="shared" ref="S671:S676" si="710">B671+K671</f>
        <v>86201.959999999992</v>
      </c>
      <c r="T671" s="43">
        <f t="shared" ref="T671" si="711">D671+L671</f>
        <v>73050.739999999991</v>
      </c>
      <c r="U671" s="3">
        <f t="shared" si="610"/>
        <v>13151.220000000001</v>
      </c>
      <c r="V671" s="38">
        <f t="shared" ref="V671" si="712">S671/T671-1</f>
        <v>0.18002856644573351</v>
      </c>
      <c r="W671" s="3">
        <f t="shared" ref="W671" si="713">S671-S670</f>
        <v>0</v>
      </c>
      <c r="X671" s="38">
        <f t="shared" ref="X671" si="714">(S671)/S670-1</f>
        <v>0</v>
      </c>
    </row>
    <row r="672" spans="1:24" x14ac:dyDescent="0.35">
      <c r="A672" s="37">
        <v>44791</v>
      </c>
      <c r="B672" s="3">
        <v>59386.77</v>
      </c>
      <c r="C672" s="3">
        <v>49075.15</v>
      </c>
      <c r="D672" s="3">
        <v>47950.74</v>
      </c>
      <c r="E672" s="3">
        <f t="shared" ref="E672" si="715">B672-D672</f>
        <v>11436.029999999999</v>
      </c>
      <c r="F672" s="38">
        <f t="shared" ref="F672" si="716">B672/D672-1</f>
        <v>0.23849538088463285</v>
      </c>
      <c r="G672" s="41">
        <f t="shared" ref="G672" si="717">B672-B671</f>
        <v>-221.2300000000032</v>
      </c>
      <c r="H672" s="38">
        <f t="shared" ref="H672" si="718">(B672)/B671-1</f>
        <v>-3.7114145752248362E-3</v>
      </c>
      <c r="J672" s="37">
        <v>44791</v>
      </c>
      <c r="K672" s="3">
        <v>26495.26</v>
      </c>
      <c r="L672" s="58">
        <v>25100</v>
      </c>
      <c r="M672" s="43">
        <f t="shared" ref="M672:M673" si="719">K672-L672</f>
        <v>1395.2599999999984</v>
      </c>
      <c r="N672" s="38">
        <f t="shared" ref="N672:N673" si="720">K672/L672-1</f>
        <v>5.5588047808764918E-2</v>
      </c>
      <c r="O672" s="43">
        <f t="shared" ref="O672:O673" si="721">K672-K671</f>
        <v>-98.700000000000728</v>
      </c>
      <c r="P672" s="38">
        <f t="shared" ref="P672:P673" si="722">K672/K671-1</f>
        <v>-3.7113690477086347E-3</v>
      </c>
      <c r="R672" s="37">
        <v>44791</v>
      </c>
      <c r="S672" s="3">
        <f t="shared" si="710"/>
        <v>85882.03</v>
      </c>
      <c r="T672" s="43">
        <f t="shared" ref="T672:T673" si="723">D672+L672</f>
        <v>73050.739999999991</v>
      </c>
      <c r="U672" s="3">
        <f t="shared" si="610"/>
        <v>12831.289999999997</v>
      </c>
      <c r="V672" s="38">
        <f t="shared" ref="V672:V673" si="724">S672/T672-1</f>
        <v>0.17564900779923676</v>
      </c>
      <c r="W672" s="3">
        <f t="shared" ref="W672:W673" si="725">S672-S671</f>
        <v>-319.92999999999302</v>
      </c>
      <c r="X672" s="38">
        <f t="shared" ref="X672:X673" si="726">(S672)/S671-1</f>
        <v>-3.7114005296398078E-3</v>
      </c>
    </row>
    <row r="673" spans="1:24" x14ac:dyDescent="0.35">
      <c r="A673" s="37">
        <v>44792</v>
      </c>
      <c r="B673" s="3">
        <v>59386.77</v>
      </c>
      <c r="C673" s="3">
        <v>49075.15</v>
      </c>
      <c r="D673" s="3">
        <v>47950.74</v>
      </c>
      <c r="E673" s="3">
        <f t="shared" ref="E673" si="727">B673-D673</f>
        <v>11436.029999999999</v>
      </c>
      <c r="F673" s="38">
        <f t="shared" ref="F673" si="728">B673/D673-1</f>
        <v>0.23849538088463285</v>
      </c>
      <c r="G673" s="41">
        <f t="shared" ref="G673" si="729">B673-B672</f>
        <v>0</v>
      </c>
      <c r="H673" s="38">
        <f t="shared" ref="H673" si="730">(B673)/B672-1</f>
        <v>0</v>
      </c>
      <c r="J673" s="37">
        <v>44792</v>
      </c>
      <c r="K673" s="3">
        <v>26495.26</v>
      </c>
      <c r="L673" s="58">
        <v>25100</v>
      </c>
      <c r="M673" s="43">
        <f t="shared" si="719"/>
        <v>1395.2599999999984</v>
      </c>
      <c r="N673" s="38">
        <f t="shared" si="720"/>
        <v>5.5588047808764918E-2</v>
      </c>
      <c r="O673" s="43">
        <f t="shared" si="721"/>
        <v>0</v>
      </c>
      <c r="P673" s="38">
        <f t="shared" si="722"/>
        <v>0</v>
      </c>
      <c r="R673" s="37">
        <v>44792</v>
      </c>
      <c r="S673" s="3">
        <f t="shared" si="710"/>
        <v>85882.03</v>
      </c>
      <c r="T673" s="43">
        <f t="shared" si="723"/>
        <v>73050.739999999991</v>
      </c>
      <c r="U673" s="3">
        <f t="shared" si="610"/>
        <v>12831.289999999997</v>
      </c>
      <c r="V673" s="38">
        <f t="shared" si="724"/>
        <v>0.17564900779923676</v>
      </c>
      <c r="W673" s="3">
        <f t="shared" si="725"/>
        <v>0</v>
      </c>
      <c r="X673" s="38">
        <f t="shared" si="726"/>
        <v>0</v>
      </c>
    </row>
    <row r="674" spans="1:24" x14ac:dyDescent="0.35">
      <c r="A674" s="37">
        <v>44795</v>
      </c>
      <c r="B674" s="3">
        <v>58860.5</v>
      </c>
      <c r="C674" s="3">
        <v>49075.15</v>
      </c>
      <c r="D674" s="3">
        <v>47950.74</v>
      </c>
      <c r="E674" s="3">
        <f t="shared" ref="E674" si="731">B674-D674</f>
        <v>10909.760000000002</v>
      </c>
      <c r="F674" s="38">
        <f t="shared" ref="F674" si="732">B674/D674-1</f>
        <v>0.22752015923007662</v>
      </c>
      <c r="G674" s="41">
        <f t="shared" ref="G674" si="733">B674-B673</f>
        <v>-526.2699999999968</v>
      </c>
      <c r="H674" s="38">
        <f t="shared" ref="H674" si="734">(B674)/B673-1</f>
        <v>-8.8617380605140461E-3</v>
      </c>
      <c r="J674" s="37">
        <v>44795</v>
      </c>
      <c r="K674" s="3">
        <v>26260.46</v>
      </c>
      <c r="L674" s="58">
        <v>25100</v>
      </c>
      <c r="M674" s="43">
        <f t="shared" ref="M674:M675" si="735">K674-L674</f>
        <v>1160.4599999999991</v>
      </c>
      <c r="N674" s="38">
        <f t="shared" ref="N674" si="736">K674/L674-1</f>
        <v>4.6233466135458201E-2</v>
      </c>
      <c r="O674" s="43">
        <f t="shared" ref="O674" si="737">K674-K673</f>
        <v>-234.79999999999927</v>
      </c>
      <c r="P674" s="38">
        <f t="shared" ref="P674" si="738">K674/K673-1</f>
        <v>-8.8619624793264684E-3</v>
      </c>
      <c r="R674" s="37">
        <v>44795</v>
      </c>
      <c r="S674" s="3">
        <f t="shared" si="710"/>
        <v>85120.959999999992</v>
      </c>
      <c r="T674" s="43">
        <f t="shared" ref="T674" si="739">D674+L674</f>
        <v>73050.739999999991</v>
      </c>
      <c r="U674" s="3">
        <f t="shared" si="610"/>
        <v>12070.220000000001</v>
      </c>
      <c r="V674" s="38">
        <f t="shared" ref="V674" si="740">S674/T674-1</f>
        <v>0.16523063284506079</v>
      </c>
      <c r="W674" s="3">
        <f t="shared" ref="W674" si="741">S674-S673</f>
        <v>-761.07000000000698</v>
      </c>
      <c r="X674" s="38">
        <f t="shared" ref="X674" si="742">(S674)/S673-1</f>
        <v>-8.8618072954261828E-3</v>
      </c>
    </row>
    <row r="675" spans="1:24" x14ac:dyDescent="0.35">
      <c r="A675" s="37">
        <v>44796</v>
      </c>
      <c r="B675" s="3">
        <v>58443.54</v>
      </c>
      <c r="C675" s="3">
        <v>49075.15</v>
      </c>
      <c r="D675" s="3">
        <v>47950.74</v>
      </c>
      <c r="E675" s="3">
        <f t="shared" ref="E675" si="743">B675-D675</f>
        <v>10492.800000000003</v>
      </c>
      <c r="F675" s="38">
        <f t="shared" ref="F675" si="744">B675/D675-1</f>
        <v>0.21882456871364253</v>
      </c>
      <c r="G675" s="41">
        <f t="shared" ref="G675" si="745">B675-B674</f>
        <v>-416.95999999999913</v>
      </c>
      <c r="H675" s="38">
        <f t="shared" ref="H675" si="746">(B675)/B674-1</f>
        <v>-7.0838677890945334E-3</v>
      </c>
      <c r="J675" s="37">
        <v>44796</v>
      </c>
      <c r="K675" s="3">
        <v>26223.93</v>
      </c>
      <c r="L675" s="57">
        <f>L674+150</f>
        <v>25250</v>
      </c>
      <c r="M675" s="43">
        <f t="shared" si="735"/>
        <v>973.93000000000029</v>
      </c>
      <c r="N675" s="38">
        <f>(K675-400)/L675-1</f>
        <v>2.2729900990098972E-2</v>
      </c>
      <c r="O675" s="50">
        <f>K675-K674-150</f>
        <v>-186.52999999999884</v>
      </c>
      <c r="P675" s="51">
        <f>(K675-150)/K674-1</f>
        <v>-7.1030743558947451E-3</v>
      </c>
      <c r="R675" s="37">
        <v>44796</v>
      </c>
      <c r="S675" s="3">
        <f t="shared" si="710"/>
        <v>84667.47</v>
      </c>
      <c r="T675" s="50">
        <f>T674+150</f>
        <v>73200.739999999991</v>
      </c>
      <c r="U675" s="3">
        <f t="shared" si="610"/>
        <v>11466.730000000003</v>
      </c>
      <c r="V675" s="51">
        <f>(S675-150)/(T675-150)-1</f>
        <v>0.15696938867422849</v>
      </c>
      <c r="W675" s="50">
        <f>S675-S674-150</f>
        <v>-603.48999999999069</v>
      </c>
      <c r="X675" s="51">
        <f>(S675-150)/S674-1</f>
        <v>-7.0897931602273978E-3</v>
      </c>
    </row>
    <row r="676" spans="1:24" x14ac:dyDescent="0.35">
      <c r="A676" s="37">
        <v>44797</v>
      </c>
      <c r="B676" s="3">
        <v>58443.54</v>
      </c>
      <c r="C676" s="3">
        <v>49075.15</v>
      </c>
      <c r="D676" s="3">
        <v>47950.74</v>
      </c>
      <c r="E676" s="3">
        <f t="shared" ref="E676:E678" si="747">B676-D676</f>
        <v>10492.800000000003</v>
      </c>
      <c r="F676" s="38">
        <f t="shared" ref="F676:F678" si="748">B676/D676-1</f>
        <v>0.21882456871364253</v>
      </c>
      <c r="G676" s="41">
        <f t="shared" ref="G676:G678" si="749">B676-B675</f>
        <v>0</v>
      </c>
      <c r="H676" s="38">
        <f t="shared" ref="H676:H678" si="750">(B676)/B675-1</f>
        <v>0</v>
      </c>
      <c r="J676" s="37">
        <v>44797</v>
      </c>
      <c r="K676" s="3">
        <v>26223.93</v>
      </c>
      <c r="L676" s="58">
        <v>25250</v>
      </c>
      <c r="M676" s="43">
        <f t="shared" ref="M676" si="751">K676-L676</f>
        <v>973.93000000000029</v>
      </c>
      <c r="N676" s="38">
        <f t="shared" ref="N676" si="752">K676/L676-1</f>
        <v>3.8571485148514828E-2</v>
      </c>
      <c r="O676" s="43">
        <f t="shared" ref="O676" si="753">K676-K675</f>
        <v>0</v>
      </c>
      <c r="P676" s="38">
        <f t="shared" ref="P676" si="754">K676/K675-1</f>
        <v>0</v>
      </c>
      <c r="R676" s="37">
        <v>44797</v>
      </c>
      <c r="S676" s="3">
        <f t="shared" si="710"/>
        <v>84667.47</v>
      </c>
      <c r="T676" s="43">
        <f t="shared" ref="T676" si="755">D676+L676</f>
        <v>73200.739999999991</v>
      </c>
      <c r="U676" s="3">
        <f t="shared" si="610"/>
        <v>11466.730000000003</v>
      </c>
      <c r="V676" s="38">
        <f t="shared" ref="V676" si="756">S676/T676-1</f>
        <v>0.15664773334258664</v>
      </c>
      <c r="W676" s="3">
        <f t="shared" ref="W676" si="757">S676-S675</f>
        <v>0</v>
      </c>
      <c r="X676" s="38">
        <f t="shared" ref="X676" si="758">(S676)/S675-1</f>
        <v>0</v>
      </c>
    </row>
    <row r="677" spans="1:24" x14ac:dyDescent="0.35">
      <c r="A677" s="37">
        <v>44798</v>
      </c>
      <c r="B677" s="3">
        <v>58443.54</v>
      </c>
      <c r="C677" s="3">
        <v>49075.15</v>
      </c>
      <c r="D677" s="3">
        <v>47950.74</v>
      </c>
      <c r="E677" s="3">
        <f t="shared" si="747"/>
        <v>10492.800000000003</v>
      </c>
      <c r="F677" s="38">
        <f t="shared" si="748"/>
        <v>0.21882456871364253</v>
      </c>
      <c r="G677" s="41">
        <f t="shared" si="749"/>
        <v>0</v>
      </c>
      <c r="H677" s="38">
        <f t="shared" si="750"/>
        <v>0</v>
      </c>
      <c r="J677" s="37">
        <v>44798</v>
      </c>
      <c r="K677" s="3">
        <v>26223.93</v>
      </c>
      <c r="L677" s="58">
        <v>25250</v>
      </c>
      <c r="M677" s="43">
        <f t="shared" ref="M677:M678" si="759">K677-L677</f>
        <v>973.93000000000029</v>
      </c>
      <c r="N677" s="38">
        <f t="shared" ref="N677:N678" si="760">K677/L677-1</f>
        <v>3.8571485148514828E-2</v>
      </c>
      <c r="O677" s="43">
        <f t="shared" ref="O677:O678" si="761">K677-K676</f>
        <v>0</v>
      </c>
      <c r="P677" s="38">
        <f t="shared" ref="P677:P678" si="762">K677/K676-1</f>
        <v>0</v>
      </c>
      <c r="R677" s="37">
        <v>44798</v>
      </c>
      <c r="S677" s="3">
        <f t="shared" ref="S677:S686" si="763">B677+K677</f>
        <v>84667.47</v>
      </c>
      <c r="T677" s="43">
        <f t="shared" ref="T677:T678" si="764">D677+L677</f>
        <v>73200.739999999991</v>
      </c>
      <c r="U677" s="3">
        <f t="shared" si="610"/>
        <v>11466.730000000003</v>
      </c>
      <c r="V677" s="38">
        <f t="shared" ref="V677:V678" si="765">S677/T677-1</f>
        <v>0.15664773334258664</v>
      </c>
      <c r="W677" s="3">
        <f t="shared" ref="W677:W678" si="766">S677-S676</f>
        <v>0</v>
      </c>
      <c r="X677" s="38">
        <f t="shared" ref="X677:X678" si="767">(S677)/S676-1</f>
        <v>0</v>
      </c>
    </row>
    <row r="678" spans="1:24" x14ac:dyDescent="0.35">
      <c r="A678" s="37">
        <v>44799</v>
      </c>
      <c r="B678" s="3">
        <v>58443.54</v>
      </c>
      <c r="C678" s="3">
        <v>49075.15</v>
      </c>
      <c r="D678" s="3">
        <v>47950.74</v>
      </c>
      <c r="E678" s="3">
        <f t="shared" si="747"/>
        <v>10492.800000000003</v>
      </c>
      <c r="F678" s="38">
        <f t="shared" si="748"/>
        <v>0.21882456871364253</v>
      </c>
      <c r="G678" s="41">
        <f t="shared" si="749"/>
        <v>0</v>
      </c>
      <c r="H678" s="38">
        <f t="shared" si="750"/>
        <v>0</v>
      </c>
      <c r="J678" s="37">
        <v>44799</v>
      </c>
      <c r="K678" s="3">
        <v>26223.93</v>
      </c>
      <c r="L678" s="58">
        <v>25250</v>
      </c>
      <c r="M678" s="43">
        <f t="shared" si="759"/>
        <v>973.93000000000029</v>
      </c>
      <c r="N678" s="38">
        <f t="shared" si="760"/>
        <v>3.8571485148514828E-2</v>
      </c>
      <c r="O678" s="43">
        <f t="shared" si="761"/>
        <v>0</v>
      </c>
      <c r="P678" s="38">
        <f t="shared" si="762"/>
        <v>0</v>
      </c>
      <c r="R678" s="37">
        <v>44799</v>
      </c>
      <c r="S678" s="3">
        <f t="shared" si="763"/>
        <v>84667.47</v>
      </c>
      <c r="T678" s="43">
        <f t="shared" si="764"/>
        <v>73200.739999999991</v>
      </c>
      <c r="U678" s="3">
        <f t="shared" si="610"/>
        <v>11466.730000000003</v>
      </c>
      <c r="V678" s="38">
        <f t="shared" si="765"/>
        <v>0.15664773334258664</v>
      </c>
      <c r="W678" s="3">
        <f t="shared" si="766"/>
        <v>0</v>
      </c>
      <c r="X678" s="38">
        <f t="shared" si="767"/>
        <v>0</v>
      </c>
    </row>
    <row r="679" spans="1:24" x14ac:dyDescent="0.35">
      <c r="A679" s="37">
        <v>44802</v>
      </c>
      <c r="B679" s="3">
        <v>58195.76</v>
      </c>
      <c r="C679" s="3">
        <v>49075.15</v>
      </c>
      <c r="D679" s="3">
        <v>47950.74</v>
      </c>
      <c r="E679" s="3">
        <f t="shared" ref="E679" si="768">B679-D679</f>
        <v>10245.020000000004</v>
      </c>
      <c r="F679" s="38">
        <f t="shared" ref="F679" si="769">B679/D679-1</f>
        <v>0.21365718235005349</v>
      </c>
      <c r="G679" s="41">
        <f t="shared" ref="G679" si="770">B679-B678</f>
        <v>-247.77999999999884</v>
      </c>
      <c r="H679" s="38">
        <f t="shared" ref="H679" si="771">(B679)/B678-1</f>
        <v>-4.239647358801335E-3</v>
      </c>
      <c r="J679" s="37">
        <v>44802</v>
      </c>
      <c r="K679" s="3">
        <v>26112.75</v>
      </c>
      <c r="L679" s="58">
        <v>25250</v>
      </c>
      <c r="M679" s="43">
        <f t="shared" ref="M679" si="772">K679-L679</f>
        <v>862.75</v>
      </c>
      <c r="N679" s="38">
        <f t="shared" ref="N679" si="773">K679/L679-1</f>
        <v>3.4168316831683088E-2</v>
      </c>
      <c r="O679" s="43">
        <f t="shared" ref="O679" si="774">K679-K678</f>
        <v>-111.18000000000029</v>
      </c>
      <c r="P679" s="38">
        <f t="shared" ref="P679" si="775">K679/K678-1</f>
        <v>-4.239639138756135E-3</v>
      </c>
      <c r="R679" s="37">
        <v>44802</v>
      </c>
      <c r="S679" s="3">
        <f t="shared" si="763"/>
        <v>84308.510000000009</v>
      </c>
      <c r="T679" s="43">
        <f t="shared" ref="T679" si="776">D679+L679</f>
        <v>73200.739999999991</v>
      </c>
      <c r="U679" s="3">
        <f t="shared" si="610"/>
        <v>11107.770000000004</v>
      </c>
      <c r="V679" s="38">
        <f t="shared" ref="V679" si="777">S679/T679-1</f>
        <v>0.15174395777966199</v>
      </c>
      <c r="W679" s="3">
        <f t="shared" ref="W679" si="778">S679-S678</f>
        <v>-358.95999999999185</v>
      </c>
      <c r="X679" s="38">
        <f t="shared" ref="X679" si="779">(S679)/S678-1</f>
        <v>-4.2396448128187991E-3</v>
      </c>
    </row>
    <row r="680" spans="1:24" x14ac:dyDescent="0.35">
      <c r="A680" s="37">
        <v>44803</v>
      </c>
      <c r="B680" s="3">
        <v>57748.62</v>
      </c>
      <c r="C680" s="3">
        <v>49075.15</v>
      </c>
      <c r="D680" s="3">
        <v>47950.74</v>
      </c>
      <c r="E680" s="3">
        <f t="shared" ref="E680" si="780">B680-D680</f>
        <v>9797.8800000000047</v>
      </c>
      <c r="F680" s="38">
        <f t="shared" ref="F680" si="781">B680/D680-1</f>
        <v>0.20433219591605889</v>
      </c>
      <c r="G680" s="41">
        <f t="shared" ref="G680" si="782">B680-B679</f>
        <v>-447.13999999999942</v>
      </c>
      <c r="H680" s="38">
        <f t="shared" ref="H680" si="783">(B680)/B679-1</f>
        <v>-7.6833776206376436E-3</v>
      </c>
      <c r="J680" s="37">
        <v>44803</v>
      </c>
      <c r="K680" s="3">
        <v>25912.12</v>
      </c>
      <c r="L680" s="58">
        <v>25250</v>
      </c>
      <c r="M680" s="43">
        <f t="shared" ref="M680:M681" si="784">K680-L680</f>
        <v>662.11999999999898</v>
      </c>
      <c r="N680" s="38">
        <f t="shared" ref="N680" si="785">K680/L680-1</f>
        <v>2.6222574257425801E-2</v>
      </c>
      <c r="O680" s="43">
        <f t="shared" ref="O680" si="786">K680-K679</f>
        <v>-200.63000000000102</v>
      </c>
      <c r="P680" s="38">
        <f t="shared" ref="P680" si="787">K680/K679-1</f>
        <v>-7.6832198830073528E-3</v>
      </c>
      <c r="R680" s="37">
        <v>44803</v>
      </c>
      <c r="S680" s="3">
        <f t="shared" si="763"/>
        <v>83660.740000000005</v>
      </c>
      <c r="T680" s="43">
        <f t="shared" ref="T680" si="788">D680+L680</f>
        <v>73200.739999999991</v>
      </c>
      <c r="U680" s="3">
        <f t="shared" si="610"/>
        <v>10460.000000000004</v>
      </c>
      <c r="V680" s="38">
        <f t="shared" ref="V680" si="789">S680/T680-1</f>
        <v>0.14289473029917477</v>
      </c>
      <c r="W680" s="3">
        <f t="shared" ref="W680" si="790">S680-S679</f>
        <v>-647.77000000000407</v>
      </c>
      <c r="X680" s="38">
        <f t="shared" ref="X680" si="791">(S680)/S679-1</f>
        <v>-7.6833287647949389E-3</v>
      </c>
    </row>
    <row r="681" spans="1:24" x14ac:dyDescent="0.35">
      <c r="A681" s="37">
        <v>44804</v>
      </c>
      <c r="B681" s="3">
        <v>57332.7</v>
      </c>
      <c r="C681" s="3">
        <v>49075.15</v>
      </c>
      <c r="D681" s="3">
        <v>47950.74</v>
      </c>
      <c r="E681" s="3">
        <f t="shared" ref="E681:E682" si="792">B681-D681</f>
        <v>9381.9599999999991</v>
      </c>
      <c r="F681" s="38">
        <f t="shared" ref="F681" si="793">B681/D681-1</f>
        <v>0.19565829432455062</v>
      </c>
      <c r="G681" s="41">
        <f t="shared" ref="G681" si="794">B681-B680</f>
        <v>-415.92000000000553</v>
      </c>
      <c r="H681" s="38">
        <f t="shared" ref="H681" si="795">(B681)/B680-1</f>
        <v>-7.2022500277929558E-3</v>
      </c>
      <c r="J681" s="37">
        <v>44804</v>
      </c>
      <c r="K681" s="3">
        <v>25875.49</v>
      </c>
      <c r="L681" s="57">
        <f>L680+150</f>
        <v>25400</v>
      </c>
      <c r="M681" s="43">
        <f t="shared" si="784"/>
        <v>475.4900000000016</v>
      </c>
      <c r="N681" s="38">
        <f>(K681-400)/L681-1</f>
        <v>2.9720472440946111E-3</v>
      </c>
      <c r="O681" s="50">
        <f>K681-K680-150</f>
        <v>-186.62999999999738</v>
      </c>
      <c r="P681" s="51">
        <f>(K681-150)/K680-1</f>
        <v>-7.2024211064165566E-3</v>
      </c>
      <c r="R681" s="37">
        <v>44804</v>
      </c>
      <c r="S681" s="3">
        <f t="shared" si="763"/>
        <v>83208.19</v>
      </c>
      <c r="T681" s="50">
        <f>T680+150</f>
        <v>73350.739999999991</v>
      </c>
      <c r="U681" s="3">
        <f t="shared" si="610"/>
        <v>9857.4500000000007</v>
      </c>
      <c r="V681" s="51">
        <f>(S681-150)/(T681-150)-1</f>
        <v>0.13466325613648178</v>
      </c>
      <c r="W681" s="50">
        <f>S681-S680-150</f>
        <v>-602.55000000000291</v>
      </c>
      <c r="X681" s="51">
        <f>(S681-150)/S680-1</f>
        <v>-7.2023030157275514E-3</v>
      </c>
    </row>
    <row r="682" spans="1:24" x14ac:dyDescent="0.35">
      <c r="A682" s="37">
        <v>44805</v>
      </c>
      <c r="B682" s="3">
        <v>57319.96</v>
      </c>
      <c r="C682" s="47">
        <f>C681+250</f>
        <v>49325.15</v>
      </c>
      <c r="D682" s="47">
        <f>D681+250</f>
        <v>48200.74</v>
      </c>
      <c r="E682" s="47">
        <f t="shared" si="792"/>
        <v>9119.2200000000012</v>
      </c>
      <c r="F682" s="48">
        <f>(B682-250)/D682-1</f>
        <v>0.18400588870627299</v>
      </c>
      <c r="G682" s="49">
        <f>B682-B681-250</f>
        <v>-262.73999999999796</v>
      </c>
      <c r="H682" s="48">
        <f>(B682-250)/B681-1</f>
        <v>-4.5827250417300736E-3</v>
      </c>
      <c r="J682" s="37">
        <v>44805</v>
      </c>
      <c r="K682" s="3">
        <v>25756.91</v>
      </c>
      <c r="L682" s="58">
        <v>25400</v>
      </c>
      <c r="M682" s="43">
        <f t="shared" ref="M682" si="796">K682-L682</f>
        <v>356.90999999999985</v>
      </c>
      <c r="N682" s="38">
        <f t="shared" ref="N682" si="797">K682/L682-1</f>
        <v>1.4051574803149558E-2</v>
      </c>
      <c r="O682" s="43">
        <f t="shared" ref="O682" si="798">K682-K681</f>
        <v>-118.58000000000175</v>
      </c>
      <c r="P682" s="38">
        <f t="shared" ref="P682" si="799">K682/K681-1</f>
        <v>-4.5827151485827722E-3</v>
      </c>
      <c r="R682" s="37">
        <v>44805</v>
      </c>
      <c r="S682" s="3">
        <f t="shared" si="763"/>
        <v>83076.87</v>
      </c>
      <c r="T682" s="93">
        <f t="shared" ref="T682:T683" si="800">D682+L682</f>
        <v>73600.739999999991</v>
      </c>
      <c r="U682" s="3">
        <f t="shared" si="610"/>
        <v>9476.130000000001</v>
      </c>
      <c r="V682" s="48">
        <f>(S682-250)/(T682-250)-1</f>
        <v>0.12918928970587085</v>
      </c>
      <c r="W682" s="47">
        <f>S682-S681-250</f>
        <v>-381.32000000000698</v>
      </c>
      <c r="X682" s="48">
        <f>(S682-250)/S681-1</f>
        <v>-4.5827219652296858E-3</v>
      </c>
    </row>
    <row r="683" spans="1:24" x14ac:dyDescent="0.35">
      <c r="A683" s="37">
        <v>44806</v>
      </c>
      <c r="B683" s="3">
        <v>57517.62</v>
      </c>
      <c r="C683" s="3">
        <v>49325.15</v>
      </c>
      <c r="D683" s="3">
        <v>48200.74</v>
      </c>
      <c r="E683" s="3">
        <f t="shared" ref="E683" si="801">B683-D683</f>
        <v>9316.8800000000047</v>
      </c>
      <c r="F683" s="38">
        <f t="shared" ref="F683" si="802">B683/D683-1</f>
        <v>0.19329329798671147</v>
      </c>
      <c r="G683" s="41">
        <f t="shared" ref="G683" si="803">B683-B682</f>
        <v>197.66000000000349</v>
      </c>
      <c r="H683" s="38">
        <f t="shared" ref="H683" si="804">(B683)/B682-1</f>
        <v>3.4483624901344712E-3</v>
      </c>
      <c r="J683" s="37">
        <v>44806</v>
      </c>
      <c r="K683" s="3">
        <v>25845.73</v>
      </c>
      <c r="L683" s="58">
        <v>25400</v>
      </c>
      <c r="M683" s="43">
        <f t="shared" ref="M683" si="805">K683-L683</f>
        <v>445.72999999999956</v>
      </c>
      <c r="N683" s="38">
        <f t="shared" ref="N683" si="806">K683/L683-1</f>
        <v>1.7548425196850292E-2</v>
      </c>
      <c r="O683" s="43">
        <f t="shared" ref="O683" si="807">K683-K682</f>
        <v>88.819999999999709</v>
      </c>
      <c r="P683" s="38">
        <f t="shared" ref="P683" si="808">K683/K682-1</f>
        <v>3.4483950132215835E-3</v>
      </c>
      <c r="R683" s="37">
        <v>44806</v>
      </c>
      <c r="S683" s="3">
        <f t="shared" si="763"/>
        <v>83363.350000000006</v>
      </c>
      <c r="T683" s="43">
        <f t="shared" si="800"/>
        <v>73600.739999999991</v>
      </c>
      <c r="U683" s="3">
        <f t="shared" si="610"/>
        <v>9762.6100000000042</v>
      </c>
      <c r="V683" s="38">
        <f t="shared" ref="V683" si="809">S683/T683-1</f>
        <v>0.13264282397160709</v>
      </c>
      <c r="W683" s="3">
        <f t="shared" ref="W683" si="810">S683-S682</f>
        <v>286.48000000001048</v>
      </c>
      <c r="X683" s="38">
        <f t="shared" ref="X683" si="811">(S683)/S682-1</f>
        <v>3.4483725734975046E-3</v>
      </c>
    </row>
    <row r="684" spans="1:24" x14ac:dyDescent="0.35">
      <c r="A684" s="37">
        <v>44809</v>
      </c>
      <c r="B684" s="3">
        <v>57143.86</v>
      </c>
      <c r="C684" s="3">
        <v>49325.15</v>
      </c>
      <c r="D684" s="3">
        <v>48200.74</v>
      </c>
      <c r="E684" s="3">
        <f t="shared" ref="E684" si="812">B684-D684</f>
        <v>8943.1200000000026</v>
      </c>
      <c r="F684" s="38">
        <f t="shared" ref="F684" si="813">B684/D684-1</f>
        <v>0.18553906018870259</v>
      </c>
      <c r="G684" s="41">
        <f t="shared" ref="G684" si="814">B684-B683</f>
        <v>-373.76000000000204</v>
      </c>
      <c r="H684" s="38">
        <f t="shared" ref="H684" si="815">(B684)/B683-1</f>
        <v>-6.4981826438577084E-3</v>
      </c>
      <c r="J684" s="37">
        <v>44809</v>
      </c>
      <c r="K684" s="3">
        <v>25677.77</v>
      </c>
      <c r="L684" s="58">
        <v>25400</v>
      </c>
      <c r="M684" s="43">
        <f t="shared" ref="M684:M685" si="816">K684-L684</f>
        <v>277.77000000000044</v>
      </c>
      <c r="N684" s="38">
        <f t="shared" ref="N684" si="817">K684/L684-1</f>
        <v>1.0935826771653501E-2</v>
      </c>
      <c r="O684" s="43">
        <f t="shared" ref="O684" si="818">K684-K683</f>
        <v>-167.95999999999913</v>
      </c>
      <c r="P684" s="38">
        <f t="shared" ref="P684" si="819">K684/K683-1</f>
        <v>-6.4985589495827334E-3</v>
      </c>
      <c r="R684" s="37">
        <v>44809</v>
      </c>
      <c r="S684" s="3">
        <f t="shared" si="763"/>
        <v>82821.63</v>
      </c>
      <c r="T684" s="43">
        <f t="shared" ref="T684" si="820">D684+L684</f>
        <v>73600.739999999991</v>
      </c>
      <c r="U684" s="3">
        <f t="shared" si="610"/>
        <v>9220.8900000000031</v>
      </c>
      <c r="V684" s="38">
        <f t="shared" ref="V684" si="821">S684/T684-1</f>
        <v>0.12528257188718506</v>
      </c>
      <c r="W684" s="3">
        <f t="shared" ref="W684" si="822">S684-S683</f>
        <v>-541.72000000000116</v>
      </c>
      <c r="X684" s="38">
        <f t="shared" ref="X684" si="823">(S684)/S683-1</f>
        <v>-6.4982993125876076E-3</v>
      </c>
    </row>
    <row r="685" spans="1:24" x14ac:dyDescent="0.35">
      <c r="A685" s="37">
        <v>44810</v>
      </c>
      <c r="B685" s="3">
        <v>57680.58</v>
      </c>
      <c r="C685" s="3">
        <v>49325.15</v>
      </c>
      <c r="D685" s="3">
        <v>48200.74</v>
      </c>
      <c r="E685" s="3">
        <f t="shared" ref="E685" si="824">B685-D685</f>
        <v>9479.8400000000038</v>
      </c>
      <c r="F685" s="38">
        <f t="shared" ref="F685" si="825">B685/D685-1</f>
        <v>0.19667415894444784</v>
      </c>
      <c r="G685" s="41">
        <f t="shared" ref="G685" si="826">B685-B684</f>
        <v>536.72000000000116</v>
      </c>
      <c r="H685" s="38">
        <f t="shared" ref="H685" si="827">(B685)/B684-1</f>
        <v>9.3924351627630021E-3</v>
      </c>
      <c r="J685" s="37">
        <v>44810</v>
      </c>
      <c r="K685" s="3">
        <v>26069.4</v>
      </c>
      <c r="L685" s="57">
        <f>L684+150</f>
        <v>25550</v>
      </c>
      <c r="M685" s="43">
        <f t="shared" si="816"/>
        <v>519.40000000000146</v>
      </c>
      <c r="N685" s="38">
        <f>(K685-400)/L685-1</f>
        <v>4.6731898238747682E-3</v>
      </c>
      <c r="O685" s="50">
        <f>K685-K684-150</f>
        <v>241.63000000000102</v>
      </c>
      <c r="P685" s="51">
        <f>(K685-150)/K684-1</f>
        <v>9.4100850657981017E-3</v>
      </c>
      <c r="R685" s="37">
        <v>44810</v>
      </c>
      <c r="S685" s="3">
        <f t="shared" si="763"/>
        <v>83749.98000000001</v>
      </c>
      <c r="T685" s="50">
        <f>T684+150</f>
        <v>73750.739999999991</v>
      </c>
      <c r="U685" s="3">
        <f t="shared" si="610"/>
        <v>9999.2400000000052</v>
      </c>
      <c r="V685" s="51">
        <f>(S685-150)/(T685-150)-1</f>
        <v>0.13585787316812326</v>
      </c>
      <c r="W685" s="50">
        <f>S685-S684-150</f>
        <v>778.35000000000582</v>
      </c>
      <c r="X685" s="51">
        <f>(S685-150)/S684-1</f>
        <v>9.3979072858141333E-3</v>
      </c>
    </row>
    <row r="686" spans="1:24" x14ac:dyDescent="0.35">
      <c r="A686" s="37">
        <v>44811</v>
      </c>
      <c r="B686" s="3">
        <v>57680.58</v>
      </c>
      <c r="C686" s="3">
        <v>49325.15</v>
      </c>
      <c r="D686" s="3">
        <v>48200.74</v>
      </c>
      <c r="E686" s="3">
        <f t="shared" ref="E686" si="828">B686-D686</f>
        <v>9479.8400000000038</v>
      </c>
      <c r="F686" s="38">
        <f t="shared" ref="F686" si="829">B686/D686-1</f>
        <v>0.19667415894444784</v>
      </c>
      <c r="G686" s="41">
        <f t="shared" ref="G686" si="830">B686-B685</f>
        <v>0</v>
      </c>
      <c r="H686" s="38">
        <f t="shared" ref="H686" si="831">(B686)/B685-1</f>
        <v>0</v>
      </c>
      <c r="J686" s="37">
        <v>44811</v>
      </c>
      <c r="K686" s="3">
        <v>26069.4</v>
      </c>
      <c r="L686" s="58">
        <v>25550</v>
      </c>
      <c r="M686" s="43">
        <f t="shared" ref="M686" si="832">K686-L686</f>
        <v>519.40000000000146</v>
      </c>
      <c r="N686" s="38">
        <f t="shared" ref="N686" si="833">K686/L686-1</f>
        <v>2.0328767123287683E-2</v>
      </c>
      <c r="O686" s="43">
        <f t="shared" ref="O686" si="834">K686-K685</f>
        <v>0</v>
      </c>
      <c r="P686" s="38">
        <f t="shared" ref="P686" si="835">K686/K685-1</f>
        <v>0</v>
      </c>
      <c r="R686" s="37">
        <v>44811</v>
      </c>
      <c r="S686" s="3">
        <f t="shared" si="763"/>
        <v>83749.98000000001</v>
      </c>
      <c r="T686" s="43">
        <f t="shared" ref="T686" si="836">D686+L686</f>
        <v>73750.739999999991</v>
      </c>
      <c r="U686" s="3">
        <f t="shared" si="610"/>
        <v>9999.2400000000052</v>
      </c>
      <c r="V686" s="38">
        <f t="shared" ref="V686" si="837">S686/T686-1</f>
        <v>0.13558155484270418</v>
      </c>
      <c r="W686" s="3">
        <f t="shared" ref="W686" si="838">S686-S685</f>
        <v>0</v>
      </c>
      <c r="X686" s="38">
        <f t="shared" ref="X686" si="839">(S686)/S685-1</f>
        <v>0</v>
      </c>
    </row>
    <row r="687" spans="1:24" x14ac:dyDescent="0.35">
      <c r="A687" s="37">
        <v>44812</v>
      </c>
      <c r="B687" s="3">
        <v>57680.58</v>
      </c>
      <c r="C687" s="3">
        <v>49325.15</v>
      </c>
      <c r="D687" s="3">
        <v>48200.74</v>
      </c>
      <c r="E687" s="3">
        <f t="shared" ref="E687" si="840">B687-D687</f>
        <v>9479.8400000000038</v>
      </c>
      <c r="F687" s="38">
        <f t="shared" ref="F687" si="841">B687/D687-1</f>
        <v>0.19667415894444784</v>
      </c>
      <c r="G687" s="41">
        <f t="shared" ref="G687" si="842">B687-B686</f>
        <v>0</v>
      </c>
      <c r="H687" s="38">
        <f t="shared" ref="H687" si="843">(B687)/B686-1</f>
        <v>0</v>
      </c>
      <c r="J687" s="37">
        <v>44812</v>
      </c>
      <c r="K687" s="3">
        <v>26069.4</v>
      </c>
      <c r="L687" s="58">
        <v>25550</v>
      </c>
      <c r="M687" s="43">
        <f t="shared" ref="M687" si="844">K687-L687</f>
        <v>519.40000000000146</v>
      </c>
      <c r="N687" s="38">
        <f t="shared" ref="N687" si="845">K687/L687-1</f>
        <v>2.0328767123287683E-2</v>
      </c>
      <c r="O687" s="43">
        <f t="shared" ref="O687" si="846">K687-K686</f>
        <v>0</v>
      </c>
      <c r="P687" s="38">
        <f t="shared" ref="P687" si="847">K687/K686-1</f>
        <v>0</v>
      </c>
      <c r="R687" s="37">
        <v>44812</v>
      </c>
      <c r="S687" s="3">
        <f t="shared" ref="S687:S696" si="848">B687+K687</f>
        <v>83749.98000000001</v>
      </c>
      <c r="T687" s="43">
        <f t="shared" ref="T687" si="849">D687+L687</f>
        <v>73750.739999999991</v>
      </c>
      <c r="U687" s="3">
        <f t="shared" si="610"/>
        <v>9999.2400000000052</v>
      </c>
      <c r="V687" s="38">
        <f t="shared" ref="V687" si="850">S687/T687-1</f>
        <v>0.13558155484270418</v>
      </c>
      <c r="W687" s="3">
        <f t="shared" ref="W687" si="851">S687-S686</f>
        <v>0</v>
      </c>
      <c r="X687" s="38">
        <f t="shared" ref="X687" si="852">(S687)/S686-1</f>
        <v>0</v>
      </c>
    </row>
    <row r="688" spans="1:24" x14ac:dyDescent="0.35">
      <c r="A688" s="37">
        <v>44813</v>
      </c>
      <c r="B688" s="3">
        <v>58286.17</v>
      </c>
      <c r="C688" s="3">
        <v>49325.15</v>
      </c>
      <c r="D688" s="3">
        <v>48200.74</v>
      </c>
      <c r="E688" s="3">
        <f t="shared" ref="E688" si="853">B688-D688</f>
        <v>10085.43</v>
      </c>
      <c r="F688" s="38">
        <f t="shared" ref="F688" si="854">B688/D688-1</f>
        <v>0.20923807393828397</v>
      </c>
      <c r="G688" s="41">
        <f t="shared" ref="G688" si="855">B688-B687</f>
        <v>605.58999999999651</v>
      </c>
      <c r="H688" s="38">
        <f t="shared" ref="H688" si="856">(B688)/B687-1</f>
        <v>1.0499027575658904E-2</v>
      </c>
      <c r="J688" s="37">
        <v>44813</v>
      </c>
      <c r="K688" s="3">
        <v>26343.11</v>
      </c>
      <c r="L688" s="58">
        <v>25550</v>
      </c>
      <c r="M688" s="43">
        <f t="shared" ref="M688" si="857">K688-L688</f>
        <v>793.11000000000058</v>
      </c>
      <c r="N688" s="38">
        <f t="shared" ref="N688" si="858">K688/L688-1</f>
        <v>3.104148727984346E-2</v>
      </c>
      <c r="O688" s="43">
        <f t="shared" ref="O688" si="859">K688-K687</f>
        <v>273.70999999999913</v>
      </c>
      <c r="P688" s="38">
        <f t="shared" ref="P688" si="860">K688/K687-1</f>
        <v>1.049928268391298E-2</v>
      </c>
      <c r="R688" s="37">
        <v>44813</v>
      </c>
      <c r="S688" s="3">
        <f t="shared" si="848"/>
        <v>84629.28</v>
      </c>
      <c r="T688" s="43">
        <f t="shared" ref="T688" si="861">D688+L688</f>
        <v>73750.739999999991</v>
      </c>
      <c r="U688" s="3">
        <f t="shared" si="610"/>
        <v>10878.54</v>
      </c>
      <c r="V688" s="38">
        <f t="shared" ref="V688" si="862">S688/T688-1</f>
        <v>0.14750414707703285</v>
      </c>
      <c r="W688" s="3">
        <f t="shared" ref="W688" si="863">S688-S687</f>
        <v>879.29999999998836</v>
      </c>
      <c r="X688" s="38">
        <f t="shared" ref="X688" si="864">(S688)/S687-1</f>
        <v>1.0499106984861228E-2</v>
      </c>
    </row>
    <row r="689" spans="1:24" x14ac:dyDescent="0.35">
      <c r="A689" s="37">
        <v>44816</v>
      </c>
      <c r="B689" s="3">
        <v>58633.13</v>
      </c>
      <c r="C689" s="3">
        <v>49325.15</v>
      </c>
      <c r="D689" s="3">
        <v>48200.74</v>
      </c>
      <c r="E689" s="3">
        <f t="shared" ref="E689" si="865">B689-D689</f>
        <v>10432.39</v>
      </c>
      <c r="F689" s="38">
        <f t="shared" ref="F689" si="866">B689/D689-1</f>
        <v>0.21643630367500588</v>
      </c>
      <c r="G689" s="41">
        <f t="shared" ref="G689" si="867">B689-B688</f>
        <v>346.95999999999913</v>
      </c>
      <c r="H689" s="38">
        <f t="shared" ref="H689" si="868">(B689)/B688-1</f>
        <v>5.9526985561069168E-3</v>
      </c>
      <c r="J689" s="37">
        <v>44816</v>
      </c>
      <c r="K689" s="3">
        <v>26499.919999999998</v>
      </c>
      <c r="L689" s="58">
        <v>25550</v>
      </c>
      <c r="M689" s="43">
        <f t="shared" ref="M689" si="869">K689-L689</f>
        <v>949.91999999999825</v>
      </c>
      <c r="N689" s="38">
        <f t="shared" ref="N689" si="870">K689/L689-1</f>
        <v>3.7178864970645709E-2</v>
      </c>
      <c r="O689" s="43">
        <f t="shared" ref="O689" si="871">K689-K688</f>
        <v>156.80999999999767</v>
      </c>
      <c r="P689" s="38">
        <f t="shared" ref="P689" si="872">K689/K688-1</f>
        <v>5.9526001295973074E-3</v>
      </c>
      <c r="R689" s="37">
        <v>44816</v>
      </c>
      <c r="S689" s="3">
        <f t="shared" si="848"/>
        <v>85133.049999999988</v>
      </c>
      <c r="T689" s="43">
        <f t="shared" ref="T689" si="873">D689+L689</f>
        <v>73750.739999999991</v>
      </c>
      <c r="U689" s="3">
        <f t="shared" si="610"/>
        <v>11382.309999999998</v>
      </c>
      <c r="V689" s="38">
        <f t="shared" ref="V689" si="874">S689/T689-1</f>
        <v>0.15433485819938886</v>
      </c>
      <c r="W689" s="3">
        <f t="shared" ref="W689" si="875">S689-S688</f>
        <v>503.76999999998952</v>
      </c>
      <c r="X689" s="38">
        <f t="shared" ref="X689" si="876">(S689)/S688-1</f>
        <v>5.9526679182428932E-3</v>
      </c>
    </row>
    <row r="690" spans="1:24" x14ac:dyDescent="0.35">
      <c r="A690" s="37">
        <v>44817</v>
      </c>
      <c r="B690" s="3">
        <v>57785.72</v>
      </c>
      <c r="C690" s="3">
        <v>49325.15</v>
      </c>
      <c r="D690" s="3">
        <v>48200.74</v>
      </c>
      <c r="E690" s="3">
        <f t="shared" ref="E690" si="877">B690-D690</f>
        <v>9584.9800000000032</v>
      </c>
      <c r="F690" s="38">
        <f t="shared" ref="F690" si="878">B690/D690-1</f>
        <v>0.19885545325652676</v>
      </c>
      <c r="G690" s="41">
        <f t="shared" ref="G690" si="879">B690-B689</f>
        <v>-847.40999999999622</v>
      </c>
      <c r="H690" s="38">
        <f t="shared" ref="H690" si="880">(B690)/B689-1</f>
        <v>-1.4452750518350266E-2</v>
      </c>
      <c r="J690" s="37">
        <v>44817</v>
      </c>
      <c r="K690" s="3">
        <v>26116.92</v>
      </c>
      <c r="L690" s="58">
        <v>25550</v>
      </c>
      <c r="M690" s="43">
        <f t="shared" ref="M690:M691" si="881">K690-L690</f>
        <v>566.91999999999825</v>
      </c>
      <c r="N690" s="38">
        <f t="shared" ref="N690" si="882">K690/L690-1</f>
        <v>2.2188649706457841E-2</v>
      </c>
      <c r="O690" s="43">
        <f t="shared" ref="O690" si="883">K690-K689</f>
        <v>-383</v>
      </c>
      <c r="P690" s="38">
        <f t="shared" ref="P690" si="884">K690/K689-1</f>
        <v>-1.4452873819996492E-2</v>
      </c>
      <c r="R690" s="37">
        <v>44817</v>
      </c>
      <c r="S690" s="3">
        <f t="shared" si="848"/>
        <v>83902.64</v>
      </c>
      <c r="T690" s="43">
        <f t="shared" ref="T690" si="885">D690+L690</f>
        <v>73750.739999999991</v>
      </c>
      <c r="U690" s="3">
        <f t="shared" si="610"/>
        <v>10151.900000000001</v>
      </c>
      <c r="V690" s="38">
        <f t="shared" ref="V690" si="886">S690/T690-1</f>
        <v>0.13765150017477801</v>
      </c>
      <c r="W690" s="3">
        <f t="shared" ref="W690" si="887">S690-S689</f>
        <v>-1230.4099999999889</v>
      </c>
      <c r="X690" s="38">
        <f t="shared" ref="X690" si="888">(S690)/S689-1</f>
        <v>-1.4452788899258162E-2</v>
      </c>
    </row>
    <row r="691" spans="1:24" x14ac:dyDescent="0.35">
      <c r="A691" s="37">
        <v>44818</v>
      </c>
      <c r="B691" s="3">
        <v>57860.37</v>
      </c>
      <c r="C691" s="3">
        <v>49325.15</v>
      </c>
      <c r="D691" s="3">
        <v>48200.74</v>
      </c>
      <c r="E691" s="3">
        <f t="shared" ref="E691:E692" si="889">B691-D691</f>
        <v>9659.6300000000047</v>
      </c>
      <c r="F691" s="38">
        <f t="shared" ref="F691" si="890">B691/D691-1</f>
        <v>0.2004041846660447</v>
      </c>
      <c r="G691" s="41">
        <f t="shared" ref="G691" si="891">B691-B690</f>
        <v>74.650000000001455</v>
      </c>
      <c r="H691" s="38">
        <f t="shared" ref="H691" si="892">(B691)/B690-1</f>
        <v>1.2918416522282872E-3</v>
      </c>
      <c r="J691" s="37">
        <v>44818</v>
      </c>
      <c r="K691" s="3">
        <v>26300.66</v>
      </c>
      <c r="L691" s="57">
        <f>L690+150</f>
        <v>25700</v>
      </c>
      <c r="M691" s="43">
        <f t="shared" si="881"/>
        <v>600.65999999999985</v>
      </c>
      <c r="N691" s="38">
        <f>(K691-400)/L691-1</f>
        <v>7.8077821011672821E-3</v>
      </c>
      <c r="O691" s="50">
        <f>K691-K690-150</f>
        <v>33.740000000001601</v>
      </c>
      <c r="P691" s="51">
        <f>(K691-150)/K690-1</f>
        <v>1.2918828100709767E-3</v>
      </c>
      <c r="R691" s="37">
        <v>44818</v>
      </c>
      <c r="S691" s="3">
        <f t="shared" si="848"/>
        <v>84161.03</v>
      </c>
      <c r="T691" s="50">
        <f>T690+150</f>
        <v>73900.739999999991</v>
      </c>
      <c r="U691" s="3">
        <f t="shared" si="610"/>
        <v>10260.290000000005</v>
      </c>
      <c r="V691" s="51">
        <f>(S691-150)/(T691-150)-1</f>
        <v>0.13912118034341092</v>
      </c>
      <c r="W691" s="50">
        <f>S691-S690-150</f>
        <v>108.38999999999942</v>
      </c>
      <c r="X691" s="51">
        <f>(S691-150)/S690-1</f>
        <v>1.291854463697506E-3</v>
      </c>
    </row>
    <row r="692" spans="1:24" x14ac:dyDescent="0.35">
      <c r="A692" s="37">
        <v>44819</v>
      </c>
      <c r="B692" s="3">
        <v>57890.1</v>
      </c>
      <c r="C692" s="47">
        <f>C691+250</f>
        <v>49575.15</v>
      </c>
      <c r="D692" s="47">
        <f>D691+250</f>
        <v>48450.74</v>
      </c>
      <c r="E692" s="47">
        <f t="shared" si="889"/>
        <v>9439.36</v>
      </c>
      <c r="F692" s="48">
        <f>(B692-250)/D692-1</f>
        <v>0.18966397623648268</v>
      </c>
      <c r="G692" s="49">
        <f>B692-B691-250</f>
        <v>-220.27000000000407</v>
      </c>
      <c r="H692" s="48">
        <f>(B692-250)/B691-1</f>
        <v>-3.8069234607384095E-3</v>
      </c>
      <c r="J692" s="37">
        <v>44819</v>
      </c>
      <c r="K692" s="3">
        <v>26200.54</v>
      </c>
      <c r="L692" s="58">
        <v>25700</v>
      </c>
      <c r="M692" s="43">
        <f t="shared" ref="M692" si="893">K692-L692</f>
        <v>500.54000000000087</v>
      </c>
      <c r="N692" s="38">
        <f t="shared" ref="N692" si="894">K692/L692-1</f>
        <v>1.9476264591439696E-2</v>
      </c>
      <c r="O692" s="43">
        <f t="shared" ref="O692" si="895">K692-K691</f>
        <v>-100.11999999999898</v>
      </c>
      <c r="P692" s="38">
        <f t="shared" ref="P692" si="896">K692/K691-1</f>
        <v>-3.80674857589125E-3</v>
      </c>
      <c r="R692" s="37">
        <v>44819</v>
      </c>
      <c r="S692" s="3">
        <f t="shared" si="848"/>
        <v>84090.64</v>
      </c>
      <c r="T692" s="93">
        <f t="shared" ref="T692:T693" si="897">D692+L692</f>
        <v>74150.739999999991</v>
      </c>
      <c r="U692" s="3">
        <f t="shared" si="610"/>
        <v>9939.9000000000015</v>
      </c>
      <c r="V692" s="48">
        <f>(S692-250)/(T692-250)-1</f>
        <v>0.13450338927593974</v>
      </c>
      <c r="W692" s="47">
        <f>S692-S691-250</f>
        <v>-320.38999999999942</v>
      </c>
      <c r="X692" s="48">
        <f>(S692-250)/S691-1</f>
        <v>-3.8068688085209912E-3</v>
      </c>
    </row>
    <row r="693" spans="1:24" x14ac:dyDescent="0.35">
      <c r="A693" s="37">
        <v>44820</v>
      </c>
      <c r="B693" s="3">
        <v>57638.79</v>
      </c>
      <c r="C693" s="3">
        <v>49575.15</v>
      </c>
      <c r="D693" s="3">
        <v>48450.74</v>
      </c>
      <c r="E693" s="3">
        <f t="shared" ref="E693" si="898">B693-D693</f>
        <v>9188.0500000000029</v>
      </c>
      <c r="F693" s="38">
        <f t="shared" ref="F693" si="899">B693/D693-1</f>
        <v>0.18963693846574903</v>
      </c>
      <c r="G693" s="41">
        <f t="shared" ref="G693" si="900">B693-B692</f>
        <v>-251.30999999999767</v>
      </c>
      <c r="H693" s="38">
        <f t="shared" ref="H693" si="901">(B693)/B692-1</f>
        <v>-4.3411567781018734E-3</v>
      </c>
      <c r="J693" s="37">
        <v>44820</v>
      </c>
      <c r="K693" s="3">
        <v>26086.79</v>
      </c>
      <c r="L693" s="58">
        <v>25700</v>
      </c>
      <c r="M693" s="43">
        <f t="shared" ref="M693" si="902">K693-L693</f>
        <v>386.79000000000087</v>
      </c>
      <c r="N693" s="38">
        <f t="shared" ref="N693" si="903">K693/L693-1</f>
        <v>1.5050194552529206E-2</v>
      </c>
      <c r="O693" s="43">
        <f t="shared" ref="O693" si="904">K693-K692</f>
        <v>-113.75</v>
      </c>
      <c r="P693" s="38">
        <f t="shared" ref="P693" si="905">K693/K692-1</f>
        <v>-4.3415135718576359E-3</v>
      </c>
      <c r="R693" s="37">
        <v>44820</v>
      </c>
      <c r="S693" s="3">
        <f t="shared" si="848"/>
        <v>83725.58</v>
      </c>
      <c r="T693" s="43">
        <f t="shared" si="897"/>
        <v>74150.739999999991</v>
      </c>
      <c r="U693" s="3">
        <f t="shared" si="610"/>
        <v>9574.8400000000038</v>
      </c>
      <c r="V693" s="38">
        <f t="shared" ref="V693" si="906">S693/T693-1</f>
        <v>0.12912669516177466</v>
      </c>
      <c r="W693" s="3">
        <f t="shared" ref="W693" si="907">S693-S692</f>
        <v>-365.05999999999767</v>
      </c>
      <c r="X693" s="38">
        <f t="shared" ref="X693" si="908">(S693)/S692-1</f>
        <v>-4.3412679461114489E-3</v>
      </c>
    </row>
    <row r="694" spans="1:24" x14ac:dyDescent="0.35">
      <c r="A694" s="37">
        <v>44823</v>
      </c>
      <c r="B694" s="3">
        <v>57855.26</v>
      </c>
      <c r="C694" s="3">
        <v>49575.15</v>
      </c>
      <c r="D694" s="3">
        <v>48450.74</v>
      </c>
      <c r="E694" s="3">
        <f t="shared" ref="E694" si="909">B694-D694</f>
        <v>9404.5200000000041</v>
      </c>
      <c r="F694" s="38">
        <f t="shared" ref="F694" si="910">B694/D694-1</f>
        <v>0.19410477528310199</v>
      </c>
      <c r="G694" s="41">
        <f t="shared" ref="G694" si="911">B694-B693</f>
        <v>216.47000000000116</v>
      </c>
      <c r="H694" s="38">
        <f t="shared" ref="H694" si="912">(B694)/B693-1</f>
        <v>3.7556305397805634E-3</v>
      </c>
      <c r="J694" s="37">
        <v>44823</v>
      </c>
      <c r="K694" s="3">
        <v>26184.76</v>
      </c>
      <c r="L694" s="58">
        <v>25700</v>
      </c>
      <c r="M694" s="43">
        <f t="shared" ref="M694:M695" si="913">K694-L694</f>
        <v>484.7599999999984</v>
      </c>
      <c r="N694" s="38">
        <f t="shared" ref="N694" si="914">K694/L694-1</f>
        <v>1.8862256809338396E-2</v>
      </c>
      <c r="O694" s="43">
        <f t="shared" ref="O694" si="915">K694-K693</f>
        <v>97.969999999997526</v>
      </c>
      <c r="P694" s="38">
        <f t="shared" ref="P694" si="916">K694/K693-1</f>
        <v>3.7555406395344271E-3</v>
      </c>
      <c r="R694" s="37">
        <v>44823</v>
      </c>
      <c r="S694" s="3">
        <f t="shared" si="848"/>
        <v>84040.02</v>
      </c>
      <c r="T694" s="43">
        <f t="shared" ref="T694" si="917">D694+L694</f>
        <v>74150.739999999991</v>
      </c>
      <c r="U694" s="3">
        <f t="shared" si="610"/>
        <v>9889.2800000000025</v>
      </c>
      <c r="V694" s="38">
        <f t="shared" ref="V694" si="918">S694/T694-1</f>
        <v>0.13336724623382068</v>
      </c>
      <c r="W694" s="3">
        <f t="shared" ref="W694" si="919">S694-S693</f>
        <v>314.44000000000233</v>
      </c>
      <c r="X694" s="38">
        <f t="shared" ref="X694" si="920">(S694)/S693-1</f>
        <v>3.7556025291196615E-3</v>
      </c>
    </row>
    <row r="695" spans="1:24" x14ac:dyDescent="0.35">
      <c r="A695" s="37">
        <v>44824</v>
      </c>
      <c r="B695" s="3">
        <v>57358.44</v>
      </c>
      <c r="C695" s="3">
        <v>49575.15</v>
      </c>
      <c r="D695" s="3">
        <v>48450.74</v>
      </c>
      <c r="E695" s="3">
        <f t="shared" ref="E695" si="921">B695-D695</f>
        <v>8907.7000000000044</v>
      </c>
      <c r="F695" s="38">
        <f t="shared" ref="F695" si="922">B695/D695-1</f>
        <v>0.18385064913353233</v>
      </c>
      <c r="G695" s="41">
        <f t="shared" ref="G695" si="923">B695-B694</f>
        <v>-496.81999999999971</v>
      </c>
      <c r="H695" s="38">
        <f t="shared" ref="H695" si="924">(B695)/B694-1</f>
        <v>-8.587291803718422E-3</v>
      </c>
      <c r="J695" s="37">
        <v>44824</v>
      </c>
      <c r="K695" s="3">
        <v>26109.91</v>
      </c>
      <c r="L695" s="57">
        <f>L694+150</f>
        <v>25850</v>
      </c>
      <c r="M695" s="43">
        <f t="shared" si="913"/>
        <v>259.90999999999985</v>
      </c>
      <c r="N695" s="38">
        <f>(K695-400)/L695-1</f>
        <v>-5.4193423597679313E-3</v>
      </c>
      <c r="O695" s="50">
        <f>K695-K694-150</f>
        <v>-224.84999999999854</v>
      </c>
      <c r="P695" s="51">
        <f>(K695-150)/K694-1</f>
        <v>-8.5870559821819015E-3</v>
      </c>
      <c r="R695" s="37">
        <v>44824</v>
      </c>
      <c r="S695" s="3">
        <f t="shared" si="848"/>
        <v>83468.350000000006</v>
      </c>
      <c r="T695" s="50">
        <f>T694+150</f>
        <v>74300.739999999991</v>
      </c>
      <c r="U695" s="3">
        <f t="shared" si="610"/>
        <v>9167.6100000000042</v>
      </c>
      <c r="V695" s="51">
        <f>(S695-150)/(T695-150)-1</f>
        <v>0.12363477424500435</v>
      </c>
      <c r="W695" s="50">
        <f>S695-S694-150</f>
        <v>-721.66999999999825</v>
      </c>
      <c r="X695" s="51">
        <f>(S695-150)/S694-1</f>
        <v>-8.5872183276490821E-3</v>
      </c>
    </row>
    <row r="696" spans="1:24" x14ac:dyDescent="0.35">
      <c r="A696" s="37">
        <v>44825</v>
      </c>
      <c r="B696" s="3">
        <v>56974.080000000002</v>
      </c>
      <c r="C696" s="3">
        <v>49575.15</v>
      </c>
      <c r="D696" s="3">
        <v>48450.74</v>
      </c>
      <c r="E696" s="3">
        <f t="shared" ref="E696" si="925">B696-D696</f>
        <v>8523.3400000000038</v>
      </c>
      <c r="F696" s="38">
        <f t="shared" ref="F696" si="926">B696/D696-1</f>
        <v>0.17591764336313553</v>
      </c>
      <c r="G696" s="41">
        <f t="shared" ref="G696" si="927">B696-B695</f>
        <v>-384.36000000000058</v>
      </c>
      <c r="H696" s="38">
        <f t="shared" ref="H696" si="928">(B696)/B695-1</f>
        <v>-6.7010190653721269E-3</v>
      </c>
      <c r="J696" s="37">
        <v>44825</v>
      </c>
      <c r="K696" s="3">
        <v>25934.95</v>
      </c>
      <c r="L696" s="58">
        <v>25850</v>
      </c>
      <c r="M696" s="43">
        <f t="shared" ref="M696" si="929">K696-L696</f>
        <v>84.950000000000728</v>
      </c>
      <c r="N696" s="38">
        <f t="shared" ref="N696" si="930">K696/L696-1</f>
        <v>3.2862669245647957E-3</v>
      </c>
      <c r="O696" s="43">
        <f t="shared" ref="O696" si="931">K696-K695</f>
        <v>-174.95999999999913</v>
      </c>
      <c r="P696" s="38">
        <f t="shared" ref="P696" si="932">K696/K695-1</f>
        <v>-6.7009039862642172E-3</v>
      </c>
      <c r="R696" s="37">
        <v>44825</v>
      </c>
      <c r="S696" s="3">
        <f t="shared" si="848"/>
        <v>82909.03</v>
      </c>
      <c r="T696" s="43">
        <f t="shared" ref="T696" si="933">D696+L696</f>
        <v>74300.739999999991</v>
      </c>
      <c r="U696" s="3">
        <f t="shared" si="610"/>
        <v>8608.2900000000045</v>
      </c>
      <c r="V696" s="38">
        <f t="shared" ref="V696" si="934">S696/T696-1</f>
        <v>0.11585739253740956</v>
      </c>
      <c r="W696" s="3">
        <f t="shared" ref="W696" si="935">S696-S695</f>
        <v>-559.32000000000698</v>
      </c>
      <c r="X696" s="38">
        <f t="shared" ref="X696" si="936">(S696)/S695-1</f>
        <v>-6.700983067234545E-3</v>
      </c>
    </row>
    <row r="697" spans="1:24" x14ac:dyDescent="0.35">
      <c r="A697" s="37">
        <v>44826</v>
      </c>
      <c r="B697" s="3">
        <v>56974.080000000002</v>
      </c>
      <c r="C697" s="3">
        <v>49575.15</v>
      </c>
      <c r="D697" s="3">
        <v>48450.74</v>
      </c>
      <c r="E697" s="3">
        <f t="shared" ref="E697" si="937">B697-D697</f>
        <v>8523.3400000000038</v>
      </c>
      <c r="F697" s="38">
        <f t="shared" ref="F697" si="938">B697/D697-1</f>
        <v>0.17591764336313553</v>
      </c>
      <c r="G697" s="41">
        <f t="shared" ref="G697" si="939">B697-B696</f>
        <v>0</v>
      </c>
      <c r="H697" s="38">
        <f t="shared" ref="H697" si="940">(B697)/B696-1</f>
        <v>0</v>
      </c>
      <c r="J697" s="37">
        <v>44826</v>
      </c>
      <c r="K697" s="3">
        <v>25934.95</v>
      </c>
      <c r="L697" s="58">
        <v>25850</v>
      </c>
      <c r="M697" s="43">
        <f t="shared" ref="M697" si="941">K697-L697</f>
        <v>84.950000000000728</v>
      </c>
      <c r="N697" s="38">
        <f t="shared" ref="N697" si="942">K697/L697-1</f>
        <v>3.2862669245647957E-3</v>
      </c>
      <c r="O697" s="43">
        <f t="shared" ref="O697" si="943">K697-K696</f>
        <v>0</v>
      </c>
      <c r="P697" s="38">
        <f t="shared" ref="P697" si="944">K697/K696-1</f>
        <v>0</v>
      </c>
      <c r="R697" s="37">
        <v>44826</v>
      </c>
      <c r="S697" s="3">
        <f t="shared" ref="S697:S706" si="945">B697+K697</f>
        <v>82909.03</v>
      </c>
      <c r="T697" s="43">
        <f t="shared" ref="T697" si="946">D697+L697</f>
        <v>74300.739999999991</v>
      </c>
      <c r="U697" s="3">
        <f t="shared" si="610"/>
        <v>8608.2900000000045</v>
      </c>
      <c r="V697" s="38">
        <f t="shared" ref="V697" si="947">S697/T697-1</f>
        <v>0.11585739253740956</v>
      </c>
      <c r="W697" s="3">
        <f t="shared" ref="W697" si="948">S697-S696</f>
        <v>0</v>
      </c>
      <c r="X697" s="38">
        <f t="shared" ref="X697" si="949">(S697)/S696-1</f>
        <v>0</v>
      </c>
    </row>
    <row r="698" spans="1:24" x14ac:dyDescent="0.35">
      <c r="A698" s="37">
        <v>44827</v>
      </c>
      <c r="B698" s="3">
        <v>56231.23</v>
      </c>
      <c r="C698" s="3">
        <v>49575.15</v>
      </c>
      <c r="D698" s="3">
        <v>48450.74</v>
      </c>
      <c r="E698" s="3">
        <f t="shared" ref="E698" si="950">B698-D698</f>
        <v>7780.4900000000052</v>
      </c>
      <c r="F698" s="38">
        <f t="shared" ref="F698" si="951">B698/D698-1</f>
        <v>0.16058557619553393</v>
      </c>
      <c r="G698" s="41">
        <f t="shared" ref="G698" si="952">B698-B697</f>
        <v>-742.84999999999854</v>
      </c>
      <c r="H698" s="38">
        <f t="shared" ref="H698" si="953">(B698)/B697-1</f>
        <v>-1.3038385174451217E-2</v>
      </c>
      <c r="J698" s="37">
        <v>44827</v>
      </c>
      <c r="K698" s="3">
        <v>25596.799999999999</v>
      </c>
      <c r="L698" s="58">
        <v>25850</v>
      </c>
      <c r="M698" s="43">
        <f t="shared" ref="M698" si="954">K698-L698</f>
        <v>-253.20000000000073</v>
      </c>
      <c r="N698" s="38">
        <f t="shared" ref="N698" si="955">K698/L698-1</f>
        <v>-9.7949709864604273E-3</v>
      </c>
      <c r="O698" s="43">
        <f t="shared" ref="O698" si="956">K698-K697</f>
        <v>-338.15000000000146</v>
      </c>
      <c r="P698" s="38">
        <f>K698/K697-1</f>
        <v>-1.3038390280297518E-2</v>
      </c>
      <c r="R698" s="37">
        <v>44827</v>
      </c>
      <c r="S698" s="3">
        <f t="shared" si="945"/>
        <v>81828.03</v>
      </c>
      <c r="T698" s="43">
        <f t="shared" ref="T698" si="957">D698+L698</f>
        <v>74300.739999999991</v>
      </c>
      <c r="U698" s="3">
        <f t="shared" si="610"/>
        <v>7527.2900000000045</v>
      </c>
      <c r="V698" s="38">
        <f t="shared" ref="V698" si="958">S698/T698-1</f>
        <v>0.10130841227153331</v>
      </c>
      <c r="W698" s="3">
        <f t="shared" ref="W698" si="959">S698-S697</f>
        <v>-1081</v>
      </c>
      <c r="X698" s="38">
        <f t="shared" ref="X698" si="960">(S698)/S697-1</f>
        <v>-1.3038386771621835E-2</v>
      </c>
    </row>
    <row r="699" spans="1:24" x14ac:dyDescent="0.35">
      <c r="A699" s="37">
        <v>44830</v>
      </c>
      <c r="B699" s="3">
        <v>55785.1</v>
      </c>
      <c r="C699" s="3">
        <v>49575.15</v>
      </c>
      <c r="D699" s="3">
        <v>48450.74</v>
      </c>
      <c r="E699" s="3">
        <f t="shared" ref="E699" si="961">B699-D699</f>
        <v>7334.3600000000006</v>
      </c>
      <c r="F699" s="38">
        <f t="shared" ref="F699" si="962">B699/D699-1</f>
        <v>0.15137766729672242</v>
      </c>
      <c r="G699" s="41">
        <f t="shared" ref="G699" si="963">B699-B698</f>
        <v>-446.13000000000466</v>
      </c>
      <c r="H699" s="38">
        <f t="shared" ref="H699" si="964">(B699)/B698-1</f>
        <v>-7.9338474367358636E-3</v>
      </c>
      <c r="J699" s="37">
        <v>44830</v>
      </c>
      <c r="K699" s="3">
        <v>25393.71</v>
      </c>
      <c r="L699" s="58">
        <v>25850</v>
      </c>
      <c r="M699" s="43">
        <f t="shared" ref="M699:M700" si="965">K699-L699</f>
        <v>-456.29000000000087</v>
      </c>
      <c r="N699" s="38">
        <f t="shared" ref="N699" si="966">K699/L699-1</f>
        <v>-1.7651450676982594E-2</v>
      </c>
      <c r="O699" s="43">
        <f t="shared" ref="O699" si="967">K699-K698</f>
        <v>-203.09000000000015</v>
      </c>
      <c r="P699" s="38">
        <f t="shared" ref="P699" si="968">K699/K698-1</f>
        <v>-7.9341948993624234E-3</v>
      </c>
      <c r="R699" s="37">
        <v>44830</v>
      </c>
      <c r="S699" s="3">
        <f t="shared" si="945"/>
        <v>81178.81</v>
      </c>
      <c r="T699" s="43">
        <f t="shared" ref="T699" si="969">D699+L699</f>
        <v>74300.739999999991</v>
      </c>
      <c r="U699" s="3">
        <f t="shared" si="610"/>
        <v>6878.07</v>
      </c>
      <c r="V699" s="38">
        <f t="shared" ref="V699" si="970">S699/T699-1</f>
        <v>9.2570679645990195E-2</v>
      </c>
      <c r="W699" s="3">
        <f t="shared" ref="W699" si="971">S699-S698</f>
        <v>-649.22000000000116</v>
      </c>
      <c r="X699" s="38">
        <f t="shared" ref="X699" si="972">(S699)/S698-1</f>
        <v>-7.9339561272585568E-3</v>
      </c>
    </row>
    <row r="700" spans="1:24" x14ac:dyDescent="0.35">
      <c r="A700" s="37">
        <v>44831</v>
      </c>
      <c r="B700" s="3">
        <v>56233.87</v>
      </c>
      <c r="C700" s="3">
        <v>49575.15</v>
      </c>
      <c r="D700" s="3">
        <v>48450.74</v>
      </c>
      <c r="E700" s="3">
        <f t="shared" ref="E700:E701" si="973">B700-D700</f>
        <v>7783.1300000000047</v>
      </c>
      <c r="F700" s="38">
        <f t="shared" ref="F700:F701" si="974">B700/D700-1</f>
        <v>0.16064006452739421</v>
      </c>
      <c r="G700" s="41">
        <f t="shared" ref="G700:G701" si="975">B700-B699</f>
        <v>448.77000000000407</v>
      </c>
      <c r="H700" s="38">
        <f t="shared" ref="H700:H701" si="976">(B700)/B699-1</f>
        <v>8.0446212339855272E-3</v>
      </c>
      <c r="J700" s="37">
        <v>44831</v>
      </c>
      <c r="K700" s="3">
        <v>25748</v>
      </c>
      <c r="L700" s="57">
        <f>L699+150</f>
        <v>26000</v>
      </c>
      <c r="M700" s="43">
        <f t="shared" si="965"/>
        <v>-252</v>
      </c>
      <c r="N700" s="38">
        <f>(K700-400)/L700-1</f>
        <v>-2.5076923076923108E-2</v>
      </c>
      <c r="O700" s="50">
        <f>K700-K699-150</f>
        <v>204.29000000000087</v>
      </c>
      <c r="P700" s="51">
        <f>(K700-150)/K699-1</f>
        <v>8.0449056085150072E-3</v>
      </c>
      <c r="R700" s="37">
        <v>44831</v>
      </c>
      <c r="S700" s="3">
        <f t="shared" si="945"/>
        <v>81981.87</v>
      </c>
      <c r="T700" s="50">
        <f>T699+150</f>
        <v>74450.739999999991</v>
      </c>
      <c r="U700" s="3">
        <f t="shared" si="610"/>
        <v>7531.1300000000047</v>
      </c>
      <c r="V700" s="51">
        <f>(S700-150)/(T700-150)-1</f>
        <v>0.10136009412557678</v>
      </c>
      <c r="W700" s="50">
        <f>S700-S699-150</f>
        <v>653.05999999999767</v>
      </c>
      <c r="X700" s="51">
        <f>(S700-150)/S699-1</f>
        <v>8.0447101897649365E-3</v>
      </c>
    </row>
    <row r="701" spans="1:24" x14ac:dyDescent="0.35">
      <c r="A701" s="37">
        <v>44832</v>
      </c>
      <c r="B701" s="3">
        <v>56233.87</v>
      </c>
      <c r="C701" s="3">
        <v>49575.15</v>
      </c>
      <c r="D701" s="3">
        <v>48450.74</v>
      </c>
      <c r="E701" s="3">
        <f t="shared" si="973"/>
        <v>7783.1300000000047</v>
      </c>
      <c r="F701" s="38">
        <f t="shared" si="974"/>
        <v>0.16064006452739421</v>
      </c>
      <c r="G701" s="41">
        <f t="shared" si="975"/>
        <v>0</v>
      </c>
      <c r="H701" s="38">
        <f t="shared" si="976"/>
        <v>0</v>
      </c>
      <c r="J701" s="37">
        <v>44832</v>
      </c>
      <c r="K701" s="3">
        <v>25748</v>
      </c>
      <c r="L701" s="58">
        <v>26000</v>
      </c>
      <c r="M701" s="43">
        <f t="shared" ref="M701" si="977">K701-L701</f>
        <v>-252</v>
      </c>
      <c r="N701" s="38">
        <f t="shared" ref="N701" si="978">K701/L701-1</f>
        <v>-9.6923076923076668E-3</v>
      </c>
      <c r="O701" s="43">
        <f t="shared" ref="O701" si="979">K701-K700</f>
        <v>0</v>
      </c>
      <c r="P701" s="38">
        <f t="shared" ref="P701" si="980">K701/K700-1</f>
        <v>0</v>
      </c>
      <c r="R701" s="37">
        <v>44832</v>
      </c>
      <c r="S701" s="3">
        <f t="shared" si="945"/>
        <v>81981.87</v>
      </c>
      <c r="T701" s="43">
        <f t="shared" ref="T701" si="981">D701+L701</f>
        <v>74450.739999999991</v>
      </c>
      <c r="U701" s="3">
        <f t="shared" si="610"/>
        <v>7531.1300000000047</v>
      </c>
      <c r="V701" s="38">
        <f t="shared" ref="V701" si="982">S701/T701-1</f>
        <v>0.10115587837004725</v>
      </c>
      <c r="W701" s="3">
        <f t="shared" ref="W701" si="983">S701-S700</f>
        <v>0</v>
      </c>
      <c r="X701" s="38">
        <f t="shared" ref="X701" si="984">(S701)/S700-1</f>
        <v>0</v>
      </c>
    </row>
    <row r="702" spans="1:24" x14ac:dyDescent="0.35">
      <c r="A702" s="37">
        <v>44833</v>
      </c>
      <c r="B702" s="3">
        <v>55606.64</v>
      </c>
      <c r="C702" s="3">
        <v>49575.15</v>
      </c>
      <c r="D702" s="3">
        <v>48450.74</v>
      </c>
      <c r="E702" s="3">
        <f t="shared" ref="E702" si="985">B702-D702</f>
        <v>7155.9000000000015</v>
      </c>
      <c r="F702" s="38">
        <f t="shared" ref="F702" si="986">B702/D702-1</f>
        <v>0.14769433862104075</v>
      </c>
      <c r="G702" s="41">
        <f t="shared" ref="G702" si="987">B702-B701</f>
        <v>-627.2300000000032</v>
      </c>
      <c r="H702" s="38">
        <f t="shared" ref="H702" si="988">(B702)/B701-1</f>
        <v>-1.1153954013835454E-2</v>
      </c>
      <c r="J702" s="37">
        <v>44833</v>
      </c>
      <c r="K702" s="3">
        <v>25460.81</v>
      </c>
      <c r="L702" s="58">
        <v>26000</v>
      </c>
      <c r="M702" s="43">
        <f t="shared" ref="M702" si="989">K702-L702</f>
        <v>-539.18999999999869</v>
      </c>
      <c r="N702" s="38">
        <f t="shared" ref="N702" si="990">K702/L702-1</f>
        <v>-2.0738076923076831E-2</v>
      </c>
      <c r="O702" s="43">
        <f t="shared" ref="O702" si="991">K702-K701</f>
        <v>-287.18999999999869</v>
      </c>
      <c r="P702" s="38">
        <f t="shared" ref="P702" si="992">K702/K701-1</f>
        <v>-1.1153876029206145E-2</v>
      </c>
      <c r="R702" s="37">
        <v>44833</v>
      </c>
      <c r="S702" s="3">
        <f t="shared" si="945"/>
        <v>81067.45</v>
      </c>
      <c r="T702" s="43">
        <f t="shared" ref="T702" si="993">D702+L702</f>
        <v>74450.739999999991</v>
      </c>
      <c r="U702" s="3">
        <f t="shared" si="610"/>
        <v>6616.7100000000028</v>
      </c>
      <c r="V702" s="38">
        <f t="shared" ref="V702" si="994">S702/T702-1</f>
        <v>8.8873663310801376E-2</v>
      </c>
      <c r="W702" s="3">
        <f t="shared" ref="W702" si="995">S702-S701</f>
        <v>-914.41999999999825</v>
      </c>
      <c r="X702" s="38">
        <f t="shared" ref="X702" si="996">(S702)/S701-1</f>
        <v>-1.1153929521246608E-2</v>
      </c>
    </row>
    <row r="703" spans="1:24" x14ac:dyDescent="0.35">
      <c r="A703" s="37">
        <v>44834</v>
      </c>
      <c r="B703" s="3">
        <v>55521.64</v>
      </c>
      <c r="C703" s="3">
        <v>49575.15</v>
      </c>
      <c r="D703" s="3">
        <v>48450.74</v>
      </c>
      <c r="E703" s="3">
        <f t="shared" ref="E703:E704" si="997">B703-D703</f>
        <v>7070.9000000000015</v>
      </c>
      <c r="F703" s="38">
        <f t="shared" ref="F703" si="998">B703/D703-1</f>
        <v>0.14593997945129433</v>
      </c>
      <c r="G703" s="41">
        <f t="shared" ref="G703" si="999">B703-B702</f>
        <v>-85</v>
      </c>
      <c r="H703" s="38">
        <f t="shared" ref="H703" si="1000">(B703)/B702-1</f>
        <v>-1.528594426852603E-3</v>
      </c>
      <c r="J703" s="37">
        <v>44834</v>
      </c>
      <c r="K703" s="3">
        <v>25421.89</v>
      </c>
      <c r="L703" s="58">
        <v>26000</v>
      </c>
      <c r="M703" s="43">
        <f t="shared" ref="M703" si="1001">K703-L703</f>
        <v>-578.11000000000058</v>
      </c>
      <c r="N703" s="38">
        <f t="shared" ref="N703" si="1002">K703/L703-1</f>
        <v>-2.2235000000000005E-2</v>
      </c>
      <c r="O703" s="43">
        <f t="shared" ref="O703" si="1003">K703-K702</f>
        <v>-38.920000000001892</v>
      </c>
      <c r="P703" s="38">
        <f t="shared" ref="P703" si="1004">K703/K702-1</f>
        <v>-1.5286237947654824E-3</v>
      </c>
      <c r="R703" s="37">
        <v>44834</v>
      </c>
      <c r="S703" s="3">
        <f t="shared" si="945"/>
        <v>80943.53</v>
      </c>
      <c r="T703" s="43">
        <f t="shared" ref="T703:T704" si="1005">D703+L703</f>
        <v>74450.739999999991</v>
      </c>
      <c r="U703" s="3">
        <f t="shared" si="610"/>
        <v>6492.7900000000009</v>
      </c>
      <c r="V703" s="38">
        <f t="shared" ref="V703" si="1006">S703/T703-1</f>
        <v>8.7209207054221416E-2</v>
      </c>
      <c r="W703" s="3">
        <f t="shared" ref="W703" si="1007">S703-S702</f>
        <v>-123.91999999999825</v>
      </c>
      <c r="X703" s="38">
        <f t="shared" ref="X703" si="1008">(S703)/S702-1</f>
        <v>-1.5286036504169598E-3</v>
      </c>
    </row>
    <row r="704" spans="1:24" x14ac:dyDescent="0.35">
      <c r="A704" s="37">
        <v>44837</v>
      </c>
      <c r="B704" s="3">
        <v>56432.2</v>
      </c>
      <c r="C704" s="47">
        <f>C703+250</f>
        <v>49825.15</v>
      </c>
      <c r="D704" s="47">
        <f>D703+250</f>
        <v>48700.74</v>
      </c>
      <c r="E704" s="47">
        <f t="shared" si="997"/>
        <v>7731.4599999999991</v>
      </c>
      <c r="F704" s="48">
        <f>(B704-250)/D704-1</f>
        <v>0.15362107434096473</v>
      </c>
      <c r="G704" s="49">
        <f>B704-B703-250</f>
        <v>660.55999999999767</v>
      </c>
      <c r="H704" s="48">
        <f>(B704-250)/B703-1</f>
        <v>1.189734309000956E-2</v>
      </c>
      <c r="J704" s="37">
        <v>44837</v>
      </c>
      <c r="K704" s="3">
        <v>25724.35</v>
      </c>
      <c r="L704" s="58">
        <v>26000</v>
      </c>
      <c r="M704" s="43">
        <f t="shared" ref="M704:M705" si="1009">K704-L704</f>
        <v>-275.65000000000146</v>
      </c>
      <c r="N704" s="38">
        <f t="shared" ref="N704" si="1010">K704/L704-1</f>
        <v>-1.0601923076923092E-2</v>
      </c>
      <c r="O704" s="43">
        <f t="shared" ref="O704" si="1011">K704-K703</f>
        <v>302.45999999999913</v>
      </c>
      <c r="P704" s="38">
        <f t="shared" ref="P704" si="1012">K704/K703-1</f>
        <v>1.1897620515233021E-2</v>
      </c>
      <c r="R704" s="37">
        <v>44837</v>
      </c>
      <c r="S704" s="3">
        <f t="shared" si="945"/>
        <v>82156.549999999988</v>
      </c>
      <c r="T704" s="93">
        <f t="shared" si="1005"/>
        <v>74700.739999999991</v>
      </c>
      <c r="U704" s="3">
        <f t="shared" si="610"/>
        <v>7455.8099999999977</v>
      </c>
      <c r="V704" s="48">
        <f>(S704-250)/(T704-250)-1</f>
        <v>0.10014420273055702</v>
      </c>
      <c r="W704" s="47">
        <f>S704-S703-250</f>
        <v>963.01999999998952</v>
      </c>
      <c r="X704" s="48">
        <f>(S704-250)/S703-1</f>
        <v>1.1897430220797034E-2</v>
      </c>
    </row>
    <row r="705" spans="1:24" x14ac:dyDescent="0.35">
      <c r="A705" s="37">
        <v>44838</v>
      </c>
      <c r="B705" s="3">
        <v>56515.4</v>
      </c>
      <c r="C705" s="3">
        <v>49825.15</v>
      </c>
      <c r="D705" s="3">
        <v>48700.74</v>
      </c>
      <c r="E705" s="3">
        <f t="shared" ref="E705" si="1013">B705-D705</f>
        <v>7814.6600000000035</v>
      </c>
      <c r="F705" s="38">
        <f t="shared" ref="F705" si="1014">B705/D705-1</f>
        <v>0.16046285949659089</v>
      </c>
      <c r="G705" s="41">
        <f t="shared" ref="G705" si="1015">B705-B704</f>
        <v>83.200000000004366</v>
      </c>
      <c r="H705" s="38">
        <f t="shared" ref="H705" si="1016">(B705)/B704-1</f>
        <v>1.4743355743707109E-3</v>
      </c>
      <c r="J705" s="37">
        <v>44838</v>
      </c>
      <c r="K705" s="3">
        <v>25911.06</v>
      </c>
      <c r="L705" s="57">
        <f>L704+150</f>
        <v>26150</v>
      </c>
      <c r="M705" s="43">
        <f t="shared" si="1009"/>
        <v>-238.93999999999869</v>
      </c>
      <c r="N705" s="38">
        <f>(K705-400)/L705-1</f>
        <v>-2.4433652007648132E-2</v>
      </c>
      <c r="O705" s="50">
        <f>K705-K704-150</f>
        <v>36.710000000002765</v>
      </c>
      <c r="P705" s="51">
        <f>(K705-150)/K704-1</f>
        <v>1.4270525785879951E-3</v>
      </c>
      <c r="R705" s="37">
        <v>44838</v>
      </c>
      <c r="S705" s="3">
        <f t="shared" si="945"/>
        <v>82426.460000000006</v>
      </c>
      <c r="T705" s="50">
        <f>T704+150</f>
        <v>74850.739999999991</v>
      </c>
      <c r="U705" s="3">
        <f t="shared" si="610"/>
        <v>7575.7200000000048</v>
      </c>
      <c r="V705" s="51">
        <f>(S705-150)/(T705-150)-1</f>
        <v>0.10141425640495694</v>
      </c>
      <c r="W705" s="50">
        <f>S705-S704-150</f>
        <v>119.91000000001804</v>
      </c>
      <c r="X705" s="51">
        <f>(S705-150)/S704-1</f>
        <v>1.4595306156357513E-3</v>
      </c>
    </row>
    <row r="706" spans="1:24" x14ac:dyDescent="0.35">
      <c r="A706" s="37">
        <v>44839</v>
      </c>
      <c r="B706" s="3">
        <v>56515.4</v>
      </c>
      <c r="C706" s="3">
        <v>49825.15</v>
      </c>
      <c r="D706" s="3">
        <v>48700.74</v>
      </c>
      <c r="E706" s="3">
        <f t="shared" ref="E706:E707" si="1017">B706-D706</f>
        <v>7814.6600000000035</v>
      </c>
      <c r="F706" s="38">
        <f t="shared" ref="F706:F707" si="1018">B706/D706-1</f>
        <v>0.16046285949659089</v>
      </c>
      <c r="G706" s="41">
        <f t="shared" ref="G706:G707" si="1019">B706-B705</f>
        <v>0</v>
      </c>
      <c r="H706" s="38">
        <f t="shared" ref="H706:H707" si="1020">(B706)/B705-1</f>
        <v>0</v>
      </c>
      <c r="J706" s="37">
        <v>44839</v>
      </c>
      <c r="K706" s="3">
        <v>25911.06</v>
      </c>
      <c r="L706" s="58">
        <v>26150</v>
      </c>
      <c r="M706" s="43">
        <f t="shared" ref="M706" si="1021">K706-L706</f>
        <v>-238.93999999999869</v>
      </c>
      <c r="N706" s="38">
        <f t="shared" ref="N706" si="1022">K706/L706-1</f>
        <v>-9.1372848948374497E-3</v>
      </c>
      <c r="O706" s="43">
        <f t="shared" ref="O706" si="1023">K706-K705</f>
        <v>0</v>
      </c>
      <c r="P706" s="38">
        <f t="shared" ref="P706" si="1024">K706/K705-1</f>
        <v>0</v>
      </c>
      <c r="R706" s="37">
        <v>44839</v>
      </c>
      <c r="S706" s="3">
        <f t="shared" si="945"/>
        <v>82426.460000000006</v>
      </c>
      <c r="T706" s="43">
        <f t="shared" ref="T706" si="1025">D706+L706</f>
        <v>74850.739999999991</v>
      </c>
      <c r="U706" s="3">
        <f t="shared" si="610"/>
        <v>7575.7200000000048</v>
      </c>
      <c r="V706" s="38">
        <f t="shared" ref="V706" si="1026">S706/T706-1</f>
        <v>0.10121102343143185</v>
      </c>
      <c r="W706" s="3">
        <f t="shared" ref="W706" si="1027">S706-S705</f>
        <v>0</v>
      </c>
      <c r="X706" s="38">
        <f t="shared" ref="X706" si="1028">(S706)/S705-1</f>
        <v>0</v>
      </c>
    </row>
    <row r="707" spans="1:24" x14ac:dyDescent="0.35">
      <c r="A707" s="37">
        <v>44840</v>
      </c>
      <c r="B707" s="3">
        <v>56515.4</v>
      </c>
      <c r="C707" s="3">
        <v>49825.15</v>
      </c>
      <c r="D707" s="3">
        <v>48700.74</v>
      </c>
      <c r="E707" s="3">
        <f t="shared" si="1017"/>
        <v>7814.6600000000035</v>
      </c>
      <c r="F707" s="38">
        <f t="shared" si="1018"/>
        <v>0.16046285949659089</v>
      </c>
      <c r="G707" s="41">
        <f t="shared" si="1019"/>
        <v>0</v>
      </c>
      <c r="H707" s="38">
        <f t="shared" si="1020"/>
        <v>0</v>
      </c>
      <c r="J707" s="37">
        <v>44840</v>
      </c>
      <c r="K707" s="3">
        <v>25911.06</v>
      </c>
      <c r="L707" s="58">
        <v>26150</v>
      </c>
      <c r="M707" s="43">
        <f t="shared" ref="M707" si="1029">K707-L707</f>
        <v>-238.93999999999869</v>
      </c>
      <c r="N707" s="38">
        <f t="shared" ref="N707" si="1030">K707/L707-1</f>
        <v>-9.1372848948374497E-3</v>
      </c>
      <c r="O707" s="43">
        <f t="shared" ref="O707" si="1031">K707-K706</f>
        <v>0</v>
      </c>
      <c r="P707" s="38">
        <f t="shared" ref="P707" si="1032">K707/K706-1</f>
        <v>0</v>
      </c>
      <c r="R707" s="37">
        <v>44840</v>
      </c>
      <c r="S707" s="3">
        <f t="shared" ref="S707:S709" si="1033">B707+K707</f>
        <v>82426.460000000006</v>
      </c>
      <c r="T707" s="43">
        <f t="shared" ref="T707" si="1034">D707+L707</f>
        <v>74850.739999999991</v>
      </c>
      <c r="U707" s="3">
        <f t="shared" si="610"/>
        <v>7575.7200000000048</v>
      </c>
      <c r="V707" s="38">
        <f t="shared" ref="V707" si="1035">S707/T707-1</f>
        <v>0.10121102343143185</v>
      </c>
      <c r="W707" s="3">
        <f t="shared" ref="W707" si="1036">S707-S706</f>
        <v>0</v>
      </c>
      <c r="X707" s="38">
        <f t="shared" ref="X707" si="1037">(S707)/S706-1</f>
        <v>0</v>
      </c>
    </row>
    <row r="708" spans="1:24" x14ac:dyDescent="0.35">
      <c r="A708" s="37">
        <v>44841</v>
      </c>
      <c r="B708" s="3">
        <v>55821.5</v>
      </c>
      <c r="C708" s="3">
        <v>49825.15</v>
      </c>
      <c r="D708" s="3">
        <v>48700.74</v>
      </c>
      <c r="E708" s="3">
        <f t="shared" ref="E708" si="1038">B708-D708</f>
        <v>7120.760000000002</v>
      </c>
      <c r="F708" s="38">
        <f t="shared" ref="F708" si="1039">B708/D708-1</f>
        <v>0.14621461604074204</v>
      </c>
      <c r="G708" s="41">
        <f t="shared" ref="G708" si="1040">B708-B707</f>
        <v>-693.90000000000146</v>
      </c>
      <c r="H708" s="38">
        <f t="shared" ref="H708" si="1041">(B708)/B707-1</f>
        <v>-1.2278069340392217E-2</v>
      </c>
      <c r="J708" s="37">
        <v>44841</v>
      </c>
      <c r="K708" s="3">
        <v>25592.92</v>
      </c>
      <c r="L708" s="58">
        <v>26150</v>
      </c>
      <c r="M708" s="43">
        <f t="shared" ref="M708:M709" si="1042">K708-L708</f>
        <v>-557.08000000000175</v>
      </c>
      <c r="N708" s="38">
        <f t="shared" ref="N708" si="1043">K708/L708-1</f>
        <v>-2.1303250478011515E-2</v>
      </c>
      <c r="O708" s="43">
        <f t="shared" ref="O708" si="1044">K708-K707</f>
        <v>-318.14000000000306</v>
      </c>
      <c r="P708" s="38">
        <f t="shared" ref="P708" si="1045">K708/K707-1</f>
        <v>-1.2278154579550282E-2</v>
      </c>
      <c r="R708" s="37">
        <v>44841</v>
      </c>
      <c r="S708" s="3">
        <f t="shared" si="1033"/>
        <v>81414.42</v>
      </c>
      <c r="T708" s="43">
        <f t="shared" ref="T708" si="1046">D708+L708</f>
        <v>74850.739999999991</v>
      </c>
      <c r="U708" s="3">
        <f t="shared" si="610"/>
        <v>6563.68</v>
      </c>
      <c r="V708" s="38">
        <f t="shared" ref="V708" si="1047">S708/T708-1</f>
        <v>8.7690248620120537E-2</v>
      </c>
      <c r="W708" s="3">
        <f t="shared" ref="W708" si="1048">S708-S707</f>
        <v>-1012.0400000000081</v>
      </c>
      <c r="X708" s="38">
        <f t="shared" ref="X708" si="1049">(S708)/S707-1</f>
        <v>-1.2278096135634242E-2</v>
      </c>
    </row>
    <row r="709" spans="1:24" x14ac:dyDescent="0.35">
      <c r="A709" s="37">
        <v>44844</v>
      </c>
      <c r="B709" s="3">
        <v>55082.8</v>
      </c>
      <c r="C709" s="3">
        <v>49825.15</v>
      </c>
      <c r="D709" s="3">
        <v>48700.74</v>
      </c>
      <c r="E709" s="3">
        <f t="shared" ref="E709" si="1050">B709-D709</f>
        <v>6382.0600000000049</v>
      </c>
      <c r="F709" s="38">
        <f t="shared" ref="F709" si="1051">B709/D709-1</f>
        <v>0.13104646869842229</v>
      </c>
      <c r="G709" s="41">
        <f t="shared" ref="G709" si="1052">B709-B708</f>
        <v>-738.69999999999709</v>
      </c>
      <c r="H709" s="38">
        <f t="shared" ref="H709" si="1053">(B709)/B708-1</f>
        <v>-1.32332524206622E-2</v>
      </c>
      <c r="J709" s="37">
        <v>44844</v>
      </c>
      <c r="K709" s="3">
        <v>25404.240000000002</v>
      </c>
      <c r="L709" s="57">
        <f>L708+150</f>
        <v>26300</v>
      </c>
      <c r="M709" s="43">
        <f t="shared" si="1042"/>
        <v>-895.7599999999984</v>
      </c>
      <c r="N709" s="38">
        <f>(K709-400)/L709-1</f>
        <v>-4.9268441064638679E-2</v>
      </c>
      <c r="O709" s="50">
        <f>K709-K708-150</f>
        <v>-338.67999999999665</v>
      </c>
      <c r="P709" s="51">
        <f>(K709-150)/K708-1</f>
        <v>-1.3233347347625712E-2</v>
      </c>
      <c r="R709" s="37">
        <v>44844</v>
      </c>
      <c r="S709" s="3">
        <f t="shared" si="1033"/>
        <v>80487.040000000008</v>
      </c>
      <c r="T709" s="50">
        <f>T708+150</f>
        <v>75000.739999999991</v>
      </c>
      <c r="U709" s="3">
        <f t="shared" si="610"/>
        <v>5486.3000000000065</v>
      </c>
      <c r="V709" s="51">
        <f>(S709-150)/(T709-150)-1</f>
        <v>7.3296536547267532E-2</v>
      </c>
      <c r="W709" s="50">
        <f>S709-S708-150</f>
        <v>-1077.3799999999901</v>
      </c>
      <c r="X709" s="51">
        <f>(S709-150)/S708-1</f>
        <v>-1.3233282261299495E-2</v>
      </c>
    </row>
    <row r="710" spans="1:24" x14ac:dyDescent="0.35">
      <c r="A710" s="37">
        <v>44845</v>
      </c>
      <c r="B710" s="3">
        <v>55082.8</v>
      </c>
      <c r="C710" s="3">
        <v>49825.15</v>
      </c>
      <c r="D710" s="3">
        <v>48700.74</v>
      </c>
      <c r="E710" s="3">
        <f t="shared" ref="E710:E711" si="1054">B710-D710</f>
        <v>6382.0600000000049</v>
      </c>
      <c r="F710" s="38">
        <f t="shared" ref="F710:F711" si="1055">B710/D710-1</f>
        <v>0.13104646869842229</v>
      </c>
      <c r="G710" s="41">
        <f t="shared" ref="G710:G711" si="1056">B710-B709</f>
        <v>0</v>
      </c>
      <c r="H710" s="38">
        <f t="shared" ref="H710:H711" si="1057">(B710)/B709-1</f>
        <v>0</v>
      </c>
      <c r="J710" s="37">
        <v>44845</v>
      </c>
      <c r="K710" s="3">
        <v>25404.240000000002</v>
      </c>
      <c r="L710" s="58">
        <v>26300</v>
      </c>
      <c r="M710" s="43">
        <f t="shared" ref="M710:M711" si="1058">K710-L710</f>
        <v>-895.7599999999984</v>
      </c>
      <c r="N710" s="38">
        <f t="shared" ref="N710:N711" si="1059">K710/L710-1</f>
        <v>-3.40593155893536E-2</v>
      </c>
      <c r="O710" s="43">
        <f t="shared" ref="O710:O711" si="1060">K710-K709</f>
        <v>0</v>
      </c>
      <c r="P710" s="38">
        <f t="shared" ref="P710:P711" si="1061">K710/K709-1</f>
        <v>0</v>
      </c>
      <c r="R710" s="37">
        <v>44845</v>
      </c>
      <c r="S710" s="3">
        <f t="shared" ref="S710:S718" si="1062">B710+K710</f>
        <v>80487.040000000008</v>
      </c>
      <c r="T710" s="43">
        <f t="shared" ref="T710:T711" si="1063">D710+L710</f>
        <v>75000.739999999991</v>
      </c>
      <c r="U710" s="3">
        <f t="shared" si="610"/>
        <v>5486.3000000000065</v>
      </c>
      <c r="V710" s="38">
        <f t="shared" ref="V710:V711" si="1064">S710/T710-1</f>
        <v>7.3149944920543719E-2</v>
      </c>
      <c r="W710" s="3">
        <f t="shared" ref="W710:W711" si="1065">S710-S709</f>
        <v>0</v>
      </c>
      <c r="X710" s="38">
        <f t="shared" ref="X710:X711" si="1066">(S710)/S709-1</f>
        <v>0</v>
      </c>
    </row>
    <row r="711" spans="1:24" x14ac:dyDescent="0.35">
      <c r="A711" s="37">
        <v>44846</v>
      </c>
      <c r="B711" s="3">
        <v>55082.8</v>
      </c>
      <c r="C711" s="3">
        <v>49825.15</v>
      </c>
      <c r="D711" s="3">
        <v>48700.74</v>
      </c>
      <c r="E711" s="3">
        <f t="shared" si="1054"/>
        <v>6382.0600000000049</v>
      </c>
      <c r="F711" s="38">
        <f t="shared" si="1055"/>
        <v>0.13104646869842229</v>
      </c>
      <c r="G711" s="41">
        <f t="shared" si="1056"/>
        <v>0</v>
      </c>
      <c r="H711" s="38">
        <f t="shared" si="1057"/>
        <v>0</v>
      </c>
      <c r="J711" s="37">
        <v>44846</v>
      </c>
      <c r="K711" s="3">
        <v>25404.240000000002</v>
      </c>
      <c r="L711" s="58">
        <v>26300</v>
      </c>
      <c r="M711" s="43">
        <f t="shared" si="1058"/>
        <v>-895.7599999999984</v>
      </c>
      <c r="N711" s="38">
        <f t="shared" si="1059"/>
        <v>-3.40593155893536E-2</v>
      </c>
      <c r="O711" s="43">
        <f t="shared" si="1060"/>
        <v>0</v>
      </c>
      <c r="P711" s="38">
        <f t="shared" si="1061"/>
        <v>0</v>
      </c>
      <c r="R711" s="37">
        <v>44846</v>
      </c>
      <c r="S711" s="3">
        <f t="shared" si="1062"/>
        <v>80487.040000000008</v>
      </c>
      <c r="T711" s="43">
        <f t="shared" si="1063"/>
        <v>75000.739999999991</v>
      </c>
      <c r="U711" s="3">
        <f t="shared" si="610"/>
        <v>5486.3000000000065</v>
      </c>
      <c r="V711" s="38">
        <f t="shared" si="1064"/>
        <v>7.3149944920543719E-2</v>
      </c>
      <c r="W711" s="3">
        <f t="shared" si="1065"/>
        <v>0</v>
      </c>
      <c r="X711" s="38">
        <f t="shared" si="1066"/>
        <v>0</v>
      </c>
    </row>
    <row r="712" spans="1:24" x14ac:dyDescent="0.35">
      <c r="A712" s="37">
        <v>44847</v>
      </c>
      <c r="B712" s="3">
        <v>55841.77</v>
      </c>
      <c r="C712" s="3">
        <v>49825.15</v>
      </c>
      <c r="D712" s="3">
        <v>48700.74</v>
      </c>
      <c r="E712" s="3">
        <f t="shared" ref="E712" si="1067">B712-D712</f>
        <v>7141.0299999999988</v>
      </c>
      <c r="F712" s="38">
        <f t="shared" ref="F712" si="1068">B712/D712-1</f>
        <v>0.14663083148223199</v>
      </c>
      <c r="G712" s="41">
        <f t="shared" ref="G712" si="1069">B712-B711</f>
        <v>758.96999999999389</v>
      </c>
      <c r="H712" s="38">
        <f t="shared" ref="H712" si="1070">(B712)/B711-1</f>
        <v>1.3778711321864368E-2</v>
      </c>
      <c r="J712" s="37">
        <v>44847</v>
      </c>
      <c r="K712" s="3">
        <v>25754.28</v>
      </c>
      <c r="L712" s="58">
        <v>26300</v>
      </c>
      <c r="M712" s="43">
        <f t="shared" ref="M712" si="1071">K712-L712</f>
        <v>-545.72000000000116</v>
      </c>
      <c r="N712" s="38">
        <f t="shared" ref="N712" si="1072">K712/L712-1</f>
        <v>-2.0749809885931558E-2</v>
      </c>
      <c r="O712" s="43">
        <f t="shared" ref="O712" si="1073">K712-K711</f>
        <v>350.03999999999724</v>
      </c>
      <c r="P712" s="38">
        <f t="shared" ref="P712" si="1074">K712/K711-1</f>
        <v>1.3778802278674673E-2</v>
      </c>
      <c r="R712" s="37">
        <v>44847</v>
      </c>
      <c r="S712" s="3">
        <f t="shared" si="1062"/>
        <v>81596.049999999988</v>
      </c>
      <c r="T712" s="43">
        <f t="shared" ref="T712" si="1075">D712+L712</f>
        <v>75000.739999999991</v>
      </c>
      <c r="U712" s="3">
        <f t="shared" si="610"/>
        <v>6595.3099999999977</v>
      </c>
      <c r="V712" s="38">
        <f t="shared" ref="V712" si="1076">S712/T712-1</f>
        <v>8.7936599025556283E-2</v>
      </c>
      <c r="W712" s="3">
        <f t="shared" ref="W712" si="1077">S712-S711</f>
        <v>1109.0099999999802</v>
      </c>
      <c r="X712" s="38">
        <f t="shared" ref="X712" si="1078">(S712)/S711-1</f>
        <v>1.3778740030692793E-2</v>
      </c>
    </row>
    <row r="713" spans="1:24" x14ac:dyDescent="0.35">
      <c r="A713" s="37">
        <v>44848</v>
      </c>
      <c r="B713" s="3">
        <v>55280.68</v>
      </c>
      <c r="C713" s="3">
        <v>49825.15</v>
      </c>
      <c r="D713" s="3">
        <v>48700.74</v>
      </c>
      <c r="E713" s="3">
        <f t="shared" ref="E713:E714" si="1079">B713-D713</f>
        <v>6579.9400000000023</v>
      </c>
      <c r="F713" s="38">
        <f t="shared" ref="F713" si="1080">B713/D713-1</f>
        <v>0.1351096513112533</v>
      </c>
      <c r="G713" s="41">
        <f t="shared" ref="G713" si="1081">B713-B712</f>
        <v>-561.08999999999651</v>
      </c>
      <c r="H713" s="38">
        <f t="shared" ref="H713" si="1082">(B713)/B712-1</f>
        <v>-1.0047854858468819E-2</v>
      </c>
      <c r="J713" s="37">
        <v>44848</v>
      </c>
      <c r="K713" s="3">
        <v>25495.5</v>
      </c>
      <c r="L713" s="58">
        <v>26300</v>
      </c>
      <c r="M713" s="43">
        <f t="shared" ref="M713" si="1083">K713-L713</f>
        <v>-804.5</v>
      </c>
      <c r="N713" s="38">
        <f t="shared" ref="N713" si="1084">K713/L713-1</f>
        <v>-3.0589353612167303E-2</v>
      </c>
      <c r="O713" s="43">
        <f t="shared" ref="O713" si="1085">K713-K712</f>
        <v>-258.77999999999884</v>
      </c>
      <c r="P713" s="38">
        <f t="shared" ref="P713" si="1086">K713/K712-1</f>
        <v>-1.0048038617270549E-2</v>
      </c>
      <c r="R713" s="37">
        <v>44848</v>
      </c>
      <c r="S713" s="3">
        <f t="shared" si="1062"/>
        <v>80776.179999999993</v>
      </c>
      <c r="T713" s="43">
        <f t="shared" ref="T713:T714" si="1087">D713+L713</f>
        <v>75000.739999999991</v>
      </c>
      <c r="U713" s="3">
        <f t="shared" si="610"/>
        <v>5775.4400000000023</v>
      </c>
      <c r="V713" s="38">
        <f t="shared" ref="V713" si="1088">S713/T713-1</f>
        <v>7.7005106882945373E-2</v>
      </c>
      <c r="W713" s="3">
        <f t="shared" ref="W713" si="1089">S713-S712</f>
        <v>-819.86999999999534</v>
      </c>
      <c r="X713" s="38">
        <f t="shared" ref="X713" si="1090">(S713)/S712-1</f>
        <v>-1.0047912858526797E-2</v>
      </c>
    </row>
    <row r="714" spans="1:24" x14ac:dyDescent="0.35">
      <c r="A714" s="37">
        <v>44851</v>
      </c>
      <c r="B714" s="3">
        <v>56149.91</v>
      </c>
      <c r="C714" s="47">
        <f>C713+250</f>
        <v>50075.15</v>
      </c>
      <c r="D714" s="47">
        <f>D713+250</f>
        <v>48950.74</v>
      </c>
      <c r="E714" s="47">
        <f t="shared" si="1079"/>
        <v>7199.1700000000055</v>
      </c>
      <c r="F714" s="48">
        <f>(B714-250)/D714-1</f>
        <v>0.14196251170053831</v>
      </c>
      <c r="G714" s="49">
        <f>B714-B713-250</f>
        <v>619.2300000000032</v>
      </c>
      <c r="H714" s="48">
        <f>(B714-250)/B713-1</f>
        <v>1.1201562643585516E-2</v>
      </c>
      <c r="J714" s="37">
        <v>44851</v>
      </c>
      <c r="K714" s="3">
        <v>25781.09</v>
      </c>
      <c r="L714" s="58">
        <v>26300</v>
      </c>
      <c r="M714" s="43">
        <f t="shared" ref="M714" si="1091">K714-L714</f>
        <v>-518.90999999999985</v>
      </c>
      <c r="N714" s="38">
        <f t="shared" ref="N714" si="1092">K714/L714-1</f>
        <v>-1.9730418250950565E-2</v>
      </c>
      <c r="O714" s="43">
        <f t="shared" ref="O714" si="1093">K714-K713</f>
        <v>285.59000000000015</v>
      </c>
      <c r="P714" s="38">
        <f t="shared" ref="P714" si="1094">K714/K713-1</f>
        <v>1.1201584593359515E-2</v>
      </c>
      <c r="R714" s="37">
        <v>44851</v>
      </c>
      <c r="S714" s="3">
        <f t="shared" si="1062"/>
        <v>81931</v>
      </c>
      <c r="T714" s="93">
        <f t="shared" si="1087"/>
        <v>75250.739999999991</v>
      </c>
      <c r="U714" s="3">
        <f t="shared" si="610"/>
        <v>6680.2600000000057</v>
      </c>
      <c r="V714" s="48">
        <f>(S714-250)/(T714-250)-1</f>
        <v>8.90692545166889E-2</v>
      </c>
      <c r="W714" s="47">
        <f>S714-S713-250</f>
        <v>904.82000000000698</v>
      </c>
      <c r="X714" s="48">
        <f>(S714-250)/S713-1</f>
        <v>1.1201569571623882E-2</v>
      </c>
    </row>
    <row r="715" spans="1:24" x14ac:dyDescent="0.35">
      <c r="A715" s="37">
        <v>44852</v>
      </c>
      <c r="B715" s="3">
        <v>56622.43</v>
      </c>
      <c r="C715" s="3">
        <v>50075.15</v>
      </c>
      <c r="D715" s="3">
        <v>48950.74</v>
      </c>
      <c r="E715" s="3">
        <f t="shared" ref="E715" si="1095">B715-D715</f>
        <v>7671.6900000000023</v>
      </c>
      <c r="F715" s="38">
        <f t="shared" ref="F715" si="1096">B715/D715-1</f>
        <v>0.1567226562867079</v>
      </c>
      <c r="G715" s="41">
        <f t="shared" ref="G715" si="1097">B715-B714</f>
        <v>472.5199999999968</v>
      </c>
      <c r="H715" s="38">
        <f t="shared" ref="H715" si="1098">(B715)/B714-1</f>
        <v>8.4153296060491822E-3</v>
      </c>
      <c r="J715" s="37">
        <v>44852</v>
      </c>
      <c r="K715" s="3">
        <v>25998.05</v>
      </c>
      <c r="L715" s="58">
        <v>26300</v>
      </c>
      <c r="M715" s="43">
        <f t="shared" ref="M715:M716" si="1099">K715-L715</f>
        <v>-301.95000000000073</v>
      </c>
      <c r="N715" s="38">
        <f t="shared" ref="N715" si="1100">K715/L715-1</f>
        <v>-1.1480988593155939E-2</v>
      </c>
      <c r="O715" s="43">
        <f t="shared" ref="O715" si="1101">K715-K714</f>
        <v>216.95999999999913</v>
      </c>
      <c r="P715" s="38">
        <f t="shared" ref="P715" si="1102">K715/K714-1</f>
        <v>8.4154704087375798E-3</v>
      </c>
      <c r="R715" s="37">
        <v>44852</v>
      </c>
      <c r="S715" s="3">
        <f t="shared" si="1062"/>
        <v>82620.479999999996</v>
      </c>
      <c r="T715" s="43">
        <f t="shared" ref="T715" si="1103">D715+L715</f>
        <v>75250.739999999991</v>
      </c>
      <c r="U715" s="3">
        <f t="shared" si="610"/>
        <v>7369.7400000000016</v>
      </c>
      <c r="V715" s="38">
        <f t="shared" ref="V715" si="1104">S715/T715-1</f>
        <v>9.7935781096637697E-2</v>
      </c>
      <c r="W715" s="3">
        <f t="shared" ref="W715" si="1105">S715-S714</f>
        <v>689.47999999999593</v>
      </c>
      <c r="X715" s="38">
        <f t="shared" ref="X715" si="1106">(S715)/S714-1</f>
        <v>8.4153739121943794E-3</v>
      </c>
    </row>
    <row r="716" spans="1:24" x14ac:dyDescent="0.35">
      <c r="A716" s="37">
        <v>44853</v>
      </c>
      <c r="B716" s="3">
        <v>56142.41</v>
      </c>
      <c r="C716" s="3">
        <v>50075.15</v>
      </c>
      <c r="D716" s="3">
        <v>48950.74</v>
      </c>
      <c r="E716" s="3">
        <f t="shared" ref="E716" si="1107">B716-D716</f>
        <v>7191.6700000000055</v>
      </c>
      <c r="F716" s="38">
        <f t="shared" ref="F716" si="1108">B716/D716-1</f>
        <v>0.14691647153853049</v>
      </c>
      <c r="G716" s="41">
        <f t="shared" ref="G716" si="1109">B716-B715</f>
        <v>-480.0199999999968</v>
      </c>
      <c r="H716" s="38">
        <f t="shared" ref="H716" si="1110">(B716)/B715-1</f>
        <v>-8.4775591580933396E-3</v>
      </c>
      <c r="J716" s="37">
        <v>44853</v>
      </c>
      <c r="K716" s="3">
        <v>25927.65</v>
      </c>
      <c r="L716" s="57">
        <f>L715+150</f>
        <v>26450</v>
      </c>
      <c r="M716" s="43">
        <f t="shared" si="1099"/>
        <v>-522.34999999999854</v>
      </c>
      <c r="N716" s="38">
        <f>(K716-400)/L716-1</f>
        <v>-3.4871455576559462E-2</v>
      </c>
      <c r="O716" s="50">
        <f>K716-K715-150</f>
        <v>-220.39999999999782</v>
      </c>
      <c r="P716" s="51">
        <f>(K716-150)/K715-1</f>
        <v>-8.4775588938400537E-3</v>
      </c>
      <c r="R716" s="37">
        <v>44853</v>
      </c>
      <c r="S716" s="3">
        <f t="shared" si="1062"/>
        <v>82070.06</v>
      </c>
      <c r="T716" s="50">
        <f>T715+150</f>
        <v>75400.739999999991</v>
      </c>
      <c r="U716" s="3">
        <f t="shared" si="610"/>
        <v>6669.320000000007</v>
      </c>
      <c r="V716" s="51">
        <f>(S716-150)/(T716-150)-1</f>
        <v>8.8627965651899343E-2</v>
      </c>
      <c r="W716" s="50">
        <f>S716-S715-150</f>
        <v>-700.41999999999825</v>
      </c>
      <c r="X716" s="51">
        <f>(S716-150)/S715-1</f>
        <v>-8.4775590749411878E-3</v>
      </c>
    </row>
    <row r="717" spans="1:24" x14ac:dyDescent="0.35">
      <c r="A717" s="37">
        <v>44854</v>
      </c>
      <c r="B717" s="3">
        <v>56244.2</v>
      </c>
      <c r="C717" s="3">
        <v>50075.15</v>
      </c>
      <c r="D717" s="3">
        <v>48950.74</v>
      </c>
      <c r="E717" s="3">
        <f t="shared" ref="E717" si="1111">B717-D717</f>
        <v>7293.4599999999991</v>
      </c>
      <c r="F717" s="38">
        <f t="shared" ref="F717" si="1112">B717/D717-1</f>
        <v>0.14899590894846537</v>
      </c>
      <c r="G717" s="41">
        <f t="shared" ref="G717" si="1113">B717-B716</f>
        <v>101.7899999999936</v>
      </c>
      <c r="H717" s="38">
        <f t="shared" ref="H717" si="1114">(B717)/B716-1</f>
        <v>1.8130678750696294E-3</v>
      </c>
      <c r="J717" s="37">
        <v>44854</v>
      </c>
      <c r="K717" s="3">
        <v>25974.65</v>
      </c>
      <c r="L717" s="58">
        <v>26450</v>
      </c>
      <c r="M717" s="43">
        <f t="shared" ref="M717" si="1115">K717-L717</f>
        <v>-475.34999999999854</v>
      </c>
      <c r="N717" s="38">
        <f t="shared" ref="N717" si="1116">K717/L717-1</f>
        <v>-1.7971644612476356E-2</v>
      </c>
      <c r="O717" s="43">
        <f t="shared" ref="O717" si="1117">K717-K716</f>
        <v>47</v>
      </c>
      <c r="P717" s="38">
        <f t="shared" ref="P717" si="1118">K717/K716-1</f>
        <v>1.8127365958735542E-3</v>
      </c>
      <c r="R717" s="37">
        <v>44854</v>
      </c>
      <c r="S717" s="3">
        <f t="shared" si="1062"/>
        <v>82218.850000000006</v>
      </c>
      <c r="T717" s="43">
        <f t="shared" ref="T717:T719" si="1119">D717+L717</f>
        <v>75400.739999999991</v>
      </c>
      <c r="U717" s="3">
        <f t="shared" si="610"/>
        <v>6818.1100000000006</v>
      </c>
      <c r="V717" s="38">
        <f t="shared" ref="V717" si="1120">S717/T717-1</f>
        <v>9.0424974609002673E-2</v>
      </c>
      <c r="W717" s="3">
        <f t="shared" ref="W717" si="1121">S717-S716</f>
        <v>148.79000000000815</v>
      </c>
      <c r="X717" s="38">
        <f t="shared" ref="X717" si="1122">(S717)/S716-1</f>
        <v>1.8129632170369447E-3</v>
      </c>
    </row>
    <row r="718" spans="1:24" x14ac:dyDescent="0.35">
      <c r="A718" s="37">
        <v>44855</v>
      </c>
      <c r="B718" s="3">
        <v>56485.279999999999</v>
      </c>
      <c r="C718" s="3">
        <v>50075.15</v>
      </c>
      <c r="D718" s="3">
        <v>48950.74</v>
      </c>
      <c r="E718" s="3">
        <f t="shared" ref="E718" si="1123">B718-D718</f>
        <v>7534.5400000000009</v>
      </c>
      <c r="F718" s="38">
        <f t="shared" ref="F718" si="1124">B718/D718-1</f>
        <v>0.15392086003194239</v>
      </c>
      <c r="G718" s="41">
        <f t="shared" ref="G718" si="1125">B718-B717</f>
        <v>241.08000000000175</v>
      </c>
      <c r="H718" s="38">
        <f t="shared" ref="H718" si="1126">(B718)/B717-1</f>
        <v>4.2863086327122879E-3</v>
      </c>
      <c r="J718" s="37">
        <v>44855</v>
      </c>
      <c r="K718" s="3">
        <v>26085.99</v>
      </c>
      <c r="L718" s="58">
        <v>26450</v>
      </c>
      <c r="M718" s="43">
        <f t="shared" ref="M718" si="1127">K718-L718</f>
        <v>-364.0099999999984</v>
      </c>
      <c r="N718" s="38">
        <f t="shared" ref="N718" si="1128">K718/L718-1</f>
        <v>-1.3762192816635155E-2</v>
      </c>
      <c r="O718" s="43">
        <f t="shared" ref="O718" si="1129">K718-K717</f>
        <v>111.34000000000015</v>
      </c>
      <c r="P718" s="38">
        <f t="shared" ref="P718" si="1130">K718/K717-1</f>
        <v>4.2864870171495095E-3</v>
      </c>
      <c r="R718" s="37">
        <v>44855</v>
      </c>
      <c r="S718" s="3">
        <f t="shared" si="1062"/>
        <v>82571.27</v>
      </c>
      <c r="T718" s="43">
        <f t="shared" si="1119"/>
        <v>75400.739999999991</v>
      </c>
      <c r="U718" s="3">
        <f t="shared" si="610"/>
        <v>7170.5300000000025</v>
      </c>
      <c r="V718" s="38">
        <f t="shared" ref="V718" si="1131">S718/T718-1</f>
        <v>9.5098934042292083E-2</v>
      </c>
      <c r="W718" s="3">
        <f t="shared" ref="W718" si="1132">S718-S717</f>
        <v>352.41999999999825</v>
      </c>
      <c r="X718" s="38">
        <f t="shared" ref="X718" si="1133">(S718)/S717-1</f>
        <v>4.2863649880775512E-3</v>
      </c>
    </row>
    <row r="719" spans="1:24" x14ac:dyDescent="0.35">
      <c r="A719" s="37">
        <v>44858</v>
      </c>
      <c r="B719" s="3">
        <v>56485.279999999999</v>
      </c>
      <c r="C719" s="3">
        <v>50075.15</v>
      </c>
      <c r="D719" s="3">
        <v>48950.74</v>
      </c>
      <c r="E719" s="3">
        <f t="shared" ref="E719" si="1134">B719-D719</f>
        <v>7534.5400000000009</v>
      </c>
      <c r="F719" s="38">
        <f t="shared" ref="F719" si="1135">B719/D719-1</f>
        <v>0.15392086003194239</v>
      </c>
      <c r="G719" s="41">
        <f t="shared" ref="G719" si="1136">B719-B718</f>
        <v>0</v>
      </c>
      <c r="H719" s="38">
        <f t="shared" ref="H719" si="1137">(B719)/B718-1</f>
        <v>0</v>
      </c>
      <c r="J719" s="37">
        <v>44858</v>
      </c>
      <c r="K719" s="3">
        <v>26085.99</v>
      </c>
      <c r="L719" s="58">
        <v>26450</v>
      </c>
      <c r="M719" s="43">
        <f t="shared" ref="M719:M720" si="1138">K719-L719</f>
        <v>-364.0099999999984</v>
      </c>
      <c r="N719" s="38">
        <f t="shared" ref="N719" si="1139">K719/L719-1</f>
        <v>-1.3762192816635155E-2</v>
      </c>
      <c r="O719" s="43">
        <f t="shared" ref="O719" si="1140">K719-K718</f>
        <v>0</v>
      </c>
      <c r="P719" s="38">
        <f t="shared" ref="P719" si="1141">K719/K718-1</f>
        <v>0</v>
      </c>
      <c r="R719" s="37">
        <v>44858</v>
      </c>
      <c r="S719" s="3">
        <f t="shared" ref="S719:S727" si="1142">B719+K719</f>
        <v>82571.27</v>
      </c>
      <c r="T719" s="43">
        <f t="shared" si="1119"/>
        <v>75400.739999999991</v>
      </c>
      <c r="U719" s="3">
        <f t="shared" si="610"/>
        <v>7170.5300000000025</v>
      </c>
      <c r="V719" s="38">
        <f t="shared" ref="V719" si="1143">S719/T719-1</f>
        <v>9.5098934042292083E-2</v>
      </c>
      <c r="W719" s="3">
        <f t="shared" ref="W719" si="1144">S719-S718</f>
        <v>0</v>
      </c>
      <c r="X719" s="38">
        <f t="shared" ref="X719" si="1145">(S719)/S718-1</f>
        <v>0</v>
      </c>
    </row>
    <row r="720" spans="1:24" x14ac:dyDescent="0.35">
      <c r="A720" s="37">
        <v>44859</v>
      </c>
      <c r="B720" s="3">
        <v>57482.31</v>
      </c>
      <c r="C720" s="3">
        <v>50075.15</v>
      </c>
      <c r="D720" s="3">
        <v>48950.74</v>
      </c>
      <c r="E720" s="3">
        <f t="shared" ref="E720:E721" si="1146">B720-D720</f>
        <v>8531.57</v>
      </c>
      <c r="F720" s="38">
        <f t="shared" ref="F720:F721" si="1147">B720/D720-1</f>
        <v>0.17428888715471924</v>
      </c>
      <c r="G720" s="41">
        <f t="shared" ref="G720:G721" si="1148">B720-B719</f>
        <v>997.02999999999884</v>
      </c>
      <c r="H720" s="38">
        <f t="shared" ref="H720:H721" si="1149">(B720)/B719-1</f>
        <v>1.7651147343166196E-2</v>
      </c>
      <c r="J720" s="37">
        <v>44859</v>
      </c>
      <c r="K720" s="3">
        <v>26696.44</v>
      </c>
      <c r="L720" s="57">
        <f>L719+150</f>
        <v>26600</v>
      </c>
      <c r="M720" s="43">
        <f t="shared" si="1138"/>
        <v>96.43999999999869</v>
      </c>
      <c r="N720" s="38">
        <f>(K720-400)/L720-1</f>
        <v>-1.1412030075187984E-2</v>
      </c>
      <c r="O720" s="50">
        <f>K720-K719-150</f>
        <v>460.44999999999709</v>
      </c>
      <c r="P720" s="51">
        <f>(K720-150)/K719-1</f>
        <v>1.7651237311675727E-2</v>
      </c>
      <c r="R720" s="37">
        <v>44859</v>
      </c>
      <c r="S720" s="3">
        <f t="shared" si="1142"/>
        <v>84178.75</v>
      </c>
      <c r="T720" s="50">
        <f>T719+150</f>
        <v>75550.739999999991</v>
      </c>
      <c r="U720" s="3">
        <f t="shared" si="610"/>
        <v>8628.0099999999984</v>
      </c>
      <c r="V720" s="51">
        <f>(S720-150)/(T720-150)-1</f>
        <v>0.11442871780833985</v>
      </c>
      <c r="W720" s="50">
        <f>S720-S719-150</f>
        <v>1457.4799999999959</v>
      </c>
      <c r="X720" s="51">
        <f>(S720-150)/S719-1</f>
        <v>1.7651175766098648E-2</v>
      </c>
    </row>
    <row r="721" spans="1:24" x14ac:dyDescent="0.35">
      <c r="A721" s="37">
        <v>44860</v>
      </c>
      <c r="B721" s="3">
        <v>57482.31</v>
      </c>
      <c r="C721" s="3">
        <v>50075.15</v>
      </c>
      <c r="D721" s="3">
        <v>48950.74</v>
      </c>
      <c r="E721" s="3">
        <f t="shared" si="1146"/>
        <v>8531.57</v>
      </c>
      <c r="F721" s="38">
        <f t="shared" si="1147"/>
        <v>0.17428888715471924</v>
      </c>
      <c r="G721" s="41">
        <f t="shared" si="1148"/>
        <v>0</v>
      </c>
      <c r="H721" s="38">
        <f t="shared" si="1149"/>
        <v>0</v>
      </c>
      <c r="J721" s="37">
        <v>44860</v>
      </c>
      <c r="K721" s="3">
        <v>26696.44</v>
      </c>
      <c r="L721" s="58">
        <v>26600</v>
      </c>
      <c r="M721" s="43">
        <f t="shared" ref="M721" si="1150">K721-L721</f>
        <v>96.43999999999869</v>
      </c>
      <c r="N721" s="38">
        <f t="shared" ref="N721" si="1151">K721/L721-1</f>
        <v>3.6255639097744208E-3</v>
      </c>
      <c r="O721" s="43">
        <f t="shared" ref="O721" si="1152">K721-K720</f>
        <v>0</v>
      </c>
      <c r="P721" s="38">
        <f t="shared" ref="P721" si="1153">K721/K720-1</f>
        <v>0</v>
      </c>
      <c r="R721" s="37">
        <v>44860</v>
      </c>
      <c r="S721" s="3">
        <f t="shared" si="1142"/>
        <v>84178.75</v>
      </c>
      <c r="T721" s="43">
        <f t="shared" ref="T721:T724" si="1154">D721+L721</f>
        <v>75550.739999999991</v>
      </c>
      <c r="U721" s="3">
        <f t="shared" si="610"/>
        <v>8628.0099999999984</v>
      </c>
      <c r="V721" s="38">
        <f t="shared" ref="V721" si="1155">S721/T721-1</f>
        <v>0.11420152866801847</v>
      </c>
      <c r="W721" s="3">
        <f t="shared" ref="W721" si="1156">S721-S720</f>
        <v>0</v>
      </c>
      <c r="X721" s="38">
        <f t="shared" ref="X721" si="1157">(S721)/S720-1</f>
        <v>0</v>
      </c>
    </row>
    <row r="722" spans="1:24" x14ac:dyDescent="0.35">
      <c r="A722" s="37">
        <v>44861</v>
      </c>
      <c r="B722" s="3">
        <v>58034.12</v>
      </c>
      <c r="C722" s="3">
        <v>50075.15</v>
      </c>
      <c r="D722" s="3">
        <v>48950.74</v>
      </c>
      <c r="E722" s="3">
        <f t="shared" ref="E722" si="1158">B722-D722</f>
        <v>9083.3800000000047</v>
      </c>
      <c r="F722" s="38">
        <f t="shared" ref="F722" si="1159">B722/D722-1</f>
        <v>0.18556164830194599</v>
      </c>
      <c r="G722" s="41">
        <f t="shared" ref="G722" si="1160">B722-B721</f>
        <v>551.81000000000495</v>
      </c>
      <c r="H722" s="38">
        <f t="shared" ref="H722" si="1161">(B722)/B721-1</f>
        <v>9.5996490050591632E-3</v>
      </c>
      <c r="J722" s="37">
        <v>44861</v>
      </c>
      <c r="K722" s="3">
        <v>26952.720000000001</v>
      </c>
      <c r="L722" s="58">
        <v>26600</v>
      </c>
      <c r="M722" s="43">
        <f t="shared" ref="M722" si="1162">K722-L722</f>
        <v>352.72000000000116</v>
      </c>
      <c r="N722" s="38">
        <f t="shared" ref="N722" si="1163">K722/L722-1</f>
        <v>1.3260150375939972E-2</v>
      </c>
      <c r="O722" s="43">
        <f t="shared" ref="O722" si="1164">K722-K721</f>
        <v>256.28000000000247</v>
      </c>
      <c r="P722" s="38">
        <f t="shared" ref="P722" si="1165">K722/K721-1</f>
        <v>9.5997818435717974E-3</v>
      </c>
      <c r="R722" s="37">
        <v>44861</v>
      </c>
      <c r="S722" s="3">
        <f t="shared" si="1142"/>
        <v>84986.84</v>
      </c>
      <c r="T722" s="43">
        <f t="shared" si="1154"/>
        <v>75550.739999999991</v>
      </c>
      <c r="U722" s="3">
        <f t="shared" si="610"/>
        <v>9436.1000000000058</v>
      </c>
      <c r="V722" s="38">
        <f t="shared" ref="V722:V723" si="1166">S722/T722-1</f>
        <v>0.12489751920365055</v>
      </c>
      <c r="W722" s="3">
        <f t="shared" ref="W722:W723" si="1167">S722-S721</f>
        <v>808.08999999999651</v>
      </c>
      <c r="X722" s="38">
        <f t="shared" ref="X722:X723" si="1168">(S722)/S721-1</f>
        <v>9.5996911334510493E-3</v>
      </c>
    </row>
    <row r="723" spans="1:24" x14ac:dyDescent="0.35">
      <c r="A723" s="37">
        <v>44862</v>
      </c>
      <c r="B723" s="3">
        <v>58034.12</v>
      </c>
      <c r="C723" s="3">
        <v>50075.15</v>
      </c>
      <c r="D723" s="3">
        <v>48950.74</v>
      </c>
      <c r="E723" s="3">
        <f t="shared" ref="E723" si="1169">B723-D723</f>
        <v>9083.3800000000047</v>
      </c>
      <c r="F723" s="38">
        <f t="shared" ref="F723" si="1170">B723/D723-1</f>
        <v>0.18556164830194599</v>
      </c>
      <c r="G723" s="41">
        <f t="shared" ref="G723" si="1171">B723-B722</f>
        <v>0</v>
      </c>
      <c r="H723" s="38">
        <f t="shared" ref="H723" si="1172">(B723)/B722-1</f>
        <v>0</v>
      </c>
      <c r="J723" s="37">
        <v>44862</v>
      </c>
      <c r="K723" s="3">
        <v>26952.720000000001</v>
      </c>
      <c r="L723" s="58">
        <v>26600</v>
      </c>
      <c r="M723" s="43">
        <f t="shared" ref="M723" si="1173">K723-L723</f>
        <v>352.72000000000116</v>
      </c>
      <c r="N723" s="38">
        <f t="shared" ref="N723" si="1174">K723/L723-1</f>
        <v>1.3260150375939972E-2</v>
      </c>
      <c r="O723" s="43">
        <f t="shared" ref="O723" si="1175">K723-K722</f>
        <v>0</v>
      </c>
      <c r="P723" s="38">
        <f t="shared" ref="P723" si="1176">K723/K722-1</f>
        <v>0</v>
      </c>
      <c r="R723" s="37">
        <v>44862</v>
      </c>
      <c r="S723" s="3">
        <f t="shared" si="1142"/>
        <v>84986.84</v>
      </c>
      <c r="T723" s="43">
        <f t="shared" si="1154"/>
        <v>75550.739999999991</v>
      </c>
      <c r="U723" s="3">
        <f t="shared" si="610"/>
        <v>9436.1000000000058</v>
      </c>
      <c r="V723" s="38">
        <f t="shared" si="1166"/>
        <v>0.12489751920365055</v>
      </c>
      <c r="W723" s="3">
        <f t="shared" si="1167"/>
        <v>0</v>
      </c>
      <c r="X723" s="38">
        <f t="shared" si="1168"/>
        <v>0</v>
      </c>
    </row>
    <row r="724" spans="1:24" x14ac:dyDescent="0.35">
      <c r="A724" s="37">
        <v>44865</v>
      </c>
      <c r="B724" s="3">
        <v>57917.87</v>
      </c>
      <c r="C724" s="3">
        <v>50075.15</v>
      </c>
      <c r="D724" s="3">
        <v>48950.74</v>
      </c>
      <c r="E724" s="3">
        <f t="shared" ref="E724:E725" si="1177">B724-D724</f>
        <v>8967.1300000000047</v>
      </c>
      <c r="F724" s="38">
        <f t="shared" ref="F724" si="1178">B724/D724-1</f>
        <v>0.18318681188476416</v>
      </c>
      <c r="G724" s="41">
        <f t="shared" ref="G724" si="1179">B724-B723</f>
        <v>-116.25</v>
      </c>
      <c r="H724" s="38">
        <f t="shared" ref="H724" si="1180">(B724)/B723-1</f>
        <v>-2.0031319506524925E-3</v>
      </c>
      <c r="J724" s="37">
        <v>44865</v>
      </c>
      <c r="K724" s="3">
        <v>26898.720000000001</v>
      </c>
      <c r="L724" s="58">
        <v>26600</v>
      </c>
      <c r="M724" s="43">
        <f t="shared" ref="M724" si="1181">K724-L724</f>
        <v>298.72000000000116</v>
      </c>
      <c r="N724" s="38">
        <f t="shared" ref="N724" si="1182">K724/L724-1</f>
        <v>1.1230075187969923E-2</v>
      </c>
      <c r="O724" s="43">
        <f t="shared" ref="O724" si="1183">K724-K723</f>
        <v>-54</v>
      </c>
      <c r="P724" s="38">
        <f t="shared" ref="P724" si="1184">K724/K723-1</f>
        <v>-2.0035083657604646E-3</v>
      </c>
      <c r="R724" s="37">
        <v>44865</v>
      </c>
      <c r="S724" s="3">
        <f t="shared" si="1142"/>
        <v>84816.59</v>
      </c>
      <c r="T724" s="43">
        <f t="shared" si="1154"/>
        <v>75550.739999999991</v>
      </c>
      <c r="U724" s="3">
        <f t="shared" ref="U724:U732" si="1185">E724+M724</f>
        <v>9265.8500000000058</v>
      </c>
      <c r="V724" s="38">
        <f t="shared" ref="V724" si="1186">S724/T724-1</f>
        <v>0.12264406675566653</v>
      </c>
      <c r="W724" s="3">
        <f t="shared" ref="W724" si="1187">S724-S723</f>
        <v>-170.25</v>
      </c>
      <c r="X724" s="38">
        <f t="shared" ref="X724" si="1188">(S724)/S723-1</f>
        <v>-2.0032513269113705E-3</v>
      </c>
    </row>
    <row r="725" spans="1:24" x14ac:dyDescent="0.35">
      <c r="A725" s="37">
        <v>44866</v>
      </c>
      <c r="B725" s="3">
        <v>58239.519999999997</v>
      </c>
      <c r="C725" s="47">
        <f>C724+250</f>
        <v>50325.15</v>
      </c>
      <c r="D725" s="47">
        <f>D724+250</f>
        <v>49200.74</v>
      </c>
      <c r="E725" s="47">
        <f t="shared" si="1177"/>
        <v>9038.7799999999988</v>
      </c>
      <c r="F725" s="48">
        <f>(B725-250)/D725-1</f>
        <v>0.17863105311017669</v>
      </c>
      <c r="G725" s="49">
        <f>B725-B724-250</f>
        <v>71.649999999994179</v>
      </c>
      <c r="H725" s="48">
        <f>(B725-250)/B724-1</f>
        <v>1.2370965990289307E-3</v>
      </c>
      <c r="J725" s="37">
        <v>44866</v>
      </c>
      <c r="K725" s="3">
        <v>26932</v>
      </c>
      <c r="L725" s="58">
        <v>26600</v>
      </c>
      <c r="M725" s="43">
        <f t="shared" ref="M725:M726" si="1189">K725-L725</f>
        <v>332</v>
      </c>
      <c r="N725" s="38">
        <f t="shared" ref="N725" si="1190">K725/L725-1</f>
        <v>1.248120300751876E-2</v>
      </c>
      <c r="O725" s="43">
        <f t="shared" ref="O725" si="1191">K725-K724</f>
        <v>33.279999999998836</v>
      </c>
      <c r="P725" s="38">
        <f t="shared" ref="P725" si="1192">K725/K724-1</f>
        <v>1.2372335932713252E-3</v>
      </c>
      <c r="R725" s="37">
        <v>44866</v>
      </c>
      <c r="S725" s="3">
        <f t="shared" si="1142"/>
        <v>85171.51999999999</v>
      </c>
      <c r="T725" s="93">
        <f t="shared" ref="T725" si="1193">D725+L725</f>
        <v>75800.739999999991</v>
      </c>
      <c r="U725" s="3">
        <f t="shared" si="1185"/>
        <v>9370.7799999999988</v>
      </c>
      <c r="V725" s="48">
        <f>(S725-250)/(T725-250)-1</f>
        <v>0.12403293468733723</v>
      </c>
      <c r="W725" s="47">
        <f>S725-S724-250</f>
        <v>104.92999999999302</v>
      </c>
      <c r="X725" s="48">
        <f>(S725-250)/S724-1</f>
        <v>1.2371400453612402E-3</v>
      </c>
    </row>
    <row r="726" spans="1:24" x14ac:dyDescent="0.35">
      <c r="A726" s="37">
        <v>44867</v>
      </c>
      <c r="B726" s="3">
        <v>57475.01</v>
      </c>
      <c r="C726" s="3">
        <v>50325.15</v>
      </c>
      <c r="D726" s="3">
        <v>49200.74</v>
      </c>
      <c r="E726" s="3">
        <f t="shared" ref="E726" si="1194">B726-D726</f>
        <v>8274.2700000000041</v>
      </c>
      <c r="F726" s="38">
        <f t="shared" ref="F726" si="1195">B726/D726-1</f>
        <v>0.1681736900705153</v>
      </c>
      <c r="G726" s="41">
        <f t="shared" ref="G726" si="1196">B726-B725</f>
        <v>-764.50999999999476</v>
      </c>
      <c r="H726" s="38">
        <f t="shared" ref="H726" si="1197">(B726)/B725-1</f>
        <v>-1.3126996925798773E-2</v>
      </c>
      <c r="J726" s="37">
        <v>44867</v>
      </c>
      <c r="K726" s="3">
        <v>26727.599999999999</v>
      </c>
      <c r="L726" s="57">
        <f>L725+150</f>
        <v>26750</v>
      </c>
      <c r="M726" s="43">
        <f t="shared" si="1189"/>
        <v>-22.400000000001455</v>
      </c>
      <c r="N726" s="38">
        <f>(K726-400)/L726-1</f>
        <v>-1.5790654205607546E-2</v>
      </c>
      <c r="O726" s="50">
        <f>K726-K725-150</f>
        <v>-354.40000000000146</v>
      </c>
      <c r="P726" s="51">
        <f>(K726-150)/K725-1</f>
        <v>-1.315906728055849E-2</v>
      </c>
      <c r="R726" s="37">
        <v>44867</v>
      </c>
      <c r="S726" s="3">
        <f t="shared" si="1142"/>
        <v>84202.61</v>
      </c>
      <c r="T726" s="50">
        <f>T725+150</f>
        <v>75950.739999999991</v>
      </c>
      <c r="U726" s="3">
        <f t="shared" si="1185"/>
        <v>8251.8700000000026</v>
      </c>
      <c r="V726" s="51">
        <f>(S726-150)/(T726-150)-1</f>
        <v>0.10886265754133806</v>
      </c>
      <c r="W726" s="50">
        <f>S726-S725-150</f>
        <v>-1118.9099999999889</v>
      </c>
      <c r="X726" s="51">
        <f>(S726-150)/S725-1</f>
        <v>-1.3137137860167236E-2</v>
      </c>
    </row>
    <row r="727" spans="1:24" x14ac:dyDescent="0.35">
      <c r="A727" s="37">
        <v>44868</v>
      </c>
      <c r="B727" s="3">
        <v>58167.56</v>
      </c>
      <c r="C727" s="3">
        <v>50325.15</v>
      </c>
      <c r="D727" s="3">
        <v>49200.74</v>
      </c>
      <c r="E727" s="3">
        <f t="shared" ref="E727" si="1198">B727-D727</f>
        <v>8966.82</v>
      </c>
      <c r="F727" s="38">
        <f t="shared" ref="F727" si="1199">B727/D727-1</f>
        <v>0.1822496978703978</v>
      </c>
      <c r="G727" s="41">
        <f t="shared" ref="G727" si="1200">B727-B726</f>
        <v>692.54999999999563</v>
      </c>
      <c r="H727" s="38">
        <f t="shared" ref="H727" si="1201">(B727)/B726-1</f>
        <v>1.2049584680367875E-2</v>
      </c>
      <c r="J727" s="37">
        <v>44868</v>
      </c>
      <c r="K727" s="3">
        <v>27049.66</v>
      </c>
      <c r="L727" s="58">
        <v>26750</v>
      </c>
      <c r="M727" s="43">
        <f t="shared" ref="M727" si="1202">K727-L727</f>
        <v>299.65999999999985</v>
      </c>
      <c r="N727" s="38">
        <f t="shared" ref="N727" si="1203">K727/L727-1</f>
        <v>1.1202242990654199E-2</v>
      </c>
      <c r="O727" s="43">
        <f t="shared" ref="O727" si="1204">K727-K726</f>
        <v>322.06000000000131</v>
      </c>
      <c r="P727" s="38">
        <f t="shared" ref="P727" si="1205">K727/K726-1</f>
        <v>1.2049716398030652E-2</v>
      </c>
      <c r="R727" s="37">
        <v>44868</v>
      </c>
      <c r="S727" s="3">
        <f t="shared" si="1142"/>
        <v>85217.22</v>
      </c>
      <c r="T727" s="43">
        <f t="shared" ref="T727:T730" si="1206">D727+L727</f>
        <v>75950.739999999991</v>
      </c>
      <c r="U727" s="3">
        <f t="shared" si="1185"/>
        <v>9266.48</v>
      </c>
      <c r="V727" s="38">
        <f t="shared" ref="V727" si="1207">S727/T727-1</f>
        <v>0.12200644786344417</v>
      </c>
      <c r="W727" s="3">
        <f t="shared" ref="W727" si="1208">S727-S726</f>
        <v>1014.6100000000006</v>
      </c>
      <c r="X727" s="38">
        <f t="shared" ref="X727" si="1209">(S727)/S726-1</f>
        <v>1.204962649020036E-2</v>
      </c>
    </row>
    <row r="728" spans="1:24" x14ac:dyDescent="0.35">
      <c r="A728" s="37">
        <v>44869</v>
      </c>
      <c r="B728" s="3">
        <v>58167.56</v>
      </c>
      <c r="C728" s="3">
        <v>50325.15</v>
      </c>
      <c r="D728" s="3">
        <v>49200.74</v>
      </c>
      <c r="E728" s="3">
        <f t="shared" ref="E728:E730" si="1210">B728-D728</f>
        <v>8966.82</v>
      </c>
      <c r="F728" s="38">
        <f t="shared" ref="F728:F730" si="1211">B728/D728-1</f>
        <v>0.1822496978703978</v>
      </c>
      <c r="G728" s="41">
        <f t="shared" ref="G728:G730" si="1212">B728-B727</f>
        <v>0</v>
      </c>
      <c r="H728" s="38">
        <f t="shared" ref="H728:H730" si="1213">(B728)/B727-1</f>
        <v>0</v>
      </c>
      <c r="J728" s="37">
        <v>44869</v>
      </c>
      <c r="K728" s="3">
        <v>27049.66</v>
      </c>
      <c r="L728" s="58">
        <v>26750</v>
      </c>
      <c r="M728" s="43">
        <f t="shared" ref="M728:M731" si="1214">K728-L728</f>
        <v>299.65999999999985</v>
      </c>
      <c r="N728" s="38">
        <f t="shared" ref="N728:N730" si="1215">K728/L728-1</f>
        <v>1.1202242990654199E-2</v>
      </c>
      <c r="O728" s="43">
        <f t="shared" ref="O728:O730" si="1216">K728-K727</f>
        <v>0</v>
      </c>
      <c r="P728" s="38">
        <f t="shared" ref="P728:P730" si="1217">K728/K727-1</f>
        <v>0</v>
      </c>
      <c r="R728" s="37">
        <v>44869</v>
      </c>
      <c r="S728" s="3">
        <f t="shared" ref="S728:S737" si="1218">B728+K728</f>
        <v>85217.22</v>
      </c>
      <c r="T728" s="43">
        <f t="shared" si="1206"/>
        <v>75950.739999999991</v>
      </c>
      <c r="U728" s="3">
        <f t="shared" si="1185"/>
        <v>9266.48</v>
      </c>
      <c r="V728" s="38">
        <f t="shared" ref="V728:V730" si="1219">S728/T728-1</f>
        <v>0.12200644786344417</v>
      </c>
      <c r="W728" s="3">
        <f t="shared" ref="W728:W730" si="1220">S728-S727</f>
        <v>0</v>
      </c>
      <c r="X728" s="38">
        <f t="shared" ref="X728:X730" si="1221">(S728)/S727-1</f>
        <v>0</v>
      </c>
    </row>
    <row r="729" spans="1:24" x14ac:dyDescent="0.35">
      <c r="A729" s="37">
        <v>44872</v>
      </c>
      <c r="B729" s="3">
        <v>58167.56</v>
      </c>
      <c r="C729" s="3">
        <v>50325.15</v>
      </c>
      <c r="D729" s="3">
        <v>49200.74</v>
      </c>
      <c r="E729" s="3">
        <f t="shared" si="1210"/>
        <v>8966.82</v>
      </c>
      <c r="F729" s="38">
        <f t="shared" si="1211"/>
        <v>0.1822496978703978</v>
      </c>
      <c r="G729" s="41">
        <f t="shared" si="1212"/>
        <v>0</v>
      </c>
      <c r="H729" s="38">
        <f t="shared" si="1213"/>
        <v>0</v>
      </c>
      <c r="J729" s="37">
        <v>44872</v>
      </c>
      <c r="K729" s="3">
        <v>27049.66</v>
      </c>
      <c r="L729" s="58">
        <v>26750</v>
      </c>
      <c r="M729" s="43">
        <f t="shared" si="1214"/>
        <v>299.65999999999985</v>
      </c>
      <c r="N729" s="38">
        <f t="shared" si="1215"/>
        <v>1.1202242990654199E-2</v>
      </c>
      <c r="O729" s="43">
        <f t="shared" si="1216"/>
        <v>0</v>
      </c>
      <c r="P729" s="38">
        <f t="shared" si="1217"/>
        <v>0</v>
      </c>
      <c r="R729" s="37">
        <v>44872</v>
      </c>
      <c r="S729" s="3">
        <f t="shared" si="1218"/>
        <v>85217.22</v>
      </c>
      <c r="T729" s="43">
        <f t="shared" si="1206"/>
        <v>75950.739999999991</v>
      </c>
      <c r="U729" s="3">
        <f t="shared" si="1185"/>
        <v>9266.48</v>
      </c>
      <c r="V729" s="38">
        <f t="shared" si="1219"/>
        <v>0.12200644786344417</v>
      </c>
      <c r="W729" s="3">
        <f t="shared" si="1220"/>
        <v>0</v>
      </c>
      <c r="X729" s="38">
        <f t="shared" si="1221"/>
        <v>0</v>
      </c>
    </row>
    <row r="730" spans="1:24" x14ac:dyDescent="0.35">
      <c r="A730" s="37">
        <v>44873</v>
      </c>
      <c r="B730" s="3">
        <v>58167.56</v>
      </c>
      <c r="C730" s="3">
        <v>50325.15</v>
      </c>
      <c r="D730" s="3">
        <v>49200.74</v>
      </c>
      <c r="E730" s="3">
        <f t="shared" si="1210"/>
        <v>8966.82</v>
      </c>
      <c r="F730" s="38">
        <f t="shared" si="1211"/>
        <v>0.1822496978703978</v>
      </c>
      <c r="G730" s="41">
        <f t="shared" si="1212"/>
        <v>0</v>
      </c>
      <c r="H730" s="38">
        <f t="shared" si="1213"/>
        <v>0</v>
      </c>
      <c r="J730" s="37">
        <v>44873</v>
      </c>
      <c r="K730" s="3">
        <v>27049.66</v>
      </c>
      <c r="L730" s="58">
        <v>26750</v>
      </c>
      <c r="M730" s="43">
        <f t="shared" si="1214"/>
        <v>299.65999999999985</v>
      </c>
      <c r="N730" s="38">
        <f t="shared" si="1215"/>
        <v>1.1202242990654199E-2</v>
      </c>
      <c r="O730" s="43">
        <f t="shared" si="1216"/>
        <v>0</v>
      </c>
      <c r="P730" s="38">
        <f t="shared" si="1217"/>
        <v>0</v>
      </c>
      <c r="R730" s="37">
        <v>44873</v>
      </c>
      <c r="S730" s="3">
        <f t="shared" si="1218"/>
        <v>85217.22</v>
      </c>
      <c r="T730" s="43">
        <f t="shared" si="1206"/>
        <v>75950.739999999991</v>
      </c>
      <c r="U730" s="3">
        <f t="shared" si="1185"/>
        <v>9266.48</v>
      </c>
      <c r="V730" s="38">
        <f t="shared" si="1219"/>
        <v>0.12200644786344417</v>
      </c>
      <c r="W730" s="3">
        <f t="shared" si="1220"/>
        <v>0</v>
      </c>
      <c r="X730" s="38">
        <f t="shared" si="1221"/>
        <v>0</v>
      </c>
    </row>
    <row r="731" spans="1:24" x14ac:dyDescent="0.35">
      <c r="A731" s="37">
        <v>44874</v>
      </c>
      <c r="B731" s="3">
        <v>59203.15</v>
      </c>
      <c r="C731" s="3">
        <v>50325.15</v>
      </c>
      <c r="D731" s="3">
        <v>49200.74</v>
      </c>
      <c r="E731" s="3">
        <f t="shared" ref="E731" si="1222">B731-D731</f>
        <v>10002.410000000003</v>
      </c>
      <c r="F731" s="38">
        <f t="shared" ref="F731" si="1223">B731/D731-1</f>
        <v>0.20329795852664012</v>
      </c>
      <c r="G731" s="41">
        <f t="shared" ref="G731" si="1224">B731-B730</f>
        <v>1035.5900000000038</v>
      </c>
      <c r="H731" s="38">
        <f t="shared" ref="H731" si="1225">(B731)/B730-1</f>
        <v>1.7803566111420199E-2</v>
      </c>
      <c r="J731" s="37">
        <v>44874</v>
      </c>
      <c r="K731" s="3">
        <v>27684.86</v>
      </c>
      <c r="L731" s="57">
        <f>L730+150</f>
        <v>26900</v>
      </c>
      <c r="M731" s="43">
        <f t="shared" si="1214"/>
        <v>784.86000000000058</v>
      </c>
      <c r="N731" s="38">
        <f>(K731-400)/L731-1</f>
        <v>1.4307063197026126E-2</v>
      </c>
      <c r="O731" s="50">
        <f>K731-K730-150</f>
        <v>485.20000000000073</v>
      </c>
      <c r="P731" s="51">
        <f>(K731-150)/K730-1</f>
        <v>1.7937378880178212E-2</v>
      </c>
      <c r="R731" s="37">
        <v>44874</v>
      </c>
      <c r="S731" s="3">
        <f t="shared" si="1218"/>
        <v>86888.010000000009</v>
      </c>
      <c r="T731" s="50">
        <f>T730+150</f>
        <v>76100.739999999991</v>
      </c>
      <c r="U731" s="3">
        <f t="shared" si="1185"/>
        <v>10787.270000000004</v>
      </c>
      <c r="V731" s="51">
        <f>(S731-150)/(T731-150)-1</f>
        <v>0.1420298209076043</v>
      </c>
      <c r="W731" s="50">
        <f>S731-S730-150</f>
        <v>1520.7900000000081</v>
      </c>
      <c r="X731" s="51">
        <f>(S731-150)/S730-1</f>
        <v>1.784604097622533E-2</v>
      </c>
    </row>
    <row r="732" spans="1:24" x14ac:dyDescent="0.35">
      <c r="A732" s="37">
        <v>44875</v>
      </c>
      <c r="B732" s="3">
        <v>59203.15</v>
      </c>
      <c r="C732" s="3">
        <v>50325.15</v>
      </c>
      <c r="D732" s="3">
        <v>49200.74</v>
      </c>
      <c r="E732" s="3">
        <f t="shared" ref="E732" si="1226">B732-D732</f>
        <v>10002.410000000003</v>
      </c>
      <c r="F732" s="38">
        <f t="shared" ref="F732" si="1227">B732/D732-1</f>
        <v>0.20329795852664012</v>
      </c>
      <c r="G732" s="41">
        <f t="shared" ref="G732" si="1228">B732-B731</f>
        <v>0</v>
      </c>
      <c r="H732" s="38">
        <f t="shared" ref="H732" si="1229">(B732)/B731-1</f>
        <v>0</v>
      </c>
      <c r="J732" s="37">
        <v>44875</v>
      </c>
      <c r="K732" s="3">
        <v>27684.86</v>
      </c>
      <c r="L732" s="58">
        <v>26900</v>
      </c>
      <c r="M732" s="43">
        <f t="shared" ref="M732" si="1230">K732-L732</f>
        <v>784.86000000000058</v>
      </c>
      <c r="N732" s="38">
        <f t="shared" ref="N732" si="1231">K732/L732-1</f>
        <v>2.9176951672862383E-2</v>
      </c>
      <c r="O732" s="43">
        <f t="shared" ref="O732" si="1232">K732-K731</f>
        <v>0</v>
      </c>
      <c r="P732" s="38">
        <f t="shared" ref="P732" si="1233">K732/K731-1</f>
        <v>0</v>
      </c>
      <c r="R732" s="37">
        <v>44875</v>
      </c>
      <c r="S732" s="3">
        <f t="shared" si="1218"/>
        <v>86888.010000000009</v>
      </c>
      <c r="T732" s="43">
        <f t="shared" ref="T732:T734" si="1234">D732+L732</f>
        <v>76100.739999999991</v>
      </c>
      <c r="U732" s="3">
        <f t="shared" si="1185"/>
        <v>10787.270000000004</v>
      </c>
      <c r="V732" s="38">
        <f t="shared" ref="V732" si="1235">S732/T732-1</f>
        <v>0.14174986997498351</v>
      </c>
      <c r="W732" s="3">
        <f t="shared" ref="W732" si="1236">S732-S731</f>
        <v>0</v>
      </c>
      <c r="X732" s="38">
        <f t="shared" ref="X732" si="1237">(S732)/S731-1</f>
        <v>0</v>
      </c>
    </row>
    <row r="733" spans="1:24" x14ac:dyDescent="0.35">
      <c r="A733" s="37">
        <v>44876</v>
      </c>
      <c r="B733" s="3">
        <v>59352.480000000003</v>
      </c>
      <c r="C733" s="3">
        <v>50325.15</v>
      </c>
      <c r="D733" s="3">
        <v>49200.74</v>
      </c>
      <c r="E733" s="3">
        <f t="shared" ref="E733" si="1238">B733-D733</f>
        <v>10151.740000000005</v>
      </c>
      <c r="F733" s="38">
        <f t="shared" ref="F733" si="1239">B733/D733-1</f>
        <v>0.20633307547813318</v>
      </c>
      <c r="G733" s="41">
        <f t="shared" ref="G733" si="1240">B733-B732</f>
        <v>149.33000000000175</v>
      </c>
      <c r="H733" s="38">
        <f t="shared" ref="H733" si="1241">(B733)/B732-1</f>
        <v>2.522332004293748E-3</v>
      </c>
      <c r="J733" s="37">
        <v>44876</v>
      </c>
      <c r="K733" s="3">
        <v>27754.69</v>
      </c>
      <c r="L733" s="58">
        <v>26900</v>
      </c>
      <c r="M733" s="43">
        <f t="shared" ref="M733" si="1242">K733-L733</f>
        <v>854.68999999999869</v>
      </c>
      <c r="N733" s="38">
        <f t="shared" ref="N733" si="1243">K733/L733-1</f>
        <v>3.1772862453531614E-2</v>
      </c>
      <c r="O733" s="43">
        <f t="shared" ref="O733" si="1244">K733-K732</f>
        <v>69.829999999998108</v>
      </c>
      <c r="P733" s="38">
        <f t="shared" ref="P733" si="1245">K733/K732-1</f>
        <v>2.5223172521009474E-3</v>
      </c>
      <c r="R733" s="37">
        <v>44876</v>
      </c>
      <c r="S733" s="3">
        <f t="shared" si="1218"/>
        <v>87107.17</v>
      </c>
      <c r="T733" s="43">
        <f t="shared" si="1234"/>
        <v>76100.739999999991</v>
      </c>
      <c r="U733" s="3">
        <f t="shared" ref="U733" si="1246">E733+M733</f>
        <v>11006.430000000004</v>
      </c>
      <c r="V733" s="38">
        <f t="shared" ref="V733" si="1247">S733/T733-1</f>
        <v>0.14462973684618574</v>
      </c>
      <c r="W733" s="3">
        <f t="shared" ref="W733" si="1248">S733-S732</f>
        <v>219.15999999998894</v>
      </c>
      <c r="X733" s="38">
        <f t="shared" ref="X733" si="1249">(S733)/S732-1</f>
        <v>2.5223273038477156E-3</v>
      </c>
    </row>
    <row r="734" spans="1:24" x14ac:dyDescent="0.35">
      <c r="A734" s="37">
        <v>44879</v>
      </c>
      <c r="B734" s="3">
        <v>59188.54</v>
      </c>
      <c r="C734" s="3">
        <v>50325.15</v>
      </c>
      <c r="D734" s="3">
        <v>49200.74</v>
      </c>
      <c r="E734" s="3">
        <f t="shared" ref="E734:E735" si="1250">B734-D734</f>
        <v>9987.8000000000029</v>
      </c>
      <c r="F734" s="38">
        <f t="shared" ref="F734" si="1251">B734/D734-1</f>
        <v>0.20300101177340024</v>
      </c>
      <c r="G734" s="41">
        <f t="shared" ref="G734" si="1252">B734-B733</f>
        <v>-163.94000000000233</v>
      </c>
      <c r="H734" s="38">
        <f t="shared" ref="H734" si="1253">(B734)/B733-1</f>
        <v>-2.7621423738317663E-3</v>
      </c>
      <c r="J734" s="37">
        <v>44879</v>
      </c>
      <c r="K734" s="3">
        <v>27678.03</v>
      </c>
      <c r="L734" s="58">
        <v>26900</v>
      </c>
      <c r="M734" s="43">
        <f t="shared" ref="M734" si="1254">K734-L734</f>
        <v>778.02999999999884</v>
      </c>
      <c r="N734" s="38">
        <f t="shared" ref="N734" si="1255">K734/L734-1</f>
        <v>2.8923048327137435E-2</v>
      </c>
      <c r="O734" s="43">
        <f t="shared" ref="O734" si="1256">K734-K733</f>
        <v>-76.659999999999854</v>
      </c>
      <c r="P734" s="38">
        <f t="shared" ref="P734" si="1257">K734/K733-1</f>
        <v>-2.7620557102241428E-3</v>
      </c>
      <c r="R734" s="37">
        <v>44879</v>
      </c>
      <c r="S734" s="3">
        <f t="shared" si="1218"/>
        <v>86866.57</v>
      </c>
      <c r="T734" s="43">
        <f t="shared" si="1234"/>
        <v>76100.739999999991</v>
      </c>
      <c r="U734" s="3">
        <f t="shared" ref="U734:U736" si="1258">E734+M734</f>
        <v>10765.830000000002</v>
      </c>
      <c r="V734" s="38">
        <f t="shared" ref="V734" si="1259">S734/T734-1</f>
        <v>0.14146813815476711</v>
      </c>
      <c r="W734" s="3">
        <f t="shared" ref="W734" si="1260">S734-S733</f>
        <v>-240.59999999999127</v>
      </c>
      <c r="X734" s="38">
        <f t="shared" ref="X734" si="1261">(S734)/S733-1</f>
        <v>-2.7621147604725005E-3</v>
      </c>
    </row>
    <row r="735" spans="1:24" x14ac:dyDescent="0.35">
      <c r="A735" s="37">
        <v>44880</v>
      </c>
      <c r="B735" s="3">
        <v>59685.8</v>
      </c>
      <c r="C735" s="47">
        <f>C734+250</f>
        <v>50575.15</v>
      </c>
      <c r="D735" s="47">
        <f>D734+250</f>
        <v>49450.74</v>
      </c>
      <c r="E735" s="47">
        <f t="shared" si="1250"/>
        <v>10235.060000000005</v>
      </c>
      <c r="F735" s="48">
        <f>(B735-250)/D735-1</f>
        <v>0.20191932415975988</v>
      </c>
      <c r="G735" s="49">
        <f>B735-B734-250</f>
        <v>247.26000000000204</v>
      </c>
      <c r="H735" s="48">
        <f>(B735-250)/B734-1</f>
        <v>4.177497873743885E-3</v>
      </c>
      <c r="J735" s="37">
        <v>44880</v>
      </c>
      <c r="K735" s="3">
        <v>27793.65</v>
      </c>
      <c r="L735" s="58">
        <v>26900</v>
      </c>
      <c r="M735" s="43">
        <f t="shared" ref="M735:M736" si="1262">K735-L735</f>
        <v>893.65000000000146</v>
      </c>
      <c r="N735" s="38">
        <f t="shared" ref="N735" si="1263">K735/L735-1</f>
        <v>3.3221189591078115E-2</v>
      </c>
      <c r="O735" s="43">
        <f t="shared" ref="O735" si="1264">K735-K734</f>
        <v>115.62000000000262</v>
      </c>
      <c r="P735" s="38">
        <f t="shared" ref="P735" si="1265">K735/K734-1</f>
        <v>4.1773204234549777E-3</v>
      </c>
      <c r="R735" s="37">
        <v>44880</v>
      </c>
      <c r="S735" s="3">
        <f t="shared" si="1218"/>
        <v>87479.450000000012</v>
      </c>
      <c r="T735" s="93">
        <f t="shared" ref="T735" si="1266">D735+L735</f>
        <v>76350.739999999991</v>
      </c>
      <c r="U735" s="3">
        <f t="shared" si="1258"/>
        <v>11128.710000000006</v>
      </c>
      <c r="V735" s="48">
        <f>(S735-250)/(T735-250)-1</f>
        <v>0.14623655433574001</v>
      </c>
      <c r="W735" s="47">
        <f>S735-S734-250</f>
        <v>362.88000000000466</v>
      </c>
      <c r="X735" s="48">
        <f>(S735-250)/S734-1</f>
        <v>4.1774413333000027E-3</v>
      </c>
    </row>
    <row r="736" spans="1:24" x14ac:dyDescent="0.35">
      <c r="A736" s="37">
        <v>44881</v>
      </c>
      <c r="B736" s="3">
        <v>59580.4</v>
      </c>
      <c r="C736" s="3">
        <v>50575.15</v>
      </c>
      <c r="D736" s="3">
        <v>49450.74</v>
      </c>
      <c r="E736" s="3">
        <f t="shared" ref="E736" si="1267">B736-D736</f>
        <v>10129.660000000003</v>
      </c>
      <c r="F736" s="38">
        <f t="shared" ref="F736" si="1268">B736/D736-1</f>
        <v>0.20484344622547623</v>
      </c>
      <c r="G736" s="41">
        <f t="shared" ref="G736" si="1269">B736-B735</f>
        <v>-105.40000000000146</v>
      </c>
      <c r="H736" s="38">
        <f t="shared" ref="H736" si="1270">(B736)/B735-1</f>
        <v>-1.7659141705397285E-3</v>
      </c>
      <c r="J736" s="37">
        <v>44881</v>
      </c>
      <c r="K736" s="3">
        <v>27894.06</v>
      </c>
      <c r="L736" s="57">
        <f>L735+150</f>
        <v>27050</v>
      </c>
      <c r="M736" s="43">
        <f t="shared" si="1262"/>
        <v>844.06000000000131</v>
      </c>
      <c r="N736" s="38">
        <f>(K736-400)/L736-1</f>
        <v>1.6416266173752359E-2</v>
      </c>
      <c r="O736" s="50">
        <f>K736-K735-150</f>
        <v>-49.590000000000146</v>
      </c>
      <c r="P736" s="51">
        <f>(K736-150)/K735-1</f>
        <v>-1.7842204964083619E-3</v>
      </c>
      <c r="R736" s="37">
        <v>44881</v>
      </c>
      <c r="S736" s="3">
        <f t="shared" si="1218"/>
        <v>87474.46</v>
      </c>
      <c r="T736" s="50">
        <f>T735+150</f>
        <v>76500.739999999991</v>
      </c>
      <c r="U736" s="3">
        <f t="shared" si="1258"/>
        <v>10973.720000000005</v>
      </c>
      <c r="V736" s="51">
        <f>(S736-150)/(T736-150)-1</f>
        <v>0.14372774906962293</v>
      </c>
      <c r="W736" s="50">
        <f>S736-S735-150</f>
        <v>-154.99000000000524</v>
      </c>
      <c r="X736" s="51">
        <f>(S736-150)/S735-1</f>
        <v>-1.7717303892514913E-3</v>
      </c>
    </row>
    <row r="737" spans="1:24" x14ac:dyDescent="0.35">
      <c r="A737" s="37">
        <v>44882</v>
      </c>
      <c r="B737" s="3">
        <v>59580.4</v>
      </c>
      <c r="C737" s="3">
        <v>50575.15</v>
      </c>
      <c r="D737" s="3">
        <v>49450.74</v>
      </c>
      <c r="E737" s="3">
        <f t="shared" ref="E737" si="1271">B737-D737</f>
        <v>10129.660000000003</v>
      </c>
      <c r="F737" s="38">
        <f t="shared" ref="F737" si="1272">B737/D737-1</f>
        <v>0.20484344622547623</v>
      </c>
      <c r="G737" s="41">
        <f t="shared" ref="G737" si="1273">B737-B736</f>
        <v>0</v>
      </c>
      <c r="H737" s="38">
        <f t="shared" ref="H737" si="1274">(B737)/B736-1</f>
        <v>0</v>
      </c>
      <c r="J737" s="37">
        <v>44882</v>
      </c>
      <c r="K737" s="3">
        <v>27894.06</v>
      </c>
      <c r="L737" s="58">
        <v>27050</v>
      </c>
      <c r="M737" s="43">
        <f t="shared" ref="M737" si="1275">K737-L737</f>
        <v>844.06000000000131</v>
      </c>
      <c r="N737" s="38">
        <f t="shared" ref="N737" si="1276">K737/L737-1</f>
        <v>3.1203696857670993E-2</v>
      </c>
      <c r="O737" s="43">
        <f t="shared" ref="O737" si="1277">K737-K736</f>
        <v>0</v>
      </c>
      <c r="P737" s="38">
        <f t="shared" ref="P737" si="1278">K737/K736-1</f>
        <v>0</v>
      </c>
      <c r="R737" s="37">
        <v>44882</v>
      </c>
      <c r="S737" s="3">
        <f t="shared" si="1218"/>
        <v>87474.46</v>
      </c>
      <c r="T737" s="43">
        <f t="shared" ref="T737" si="1279">D737+L737</f>
        <v>76500.739999999991</v>
      </c>
      <c r="U737" s="3">
        <f t="shared" ref="U737" si="1280">E737+M737</f>
        <v>10973.720000000005</v>
      </c>
      <c r="V737" s="38">
        <f t="shared" ref="V737" si="1281">S737/T737-1</f>
        <v>0.14344593267986716</v>
      </c>
      <c r="W737" s="3">
        <f t="shared" ref="W737" si="1282">S737-S736</f>
        <v>0</v>
      </c>
      <c r="X737" s="38">
        <f t="shared" ref="X737" si="1283">(S737)/S736-1</f>
        <v>0</v>
      </c>
    </row>
    <row r="738" spans="1:24" x14ac:dyDescent="0.35">
      <c r="A738" s="37">
        <v>44883</v>
      </c>
      <c r="B738" s="3">
        <v>59580.4</v>
      </c>
      <c r="C738" s="3">
        <v>50575.15</v>
      </c>
      <c r="D738" s="3">
        <v>49450.74</v>
      </c>
      <c r="E738" s="3">
        <f t="shared" ref="E738" si="1284">B738-D738</f>
        <v>10129.660000000003</v>
      </c>
      <c r="F738" s="38">
        <f t="shared" ref="F738" si="1285">B738/D738-1</f>
        <v>0.20484344622547623</v>
      </c>
      <c r="G738" s="41">
        <f t="shared" ref="G738" si="1286">B738-B737</f>
        <v>0</v>
      </c>
      <c r="H738" s="38">
        <f t="shared" ref="H738" si="1287">(B738)/B737-1</f>
        <v>0</v>
      </c>
      <c r="J738" s="37">
        <v>44883</v>
      </c>
      <c r="K738" s="3">
        <v>27894.06</v>
      </c>
      <c r="L738" s="58">
        <v>27050</v>
      </c>
      <c r="M738" s="43">
        <f t="shared" ref="M738" si="1288">K738-L738</f>
        <v>844.06000000000131</v>
      </c>
      <c r="N738" s="38">
        <f t="shared" ref="N738" si="1289">K738/L738-1</f>
        <v>3.1203696857670993E-2</v>
      </c>
      <c r="O738" s="43">
        <f t="shared" ref="O738" si="1290">K738-K737</f>
        <v>0</v>
      </c>
      <c r="P738" s="38">
        <f t="shared" ref="P738" si="1291">K738/K737-1</f>
        <v>0</v>
      </c>
      <c r="R738" s="37">
        <v>44883</v>
      </c>
      <c r="S738" s="3">
        <f t="shared" ref="S738" si="1292">B738+K738</f>
        <v>87474.46</v>
      </c>
      <c r="T738" s="43">
        <f t="shared" ref="T738" si="1293">D738+L738</f>
        <v>76500.739999999991</v>
      </c>
      <c r="U738" s="3">
        <f t="shared" ref="U738" si="1294">E738+M738</f>
        <v>10973.720000000005</v>
      </c>
      <c r="V738" s="38">
        <f t="shared" ref="V738" si="1295">S738/T738-1</f>
        <v>0.14344593267986716</v>
      </c>
      <c r="W738" s="3">
        <f t="shared" ref="W738" si="1296">S738-S737</f>
        <v>0</v>
      </c>
      <c r="X738" s="38">
        <f t="shared" ref="X738" si="1297">(S738)/S737-1</f>
        <v>0</v>
      </c>
    </row>
    <row r="739" spans="1:24" x14ac:dyDescent="0.35">
      <c r="A739" s="37">
        <v>44886</v>
      </c>
      <c r="B739" s="3">
        <v>59815.66</v>
      </c>
      <c r="C739" s="3">
        <v>50575.15</v>
      </c>
      <c r="D739" s="3">
        <v>49450.74</v>
      </c>
      <c r="E739" s="3">
        <f t="shared" ref="E739:E747" si="1298">B739-D739</f>
        <v>10364.920000000006</v>
      </c>
      <c r="F739" s="38">
        <f t="shared" ref="F739:F746" si="1299">B739/D739-1</f>
        <v>0.2096009078933907</v>
      </c>
      <c r="G739" s="41">
        <f t="shared" ref="G739:G746" si="1300">B739-B738</f>
        <v>235.26000000000204</v>
      </c>
      <c r="H739" s="38">
        <f t="shared" ref="H739:H746" si="1301">(B739)/B738-1</f>
        <v>3.9486139737230364E-3</v>
      </c>
      <c r="J739" s="37">
        <v>44886</v>
      </c>
      <c r="K739" s="3">
        <v>28004.21</v>
      </c>
      <c r="L739" s="58">
        <v>27050</v>
      </c>
      <c r="M739" s="43">
        <f t="shared" ref="M739:M741" si="1302">K739-L739</f>
        <v>954.20999999999913</v>
      </c>
      <c r="N739" s="38">
        <f t="shared" ref="N739:N740" si="1303">K739/L739-1</f>
        <v>3.527578558225497E-2</v>
      </c>
      <c r="O739" s="43">
        <f t="shared" ref="O739:O740" si="1304">K739-K738</f>
        <v>110.14999999999782</v>
      </c>
      <c r="P739" s="38">
        <f t="shared" ref="P739:P740" si="1305">K739/K738-1</f>
        <v>3.9488694008686931E-3</v>
      </c>
      <c r="R739" s="37">
        <v>44886</v>
      </c>
      <c r="S739" s="3">
        <f t="shared" ref="S739:S741" si="1306">B739+K739</f>
        <v>87819.87</v>
      </c>
      <c r="T739" s="43">
        <f t="shared" ref="T739:T740" si="1307">D739+L739</f>
        <v>76500.739999999991</v>
      </c>
      <c r="U739" s="3">
        <f t="shared" ref="U739:U741" si="1308">E739+M739</f>
        <v>11319.130000000005</v>
      </c>
      <c r="V739" s="38">
        <f t="shared" ref="V739:V740" si="1309">S739/T739-1</f>
        <v>0.14796105240289181</v>
      </c>
      <c r="W739" s="3">
        <f t="shared" ref="W739:W740" si="1310">S739-S738</f>
        <v>345.40999999998894</v>
      </c>
      <c r="X739" s="38">
        <f t="shared" ref="X739:X740" si="1311">(S739)/S738-1</f>
        <v>3.9486954249272621E-3</v>
      </c>
    </row>
    <row r="740" spans="1:24" x14ac:dyDescent="0.35">
      <c r="A740" s="37">
        <v>44887</v>
      </c>
      <c r="B740" s="3">
        <v>60252.5</v>
      </c>
      <c r="C740" s="3">
        <v>50575.15</v>
      </c>
      <c r="D740" s="3">
        <v>49450.74</v>
      </c>
      <c r="E740" s="3">
        <f t="shared" si="1298"/>
        <v>10801.760000000002</v>
      </c>
      <c r="F740" s="38">
        <f t="shared" si="1299"/>
        <v>0.21843474940921004</v>
      </c>
      <c r="G740" s="41">
        <f t="shared" si="1300"/>
        <v>436.83999999999651</v>
      </c>
      <c r="H740" s="38">
        <f t="shared" si="1301"/>
        <v>7.3031042372515564E-3</v>
      </c>
      <c r="J740" s="37">
        <v>44887</v>
      </c>
      <c r="K740" s="3">
        <v>28208.720000000001</v>
      </c>
      <c r="L740" s="58">
        <v>27050</v>
      </c>
      <c r="M740" s="43">
        <f t="shared" si="1302"/>
        <v>1158.7200000000012</v>
      </c>
      <c r="N740" s="38">
        <f t="shared" si="1303"/>
        <v>4.2836229205175602E-2</v>
      </c>
      <c r="O740" s="43">
        <f t="shared" si="1304"/>
        <v>204.51000000000204</v>
      </c>
      <c r="P740" s="38">
        <f t="shared" si="1305"/>
        <v>7.3028305386941827E-3</v>
      </c>
      <c r="R740" s="37">
        <v>44887</v>
      </c>
      <c r="S740" s="3">
        <f t="shared" si="1306"/>
        <v>88461.22</v>
      </c>
      <c r="T740" s="43">
        <f t="shared" si="1307"/>
        <v>76500.739999999991</v>
      </c>
      <c r="U740" s="3">
        <f t="shared" si="1308"/>
        <v>11960.480000000003</v>
      </c>
      <c r="V740" s="38">
        <f t="shared" si="1309"/>
        <v>0.15634463143755228</v>
      </c>
      <c r="W740" s="3">
        <f t="shared" si="1310"/>
        <v>641.35000000000582</v>
      </c>
      <c r="X740" s="38">
        <f t="shared" si="1311"/>
        <v>7.3030169596015604E-3</v>
      </c>
    </row>
    <row r="741" spans="1:24" x14ac:dyDescent="0.35">
      <c r="A741" s="37">
        <v>44888</v>
      </c>
      <c r="B741" s="3">
        <v>60513.84</v>
      </c>
      <c r="C741" s="3">
        <v>50575.15</v>
      </c>
      <c r="D741" s="3">
        <v>49450.74</v>
      </c>
      <c r="E741" s="3">
        <f t="shared" si="1298"/>
        <v>11063.099999999999</v>
      </c>
      <c r="F741" s="38">
        <f t="shared" si="1299"/>
        <v>0.22371960460045681</v>
      </c>
      <c r="G741" s="41">
        <f t="shared" si="1300"/>
        <v>261.33999999999651</v>
      </c>
      <c r="H741" s="38">
        <f t="shared" si="1301"/>
        <v>4.3374133853366637E-3</v>
      </c>
      <c r="J741" s="37">
        <v>44888</v>
      </c>
      <c r="K741" s="3">
        <v>28481.08</v>
      </c>
      <c r="L741" s="57">
        <f>L740+150</f>
        <v>27200</v>
      </c>
      <c r="M741" s="43">
        <f t="shared" si="1302"/>
        <v>1281.0800000000017</v>
      </c>
      <c r="N741" s="38">
        <f>(K741-400)/L741-1</f>
        <v>3.2392647058823609E-2</v>
      </c>
      <c r="O741" s="50">
        <f>K741-K740-150</f>
        <v>122.36000000000058</v>
      </c>
      <c r="P741" s="51">
        <f>(K741-150)/K740-1</f>
        <v>4.3376657997953316E-3</v>
      </c>
      <c r="R741" s="37">
        <v>44888</v>
      </c>
      <c r="S741" s="3">
        <f t="shared" si="1306"/>
        <v>88994.92</v>
      </c>
      <c r="T741" s="50">
        <f>T740+150</f>
        <v>76650.739999999991</v>
      </c>
      <c r="U741" s="3">
        <f t="shared" si="1308"/>
        <v>12344.18</v>
      </c>
      <c r="V741" s="51">
        <f>(S741-150)/(T741-150)-1</f>
        <v>0.16136026919478175</v>
      </c>
      <c r="W741" s="50">
        <f>S741-S740-150</f>
        <v>383.69999999999709</v>
      </c>
      <c r="X741" s="51">
        <f>(S741-150)/S740-1</f>
        <v>4.3374938758475867E-3</v>
      </c>
    </row>
    <row r="742" spans="1:24" x14ac:dyDescent="0.35">
      <c r="A742" s="37">
        <v>44889</v>
      </c>
      <c r="B742" s="3">
        <v>60652.39</v>
      </c>
      <c r="C742" s="3">
        <v>50575.15</v>
      </c>
      <c r="D742" s="3">
        <v>49450.74</v>
      </c>
      <c r="E742" s="3">
        <f t="shared" si="1298"/>
        <v>11201.650000000001</v>
      </c>
      <c r="F742" s="38">
        <f t="shared" si="1299"/>
        <v>0.22652138269316091</v>
      </c>
      <c r="G742" s="41">
        <f t="shared" si="1300"/>
        <v>138.55000000000291</v>
      </c>
      <c r="H742" s="38">
        <f t="shared" si="1301"/>
        <v>2.2895588843809822E-3</v>
      </c>
      <c r="J742" s="37">
        <v>44889</v>
      </c>
      <c r="K742" s="3">
        <v>28546.29</v>
      </c>
      <c r="L742" s="58">
        <v>27200</v>
      </c>
      <c r="M742" s="43">
        <f t="shared" ref="M742" si="1312">K742-L742</f>
        <v>1346.2900000000009</v>
      </c>
      <c r="N742" s="38">
        <f t="shared" ref="N742" si="1313">K742/L742-1</f>
        <v>4.9495955882352893E-2</v>
      </c>
      <c r="O742" s="43">
        <f t="shared" ref="O742" si="1314">K742-K741</f>
        <v>65.209999999999127</v>
      </c>
      <c r="P742" s="38">
        <f t="shared" ref="P742" si="1315">K742/K741-1</f>
        <v>2.2895901419468512E-3</v>
      </c>
      <c r="R742" s="37">
        <v>44889</v>
      </c>
      <c r="S742" s="3">
        <f t="shared" ref="S742:S744" si="1316">B742+K742</f>
        <v>89198.68</v>
      </c>
      <c r="T742" s="43">
        <f t="shared" ref="T742:T744" si="1317">D742+L742</f>
        <v>76650.739999999991</v>
      </c>
      <c r="U742" s="3">
        <f t="shared" ref="U742:U744" si="1318">E742+M742</f>
        <v>12547.940000000002</v>
      </c>
      <c r="V742" s="38">
        <f t="shared" ref="V742:V744" si="1319">S742/T742-1</f>
        <v>0.16370279008395738</v>
      </c>
      <c r="W742" s="3">
        <f t="shared" ref="W742:W744" si="1320">S742-S741</f>
        <v>203.75999999999476</v>
      </c>
      <c r="X742" s="38">
        <f t="shared" ref="X742:X744" si="1321">(S742)/S741-1</f>
        <v>2.2895688877522247E-3</v>
      </c>
    </row>
    <row r="743" spans="1:24" x14ac:dyDescent="0.35">
      <c r="A743" s="37">
        <v>44890</v>
      </c>
      <c r="B743" s="3">
        <v>60788.23</v>
      </c>
      <c r="C743" s="3">
        <v>50575.15</v>
      </c>
      <c r="D743" s="3">
        <v>49450.74</v>
      </c>
      <c r="E743" s="3">
        <f t="shared" si="1298"/>
        <v>11337.490000000005</v>
      </c>
      <c r="F743" s="38">
        <f t="shared" si="1299"/>
        <v>0.22926835877481322</v>
      </c>
      <c r="G743" s="41">
        <f t="shared" si="1300"/>
        <v>135.84000000000378</v>
      </c>
      <c r="H743" s="38">
        <f t="shared" si="1301"/>
        <v>2.2396479347310816E-3</v>
      </c>
      <c r="J743" s="37">
        <v>44890</v>
      </c>
      <c r="K743" s="3">
        <v>28610.22</v>
      </c>
      <c r="L743" s="58">
        <v>27200</v>
      </c>
      <c r="M743" s="43">
        <f t="shared" ref="M743:M746" si="1322">K743-L743</f>
        <v>1410.2200000000012</v>
      </c>
      <c r="N743" s="38">
        <f t="shared" ref="N743:N745" si="1323">K743/L743-1</f>
        <v>5.1846323529411764E-2</v>
      </c>
      <c r="O743" s="43">
        <f t="shared" ref="O743:O745" si="1324">K743-K742</f>
        <v>63.930000000000291</v>
      </c>
      <c r="P743" s="38">
        <f t="shared" ref="P743:P745" si="1325">K743/K742-1</f>
        <v>2.2395204420608827E-3</v>
      </c>
      <c r="R743" s="37">
        <v>44890</v>
      </c>
      <c r="S743" s="3">
        <f t="shared" si="1316"/>
        <v>89398.450000000012</v>
      </c>
      <c r="T743" s="43">
        <f t="shared" si="1317"/>
        <v>76650.739999999991</v>
      </c>
      <c r="U743" s="3">
        <f t="shared" si="1318"/>
        <v>12747.710000000006</v>
      </c>
      <c r="V743" s="38">
        <f t="shared" si="1319"/>
        <v>0.16630902715355411</v>
      </c>
      <c r="W743" s="3">
        <f t="shared" si="1320"/>
        <v>199.77000000001863</v>
      </c>
      <c r="X743" s="38">
        <f t="shared" si="1321"/>
        <v>2.2396071332000389E-3</v>
      </c>
    </row>
    <row r="744" spans="1:24" x14ac:dyDescent="0.35">
      <c r="A744" s="37">
        <v>44893</v>
      </c>
      <c r="B744" s="3">
        <v>60391.59</v>
      </c>
      <c r="C744" s="3">
        <v>50575.15</v>
      </c>
      <c r="D744" s="3">
        <v>49450.74</v>
      </c>
      <c r="E744" s="3">
        <f t="shared" si="1298"/>
        <v>10940.849999999999</v>
      </c>
      <c r="F744" s="38">
        <f t="shared" si="1299"/>
        <v>0.22124744745983582</v>
      </c>
      <c r="G744" s="41">
        <f t="shared" si="1300"/>
        <v>-396.64000000000669</v>
      </c>
      <c r="H744" s="38">
        <f t="shared" si="1301"/>
        <v>-6.5249473458925955E-3</v>
      </c>
      <c r="J744" s="37">
        <v>44893</v>
      </c>
      <c r="K744" s="3">
        <v>28423.54</v>
      </c>
      <c r="L744" s="58">
        <v>27200</v>
      </c>
      <c r="M744" s="43">
        <f t="shared" si="1322"/>
        <v>1223.5400000000009</v>
      </c>
      <c r="N744" s="38">
        <f t="shared" si="1323"/>
        <v>4.4983088235294177E-2</v>
      </c>
      <c r="O744" s="43">
        <f t="shared" si="1324"/>
        <v>-186.68000000000029</v>
      </c>
      <c r="P744" s="38">
        <f t="shared" si="1325"/>
        <v>-6.5249410874855807E-3</v>
      </c>
      <c r="R744" s="37">
        <v>44893</v>
      </c>
      <c r="S744" s="3">
        <f t="shared" si="1316"/>
        <v>88815.13</v>
      </c>
      <c r="T744" s="43">
        <f t="shared" si="1317"/>
        <v>76650.739999999991</v>
      </c>
      <c r="U744" s="3">
        <f t="shared" si="1318"/>
        <v>12164.39</v>
      </c>
      <c r="V744" s="38">
        <f t="shared" si="1319"/>
        <v>0.15869892449831546</v>
      </c>
      <c r="W744" s="3">
        <f t="shared" si="1320"/>
        <v>-583.32000000000698</v>
      </c>
      <c r="X744" s="38">
        <f t="shared" si="1321"/>
        <v>-6.5249453430121784E-3</v>
      </c>
    </row>
    <row r="745" spans="1:24" x14ac:dyDescent="0.35">
      <c r="A745" s="37">
        <v>44894</v>
      </c>
      <c r="B745" s="3">
        <v>60320.42</v>
      </c>
      <c r="C745" s="3">
        <v>50575.15</v>
      </c>
      <c r="D745" s="3">
        <v>49450.74</v>
      </c>
      <c r="E745" s="3">
        <f t="shared" si="1298"/>
        <v>10869.68</v>
      </c>
      <c r="F745" s="38">
        <f t="shared" si="1299"/>
        <v>0.21980823745003608</v>
      </c>
      <c r="G745" s="41">
        <f t="shared" si="1300"/>
        <v>-71.169999999998254</v>
      </c>
      <c r="H745" s="38">
        <f t="shared" si="1301"/>
        <v>-1.1784753473124132E-3</v>
      </c>
      <c r="J745" s="37">
        <v>44894</v>
      </c>
      <c r="K745" s="3">
        <v>28390.04</v>
      </c>
      <c r="L745" s="58">
        <v>27200</v>
      </c>
      <c r="M745" s="43">
        <f t="shared" si="1322"/>
        <v>1190.0400000000009</v>
      </c>
      <c r="N745" s="38">
        <f t="shared" si="1323"/>
        <v>4.3751470588235364E-2</v>
      </c>
      <c r="O745" s="43">
        <f t="shared" si="1324"/>
        <v>-33.5</v>
      </c>
      <c r="P745" s="38">
        <f t="shared" si="1325"/>
        <v>-1.1786005543292788E-3</v>
      </c>
      <c r="R745" s="37">
        <v>44894</v>
      </c>
      <c r="S745" s="3">
        <f t="shared" ref="S745:S747" si="1326">B745+K745</f>
        <v>88710.459999999992</v>
      </c>
      <c r="T745" s="43">
        <f t="shared" ref="T745" si="1327">D745+L745</f>
        <v>76650.739999999991</v>
      </c>
      <c r="U745" s="3">
        <f t="shared" ref="U745:U747" si="1328">E745+M745</f>
        <v>12059.720000000001</v>
      </c>
      <c r="V745" s="38">
        <f t="shared" ref="V745" si="1329">S745/T745-1</f>
        <v>0.15733337995171359</v>
      </c>
      <c r="W745" s="3">
        <f t="shared" ref="W745" si="1330">S745-S744</f>
        <v>-104.67000000001281</v>
      </c>
      <c r="X745" s="38">
        <f t="shared" ref="X745" si="1331">(S745)/S744-1</f>
        <v>-1.1785154173620249E-3</v>
      </c>
    </row>
    <row r="746" spans="1:24" x14ac:dyDescent="0.35">
      <c r="A746" s="37">
        <v>44895</v>
      </c>
      <c r="B746" s="3">
        <v>60793.120000000003</v>
      </c>
      <c r="C746" s="3">
        <v>50575.15</v>
      </c>
      <c r="D746" s="3">
        <v>49450.74</v>
      </c>
      <c r="E746" s="3">
        <f t="shared" si="1298"/>
        <v>11342.380000000005</v>
      </c>
      <c r="F746" s="38">
        <f t="shared" si="1299"/>
        <v>0.22936724506043804</v>
      </c>
      <c r="G746" s="41">
        <f t="shared" si="1300"/>
        <v>472.70000000000437</v>
      </c>
      <c r="H746" s="38">
        <f t="shared" si="1301"/>
        <v>7.8364838971611839E-3</v>
      </c>
      <c r="J746" s="37">
        <v>44895</v>
      </c>
      <c r="K746" s="3">
        <v>28762.52</v>
      </c>
      <c r="L746" s="57">
        <f>L745+150</f>
        <v>27350</v>
      </c>
      <c r="M746" s="43">
        <f t="shared" si="1322"/>
        <v>1412.5200000000004</v>
      </c>
      <c r="N746" s="38">
        <f>(K746-400)/L746-1</f>
        <v>3.7020840950639844E-2</v>
      </c>
      <c r="O746" s="50">
        <f>K746-K745-150</f>
        <v>222.47999999999956</v>
      </c>
      <c r="P746" s="51">
        <f>(K746-150)/K745-1</f>
        <v>7.8365511284943512E-3</v>
      </c>
      <c r="R746" s="37">
        <v>44895</v>
      </c>
      <c r="S746" s="3">
        <f t="shared" si="1326"/>
        <v>89555.64</v>
      </c>
      <c r="T746" s="50">
        <f>T745+150</f>
        <v>76800.739999999991</v>
      </c>
      <c r="U746" s="3">
        <f t="shared" si="1328"/>
        <v>12754.900000000005</v>
      </c>
      <c r="V746" s="51">
        <f>(S746-150)/(T746-150)-1</f>
        <v>0.16640282924861527</v>
      </c>
      <c r="W746" s="50">
        <f>S746-S745-150</f>
        <v>695.18000000000757</v>
      </c>
      <c r="X746" s="51">
        <f>(S746-150)/S745-1</f>
        <v>7.8365054132287781E-3</v>
      </c>
    </row>
    <row r="747" spans="1:24" x14ac:dyDescent="0.35">
      <c r="A747" s="37">
        <v>44896</v>
      </c>
      <c r="B747" s="3">
        <v>61342.1</v>
      </c>
      <c r="C747" s="47">
        <f>C746+250</f>
        <v>50825.15</v>
      </c>
      <c r="D747" s="47">
        <f>D746+250</f>
        <v>49700.74</v>
      </c>
      <c r="E747" s="47">
        <f t="shared" si="1298"/>
        <v>11641.36</v>
      </c>
      <c r="F747" s="48">
        <f>(B747-250)/D747-1</f>
        <v>0.2291990018659682</v>
      </c>
      <c r="G747" s="49">
        <f>B747-B746-250</f>
        <v>298.97999999999593</v>
      </c>
      <c r="H747" s="48">
        <f>(B747-250)/B746-1</f>
        <v>4.9179907200025408E-3</v>
      </c>
      <c r="J747" s="37">
        <v>44896</v>
      </c>
      <c r="K747" s="3">
        <v>28903.89</v>
      </c>
      <c r="L747" s="58">
        <v>27350</v>
      </c>
      <c r="M747" s="43">
        <f t="shared" ref="M747" si="1332">K747-L747</f>
        <v>1553.8899999999994</v>
      </c>
      <c r="N747" s="38">
        <f t="shared" ref="N747" si="1333">K747/L747-1</f>
        <v>5.681499085923214E-2</v>
      </c>
      <c r="O747" s="43">
        <f t="shared" ref="O747" si="1334">K747-K746</f>
        <v>141.36999999999898</v>
      </c>
      <c r="P747" s="38">
        <f t="shared" ref="P747" si="1335">K747/K746-1</f>
        <v>4.9150769821280083E-3</v>
      </c>
      <c r="R747" s="37">
        <v>44896</v>
      </c>
      <c r="S747" s="3">
        <f t="shared" si="1326"/>
        <v>90245.989999999991</v>
      </c>
      <c r="T747" s="93">
        <f t="shared" ref="T747:T750" si="1336">D747+L747</f>
        <v>77050.739999999991</v>
      </c>
      <c r="U747" s="3">
        <f t="shared" si="1328"/>
        <v>13195.25</v>
      </c>
      <c r="V747" s="48">
        <f>(S747-250)/(T747-250)-1</f>
        <v>0.17181149556631881</v>
      </c>
      <c r="W747" s="47">
        <f>S747-S746-250</f>
        <v>440.34999999999127</v>
      </c>
      <c r="X747" s="48">
        <f>(S747-250)/S746-1</f>
        <v>4.9170549169208488E-3</v>
      </c>
    </row>
    <row r="748" spans="1:24" x14ac:dyDescent="0.35">
      <c r="A748" s="37">
        <v>44897</v>
      </c>
      <c r="B748" s="3">
        <v>61342.1</v>
      </c>
      <c r="C748" s="3">
        <v>50825.15</v>
      </c>
      <c r="D748" s="3">
        <v>49700.74</v>
      </c>
      <c r="E748" s="3">
        <f t="shared" ref="E748" si="1337">B748-D748</f>
        <v>11641.36</v>
      </c>
      <c r="F748" s="38">
        <f t="shared" ref="F748" si="1338">B748/D748-1</f>
        <v>0.23422910805754604</v>
      </c>
      <c r="G748" s="41">
        <f t="shared" ref="G748" si="1339">B748-B747</f>
        <v>0</v>
      </c>
      <c r="H748" s="38">
        <f t="shared" ref="H748" si="1340">(B748)/B747-1</f>
        <v>0</v>
      </c>
      <c r="J748" s="37">
        <v>44897</v>
      </c>
      <c r="K748" s="3">
        <v>28903.89</v>
      </c>
      <c r="L748" s="58">
        <v>27350</v>
      </c>
      <c r="M748" s="43">
        <f t="shared" ref="M748:M768" si="1341">K748-L748</f>
        <v>1553.8899999999994</v>
      </c>
      <c r="N748" s="38">
        <f t="shared" ref="N748:N768" si="1342">K748/L748-1</f>
        <v>5.681499085923214E-2</v>
      </c>
      <c r="O748" s="43">
        <f t="shared" ref="O748:O768" si="1343">K748-K747</f>
        <v>0</v>
      </c>
      <c r="P748" s="38">
        <f t="shared" ref="P748:P768" si="1344">K748/K747-1</f>
        <v>0</v>
      </c>
      <c r="R748" s="37">
        <v>44897</v>
      </c>
      <c r="S748" s="3">
        <f t="shared" ref="S748:S750" si="1345">B748+K748</f>
        <v>90245.989999999991</v>
      </c>
      <c r="T748" s="43">
        <f t="shared" si="1336"/>
        <v>77050.739999999991</v>
      </c>
      <c r="U748" s="3">
        <f t="shared" ref="U748:U750" si="1346">E748+M748</f>
        <v>13195.25</v>
      </c>
      <c r="V748" s="38">
        <f t="shared" ref="V748:V750" si="1347">S748/T748-1</f>
        <v>0.17125403338112011</v>
      </c>
      <c r="W748" s="3">
        <f t="shared" ref="W748:W750" si="1348">S748-S747</f>
        <v>0</v>
      </c>
      <c r="X748" s="38">
        <f t="shared" ref="X748:X750" si="1349">(S748)/S747-1</f>
        <v>0</v>
      </c>
    </row>
    <row r="749" spans="1:24" x14ac:dyDescent="0.35">
      <c r="A749" s="37">
        <v>44900</v>
      </c>
      <c r="B749" s="3">
        <v>60897.82</v>
      </c>
      <c r="C749" s="3">
        <v>50825.15</v>
      </c>
      <c r="D749" s="3">
        <v>49700.74</v>
      </c>
      <c r="E749" s="3">
        <f t="shared" ref="E749:E757" si="1350">B749-D749</f>
        <v>11197.080000000002</v>
      </c>
      <c r="F749" s="38">
        <f t="shared" ref="F749:F756" si="1351">B749/D749-1</f>
        <v>0.22529000574236924</v>
      </c>
      <c r="G749" s="41">
        <f t="shared" ref="G749:G756" si="1352">B749-B748</f>
        <v>-444.27999999999884</v>
      </c>
      <c r="H749" s="38">
        <f t="shared" ref="H749:H756" si="1353">(B749)/B748-1</f>
        <v>-7.2426604240806158E-3</v>
      </c>
      <c r="J749" s="37">
        <v>44900</v>
      </c>
      <c r="K749" s="3">
        <v>28694.54</v>
      </c>
      <c r="L749" s="58">
        <v>27350</v>
      </c>
      <c r="M749" s="43">
        <f t="shared" si="1341"/>
        <v>1344.5400000000009</v>
      </c>
      <c r="N749" s="38">
        <f t="shared" si="1342"/>
        <v>4.9160511882998303E-2</v>
      </c>
      <c r="O749" s="43">
        <f t="shared" si="1343"/>
        <v>-209.34999999999854</v>
      </c>
      <c r="P749" s="38">
        <f t="shared" si="1344"/>
        <v>-7.2429697179168251E-3</v>
      </c>
      <c r="R749" s="37">
        <v>44900</v>
      </c>
      <c r="S749" s="3">
        <f t="shared" si="1345"/>
        <v>89592.36</v>
      </c>
      <c r="T749" s="43">
        <f t="shared" si="1336"/>
        <v>77050.739999999991</v>
      </c>
      <c r="U749" s="3">
        <f t="shared" si="1346"/>
        <v>12541.620000000003</v>
      </c>
      <c r="V749" s="38">
        <f t="shared" si="1347"/>
        <v>0.16277092212222755</v>
      </c>
      <c r="W749" s="3">
        <f t="shared" si="1348"/>
        <v>-653.6299999999901</v>
      </c>
      <c r="X749" s="38">
        <f t="shared" si="1349"/>
        <v>-7.2427594843824661E-3</v>
      </c>
    </row>
    <row r="750" spans="1:24" x14ac:dyDescent="0.35">
      <c r="A750" s="37">
        <v>44901</v>
      </c>
      <c r="B750" s="3">
        <v>60661.41</v>
      </c>
      <c r="C750" s="3">
        <v>50825.15</v>
      </c>
      <c r="D750" s="3">
        <v>49700.74</v>
      </c>
      <c r="E750" s="3">
        <f t="shared" si="1350"/>
        <v>10960.670000000006</v>
      </c>
      <c r="F750" s="38">
        <f t="shared" si="1351"/>
        <v>0.22053333612336568</v>
      </c>
      <c r="G750" s="41">
        <f t="shared" si="1352"/>
        <v>-236.40999999999622</v>
      </c>
      <c r="H750" s="38">
        <f t="shared" si="1353"/>
        <v>-3.8820765669443924E-3</v>
      </c>
      <c r="J750" s="37">
        <v>44901</v>
      </c>
      <c r="K750" s="3">
        <v>28583.15</v>
      </c>
      <c r="L750" s="58">
        <v>27350</v>
      </c>
      <c r="M750" s="43">
        <f t="shared" si="1341"/>
        <v>1233.1500000000015</v>
      </c>
      <c r="N750" s="38">
        <f t="shared" si="1342"/>
        <v>4.5087751371115203E-2</v>
      </c>
      <c r="O750" s="43">
        <f t="shared" si="1343"/>
        <v>-111.38999999999942</v>
      </c>
      <c r="P750" s="38">
        <f t="shared" si="1344"/>
        <v>-3.8819231812045052E-3</v>
      </c>
      <c r="R750" s="37">
        <v>44901</v>
      </c>
      <c r="S750" s="3">
        <f t="shared" si="1345"/>
        <v>89244.56</v>
      </c>
      <c r="T750" s="43">
        <f t="shared" si="1336"/>
        <v>77050.739999999991</v>
      </c>
      <c r="U750" s="3">
        <f t="shared" si="1346"/>
        <v>12193.820000000007</v>
      </c>
      <c r="V750" s="38">
        <f t="shared" si="1347"/>
        <v>0.158257013495263</v>
      </c>
      <c r="W750" s="3">
        <f t="shared" si="1348"/>
        <v>-347.80000000000291</v>
      </c>
      <c r="X750" s="38">
        <f t="shared" si="1349"/>
        <v>-3.8820274407327382E-3</v>
      </c>
    </row>
    <row r="751" spans="1:24" x14ac:dyDescent="0.35">
      <c r="A751" s="37">
        <v>44902</v>
      </c>
      <c r="B751" s="3">
        <v>60643.86</v>
      </c>
      <c r="C751" s="3">
        <v>50825.15</v>
      </c>
      <c r="D751" s="3">
        <v>49700.74</v>
      </c>
      <c r="E751" s="3">
        <f t="shared" si="1350"/>
        <v>10943.120000000003</v>
      </c>
      <c r="F751" s="38">
        <f t="shared" si="1351"/>
        <v>0.22018022266871684</v>
      </c>
      <c r="G751" s="41">
        <f t="shared" si="1352"/>
        <v>-17.55000000000291</v>
      </c>
      <c r="H751" s="38">
        <f t="shared" si="1353"/>
        <v>-2.8931078258820353E-4</v>
      </c>
      <c r="J751" s="37">
        <v>44902</v>
      </c>
      <c r="K751" s="3">
        <v>28724.880000000001</v>
      </c>
      <c r="L751" s="57">
        <f>L750+150</f>
        <v>27500</v>
      </c>
      <c r="M751" s="43">
        <f t="shared" si="1341"/>
        <v>1224.880000000001</v>
      </c>
      <c r="N751" s="38">
        <f>(K751-400)/L751-1</f>
        <v>2.9995636363636446E-2</v>
      </c>
      <c r="O751" s="50">
        <f>K751-K750-150</f>
        <v>-8.2700000000004366</v>
      </c>
      <c r="P751" s="51">
        <f>(K751-150)/K750-1</f>
        <v>-2.8933130183339539E-4</v>
      </c>
      <c r="R751" s="37">
        <v>44902</v>
      </c>
      <c r="S751" s="3">
        <f t="shared" ref="S751:S755" si="1354">B751+K751</f>
        <v>89368.74</v>
      </c>
      <c r="T751" s="50">
        <f>T750+150</f>
        <v>77200.739999999991</v>
      </c>
      <c r="U751" s="3">
        <f t="shared" ref="U751:U755" si="1355">E751+M751</f>
        <v>12168.000000000004</v>
      </c>
      <c r="V751" s="51">
        <f>(S751-150)/(T751-150)-1</f>
        <v>0.15792190964032304</v>
      </c>
      <c r="W751" s="50">
        <f>S751-S750-150</f>
        <v>-25.819999999992433</v>
      </c>
      <c r="X751" s="51">
        <f>(S751-150)/S750-1</f>
        <v>-2.8931735446946494E-4</v>
      </c>
    </row>
    <row r="752" spans="1:24" x14ac:dyDescent="0.35">
      <c r="A752" s="37">
        <v>44903</v>
      </c>
      <c r="B752" s="3">
        <v>60513.87</v>
      </c>
      <c r="C752" s="3">
        <v>50825.15</v>
      </c>
      <c r="D752" s="3">
        <v>49700.74</v>
      </c>
      <c r="E752" s="3">
        <f t="shared" si="1350"/>
        <v>10813.130000000005</v>
      </c>
      <c r="F752" s="38">
        <f t="shared" si="1351"/>
        <v>0.21756476865334418</v>
      </c>
      <c r="G752" s="41">
        <f t="shared" si="1352"/>
        <v>-129.98999999999796</v>
      </c>
      <c r="H752" s="38">
        <f t="shared" si="1353"/>
        <v>-2.1434981216564841E-3</v>
      </c>
      <c r="J752" s="37">
        <v>44903</v>
      </c>
      <c r="K752" s="3">
        <v>28663.31</v>
      </c>
      <c r="L752" s="58">
        <v>27500</v>
      </c>
      <c r="M752" s="43">
        <f t="shared" si="1341"/>
        <v>1163.3100000000013</v>
      </c>
      <c r="N752" s="38">
        <f t="shared" si="1342"/>
        <v>4.2302181818181905E-2</v>
      </c>
      <c r="O752" s="43">
        <f t="shared" si="1343"/>
        <v>-61.569999999999709</v>
      </c>
      <c r="P752" s="38">
        <f t="shared" si="1344"/>
        <v>-2.1434380230657135E-3</v>
      </c>
      <c r="R752" s="37">
        <v>44903</v>
      </c>
      <c r="S752" s="3">
        <f t="shared" si="1354"/>
        <v>89177.180000000008</v>
      </c>
      <c r="T752" s="43">
        <f t="shared" ref="T752:T755" si="1356">D752+L752</f>
        <v>77200.739999999991</v>
      </c>
      <c r="U752" s="3">
        <f t="shared" si="1355"/>
        <v>11976.440000000006</v>
      </c>
      <c r="V752" s="38">
        <f t="shared" ref="V752:V755" si="1357">S752/T752-1</f>
        <v>0.15513374612730413</v>
      </c>
      <c r="W752" s="3">
        <f t="shared" ref="W752:W755" si="1358">S752-S751</f>
        <v>-191.55999999999767</v>
      </c>
      <c r="X752" s="38">
        <f t="shared" ref="X752:X755" si="1359">(S752)/S751-1</f>
        <v>-2.1434788047811626E-3</v>
      </c>
    </row>
    <row r="753" spans="1:24" x14ac:dyDescent="0.35">
      <c r="A753" s="37">
        <v>44904</v>
      </c>
      <c r="B753" s="3">
        <v>60513.87</v>
      </c>
      <c r="C753" s="3">
        <v>50825.15</v>
      </c>
      <c r="D753" s="3">
        <v>49700.74</v>
      </c>
      <c r="E753" s="3">
        <f t="shared" si="1350"/>
        <v>10813.130000000005</v>
      </c>
      <c r="F753" s="38">
        <f t="shared" si="1351"/>
        <v>0.21756476865334418</v>
      </c>
      <c r="G753" s="41">
        <f t="shared" si="1352"/>
        <v>0</v>
      </c>
      <c r="H753" s="38">
        <f t="shared" si="1353"/>
        <v>0</v>
      </c>
      <c r="J753" s="37">
        <v>44904</v>
      </c>
      <c r="K753" s="3">
        <v>28663.31</v>
      </c>
      <c r="L753" s="58">
        <v>27500</v>
      </c>
      <c r="M753" s="43">
        <f t="shared" si="1341"/>
        <v>1163.3100000000013</v>
      </c>
      <c r="N753" s="38">
        <f t="shared" si="1342"/>
        <v>4.2302181818181905E-2</v>
      </c>
      <c r="O753" s="43">
        <f t="shared" si="1343"/>
        <v>0</v>
      </c>
      <c r="P753" s="38">
        <f t="shared" si="1344"/>
        <v>0</v>
      </c>
      <c r="R753" s="37">
        <v>44904</v>
      </c>
      <c r="S753" s="3">
        <f t="shared" si="1354"/>
        <v>89177.180000000008</v>
      </c>
      <c r="T753" s="43">
        <f t="shared" si="1356"/>
        <v>77200.739999999991</v>
      </c>
      <c r="U753" s="3">
        <f t="shared" si="1355"/>
        <v>11976.440000000006</v>
      </c>
      <c r="V753" s="38">
        <f t="shared" si="1357"/>
        <v>0.15513374612730413</v>
      </c>
      <c r="W753" s="3">
        <f t="shared" si="1358"/>
        <v>0</v>
      </c>
      <c r="X753" s="38">
        <f t="shared" si="1359"/>
        <v>0</v>
      </c>
    </row>
    <row r="754" spans="1:24" x14ac:dyDescent="0.35">
      <c r="A754" s="37">
        <v>44907</v>
      </c>
      <c r="B754" s="3">
        <v>60597.24</v>
      </c>
      <c r="C754" s="3">
        <v>50825.15</v>
      </c>
      <c r="D754" s="3">
        <v>49700.74</v>
      </c>
      <c r="E754" s="3">
        <f t="shared" si="1350"/>
        <v>10896.5</v>
      </c>
      <c r="F754" s="38">
        <f t="shared" si="1351"/>
        <v>0.21924220846611142</v>
      </c>
      <c r="G754" s="41">
        <f t="shared" si="1352"/>
        <v>83.369999999995343</v>
      </c>
      <c r="H754" s="38">
        <f t="shared" si="1353"/>
        <v>1.3777006825046456E-3</v>
      </c>
      <c r="J754" s="37">
        <v>44907</v>
      </c>
      <c r="K754" s="3">
        <v>28702.799999999999</v>
      </c>
      <c r="L754" s="58">
        <v>27500</v>
      </c>
      <c r="M754" s="43">
        <f t="shared" si="1341"/>
        <v>1202.7999999999993</v>
      </c>
      <c r="N754" s="38">
        <f t="shared" si="1342"/>
        <v>4.3738181818181898E-2</v>
      </c>
      <c r="O754" s="43">
        <f t="shared" si="1343"/>
        <v>39.489999999997963</v>
      </c>
      <c r="P754" s="38">
        <f t="shared" si="1344"/>
        <v>1.3777194608717291E-3</v>
      </c>
      <c r="R754" s="37">
        <v>44907</v>
      </c>
      <c r="S754" s="3">
        <f t="shared" si="1354"/>
        <v>89300.04</v>
      </c>
      <c r="T754" s="43">
        <f t="shared" si="1356"/>
        <v>77200.739999999991</v>
      </c>
      <c r="U754" s="3">
        <f t="shared" si="1355"/>
        <v>12099.3</v>
      </c>
      <c r="V754" s="38">
        <f t="shared" si="1357"/>
        <v>0.15672518164981319</v>
      </c>
      <c r="W754" s="3">
        <f t="shared" si="1358"/>
        <v>122.85999999998603</v>
      </c>
      <c r="X754" s="38">
        <f t="shared" si="1359"/>
        <v>1.3777067182432212E-3</v>
      </c>
    </row>
    <row r="755" spans="1:24" x14ac:dyDescent="0.35">
      <c r="A755" s="37">
        <v>44908</v>
      </c>
      <c r="B755" s="3">
        <v>60787.57</v>
      </c>
      <c r="C755" s="3">
        <v>50825.15</v>
      </c>
      <c r="D755" s="3">
        <v>49700.74</v>
      </c>
      <c r="E755" s="3">
        <f t="shared" si="1350"/>
        <v>11086.830000000002</v>
      </c>
      <c r="F755" s="38">
        <f t="shared" si="1351"/>
        <v>0.22307172891188354</v>
      </c>
      <c r="G755" s="41">
        <f t="shared" si="1352"/>
        <v>190.33000000000175</v>
      </c>
      <c r="H755" s="38">
        <f t="shared" si="1353"/>
        <v>3.1409021268955506E-3</v>
      </c>
      <c r="J755" s="37">
        <v>44908</v>
      </c>
      <c r="K755" s="3">
        <v>28792.95</v>
      </c>
      <c r="L755" s="58">
        <v>27500</v>
      </c>
      <c r="M755" s="43">
        <f t="shared" si="1341"/>
        <v>1292.9500000000007</v>
      </c>
      <c r="N755" s="38">
        <f t="shared" si="1342"/>
        <v>4.7016363636363634E-2</v>
      </c>
      <c r="O755" s="43">
        <f t="shared" si="1343"/>
        <v>90.150000000001455</v>
      </c>
      <c r="P755" s="38">
        <f t="shared" si="1344"/>
        <v>3.1408085622308679E-3</v>
      </c>
      <c r="R755" s="37">
        <v>44908</v>
      </c>
      <c r="S755" s="3">
        <f t="shared" si="1354"/>
        <v>89580.52</v>
      </c>
      <c r="T755" s="43">
        <f t="shared" si="1356"/>
        <v>77200.739999999991</v>
      </c>
      <c r="U755" s="3">
        <f t="shared" si="1355"/>
        <v>12379.780000000002</v>
      </c>
      <c r="V755" s="38">
        <f t="shared" si="1357"/>
        <v>0.16035830744627599</v>
      </c>
      <c r="W755" s="3">
        <f t="shared" si="1358"/>
        <v>280.48000000001048</v>
      </c>
      <c r="X755" s="38">
        <f t="shared" si="1359"/>
        <v>3.1408720533609991E-3</v>
      </c>
    </row>
    <row r="756" spans="1:24" x14ac:dyDescent="0.35">
      <c r="A756" s="37">
        <v>44909</v>
      </c>
      <c r="B756" s="3">
        <v>60636.18</v>
      </c>
      <c r="C756" s="3">
        <v>50825.15</v>
      </c>
      <c r="D756" s="3">
        <v>49700.74</v>
      </c>
      <c r="E756" s="3">
        <f t="shared" si="1350"/>
        <v>10935.440000000002</v>
      </c>
      <c r="F756" s="38">
        <f t="shared" si="1351"/>
        <v>0.2200256978065116</v>
      </c>
      <c r="G756" s="41">
        <f t="shared" si="1352"/>
        <v>-151.38999999999942</v>
      </c>
      <c r="H756" s="38">
        <f t="shared" si="1353"/>
        <v>-2.4904762601959396E-3</v>
      </c>
      <c r="J756" s="37">
        <v>44909</v>
      </c>
      <c r="K756" s="3">
        <v>28871.24</v>
      </c>
      <c r="L756" s="57">
        <f>L755+150</f>
        <v>27650</v>
      </c>
      <c r="M756" s="43">
        <f t="shared" si="1341"/>
        <v>1221.2400000000016</v>
      </c>
      <c r="N756" s="38">
        <f>(K756-400)/L756-1</f>
        <v>2.9701265822784872E-2</v>
      </c>
      <c r="O756" s="50">
        <f>K756-K755-150</f>
        <v>-71.709999999999127</v>
      </c>
      <c r="P756" s="51">
        <f>(K756-150)/K755-1</f>
        <v>-2.4905402190465997E-3</v>
      </c>
      <c r="R756" s="37">
        <v>44909</v>
      </c>
      <c r="S756" s="3">
        <f t="shared" ref="S756:S760" si="1360">B756+K756</f>
        <v>89507.42</v>
      </c>
      <c r="T756" s="50">
        <f>T755+150</f>
        <v>77350.739999999991</v>
      </c>
      <c r="U756" s="3">
        <f t="shared" ref="U756:U760" si="1361">E756+M756</f>
        <v>12156.680000000004</v>
      </c>
      <c r="V756" s="51">
        <f>(S756-150)/(T756-150)-1</f>
        <v>0.1574684387740326</v>
      </c>
      <c r="W756" s="50">
        <f>S756-S755-150</f>
        <v>-223.10000000000582</v>
      </c>
      <c r="X756" s="51">
        <f>(S756-150)/S755-1</f>
        <v>-2.4904968178349751E-3</v>
      </c>
    </row>
    <row r="757" spans="1:24" x14ac:dyDescent="0.35">
      <c r="A757" s="37">
        <v>44910</v>
      </c>
      <c r="B757" s="3">
        <v>60321.23</v>
      </c>
      <c r="C757" s="47">
        <f>C756+250</f>
        <v>51075.15</v>
      </c>
      <c r="D757" s="47">
        <f>D756+250</f>
        <v>49950.74</v>
      </c>
      <c r="E757" s="47">
        <f t="shared" si="1350"/>
        <v>10370.490000000005</v>
      </c>
      <c r="F757" s="48">
        <f>(B757-250)/D757-1</f>
        <v>0.20260941079151196</v>
      </c>
      <c r="G757" s="49">
        <f>B757-B756-250</f>
        <v>-564.94999999999709</v>
      </c>
      <c r="H757" s="48">
        <f>(B757-250)/B756-1</f>
        <v>-9.317044708291311E-3</v>
      </c>
      <c r="J757" s="37">
        <v>44910</v>
      </c>
      <c r="K757" s="3">
        <v>28602.25</v>
      </c>
      <c r="L757" s="58">
        <v>27650</v>
      </c>
      <c r="M757" s="43">
        <f t="shared" si="1341"/>
        <v>952.25</v>
      </c>
      <c r="N757" s="38">
        <f t="shared" si="1342"/>
        <v>3.4439421338155585E-2</v>
      </c>
      <c r="O757" s="43">
        <f t="shared" si="1343"/>
        <v>-268.9900000000016</v>
      </c>
      <c r="P757" s="38">
        <f t="shared" si="1344"/>
        <v>-9.3168842072596236E-3</v>
      </c>
      <c r="R757" s="37">
        <v>44910</v>
      </c>
      <c r="S757" s="3">
        <f t="shared" si="1360"/>
        <v>88923.48000000001</v>
      </c>
      <c r="T757" s="93">
        <f t="shared" ref="T757:T760" si="1362">D757+L757</f>
        <v>77600.739999999991</v>
      </c>
      <c r="U757" s="3">
        <f t="shared" si="1361"/>
        <v>11322.740000000005</v>
      </c>
      <c r="V757" s="48">
        <f>(S757-250)/(T757-250)-1</f>
        <v>0.14638179285679787</v>
      </c>
      <c r="W757" s="47">
        <f>S757-S756-250</f>
        <v>-833.93999999998778</v>
      </c>
      <c r="X757" s="48">
        <f>(S757-250)/S756-1</f>
        <v>-9.3169929375686023E-3</v>
      </c>
    </row>
    <row r="758" spans="1:24" x14ac:dyDescent="0.35">
      <c r="A758" s="37">
        <v>44911</v>
      </c>
      <c r="B758" s="3">
        <v>60321.23</v>
      </c>
      <c r="C758" s="3">
        <v>51075.15</v>
      </c>
      <c r="D758" s="3">
        <v>49950.74</v>
      </c>
      <c r="E758" s="3">
        <f t="shared" ref="E758:E762" si="1363">B758-D758</f>
        <v>10370.490000000005</v>
      </c>
      <c r="F758" s="38">
        <f t="shared" ref="F758:F762" si="1364">B758/D758-1</f>
        <v>0.20761434164939319</v>
      </c>
      <c r="G758" s="41">
        <f t="shared" ref="G758:G762" si="1365">B758-B757</f>
        <v>0</v>
      </c>
      <c r="H758" s="38">
        <f t="shared" ref="H758:H762" si="1366">(B758)/B757-1</f>
        <v>0</v>
      </c>
      <c r="J758" s="37">
        <v>44911</v>
      </c>
      <c r="K758" s="3">
        <v>28602.25</v>
      </c>
      <c r="L758" s="58">
        <v>27650</v>
      </c>
      <c r="M758" s="43">
        <f t="shared" si="1341"/>
        <v>952.25</v>
      </c>
      <c r="N758" s="38">
        <f t="shared" si="1342"/>
        <v>3.4439421338155585E-2</v>
      </c>
      <c r="O758" s="43">
        <f t="shared" si="1343"/>
        <v>0</v>
      </c>
      <c r="P758" s="38">
        <f t="shared" si="1344"/>
        <v>0</v>
      </c>
      <c r="R758" s="37">
        <v>44911</v>
      </c>
      <c r="S758" s="3">
        <f t="shared" si="1360"/>
        <v>88923.48000000001</v>
      </c>
      <c r="T758" s="43">
        <f t="shared" si="1362"/>
        <v>77600.739999999991</v>
      </c>
      <c r="U758" s="3">
        <f t="shared" si="1361"/>
        <v>11322.740000000005</v>
      </c>
      <c r="V758" s="38">
        <f t="shared" ref="V758:V760" si="1367">S758/T758-1</f>
        <v>0.14591020652638131</v>
      </c>
      <c r="W758" s="3">
        <f t="shared" ref="W758:W760" si="1368">S758-S757</f>
        <v>0</v>
      </c>
      <c r="X758" s="38">
        <f t="shared" ref="X758:X760" si="1369">(S758)/S757-1</f>
        <v>0</v>
      </c>
    </row>
    <row r="759" spans="1:24" x14ac:dyDescent="0.35">
      <c r="A759" s="37">
        <v>44914</v>
      </c>
      <c r="B759" s="3">
        <v>59431.16</v>
      </c>
      <c r="C759" s="3">
        <v>51075.15</v>
      </c>
      <c r="D759" s="3">
        <v>49950.74</v>
      </c>
      <c r="E759" s="3">
        <f t="shared" si="1363"/>
        <v>9480.4200000000055</v>
      </c>
      <c r="F759" s="38">
        <f t="shared" si="1364"/>
        <v>0.18979538641469595</v>
      </c>
      <c r="G759" s="41">
        <f t="shared" si="1365"/>
        <v>-890.06999999999971</v>
      </c>
      <c r="H759" s="38">
        <f t="shared" si="1366"/>
        <v>-1.47555015041968E-2</v>
      </c>
      <c r="J759" s="37">
        <v>44914</v>
      </c>
      <c r="K759" s="3">
        <v>28180.21</v>
      </c>
      <c r="L759" s="58">
        <v>27650</v>
      </c>
      <c r="M759" s="43">
        <f t="shared" si="1341"/>
        <v>530.20999999999913</v>
      </c>
      <c r="N759" s="38">
        <f t="shared" si="1342"/>
        <v>1.9175768535262261E-2</v>
      </c>
      <c r="O759" s="43">
        <f t="shared" si="1343"/>
        <v>-422.04000000000087</v>
      </c>
      <c r="P759" s="38">
        <f t="shared" si="1344"/>
        <v>-1.4755482523228114E-2</v>
      </c>
      <c r="R759" s="37">
        <v>44914</v>
      </c>
      <c r="S759" s="3">
        <f t="shared" si="1360"/>
        <v>87611.37</v>
      </c>
      <c r="T759" s="43">
        <f t="shared" si="1362"/>
        <v>77600.739999999991</v>
      </c>
      <c r="U759" s="3">
        <f t="shared" si="1361"/>
        <v>10010.630000000005</v>
      </c>
      <c r="V759" s="38">
        <f t="shared" si="1367"/>
        <v>0.1290017337463536</v>
      </c>
      <c r="W759" s="3">
        <f t="shared" si="1368"/>
        <v>-1312.1100000000151</v>
      </c>
      <c r="X759" s="38">
        <f t="shared" si="1369"/>
        <v>-1.4755495398965701E-2</v>
      </c>
    </row>
    <row r="760" spans="1:24" x14ac:dyDescent="0.35">
      <c r="A760" s="37">
        <v>44915</v>
      </c>
      <c r="B760" s="3">
        <v>59399.21</v>
      </c>
      <c r="C760" s="3">
        <v>51075.15</v>
      </c>
      <c r="D760" s="3">
        <v>49950.74</v>
      </c>
      <c r="E760" s="3">
        <f t="shared" si="1363"/>
        <v>9448.4700000000012</v>
      </c>
      <c r="F760" s="38">
        <f t="shared" si="1364"/>
        <v>0.18915575625105863</v>
      </c>
      <c r="G760" s="41">
        <f t="shared" si="1365"/>
        <v>-31.950000000004366</v>
      </c>
      <c r="H760" s="38">
        <f t="shared" si="1366"/>
        <v>-5.3759677583287147E-4</v>
      </c>
      <c r="J760" s="37">
        <v>44915</v>
      </c>
      <c r="K760" s="3">
        <v>28165.06</v>
      </c>
      <c r="L760" s="58">
        <v>27650</v>
      </c>
      <c r="M760" s="43">
        <f t="shared" si="1341"/>
        <v>515.06000000000131</v>
      </c>
      <c r="N760" s="38">
        <f t="shared" si="1342"/>
        <v>1.8627848101265831E-2</v>
      </c>
      <c r="O760" s="43">
        <f t="shared" si="1343"/>
        <v>-15.149999999997817</v>
      </c>
      <c r="P760" s="38">
        <f t="shared" si="1344"/>
        <v>-5.3761132369123388E-4</v>
      </c>
      <c r="R760" s="37">
        <v>44915</v>
      </c>
      <c r="S760" s="3">
        <f t="shared" si="1360"/>
        <v>87564.27</v>
      </c>
      <c r="T760" s="43">
        <f t="shared" si="1362"/>
        <v>77600.739999999991</v>
      </c>
      <c r="U760" s="3">
        <f t="shared" si="1361"/>
        <v>9963.5300000000025</v>
      </c>
      <c r="V760" s="38">
        <f t="shared" si="1367"/>
        <v>0.12839478077142075</v>
      </c>
      <c r="W760" s="3">
        <f t="shared" si="1368"/>
        <v>-47.099999999991269</v>
      </c>
      <c r="X760" s="38">
        <f t="shared" si="1369"/>
        <v>-5.3760145515346913E-4</v>
      </c>
    </row>
    <row r="761" spans="1:24" x14ac:dyDescent="0.35">
      <c r="A761" s="37">
        <v>44916</v>
      </c>
      <c r="B761" s="3">
        <v>59882.25</v>
      </c>
      <c r="C761" s="3">
        <v>51075.15</v>
      </c>
      <c r="D761" s="3">
        <v>49950.74</v>
      </c>
      <c r="E761" s="3">
        <f t="shared" si="1363"/>
        <v>9931.510000000002</v>
      </c>
      <c r="F761" s="38">
        <f t="shared" si="1364"/>
        <v>0.19882608345742225</v>
      </c>
      <c r="G761" s="41">
        <f t="shared" si="1365"/>
        <v>483.04000000000087</v>
      </c>
      <c r="H761" s="38">
        <f t="shared" si="1366"/>
        <v>8.1320946861078713E-3</v>
      </c>
      <c r="J761" s="37">
        <v>44916</v>
      </c>
      <c r="K761" s="3">
        <v>28544.1</v>
      </c>
      <c r="L761" s="57">
        <f>L760+150</f>
        <v>27800</v>
      </c>
      <c r="M761" s="43">
        <f t="shared" ref="M761" si="1370">K761-L761</f>
        <v>744.09999999999854</v>
      </c>
      <c r="N761" s="38">
        <f>(K761-400)/L761-1</f>
        <v>1.2377697841726487E-2</v>
      </c>
      <c r="O761" s="50">
        <f>K761-K760-150</f>
        <v>229.03999999999724</v>
      </c>
      <c r="P761" s="51">
        <f>(K761-150)/K760-1</f>
        <v>8.1320614974722538E-3</v>
      </c>
      <c r="R761" s="37">
        <v>44916</v>
      </c>
      <c r="S761" s="3">
        <f t="shared" ref="S761:S764" si="1371">B761+K761</f>
        <v>88426.35</v>
      </c>
      <c r="T761" s="50">
        <f>T760+150</f>
        <v>77750.739999999991</v>
      </c>
      <c r="U761" s="3">
        <f t="shared" ref="U761:U764" si="1372">E761+M761</f>
        <v>10675.61</v>
      </c>
      <c r="V761" s="51">
        <f>(S761-150)/(T761-150)-1</f>
        <v>0.13757098192620343</v>
      </c>
      <c r="W761" s="50">
        <f>S761-S760-150</f>
        <v>712.08000000000175</v>
      </c>
      <c r="X761" s="51">
        <f>(S761-150)/S760-1</f>
        <v>8.1320840109784243E-3</v>
      </c>
    </row>
    <row r="762" spans="1:24" x14ac:dyDescent="0.35">
      <c r="A762" s="37">
        <v>44917</v>
      </c>
      <c r="B762" s="3">
        <v>59585.93</v>
      </c>
      <c r="C762" s="3">
        <v>51075.15</v>
      </c>
      <c r="D762" s="3">
        <v>49950.74</v>
      </c>
      <c r="E762" s="3">
        <f t="shared" si="1363"/>
        <v>9635.1900000000023</v>
      </c>
      <c r="F762" s="38">
        <f t="shared" si="1364"/>
        <v>0.19289383901019286</v>
      </c>
      <c r="G762" s="41">
        <f t="shared" si="1365"/>
        <v>-296.31999999999971</v>
      </c>
      <c r="H762" s="38">
        <f t="shared" si="1366"/>
        <v>-4.9483778582134486E-3</v>
      </c>
      <c r="J762" s="37">
        <v>44917</v>
      </c>
      <c r="K762" s="3">
        <v>28402.86</v>
      </c>
      <c r="L762" s="58">
        <v>27800</v>
      </c>
      <c r="M762" s="43">
        <f t="shared" si="1341"/>
        <v>602.86000000000058</v>
      </c>
      <c r="N762" s="38">
        <f t="shared" si="1342"/>
        <v>2.1685611510791292E-2</v>
      </c>
      <c r="O762" s="43">
        <f t="shared" si="1343"/>
        <v>-141.23999999999796</v>
      </c>
      <c r="P762" s="38">
        <f t="shared" si="1344"/>
        <v>-4.9481328891083365E-3</v>
      </c>
      <c r="R762" s="37">
        <v>44917</v>
      </c>
      <c r="S762" s="3">
        <f t="shared" si="1371"/>
        <v>87988.790000000008</v>
      </c>
      <c r="T762" s="43">
        <f t="shared" ref="T762:T764" si="1373">D762+L762</f>
        <v>77750.739999999991</v>
      </c>
      <c r="U762" s="3">
        <f t="shared" si="1372"/>
        <v>10238.050000000003</v>
      </c>
      <c r="V762" s="38">
        <f t="shared" ref="V762:V764" si="1374">S762/T762-1</f>
        <v>0.13167784641020797</v>
      </c>
      <c r="W762" s="3">
        <f t="shared" ref="W762:W764" si="1375">S762-S761</f>
        <v>-437.55999999999767</v>
      </c>
      <c r="X762" s="38">
        <f t="shared" ref="X762:X764" si="1376">(S762)/S761-1</f>
        <v>-4.9482987819806645E-3</v>
      </c>
    </row>
    <row r="763" spans="1:24" x14ac:dyDescent="0.35">
      <c r="A763" s="37">
        <v>44918</v>
      </c>
      <c r="B763" s="3">
        <v>59585.93</v>
      </c>
      <c r="C763" s="3">
        <v>51075.15</v>
      </c>
      <c r="D763" s="3">
        <v>49950.74</v>
      </c>
      <c r="E763" s="3">
        <f t="shared" ref="E763:E768" si="1377">B763-D763</f>
        <v>9635.1900000000023</v>
      </c>
      <c r="F763" s="38">
        <f t="shared" ref="F763:F768" si="1378">B763/D763-1</f>
        <v>0.19289383901019286</v>
      </c>
      <c r="G763" s="41">
        <f t="shared" ref="G763:G768" si="1379">B763-B762</f>
        <v>0</v>
      </c>
      <c r="H763" s="38">
        <f t="shared" ref="H763:H768" si="1380">(B763)/B762-1</f>
        <v>0</v>
      </c>
      <c r="J763" s="37">
        <v>44918</v>
      </c>
      <c r="K763" s="3">
        <v>28402.86</v>
      </c>
      <c r="L763" s="58">
        <v>27800</v>
      </c>
      <c r="M763" s="43">
        <f t="shared" si="1341"/>
        <v>602.86000000000058</v>
      </c>
      <c r="N763" s="38">
        <f t="shared" si="1342"/>
        <v>2.1685611510791292E-2</v>
      </c>
      <c r="O763" s="43">
        <f t="shared" si="1343"/>
        <v>0</v>
      </c>
      <c r="P763" s="38">
        <f t="shared" si="1344"/>
        <v>0</v>
      </c>
      <c r="R763" s="37">
        <v>44918</v>
      </c>
      <c r="S763" s="3">
        <f t="shared" si="1371"/>
        <v>87988.790000000008</v>
      </c>
      <c r="T763" s="43">
        <f t="shared" si="1373"/>
        <v>77750.739999999991</v>
      </c>
      <c r="U763" s="3">
        <f t="shared" si="1372"/>
        <v>10238.050000000003</v>
      </c>
      <c r="V763" s="38">
        <f t="shared" si="1374"/>
        <v>0.13167784641020797</v>
      </c>
      <c r="W763" s="3">
        <f t="shared" si="1375"/>
        <v>0</v>
      </c>
      <c r="X763" s="38">
        <f t="shared" si="1376"/>
        <v>0</v>
      </c>
    </row>
    <row r="764" spans="1:24" x14ac:dyDescent="0.35">
      <c r="A764" s="37">
        <v>44921</v>
      </c>
      <c r="B764" s="3">
        <v>59585.93</v>
      </c>
      <c r="C764" s="3">
        <v>51075.15</v>
      </c>
      <c r="D764" s="3">
        <v>49950.74</v>
      </c>
      <c r="E764" s="3">
        <f t="shared" si="1377"/>
        <v>9635.1900000000023</v>
      </c>
      <c r="F764" s="38">
        <f t="shared" si="1378"/>
        <v>0.19289383901019286</v>
      </c>
      <c r="G764" s="41">
        <f t="shared" si="1379"/>
        <v>0</v>
      </c>
      <c r="H764" s="38">
        <f t="shared" si="1380"/>
        <v>0</v>
      </c>
      <c r="J764" s="37">
        <v>44921</v>
      </c>
      <c r="K764" s="3">
        <v>28402.86</v>
      </c>
      <c r="L764" s="58">
        <v>27800</v>
      </c>
      <c r="M764" s="43">
        <f t="shared" si="1341"/>
        <v>602.86000000000058</v>
      </c>
      <c r="N764" s="38">
        <f t="shared" si="1342"/>
        <v>2.1685611510791292E-2</v>
      </c>
      <c r="O764" s="43">
        <f t="shared" si="1343"/>
        <v>0</v>
      </c>
      <c r="P764" s="38">
        <f t="shared" si="1344"/>
        <v>0</v>
      </c>
      <c r="R764" s="37">
        <v>44921</v>
      </c>
      <c r="S764" s="3">
        <f t="shared" si="1371"/>
        <v>87988.790000000008</v>
      </c>
      <c r="T764" s="43">
        <f t="shared" si="1373"/>
        <v>77750.739999999991</v>
      </c>
      <c r="U764" s="3">
        <f t="shared" si="1372"/>
        <v>10238.050000000003</v>
      </c>
      <c r="V764" s="38">
        <f t="shared" si="1374"/>
        <v>0.13167784641020797</v>
      </c>
      <c r="W764" s="3">
        <f t="shared" si="1375"/>
        <v>0</v>
      </c>
      <c r="X764" s="38">
        <f t="shared" si="1376"/>
        <v>0</v>
      </c>
    </row>
    <row r="765" spans="1:24" x14ac:dyDescent="0.35">
      <c r="A765" s="37">
        <v>44922</v>
      </c>
      <c r="B765" s="3">
        <v>59002.17</v>
      </c>
      <c r="C765" s="3">
        <v>51075.15</v>
      </c>
      <c r="D765" s="3">
        <v>49950.74</v>
      </c>
      <c r="E765" s="3">
        <f t="shared" si="1377"/>
        <v>9051.43</v>
      </c>
      <c r="F765" s="38">
        <f t="shared" si="1378"/>
        <v>0.18120712525980598</v>
      </c>
      <c r="G765" s="41">
        <f t="shared" si="1379"/>
        <v>-583.76000000000204</v>
      </c>
      <c r="H765" s="38">
        <f t="shared" si="1380"/>
        <v>-9.7969436744547167E-3</v>
      </c>
      <c r="J765" s="37">
        <v>44922</v>
      </c>
      <c r="K765" s="3">
        <v>28274.59</v>
      </c>
      <c r="L765" s="57">
        <f>L764+150</f>
        <v>27950</v>
      </c>
      <c r="M765" s="43">
        <f t="shared" ref="M765:M766" si="1381">K765-L765</f>
        <v>324.59000000000015</v>
      </c>
      <c r="N765" s="38">
        <f>(K765-400)/L765-1</f>
        <v>-2.6980322003578028E-3</v>
      </c>
      <c r="O765" s="50">
        <f>K765-K764-150</f>
        <v>-278.27000000000044</v>
      </c>
      <c r="P765" s="51">
        <f>(K765-150)/K764-1</f>
        <v>-9.7972528118647206E-3</v>
      </c>
      <c r="R765" s="37">
        <v>44922</v>
      </c>
      <c r="S765" s="3">
        <f t="shared" ref="S765:S769" si="1382">B765+K765</f>
        <v>87276.76</v>
      </c>
      <c r="T765" s="50">
        <f>T764+150</f>
        <v>77900.739999999991</v>
      </c>
      <c r="U765" s="3">
        <f t="shared" ref="U765:U769" si="1383">E765+M765</f>
        <v>9376.02</v>
      </c>
      <c r="V765" s="51">
        <f>(S765-150)/(T765-150)-1</f>
        <v>0.12059074936135672</v>
      </c>
      <c r="W765" s="50">
        <f>S765-S764-150</f>
        <v>-862.03000000001339</v>
      </c>
      <c r="X765" s="51">
        <f>(S765-150)/S764-1</f>
        <v>-9.797043464286892E-3</v>
      </c>
    </row>
    <row r="766" spans="1:24" x14ac:dyDescent="0.35">
      <c r="A766" s="37">
        <v>44923</v>
      </c>
      <c r="B766" s="3">
        <v>59002.17</v>
      </c>
      <c r="C766" s="3">
        <v>51075.15</v>
      </c>
      <c r="D766" s="3">
        <v>49950.74</v>
      </c>
      <c r="E766" s="3">
        <f t="shared" si="1377"/>
        <v>9051.43</v>
      </c>
      <c r="F766" s="38">
        <f t="shared" si="1378"/>
        <v>0.18120712525980598</v>
      </c>
      <c r="G766" s="41">
        <f t="shared" si="1379"/>
        <v>0</v>
      </c>
      <c r="H766" s="38">
        <f t="shared" si="1380"/>
        <v>0</v>
      </c>
      <c r="J766" s="37">
        <v>44923</v>
      </c>
      <c r="K766" s="3">
        <v>28274.59</v>
      </c>
      <c r="L766" s="58">
        <v>27950</v>
      </c>
      <c r="M766" s="43">
        <f t="shared" si="1381"/>
        <v>324.59000000000015</v>
      </c>
      <c r="N766" s="38">
        <f t="shared" ref="N766" si="1384">K766/L766-1</f>
        <v>1.1613237924865905E-2</v>
      </c>
      <c r="O766" s="43">
        <f t="shared" ref="O766" si="1385">K766-K765</f>
        <v>0</v>
      </c>
      <c r="P766" s="38">
        <f t="shared" ref="P766" si="1386">K766/K765-1</f>
        <v>0</v>
      </c>
      <c r="R766" s="37">
        <v>44923</v>
      </c>
      <c r="S766" s="3">
        <f t="shared" si="1382"/>
        <v>87276.76</v>
      </c>
      <c r="T766" s="43">
        <f t="shared" ref="T766:T769" si="1387">D766+L766</f>
        <v>77900.739999999991</v>
      </c>
      <c r="U766" s="3">
        <f t="shared" si="1383"/>
        <v>9376.02</v>
      </c>
      <c r="V766" s="38">
        <f t="shared" ref="V766:V769" si="1388">S766/T766-1</f>
        <v>0.12035854858374906</v>
      </c>
      <c r="W766" s="3">
        <f t="shared" ref="W766:W769" si="1389">S766-S765</f>
        <v>0</v>
      </c>
      <c r="X766" s="38">
        <f t="shared" ref="X766:X769" si="1390">(S766)/S765-1</f>
        <v>0</v>
      </c>
    </row>
    <row r="767" spans="1:24" x14ac:dyDescent="0.35">
      <c r="A767" s="37">
        <v>44924</v>
      </c>
      <c r="B767" s="3">
        <v>59402.6</v>
      </c>
      <c r="C767" s="3">
        <v>51075.15</v>
      </c>
      <c r="D767" s="3">
        <v>49950.74</v>
      </c>
      <c r="E767" s="3">
        <f t="shared" si="1377"/>
        <v>9451.86</v>
      </c>
      <c r="F767" s="38">
        <f t="shared" si="1378"/>
        <v>0.18922362311349139</v>
      </c>
      <c r="G767" s="41">
        <f t="shared" si="1379"/>
        <v>400.43000000000029</v>
      </c>
      <c r="H767" s="38">
        <f t="shared" si="1380"/>
        <v>6.7866995400338581E-3</v>
      </c>
      <c r="J767" s="37">
        <v>44924</v>
      </c>
      <c r="K767" s="3">
        <v>28466.49</v>
      </c>
      <c r="L767" s="58">
        <v>27950</v>
      </c>
      <c r="M767" s="43">
        <f t="shared" si="1341"/>
        <v>516.4900000000016</v>
      </c>
      <c r="N767" s="38">
        <f t="shared" si="1342"/>
        <v>1.8479069767441958E-2</v>
      </c>
      <c r="O767" s="43">
        <f t="shared" si="1343"/>
        <v>191.90000000000146</v>
      </c>
      <c r="P767" s="38">
        <f t="shared" si="1344"/>
        <v>6.7870126498739136E-3</v>
      </c>
      <c r="R767" s="37">
        <v>44924</v>
      </c>
      <c r="S767" s="3">
        <f t="shared" si="1382"/>
        <v>87869.09</v>
      </c>
      <c r="T767" s="43">
        <f t="shared" si="1387"/>
        <v>77900.739999999991</v>
      </c>
      <c r="U767" s="3">
        <f t="shared" si="1383"/>
        <v>9968.3500000000022</v>
      </c>
      <c r="V767" s="38">
        <f t="shared" si="1388"/>
        <v>0.12796219907538764</v>
      </c>
      <c r="W767" s="3">
        <f t="shared" si="1389"/>
        <v>592.33000000000175</v>
      </c>
      <c r="X767" s="38">
        <f t="shared" si="1390"/>
        <v>6.7868009765714721E-3</v>
      </c>
    </row>
    <row r="768" spans="1:24" x14ac:dyDescent="0.35">
      <c r="A768" s="37">
        <v>44925</v>
      </c>
      <c r="B768" s="3">
        <v>59112.94</v>
      </c>
      <c r="C768" s="3">
        <v>51075.15</v>
      </c>
      <c r="D768" s="3">
        <v>49950.74</v>
      </c>
      <c r="E768" s="3">
        <f t="shared" si="1377"/>
        <v>9162.2000000000044</v>
      </c>
      <c r="F768" s="38">
        <f t="shared" si="1378"/>
        <v>0.18342471002431604</v>
      </c>
      <c r="G768" s="41">
        <f t="shared" si="1379"/>
        <v>-289.65999999999622</v>
      </c>
      <c r="H768" s="38">
        <f t="shared" si="1380"/>
        <v>-4.8762175392995655E-3</v>
      </c>
      <c r="J768" s="37">
        <v>44925</v>
      </c>
      <c r="K768" s="3">
        <v>28327.68</v>
      </c>
      <c r="L768" s="58">
        <v>27950</v>
      </c>
      <c r="M768" s="43">
        <f t="shared" si="1341"/>
        <v>377.68000000000029</v>
      </c>
      <c r="N768" s="38">
        <f t="shared" si="1342"/>
        <v>1.3512701252236248E-2</v>
      </c>
      <c r="O768" s="43">
        <f t="shared" si="1343"/>
        <v>-138.81000000000131</v>
      </c>
      <c r="P768" s="38">
        <f t="shared" si="1344"/>
        <v>-4.876259770698832E-3</v>
      </c>
      <c r="R768" s="37">
        <v>44925</v>
      </c>
      <c r="S768" s="3">
        <f t="shared" si="1382"/>
        <v>87440.62</v>
      </c>
      <c r="T768" s="43">
        <f t="shared" si="1387"/>
        <v>77900.739999999991</v>
      </c>
      <c r="U768" s="3">
        <f t="shared" si="1383"/>
        <v>9539.8800000000047</v>
      </c>
      <c r="V768" s="38">
        <f t="shared" si="1388"/>
        <v>0.12246199458439033</v>
      </c>
      <c r="W768" s="3">
        <f t="shared" si="1389"/>
        <v>-428.47000000000116</v>
      </c>
      <c r="X768" s="38">
        <f t="shared" si="1390"/>
        <v>-4.8762312207853986E-3</v>
      </c>
    </row>
    <row r="769" spans="1:24" x14ac:dyDescent="0.35">
      <c r="A769" s="37">
        <v>44928</v>
      </c>
      <c r="B769" s="3">
        <v>59112.94</v>
      </c>
      <c r="C769" s="3">
        <v>51075.15</v>
      </c>
      <c r="D769" s="3">
        <v>49950.74</v>
      </c>
      <c r="E769" s="3">
        <f t="shared" ref="E769:E770" si="1391">B769-D769</f>
        <v>9162.2000000000044</v>
      </c>
      <c r="F769" s="38">
        <f t="shared" ref="F769" si="1392">B769/D769-1</f>
        <v>0.18342471002431604</v>
      </c>
      <c r="G769" s="41">
        <f t="shared" ref="G769" si="1393">B769-B768</f>
        <v>0</v>
      </c>
      <c r="H769" s="38">
        <f t="shared" ref="H769" si="1394">(B769)/B768-1</f>
        <v>0</v>
      </c>
      <c r="J769" s="37">
        <v>44928</v>
      </c>
      <c r="K769" s="3">
        <v>28327.68</v>
      </c>
      <c r="L769" s="58">
        <v>27950</v>
      </c>
      <c r="M769" s="43">
        <f t="shared" ref="M769" si="1395">K769-L769</f>
        <v>377.68000000000029</v>
      </c>
      <c r="N769" s="38">
        <f t="shared" ref="N769" si="1396">K769/L769-1</f>
        <v>1.3512701252236248E-2</v>
      </c>
      <c r="O769" s="43">
        <f t="shared" ref="O769" si="1397">K769-K768</f>
        <v>0</v>
      </c>
      <c r="P769" s="38">
        <f t="shared" ref="P769" si="1398">K769/K768-1</f>
        <v>0</v>
      </c>
      <c r="R769" s="37">
        <v>44928</v>
      </c>
      <c r="S769" s="3">
        <f t="shared" si="1382"/>
        <v>87440.62</v>
      </c>
      <c r="T769" s="43">
        <f t="shared" si="1387"/>
        <v>77900.739999999991</v>
      </c>
      <c r="U769" s="3">
        <f t="shared" si="1383"/>
        <v>9539.8800000000047</v>
      </c>
      <c r="V769" s="38">
        <f t="shared" si="1388"/>
        <v>0.12246199458439033</v>
      </c>
      <c r="W769" s="3">
        <f t="shared" si="1389"/>
        <v>0</v>
      </c>
      <c r="X769" s="38">
        <f t="shared" si="1390"/>
        <v>0</v>
      </c>
    </row>
    <row r="770" spans="1:24" x14ac:dyDescent="0.35">
      <c r="A770" s="37">
        <v>44929</v>
      </c>
      <c r="B770" s="3">
        <v>59590.57</v>
      </c>
      <c r="C770" s="47">
        <f>C769+250</f>
        <v>51325.15</v>
      </c>
      <c r="D770" s="47">
        <f>D769+250</f>
        <v>50200.74</v>
      </c>
      <c r="E770" s="47">
        <f t="shared" si="1391"/>
        <v>9389.8300000000017</v>
      </c>
      <c r="F770" s="48">
        <f>(B770-250)/D770-1</f>
        <v>0.18206564285705751</v>
      </c>
      <c r="G770" s="49">
        <f>B770-B769-250</f>
        <v>227.62999999999738</v>
      </c>
      <c r="H770" s="48">
        <f>(B770-250)/B769-1</f>
        <v>3.850764316577715E-3</v>
      </c>
      <c r="J770" s="37">
        <v>44929</v>
      </c>
      <c r="K770" s="3">
        <v>28436.76</v>
      </c>
      <c r="L770" s="58">
        <v>27950</v>
      </c>
      <c r="M770" s="43">
        <f t="shared" ref="M770:M772" si="1399">K770-L770</f>
        <v>486.7599999999984</v>
      </c>
      <c r="N770" s="38">
        <f t="shared" ref="N770:N772" si="1400">K770/L770-1</f>
        <v>1.741538461538461E-2</v>
      </c>
      <c r="O770" s="43">
        <f t="shared" ref="O770:O772" si="1401">K770-K769</f>
        <v>109.07999999999811</v>
      </c>
      <c r="P770" s="38">
        <f t="shared" ref="P770:P772" si="1402">K770/K769-1</f>
        <v>3.8506506710043187E-3</v>
      </c>
      <c r="R770" s="37">
        <v>44929</v>
      </c>
      <c r="S770" s="3">
        <f t="shared" ref="S770" si="1403">B770+K770</f>
        <v>88027.33</v>
      </c>
      <c r="T770" s="93">
        <f t="shared" ref="T770" si="1404">D770+L770</f>
        <v>78150.739999999991</v>
      </c>
      <c r="U770" s="3">
        <f t="shared" ref="U770" si="1405">E770+M770</f>
        <v>9876.59</v>
      </c>
      <c r="V770" s="48">
        <f>(S770-250)/(T770-250)-1</f>
        <v>0.12678428985398615</v>
      </c>
      <c r="W770" s="47">
        <f>S770-S769-250</f>
        <v>336.7100000000064</v>
      </c>
      <c r="X770" s="48">
        <f>(S770-250)/S769-1</f>
        <v>3.8507274994161733E-3</v>
      </c>
    </row>
    <row r="771" spans="1:24" x14ac:dyDescent="0.35">
      <c r="A771" s="37">
        <v>44930</v>
      </c>
      <c r="B771" s="3">
        <v>59942.080000000002</v>
      </c>
      <c r="C771" s="3">
        <v>51325.15</v>
      </c>
      <c r="D771" s="3">
        <v>50200.74</v>
      </c>
      <c r="E771" s="3">
        <f t="shared" ref="E771" si="1406">B771-D771</f>
        <v>9741.3400000000038</v>
      </c>
      <c r="F771" s="38">
        <f t="shared" ref="F771" si="1407">B771/D771-1</f>
        <v>0.19404773714491075</v>
      </c>
      <c r="G771" s="41">
        <f t="shared" ref="G771" si="1408">B771-B770</f>
        <v>351.51000000000204</v>
      </c>
      <c r="H771" s="38">
        <f t="shared" ref="H771" si="1409">(B771)/B770-1</f>
        <v>5.8987521012132671E-3</v>
      </c>
      <c r="J771" s="37">
        <v>44930</v>
      </c>
      <c r="K771" s="3">
        <v>28754.5</v>
      </c>
      <c r="L771" s="57">
        <f>L770+150</f>
        <v>28100</v>
      </c>
      <c r="M771" s="43">
        <f t="shared" si="1399"/>
        <v>654.5</v>
      </c>
      <c r="N771" s="38">
        <f>(K771-400)/L771-1</f>
        <v>9.0569395017794374E-3</v>
      </c>
      <c r="O771" s="50">
        <f>K771-K770-150</f>
        <v>167.7400000000016</v>
      </c>
      <c r="P771" s="51">
        <f>(K771-150)/K770-1</f>
        <v>5.898702946467882E-3</v>
      </c>
      <c r="R771" s="37">
        <v>44930</v>
      </c>
      <c r="S771" s="3">
        <f t="shared" ref="S771:S774" si="1410">B771+K771</f>
        <v>88696.58</v>
      </c>
      <c r="T771" s="50">
        <f>T770+150</f>
        <v>78300.739999999991</v>
      </c>
      <c r="U771" s="3">
        <f t="shared" ref="U771:U774" si="1411">E771+M771</f>
        <v>10395.840000000004</v>
      </c>
      <c r="V771" s="51">
        <f>(S771-150)/(T771-150)-1</f>
        <v>0.13302292467096288</v>
      </c>
      <c r="W771" s="50">
        <f>S771-S770-150</f>
        <v>519.25</v>
      </c>
      <c r="X771" s="51">
        <f>(S771-150)/S770-1</f>
        <v>5.8987362220346284E-3</v>
      </c>
    </row>
    <row r="772" spans="1:24" x14ac:dyDescent="0.35">
      <c r="A772" s="37">
        <v>44931</v>
      </c>
      <c r="B772" s="3">
        <v>59726.84</v>
      </c>
      <c r="C772" s="3">
        <v>51325.15</v>
      </c>
      <c r="D772" s="3">
        <v>50200.74</v>
      </c>
      <c r="E772" s="3">
        <f t="shared" ref="E772" si="1412">B772-D772</f>
        <v>9526.0999999999985</v>
      </c>
      <c r="F772" s="38">
        <f t="shared" ref="F772" si="1413">B772/D772-1</f>
        <v>0.18976015094598209</v>
      </c>
      <c r="G772" s="41">
        <f t="shared" ref="G772" si="1414">B772-B771</f>
        <v>-215.24000000000524</v>
      </c>
      <c r="H772" s="38">
        <f t="shared" ref="H772" si="1415">(B772)/B771-1</f>
        <v>-3.590799651930765E-3</v>
      </c>
      <c r="J772" s="37">
        <v>44931</v>
      </c>
      <c r="K772" s="3">
        <v>28651.25</v>
      </c>
      <c r="L772" s="58">
        <v>28100</v>
      </c>
      <c r="M772" s="43">
        <f t="shared" si="1399"/>
        <v>551.25</v>
      </c>
      <c r="N772" s="38">
        <f t="shared" si="1400"/>
        <v>1.9617437722419862E-2</v>
      </c>
      <c r="O772" s="43">
        <f t="shared" si="1401"/>
        <v>-103.25</v>
      </c>
      <c r="P772" s="38">
        <f t="shared" si="1402"/>
        <v>-3.5907423185935761E-3</v>
      </c>
      <c r="R772" s="37">
        <v>44931</v>
      </c>
      <c r="S772" s="3">
        <f t="shared" si="1410"/>
        <v>88378.09</v>
      </c>
      <c r="T772" s="43">
        <f t="shared" ref="T772:T774" si="1416">D772+L772</f>
        <v>78300.739999999991</v>
      </c>
      <c r="U772" s="3">
        <f t="shared" si="1411"/>
        <v>10077.349999999999</v>
      </c>
      <c r="V772" s="38">
        <f t="shared" ref="V772:V774" si="1417">S772/T772-1</f>
        <v>0.1287005716676497</v>
      </c>
      <c r="W772" s="3">
        <f t="shared" ref="W772:W774" si="1418">S772-S771</f>
        <v>-318.49000000000524</v>
      </c>
      <c r="X772" s="38">
        <f t="shared" ref="X772:X774" si="1419">(S772)/S771-1</f>
        <v>-3.5907810650648297E-3</v>
      </c>
    </row>
    <row r="773" spans="1:24" x14ac:dyDescent="0.35">
      <c r="A773" s="37">
        <v>44932</v>
      </c>
      <c r="B773" s="3">
        <v>60455.44</v>
      </c>
      <c r="C773" s="3">
        <v>51325.15</v>
      </c>
      <c r="D773" s="3">
        <v>50200.74</v>
      </c>
      <c r="E773" s="3">
        <f t="shared" ref="E773" si="1420">B773-D773</f>
        <v>10254.700000000004</v>
      </c>
      <c r="F773" s="38">
        <f t="shared" ref="F773" si="1421">B773/D773-1</f>
        <v>0.20427388122167134</v>
      </c>
      <c r="G773" s="41">
        <f t="shared" ref="G773" si="1422">B773-B772</f>
        <v>728.60000000000582</v>
      </c>
      <c r="H773" s="38">
        <f t="shared" ref="H773" si="1423">(B773)/B772-1</f>
        <v>1.2198870725456112E-2</v>
      </c>
      <c r="J773" s="37">
        <v>44932</v>
      </c>
      <c r="K773" s="3">
        <v>29000.77</v>
      </c>
      <c r="L773" s="58">
        <v>28100</v>
      </c>
      <c r="M773" s="43">
        <f t="shared" ref="M773" si="1424">K773-L773</f>
        <v>900.77000000000044</v>
      </c>
      <c r="N773" s="38">
        <f t="shared" ref="N773" si="1425">K773/L773-1</f>
        <v>3.2055871886121023E-2</v>
      </c>
      <c r="O773" s="43">
        <f t="shared" ref="O773" si="1426">K773-K772</f>
        <v>349.52000000000044</v>
      </c>
      <c r="P773" s="38">
        <f t="shared" ref="P773" si="1427">K773/K772-1</f>
        <v>1.2199118712098E-2</v>
      </c>
      <c r="R773" s="37">
        <v>44932</v>
      </c>
      <c r="S773" s="3">
        <f t="shared" si="1410"/>
        <v>89456.21</v>
      </c>
      <c r="T773" s="43">
        <f t="shared" si="1416"/>
        <v>78300.739999999991</v>
      </c>
      <c r="U773" s="3">
        <f t="shared" si="1411"/>
        <v>11155.470000000005</v>
      </c>
      <c r="V773" s="38">
        <f t="shared" si="1417"/>
        <v>0.14246953477068058</v>
      </c>
      <c r="W773" s="3">
        <f t="shared" si="1418"/>
        <v>1078.1200000000099</v>
      </c>
      <c r="X773" s="38">
        <f t="shared" si="1419"/>
        <v>1.2198951120125034E-2</v>
      </c>
    </row>
    <row r="774" spans="1:24" x14ac:dyDescent="0.35">
      <c r="A774" s="37">
        <v>44935</v>
      </c>
      <c r="B774" s="3">
        <v>60584.480000000003</v>
      </c>
      <c r="C774" s="3">
        <v>51325.15</v>
      </c>
      <c r="D774" s="3">
        <v>50200.74</v>
      </c>
      <c r="E774" s="3">
        <f t="shared" ref="E774" si="1428">B774-D774</f>
        <v>10383.740000000005</v>
      </c>
      <c r="F774" s="38">
        <f t="shared" ref="F774" si="1429">B774/D774-1</f>
        <v>0.20684436125841987</v>
      </c>
      <c r="G774" s="41">
        <f t="shared" ref="G774" si="1430">B774-B773</f>
        <v>129.04000000000087</v>
      </c>
      <c r="H774" s="38">
        <f t="shared" ref="H774" si="1431">(B774)/B773-1</f>
        <v>2.1344646569441128E-3</v>
      </c>
      <c r="J774" s="37">
        <v>44935</v>
      </c>
      <c r="K774" s="3">
        <v>29062.67</v>
      </c>
      <c r="L774" s="58">
        <v>28100</v>
      </c>
      <c r="M774" s="43">
        <f t="shared" ref="M774:M775" si="1432">K774-L774</f>
        <v>962.66999999999825</v>
      </c>
      <c r="N774" s="38">
        <f t="shared" ref="N774" si="1433">K774/L774-1</f>
        <v>3.4258718861209791E-2</v>
      </c>
      <c r="O774" s="43">
        <f t="shared" ref="O774" si="1434">K774-K773</f>
        <v>61.899999999997817</v>
      </c>
      <c r="P774" s="38">
        <f t="shared" ref="P774" si="1435">K774/K773-1</f>
        <v>2.134426085927954E-3</v>
      </c>
      <c r="R774" s="37">
        <v>44935</v>
      </c>
      <c r="S774" s="3">
        <f t="shared" si="1410"/>
        <v>89647.15</v>
      </c>
      <c r="T774" s="43">
        <f t="shared" si="1416"/>
        <v>78300.739999999991</v>
      </c>
      <c r="U774" s="3">
        <f t="shared" si="1411"/>
        <v>11346.410000000003</v>
      </c>
      <c r="V774" s="38">
        <f t="shared" si="1417"/>
        <v>0.14490808132847799</v>
      </c>
      <c r="W774" s="3">
        <f t="shared" si="1418"/>
        <v>190.93999999998778</v>
      </c>
      <c r="X774" s="38">
        <f t="shared" si="1419"/>
        <v>2.1344521526229787E-3</v>
      </c>
    </row>
    <row r="775" spans="1:24" x14ac:dyDescent="0.35">
      <c r="A775" s="37">
        <v>44936</v>
      </c>
      <c r="B775" s="3">
        <v>61046.12</v>
      </c>
      <c r="C775" s="3">
        <v>51325.15</v>
      </c>
      <c r="D775" s="3">
        <v>50200.74</v>
      </c>
      <c r="E775" s="3">
        <f t="shared" ref="E775:E776" si="1436">B775-D775</f>
        <v>10845.380000000005</v>
      </c>
      <c r="F775" s="38">
        <f t="shared" ref="F775:F776" si="1437">B775/D775-1</f>
        <v>0.21604024163787239</v>
      </c>
      <c r="G775" s="41">
        <f t="shared" ref="G775:G776" si="1438">B775-B774</f>
        <v>461.63999999999942</v>
      </c>
      <c r="H775" s="38">
        <f t="shared" ref="H775:H776" si="1439">(B775)/B774-1</f>
        <v>7.6197732488585412E-3</v>
      </c>
      <c r="J775" s="37">
        <v>44936</v>
      </c>
      <c r="K775" s="3">
        <v>29434.11</v>
      </c>
      <c r="L775" s="57">
        <f>L774+150</f>
        <v>28250</v>
      </c>
      <c r="M775" s="43">
        <f t="shared" si="1432"/>
        <v>1184.1100000000006</v>
      </c>
      <c r="N775" s="38">
        <f>(K775-400)/L775-1</f>
        <v>2.7756106194690267E-2</v>
      </c>
      <c r="O775" s="50">
        <f>K775-K774-150</f>
        <v>221.44000000000233</v>
      </c>
      <c r="P775" s="51">
        <f>(K775-150)/K774-1</f>
        <v>7.6193962908432944E-3</v>
      </c>
      <c r="R775" s="37">
        <v>44936</v>
      </c>
      <c r="S775" s="3">
        <f t="shared" ref="S775:S785" si="1440">B775+K775</f>
        <v>90480.23000000001</v>
      </c>
      <c r="T775" s="50">
        <f>T774+150</f>
        <v>78450.739999999991</v>
      </c>
      <c r="U775" s="3">
        <f t="shared" ref="U775:U776" si="1441">E775+M775</f>
        <v>12029.490000000005</v>
      </c>
      <c r="V775" s="51">
        <f>(S775-150)/(T775-150)-1</f>
        <v>0.15363188138451855</v>
      </c>
      <c r="W775" s="50">
        <f>S775-S774-150</f>
        <v>683.0800000000163</v>
      </c>
      <c r="X775" s="51">
        <f>(S775-150)/S774-1</f>
        <v>7.6196510430059927E-3</v>
      </c>
    </row>
    <row r="776" spans="1:24" x14ac:dyDescent="0.35">
      <c r="A776" s="37">
        <v>44937</v>
      </c>
      <c r="B776" s="3">
        <v>61046.12</v>
      </c>
      <c r="C776" s="3">
        <v>51325.15</v>
      </c>
      <c r="D776" s="3">
        <v>50200.74</v>
      </c>
      <c r="E776" s="3">
        <f t="shared" si="1436"/>
        <v>10845.380000000005</v>
      </c>
      <c r="F776" s="38">
        <f t="shared" si="1437"/>
        <v>0.21604024163787239</v>
      </c>
      <c r="G776" s="41">
        <f t="shared" si="1438"/>
        <v>0</v>
      </c>
      <c r="H776" s="38">
        <f t="shared" si="1439"/>
        <v>0</v>
      </c>
      <c r="J776" s="37">
        <v>44937</v>
      </c>
      <c r="K776" s="3">
        <v>29434.11</v>
      </c>
      <c r="L776" s="58">
        <v>28250</v>
      </c>
      <c r="M776" s="43">
        <f t="shared" ref="M776" si="1442">K776-L776</f>
        <v>1184.1100000000006</v>
      </c>
      <c r="N776" s="38">
        <f t="shared" ref="N776" si="1443">K776/L776-1</f>
        <v>4.1915398230088607E-2</v>
      </c>
      <c r="O776" s="43">
        <f t="shared" ref="O776" si="1444">K776-K775</f>
        <v>0</v>
      </c>
      <c r="P776" s="38">
        <f t="shared" ref="P776" si="1445">K776/K775-1</f>
        <v>0</v>
      </c>
      <c r="R776" s="37">
        <v>44937</v>
      </c>
      <c r="S776" s="3">
        <f t="shared" si="1440"/>
        <v>90480.23000000001</v>
      </c>
      <c r="T776" s="43">
        <f t="shared" ref="T776" si="1446">D776+L776</f>
        <v>78450.739999999991</v>
      </c>
      <c r="U776" s="3">
        <f t="shared" si="1441"/>
        <v>12029.490000000005</v>
      </c>
      <c r="V776" s="38">
        <f t="shared" ref="V776" si="1447">S776/T776-1</f>
        <v>0.15333813294814069</v>
      </c>
      <c r="W776" s="3">
        <f t="shared" ref="W776" si="1448">S776-S775</f>
        <v>0</v>
      </c>
      <c r="X776" s="38">
        <f t="shared" ref="X776" si="1449">(S776)/S775-1</f>
        <v>0</v>
      </c>
    </row>
    <row r="777" spans="1:24" x14ac:dyDescent="0.35">
      <c r="A777" s="37">
        <v>44938</v>
      </c>
      <c r="B777" s="41">
        <v>61548.91</v>
      </c>
      <c r="C777" s="3">
        <v>51325.15</v>
      </c>
      <c r="D777" s="3">
        <v>50200.74</v>
      </c>
      <c r="E777" s="3">
        <f t="shared" ref="E777" si="1450">B777-D777</f>
        <v>11348.170000000006</v>
      </c>
      <c r="F777" s="38">
        <f t="shared" ref="F777" si="1451">B777/D777-1</f>
        <v>0.22605583104950266</v>
      </c>
      <c r="G777" s="41">
        <f t="shared" ref="G777" si="1452">B777-B776</f>
        <v>502.79000000000087</v>
      </c>
      <c r="H777" s="38">
        <f t="shared" ref="H777" si="1453">(B777)/B776-1</f>
        <v>8.23623188500755E-3</v>
      </c>
      <c r="J777" s="37">
        <v>44938</v>
      </c>
      <c r="K777" s="41">
        <v>29676.54</v>
      </c>
      <c r="L777" s="58">
        <v>28250</v>
      </c>
      <c r="M777" s="43">
        <f t="shared" ref="M777" si="1454">K777-L777</f>
        <v>1426.5400000000009</v>
      </c>
      <c r="N777" s="38">
        <f t="shared" ref="N777" si="1455">K777/L777-1</f>
        <v>5.0496991150442483E-2</v>
      </c>
      <c r="O777" s="43">
        <f t="shared" ref="O777" si="1456">K777-K776</f>
        <v>242.43000000000029</v>
      </c>
      <c r="P777" s="38">
        <f t="shared" ref="P777" si="1457">K777/K776-1</f>
        <v>8.2363625059498347E-3</v>
      </c>
      <c r="R777" s="37">
        <v>44938</v>
      </c>
      <c r="S777" s="3">
        <f t="shared" si="1440"/>
        <v>91225.450000000012</v>
      </c>
      <c r="T777" s="43">
        <f t="shared" ref="T777" si="1458">D777+L777</f>
        <v>78450.739999999991</v>
      </c>
      <c r="U777" s="3">
        <f t="shared" ref="U777" si="1459">E777+M777</f>
        <v>12774.710000000006</v>
      </c>
      <c r="V777" s="38">
        <f t="shared" ref="V777" si="1460">S777/T777-1</f>
        <v>0.16283734226088908</v>
      </c>
      <c r="W777" s="3">
        <f t="shared" ref="W777" si="1461">S777-S776</f>
        <v>745.22000000000116</v>
      </c>
      <c r="X777" s="38">
        <f t="shared" ref="X777" si="1462">(S777)/S776-1</f>
        <v>8.2362743772865787E-3</v>
      </c>
    </row>
    <row r="778" spans="1:24" x14ac:dyDescent="0.35">
      <c r="A778" s="37">
        <v>44939</v>
      </c>
      <c r="B778" s="41">
        <v>61797.53</v>
      </c>
      <c r="C778" s="3">
        <v>51325.15</v>
      </c>
      <c r="D778" s="3">
        <v>50200.74</v>
      </c>
      <c r="E778" s="3">
        <f t="shared" ref="E778:E779" si="1463">B778-D778</f>
        <v>11596.79</v>
      </c>
      <c r="F778" s="38">
        <f t="shared" ref="F778" si="1464">B778/D778-1</f>
        <v>0.23100834768571143</v>
      </c>
      <c r="G778" s="41">
        <f t="shared" ref="G778" si="1465">B778-B777</f>
        <v>248.61999999999534</v>
      </c>
      <c r="H778" s="38">
        <f t="shared" ref="H778" si="1466">(B778)/B777-1</f>
        <v>4.039389162212581E-3</v>
      </c>
      <c r="J778" s="37">
        <v>44939</v>
      </c>
      <c r="K778" s="41">
        <v>29796.42</v>
      </c>
      <c r="L778" s="58">
        <v>28250</v>
      </c>
      <c r="M778" s="43">
        <f t="shared" ref="M778:M779" si="1467">K778-L778</f>
        <v>1546.4199999999983</v>
      </c>
      <c r="N778" s="38">
        <f t="shared" ref="N778" si="1468">K778/L778-1</f>
        <v>5.4740530973451218E-2</v>
      </c>
      <c r="O778" s="43">
        <f t="shared" ref="O778" si="1469">K778-K777</f>
        <v>119.87999999999738</v>
      </c>
      <c r="P778" s="38">
        <f t="shared" ref="P778" si="1470">K778/K777-1</f>
        <v>4.0395544763640601E-3</v>
      </c>
      <c r="R778" s="37">
        <v>44939</v>
      </c>
      <c r="S778" s="3">
        <f t="shared" si="1440"/>
        <v>91593.95</v>
      </c>
      <c r="T778" s="43">
        <f t="shared" ref="T778:T779" si="1471">D778+L778</f>
        <v>78450.739999999991</v>
      </c>
      <c r="U778" s="3">
        <f t="shared" ref="U778:U779" si="1472">E778+M778</f>
        <v>13143.21</v>
      </c>
      <c r="V778" s="38">
        <f t="shared" ref="V778" si="1473">S778/T778-1</f>
        <v>0.16753455735407985</v>
      </c>
      <c r="W778" s="3">
        <f t="shared" ref="W778" si="1474">S778-S777</f>
        <v>368.49999999998545</v>
      </c>
      <c r="X778" s="38">
        <f t="shared" ref="X778" si="1475">(S778)/S777-1</f>
        <v>4.0394429405388177E-3</v>
      </c>
    </row>
    <row r="779" spans="1:24" x14ac:dyDescent="0.35">
      <c r="A779" s="37">
        <v>44942</v>
      </c>
      <c r="B779" s="41">
        <v>62182.879999999997</v>
      </c>
      <c r="C779" s="47">
        <f>C778+250</f>
        <v>51575.15</v>
      </c>
      <c r="D779" s="47">
        <f>D778+250</f>
        <v>50450.74</v>
      </c>
      <c r="E779" s="47">
        <f t="shared" si="1463"/>
        <v>11732.14</v>
      </c>
      <c r="F779" s="48">
        <f>(B779-250)/D779-1</f>
        <v>0.22759111164672707</v>
      </c>
      <c r="G779" s="49">
        <f>B779-B778-250</f>
        <v>135.34999999999854</v>
      </c>
      <c r="H779" s="48">
        <f>(B779-250)/B778-1</f>
        <v>2.1902169876368838E-3</v>
      </c>
      <c r="J779" s="37">
        <v>44942</v>
      </c>
      <c r="K779" s="41">
        <v>30011.58</v>
      </c>
      <c r="L779" s="57">
        <f>L778+150</f>
        <v>28400</v>
      </c>
      <c r="M779" s="43">
        <f t="shared" si="1467"/>
        <v>1611.5800000000017</v>
      </c>
      <c r="N779" s="38">
        <f>(K779-400)/L779-1</f>
        <v>4.2661267605633935E-2</v>
      </c>
      <c r="O779" s="50">
        <f>K779-K778-150</f>
        <v>65.160000000003492</v>
      </c>
      <c r="P779" s="51">
        <f>(K779-150)/K778-1</f>
        <v>2.1868398955311452E-3</v>
      </c>
      <c r="R779" s="37">
        <v>44942</v>
      </c>
      <c r="S779" s="3">
        <f t="shared" si="1440"/>
        <v>92194.459999999992</v>
      </c>
      <c r="T779" s="85">
        <f t="shared" si="1471"/>
        <v>78850.739999999991</v>
      </c>
      <c r="U779" s="3">
        <f t="shared" si="1472"/>
        <v>13343.720000000001</v>
      </c>
      <c r="V779" s="82">
        <f>(S779-400)/(T779-400)-1</f>
        <v>0.17009042871998403</v>
      </c>
      <c r="W779" s="81">
        <f>S779-S778-400</f>
        <v>200.50999999999476</v>
      </c>
      <c r="X779" s="82">
        <f>(S779-400)/S778-1</f>
        <v>2.1891183860942576E-3</v>
      </c>
    </row>
    <row r="780" spans="1:24" x14ac:dyDescent="0.35">
      <c r="A780" s="37">
        <v>44943</v>
      </c>
      <c r="B780" s="41">
        <v>62182.879999999997</v>
      </c>
      <c r="C780" s="3">
        <v>51575.15</v>
      </c>
      <c r="D780" s="3">
        <v>50450.74</v>
      </c>
      <c r="E780" s="3">
        <f t="shared" ref="E780:E781" si="1476">B780-D780</f>
        <v>11732.14</v>
      </c>
      <c r="F780" s="38">
        <f t="shared" ref="F780:F781" si="1477">B780/D780-1</f>
        <v>0.23254644034953698</v>
      </c>
      <c r="G780" s="41">
        <f t="shared" ref="G780:G781" si="1478">B780-B779</f>
        <v>0</v>
      </c>
      <c r="H780" s="38">
        <f t="shared" ref="H780:H781" si="1479">(B780)/B779-1</f>
        <v>0</v>
      </c>
      <c r="J780" s="37">
        <v>44943</v>
      </c>
      <c r="K780" s="41">
        <v>30011.58</v>
      </c>
      <c r="L780" s="58">
        <v>28400</v>
      </c>
      <c r="M780" s="43">
        <f t="shared" ref="M780:M781" si="1480">K780-L780</f>
        <v>1611.5800000000017</v>
      </c>
      <c r="N780" s="38">
        <f t="shared" ref="N780:N781" si="1481">K780/L780-1</f>
        <v>5.6745774647887437E-2</v>
      </c>
      <c r="O780" s="43">
        <f t="shared" ref="O780:O781" si="1482">K780-K779</f>
        <v>0</v>
      </c>
      <c r="P780" s="38">
        <f t="shared" ref="P780:P781" si="1483">K780/K779-1</f>
        <v>0</v>
      </c>
      <c r="R780" s="37">
        <v>44943</v>
      </c>
      <c r="S780" s="3">
        <f t="shared" si="1440"/>
        <v>92194.459999999992</v>
      </c>
      <c r="T780" s="43">
        <f t="shared" ref="T780:T781" si="1484">D780+L780</f>
        <v>78850.739999999991</v>
      </c>
      <c r="U780" s="3">
        <f t="shared" ref="U780:U781" si="1485">E780+M780</f>
        <v>13343.720000000001</v>
      </c>
      <c r="V780" s="38">
        <f t="shared" ref="V780:V781" si="1486">S780/T780-1</f>
        <v>0.16922758112352532</v>
      </c>
      <c r="W780" s="3">
        <f t="shared" ref="W780:W781" si="1487">S780-S779</f>
        <v>0</v>
      </c>
      <c r="X780" s="38">
        <f t="shared" ref="X780:X781" si="1488">(S780)/S779-1</f>
        <v>0</v>
      </c>
    </row>
    <row r="781" spans="1:24" x14ac:dyDescent="0.35">
      <c r="A781" s="37">
        <v>44944</v>
      </c>
      <c r="B781" s="41">
        <v>62182.879999999997</v>
      </c>
      <c r="C781" s="3">
        <v>51575.15</v>
      </c>
      <c r="D781" s="3">
        <v>50450.74</v>
      </c>
      <c r="E781" s="3">
        <f t="shared" si="1476"/>
        <v>11732.14</v>
      </c>
      <c r="F781" s="38">
        <f t="shared" si="1477"/>
        <v>0.23254644034953698</v>
      </c>
      <c r="G781" s="41">
        <f t="shared" si="1478"/>
        <v>0</v>
      </c>
      <c r="H781" s="38">
        <f t="shared" si="1479"/>
        <v>0</v>
      </c>
      <c r="J781" s="37">
        <v>44944</v>
      </c>
      <c r="K781" s="41">
        <v>30011.58</v>
      </c>
      <c r="L781" s="58">
        <v>28400</v>
      </c>
      <c r="M781" s="43">
        <f t="shared" si="1480"/>
        <v>1611.5800000000017</v>
      </c>
      <c r="N781" s="38">
        <f t="shared" si="1481"/>
        <v>5.6745774647887437E-2</v>
      </c>
      <c r="O781" s="43">
        <f t="shared" si="1482"/>
        <v>0</v>
      </c>
      <c r="P781" s="38">
        <f t="shared" si="1483"/>
        <v>0</v>
      </c>
      <c r="R781" s="37">
        <v>44944</v>
      </c>
      <c r="S781" s="3">
        <f t="shared" si="1440"/>
        <v>92194.459999999992</v>
      </c>
      <c r="T781" s="43">
        <f t="shared" si="1484"/>
        <v>78850.739999999991</v>
      </c>
      <c r="U781" s="3">
        <f t="shared" si="1485"/>
        <v>13343.720000000001</v>
      </c>
      <c r="V781" s="38">
        <f t="shared" si="1486"/>
        <v>0.16922758112352532</v>
      </c>
      <c r="W781" s="3">
        <f t="shared" si="1487"/>
        <v>0</v>
      </c>
      <c r="X781" s="38">
        <f t="shared" si="1488"/>
        <v>0</v>
      </c>
    </row>
    <row r="782" spans="1:24" x14ac:dyDescent="0.35">
      <c r="A782" s="37">
        <v>44945</v>
      </c>
      <c r="B782" s="41">
        <v>61946.66</v>
      </c>
      <c r="C782" s="3">
        <v>51575.15</v>
      </c>
      <c r="D782" s="3">
        <v>50450.74</v>
      </c>
      <c r="E782" s="3">
        <f t="shared" ref="E782" si="1489">B782-D782</f>
        <v>11495.920000000006</v>
      </c>
      <c r="F782" s="38">
        <f t="shared" ref="F782" si="1490">B782/D782-1</f>
        <v>0.22786424936482619</v>
      </c>
      <c r="G782" s="41">
        <f t="shared" ref="G782" si="1491">B782-B781</f>
        <v>-236.21999999999389</v>
      </c>
      <c r="H782" s="38">
        <f t="shared" ref="H782" si="1492">(B782)/B781-1</f>
        <v>-3.7987947808141298E-3</v>
      </c>
      <c r="J782" s="37">
        <v>44945</v>
      </c>
      <c r="K782" s="41">
        <v>29897.58</v>
      </c>
      <c r="L782" s="58">
        <v>28400</v>
      </c>
      <c r="M782" s="43">
        <f t="shared" ref="M782" si="1493">K782-L782</f>
        <v>1497.5800000000017</v>
      </c>
      <c r="N782" s="38">
        <f t="shared" ref="N782" si="1494">K782/L782-1</f>
        <v>5.2731690140845222E-2</v>
      </c>
      <c r="O782" s="43">
        <f t="shared" ref="O782" si="1495">K782-K781</f>
        <v>-114</v>
      </c>
      <c r="P782" s="38">
        <f t="shared" ref="P782" si="1496">K782/K781-1</f>
        <v>-3.7985337659662832E-3</v>
      </c>
      <c r="R782" s="37">
        <v>44945</v>
      </c>
      <c r="S782" s="3">
        <f t="shared" si="1440"/>
        <v>91844.24</v>
      </c>
      <c r="T782" s="43">
        <f t="shared" ref="T782" si="1497">D782+L782</f>
        <v>78850.739999999991</v>
      </c>
      <c r="U782" s="3">
        <f t="shared" ref="U782" si="1498">E782+M782</f>
        <v>12993.500000000007</v>
      </c>
      <c r="V782" s="38">
        <f t="shared" ref="V782" si="1499">S782/T782-1</f>
        <v>0.16478602483629223</v>
      </c>
      <c r="W782" s="3">
        <f t="shared" ref="W782" si="1500">S782-S781</f>
        <v>-350.21999999998661</v>
      </c>
      <c r="X782" s="38">
        <f t="shared" ref="X782" si="1501">(S782)/S781-1</f>
        <v>-3.7987098140168651E-3</v>
      </c>
    </row>
    <row r="783" spans="1:24" x14ac:dyDescent="0.35">
      <c r="A783" s="37">
        <v>44946</v>
      </c>
      <c r="B783" s="41">
        <v>62154.96</v>
      </c>
      <c r="C783" s="3">
        <v>51575.15</v>
      </c>
      <c r="D783" s="3">
        <v>50450.74</v>
      </c>
      <c r="E783" s="3">
        <f t="shared" ref="E783" si="1502">B783-D783</f>
        <v>11704.220000000001</v>
      </c>
      <c r="F783" s="38">
        <f t="shared" ref="F783" si="1503">B783/D783-1</f>
        <v>0.2319930292400072</v>
      </c>
      <c r="G783" s="41">
        <f t="shared" ref="G783" si="1504">B783-B782</f>
        <v>208.29999999999563</v>
      </c>
      <c r="H783" s="38">
        <f t="shared" ref="H783" si="1505">(B783)/B782-1</f>
        <v>3.3625703145254704E-3</v>
      </c>
      <c r="J783" s="37">
        <v>44946</v>
      </c>
      <c r="K783" s="41">
        <v>29998.11</v>
      </c>
      <c r="L783" s="58">
        <v>28400</v>
      </c>
      <c r="M783" s="43">
        <f t="shared" ref="M783" si="1506">K783-L783</f>
        <v>1598.1100000000006</v>
      </c>
      <c r="N783" s="38">
        <f t="shared" ref="N783" si="1507">K783/L783-1</f>
        <v>5.6271478873239467E-2</v>
      </c>
      <c r="O783" s="43">
        <f t="shared" ref="O783" si="1508">K783-K782</f>
        <v>100.52999999999884</v>
      </c>
      <c r="P783" s="38">
        <f t="shared" ref="P783" si="1509">K783/K782-1</f>
        <v>3.3624795050302136E-3</v>
      </c>
      <c r="R783" s="37">
        <v>44946</v>
      </c>
      <c r="S783" s="3">
        <f t="shared" si="1440"/>
        <v>92153.07</v>
      </c>
      <c r="T783" s="43">
        <f t="shared" ref="T783" si="1510">D783+L783</f>
        <v>78850.739999999991</v>
      </c>
      <c r="U783" s="3">
        <f t="shared" ref="U783" si="1511">E783+M783</f>
        <v>13302.330000000002</v>
      </c>
      <c r="V783" s="38">
        <f t="shared" ref="V783" si="1512">S783/T783-1</f>
        <v>0.16870266531423828</v>
      </c>
      <c r="W783" s="3">
        <f t="shared" ref="W783" si="1513">S783-S782</f>
        <v>308.83000000000175</v>
      </c>
      <c r="X783" s="38">
        <f t="shared" ref="X783" si="1514">(S783)/S782-1</f>
        <v>3.3625407537805074E-3</v>
      </c>
    </row>
    <row r="784" spans="1:24" x14ac:dyDescent="0.35">
      <c r="A784" s="37">
        <v>44949</v>
      </c>
      <c r="B784" s="41">
        <v>62280.05</v>
      </c>
      <c r="C784" s="3">
        <v>51575.15</v>
      </c>
      <c r="D784" s="3">
        <v>50450.74</v>
      </c>
      <c r="E784" s="3">
        <f t="shared" ref="E784" si="1515">B784-D784</f>
        <v>11829.310000000005</v>
      </c>
      <c r="F784" s="38">
        <f t="shared" ref="F784" si="1516">B784/D784-1</f>
        <v>0.23447247750974531</v>
      </c>
      <c r="G784" s="41">
        <f t="shared" ref="G784" si="1517">B784-B783</f>
        <v>125.09000000000378</v>
      </c>
      <c r="H784" s="38">
        <f t="shared" ref="H784" si="1518">(B784)/B783-1</f>
        <v>2.0125505671630961E-3</v>
      </c>
      <c r="J784" s="37">
        <v>44949</v>
      </c>
      <c r="K784" s="41">
        <v>30058.48</v>
      </c>
      <c r="L784" s="58">
        <v>28400</v>
      </c>
      <c r="M784" s="43">
        <f t="shared" ref="M784" si="1519">K784-L784</f>
        <v>1658.4799999999996</v>
      </c>
      <c r="N784" s="38">
        <f t="shared" ref="N784" si="1520">K784/L784-1</f>
        <v>5.8397183098591432E-2</v>
      </c>
      <c r="O784" s="43">
        <f t="shared" ref="O784" si="1521">K784-K783</f>
        <v>60.369999999998981</v>
      </c>
      <c r="P784" s="38">
        <f t="shared" ref="P784" si="1522">K784/K783-1</f>
        <v>2.0124601183206803E-3</v>
      </c>
      <c r="R784" s="37">
        <v>44949</v>
      </c>
      <c r="S784" s="3">
        <f t="shared" si="1440"/>
        <v>92338.53</v>
      </c>
      <c r="T784" s="43">
        <f t="shared" ref="T784" si="1523">D784+L784</f>
        <v>78850.739999999991</v>
      </c>
      <c r="U784" s="3">
        <f t="shared" ref="U784" si="1524">E784+M784</f>
        <v>13487.790000000005</v>
      </c>
      <c r="V784" s="38">
        <f t="shared" ref="V784" si="1525">S784/T784-1</f>
        <v>0.1710547041156496</v>
      </c>
      <c r="W784" s="3">
        <f t="shared" ref="W784" si="1526">S784-S783</f>
        <v>185.45999999999185</v>
      </c>
      <c r="X784" s="38">
        <f t="shared" ref="X784" si="1527">(S784)/S783-1</f>
        <v>2.0125211238213314E-3</v>
      </c>
    </row>
    <row r="785" spans="1:24" x14ac:dyDescent="0.35">
      <c r="A785" s="37">
        <v>44950</v>
      </c>
      <c r="B785" s="41">
        <v>62319.14</v>
      </c>
      <c r="C785" s="3">
        <v>51575.15</v>
      </c>
      <c r="D785" s="3">
        <v>50450.74</v>
      </c>
      <c r="E785" s="3">
        <f t="shared" ref="E785" si="1528">B785-D785</f>
        <v>11868.400000000001</v>
      </c>
      <c r="F785" s="38">
        <f t="shared" ref="F785" si="1529">B785/D785-1</f>
        <v>0.23524729270571654</v>
      </c>
      <c r="G785" s="41">
        <f t="shared" ref="G785" si="1530">B785-B784</f>
        <v>39.089999999996508</v>
      </c>
      <c r="H785" s="38">
        <f t="shared" ref="H785" si="1531">(B785)/B784-1</f>
        <v>6.2764882173338421E-4</v>
      </c>
      <c r="J785" s="37">
        <v>44950</v>
      </c>
      <c r="K785" s="41">
        <v>30077.34</v>
      </c>
      <c r="L785" s="58">
        <v>28400</v>
      </c>
      <c r="M785" s="43">
        <f t="shared" ref="M785" si="1532">K785-L785</f>
        <v>1677.3400000000001</v>
      </c>
      <c r="N785" s="38">
        <f t="shared" ref="N785" si="1533">K785/L785-1</f>
        <v>5.9061267605633905E-2</v>
      </c>
      <c r="O785" s="43">
        <f t="shared" ref="O785" si="1534">K785-K784</f>
        <v>18.860000000000582</v>
      </c>
      <c r="P785" s="38">
        <f t="shared" ref="P785" si="1535">K785/K784-1</f>
        <v>6.2744357000088513E-4</v>
      </c>
      <c r="R785" s="37">
        <v>44950</v>
      </c>
      <c r="S785" s="3">
        <f t="shared" si="1440"/>
        <v>92396.479999999996</v>
      </c>
      <c r="T785" s="43">
        <f t="shared" ref="T785" si="1536">D785+L785</f>
        <v>78850.739999999991</v>
      </c>
      <c r="U785" s="3">
        <f t="shared" ref="U785" si="1537">E785+M785</f>
        <v>13545.740000000002</v>
      </c>
      <c r="V785" s="38">
        <f t="shared" ref="V785" si="1538">S785/T785-1</f>
        <v>0.17178963697740834</v>
      </c>
      <c r="W785" s="3">
        <f t="shared" ref="W785" si="1539">S785-S784</f>
        <v>57.94999999999709</v>
      </c>
      <c r="X785" s="38">
        <f t="shared" ref="X785" si="1540">(S785)/S784-1</f>
        <v>6.2758200720747226E-4</v>
      </c>
    </row>
    <row r="786" spans="1:24" x14ac:dyDescent="0.35">
      <c r="A786" s="37">
        <v>44951</v>
      </c>
      <c r="J786" s="37">
        <v>44951</v>
      </c>
      <c r="R786" s="37">
        <v>44951</v>
      </c>
    </row>
    <row r="787" spans="1:24" x14ac:dyDescent="0.35">
      <c r="A787" s="37">
        <v>44952</v>
      </c>
      <c r="J787" s="37">
        <v>44952</v>
      </c>
      <c r="R787" s="37">
        <v>44952</v>
      </c>
    </row>
    <row r="788" spans="1:24" x14ac:dyDescent="0.35">
      <c r="A788" s="37">
        <v>44953</v>
      </c>
      <c r="J788" s="37">
        <v>44953</v>
      </c>
      <c r="R788" s="37">
        <v>44953</v>
      </c>
    </row>
    <row r="789" spans="1:24" x14ac:dyDescent="0.35">
      <c r="A789" s="37">
        <v>44956</v>
      </c>
      <c r="J789" s="37">
        <v>44956</v>
      </c>
      <c r="R789" s="37">
        <v>44956</v>
      </c>
    </row>
    <row r="790" spans="1:24" x14ac:dyDescent="0.35">
      <c r="A790" s="37">
        <v>44957</v>
      </c>
      <c r="J790" s="37">
        <v>44957</v>
      </c>
      <c r="R790" s="37">
        <v>44957</v>
      </c>
    </row>
    <row r="791" spans="1:24" x14ac:dyDescent="0.35">
      <c r="A791" s="37">
        <v>44958</v>
      </c>
      <c r="J791" s="37">
        <v>44958</v>
      </c>
      <c r="R791" s="37">
        <v>44958</v>
      </c>
    </row>
    <row r="792" spans="1:24" x14ac:dyDescent="0.35">
      <c r="A792" s="37">
        <v>44959</v>
      </c>
      <c r="J792" s="37">
        <v>44959</v>
      </c>
      <c r="R792" s="37">
        <v>44959</v>
      </c>
    </row>
    <row r="793" spans="1:24" x14ac:dyDescent="0.35">
      <c r="A793" s="37">
        <v>44960</v>
      </c>
      <c r="J793" s="37">
        <v>44960</v>
      </c>
      <c r="R793" s="37">
        <v>44960</v>
      </c>
    </row>
    <row r="794" spans="1:24" x14ac:dyDescent="0.35">
      <c r="A794" s="37">
        <v>44963</v>
      </c>
      <c r="J794" s="37">
        <v>44963</v>
      </c>
      <c r="R794" s="37">
        <v>44963</v>
      </c>
    </row>
    <row r="795" spans="1:24" x14ac:dyDescent="0.35">
      <c r="A795" s="37">
        <v>44964</v>
      </c>
      <c r="J795" s="37">
        <v>44964</v>
      </c>
      <c r="R795" s="37">
        <v>44964</v>
      </c>
    </row>
    <row r="796" spans="1:24" x14ac:dyDescent="0.35">
      <c r="A796" s="37">
        <v>44965</v>
      </c>
      <c r="J796" s="37">
        <v>44965</v>
      </c>
      <c r="R796" s="37">
        <v>44965</v>
      </c>
    </row>
    <row r="797" spans="1:24" x14ac:dyDescent="0.35">
      <c r="A797" s="37">
        <v>44966</v>
      </c>
      <c r="J797" s="37">
        <v>44966</v>
      </c>
      <c r="R797" s="37">
        <v>44966</v>
      </c>
    </row>
    <row r="798" spans="1:24" x14ac:dyDescent="0.35">
      <c r="A798" s="37">
        <v>44967</v>
      </c>
      <c r="J798" s="37">
        <v>44967</v>
      </c>
      <c r="R798" s="37">
        <v>44967</v>
      </c>
    </row>
    <row r="799" spans="1:24" x14ac:dyDescent="0.35">
      <c r="A799" s="37">
        <v>44970</v>
      </c>
      <c r="J799" s="37">
        <v>44970</v>
      </c>
      <c r="R799" s="37">
        <v>44970</v>
      </c>
    </row>
    <row r="800" spans="1:24" x14ac:dyDescent="0.35">
      <c r="A800" s="37">
        <v>44971</v>
      </c>
      <c r="J800" s="37">
        <v>44971</v>
      </c>
      <c r="R800" s="37">
        <v>44971</v>
      </c>
    </row>
    <row r="801" spans="1:18" x14ac:dyDescent="0.35">
      <c r="A801" s="37">
        <v>44972</v>
      </c>
      <c r="J801" s="37">
        <v>44972</v>
      </c>
      <c r="R801" s="37">
        <v>44972</v>
      </c>
    </row>
    <row r="802" spans="1:18" x14ac:dyDescent="0.35">
      <c r="A802" s="37">
        <v>44973</v>
      </c>
      <c r="J802" s="37">
        <v>44973</v>
      </c>
      <c r="R802" s="37">
        <v>44973</v>
      </c>
    </row>
    <row r="803" spans="1:18" x14ac:dyDescent="0.35">
      <c r="A803" s="37">
        <v>44974</v>
      </c>
      <c r="J803" s="37">
        <v>44974</v>
      </c>
      <c r="R803" s="37">
        <v>44974</v>
      </c>
    </row>
    <row r="804" spans="1:18" x14ac:dyDescent="0.35">
      <c r="A804" s="37">
        <v>44977</v>
      </c>
      <c r="J804" s="37">
        <v>44977</v>
      </c>
      <c r="R804" s="37">
        <v>44977</v>
      </c>
    </row>
    <row r="805" spans="1:18" x14ac:dyDescent="0.35">
      <c r="A805" s="37">
        <v>44978</v>
      </c>
      <c r="J805" s="37">
        <v>44978</v>
      </c>
      <c r="R805" s="37">
        <v>44978</v>
      </c>
    </row>
    <row r="806" spans="1:18" x14ac:dyDescent="0.35">
      <c r="A806" s="37">
        <v>44979</v>
      </c>
      <c r="J806" s="37">
        <v>44979</v>
      </c>
      <c r="R806" s="37">
        <v>44979</v>
      </c>
    </row>
    <row r="807" spans="1:18" x14ac:dyDescent="0.35">
      <c r="A807" s="37">
        <v>44980</v>
      </c>
      <c r="J807" s="37">
        <v>44980</v>
      </c>
      <c r="R807" s="37">
        <v>44980</v>
      </c>
    </row>
    <row r="808" spans="1:18" x14ac:dyDescent="0.35">
      <c r="A808" s="37">
        <v>44981</v>
      </c>
      <c r="J808" s="37">
        <v>44981</v>
      </c>
      <c r="R808" s="37">
        <v>44981</v>
      </c>
    </row>
    <row r="809" spans="1:18" x14ac:dyDescent="0.35">
      <c r="A809" s="37">
        <v>44984</v>
      </c>
      <c r="J809" s="37">
        <v>44984</v>
      </c>
      <c r="R809" s="37">
        <v>44984</v>
      </c>
    </row>
    <row r="810" spans="1:18" x14ac:dyDescent="0.35">
      <c r="A810" s="37">
        <v>44985</v>
      </c>
      <c r="J810" s="37">
        <v>44985</v>
      </c>
      <c r="R810" s="37">
        <v>44985</v>
      </c>
    </row>
    <row r="811" spans="1:18" x14ac:dyDescent="0.35">
      <c r="A811" s="37">
        <v>44986</v>
      </c>
      <c r="J811" s="37">
        <v>44986</v>
      </c>
      <c r="R811" s="37">
        <v>44986</v>
      </c>
    </row>
    <row r="812" spans="1:18" x14ac:dyDescent="0.35">
      <c r="A812" s="37">
        <v>44987</v>
      </c>
      <c r="J812" s="37">
        <v>44987</v>
      </c>
      <c r="R812" s="37">
        <v>44987</v>
      </c>
    </row>
    <row r="813" spans="1:18" x14ac:dyDescent="0.35">
      <c r="A813" s="37">
        <v>44988</v>
      </c>
      <c r="J813" s="37">
        <v>44988</v>
      </c>
      <c r="R813" s="37">
        <v>44988</v>
      </c>
    </row>
    <row r="814" spans="1:18" x14ac:dyDescent="0.35">
      <c r="A814" s="37">
        <v>44991</v>
      </c>
      <c r="J814" s="37">
        <v>44991</v>
      </c>
      <c r="R814" s="37">
        <v>44991</v>
      </c>
    </row>
    <row r="815" spans="1:18" x14ac:dyDescent="0.35">
      <c r="A815" s="37">
        <v>44992</v>
      </c>
      <c r="J815" s="37">
        <v>44992</v>
      </c>
      <c r="R815" s="37">
        <v>44992</v>
      </c>
    </row>
    <row r="816" spans="1:18" x14ac:dyDescent="0.35">
      <c r="A816" s="37">
        <v>44993</v>
      </c>
      <c r="J816" s="37">
        <v>44993</v>
      </c>
      <c r="R816" s="37">
        <v>44993</v>
      </c>
    </row>
    <row r="817" spans="1:18" x14ac:dyDescent="0.35">
      <c r="A817" s="37">
        <v>44994</v>
      </c>
      <c r="J817" s="37">
        <v>44994</v>
      </c>
      <c r="R817" s="37">
        <v>44994</v>
      </c>
    </row>
    <row r="818" spans="1:18" x14ac:dyDescent="0.35">
      <c r="A818" s="37">
        <v>44995</v>
      </c>
      <c r="J818" s="37">
        <v>44995</v>
      </c>
      <c r="R818" s="37">
        <v>44995</v>
      </c>
    </row>
  </sheetData>
  <mergeCells count="6">
    <mergeCell ref="S1:X1"/>
    <mergeCell ref="S2:X2"/>
    <mergeCell ref="B2:G2"/>
    <mergeCell ref="B1:G1"/>
    <mergeCell ref="K2:P2"/>
    <mergeCell ref="K1:P1"/>
  </mergeCells>
  <phoneticPr fontId="9" type="noConversion"/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963C0-C20C-458D-B9D7-AD646078F278}">
  <dimension ref="A1:F23"/>
  <sheetViews>
    <sheetView zoomScaleNormal="100" workbookViewId="0">
      <selection activeCell="D33" sqref="D33"/>
    </sheetView>
  </sheetViews>
  <sheetFormatPr defaultColWidth="9" defaultRowHeight="14.5" x14ac:dyDescent="0.35"/>
  <cols>
    <col min="1" max="1" width="7" style="8" bestFit="1" customWidth="1"/>
    <col min="2" max="2" width="9" style="3"/>
    <col min="3" max="3" width="19.6328125" style="3" bestFit="1" customWidth="1"/>
    <col min="4" max="4" width="11.81640625" style="3" bestFit="1" customWidth="1"/>
    <col min="5" max="6" width="9.81640625" style="3" bestFit="1" customWidth="1"/>
    <col min="7" max="16384" width="9" style="3"/>
  </cols>
  <sheetData>
    <row r="1" spans="1:6" ht="15" thickBot="1" x14ac:dyDescent="0.4">
      <c r="A1" s="7" t="s">
        <v>27</v>
      </c>
      <c r="C1" s="6" t="s">
        <v>23</v>
      </c>
      <c r="D1" s="4">
        <v>820</v>
      </c>
    </row>
    <row r="2" spans="1:6" x14ac:dyDescent="0.35">
      <c r="A2" s="8">
        <v>4.21</v>
      </c>
      <c r="C2" s="6" t="s">
        <v>24</v>
      </c>
      <c r="D2" s="4">
        <v>0</v>
      </c>
    </row>
    <row r="3" spans="1:6" x14ac:dyDescent="0.35">
      <c r="A3" s="8">
        <v>43.39</v>
      </c>
      <c r="C3" s="6" t="s">
        <v>25</v>
      </c>
      <c r="D3" s="4">
        <v>0</v>
      </c>
    </row>
    <row r="4" spans="1:6" x14ac:dyDescent="0.35">
      <c r="A4" s="8">
        <v>128.94999999999999</v>
      </c>
      <c r="C4" s="6" t="s">
        <v>26</v>
      </c>
      <c r="D4" s="4">
        <v>67.2</v>
      </c>
    </row>
    <row r="5" spans="1:6" x14ac:dyDescent="0.35">
      <c r="C5" s="6" t="s">
        <v>28</v>
      </c>
      <c r="D5" s="4">
        <f>SUM(A:A)-D4</f>
        <v>109.34999999999998</v>
      </c>
      <c r="E5" s="6" t="s">
        <v>30</v>
      </c>
      <c r="F5" s="28">
        <f ca="1">D5/D8</f>
        <v>4.0499999999999989</v>
      </c>
    </row>
    <row r="6" spans="1:6" x14ac:dyDescent="0.35">
      <c r="C6" s="6" t="s">
        <v>29</v>
      </c>
      <c r="D6" s="4">
        <f>SUM(D1:D5)-D2</f>
        <v>996.55000000000007</v>
      </c>
      <c r="E6" s="6" t="s">
        <v>30</v>
      </c>
      <c r="F6" s="4">
        <f ca="1">D6/D8</f>
        <v>36.909259259259265</v>
      </c>
    </row>
    <row r="8" spans="1:6" x14ac:dyDescent="0.35">
      <c r="C8" s="6" t="s">
        <v>31</v>
      </c>
      <c r="D8" s="5">
        <f ca="1">DAY(TODAY())</f>
        <v>27</v>
      </c>
      <c r="F8" s="52"/>
    </row>
    <row r="9" spans="1:6" x14ac:dyDescent="0.35">
      <c r="F9" s="52"/>
    </row>
    <row r="10" spans="1:6" x14ac:dyDescent="0.35">
      <c r="C10" s="6" t="s">
        <v>32</v>
      </c>
      <c r="D10" s="72">
        <f>1921.72*26/12</f>
        <v>4163.7266666666665</v>
      </c>
      <c r="F10" s="52"/>
    </row>
    <row r="11" spans="1:6" x14ac:dyDescent="0.35">
      <c r="C11" s="6" t="s">
        <v>33</v>
      </c>
      <c r="D11" s="73">
        <f>D10-D6</f>
        <v>3167.1766666666663</v>
      </c>
    </row>
    <row r="12" spans="1:6" x14ac:dyDescent="0.35">
      <c r="C12" s="6" t="s">
        <v>34</v>
      </c>
      <c r="D12" s="73">
        <f>D11*12</f>
        <v>38006.119999999995</v>
      </c>
    </row>
    <row r="13" spans="1:6" x14ac:dyDescent="0.35">
      <c r="F13" s="52"/>
    </row>
    <row r="14" spans="1:6" x14ac:dyDescent="0.35">
      <c r="D14" s="9"/>
    </row>
    <row r="16" spans="1:6" x14ac:dyDescent="0.35">
      <c r="D16" s="37"/>
      <c r="E16" s="52"/>
    </row>
    <row r="19" spans="6:6" x14ac:dyDescent="0.35">
      <c r="F19" s="65"/>
    </row>
    <row r="20" spans="6:6" x14ac:dyDescent="0.35">
      <c r="F20" s="65"/>
    </row>
    <row r="21" spans="6:6" x14ac:dyDescent="0.35">
      <c r="F21" s="65"/>
    </row>
    <row r="22" spans="6:6" x14ac:dyDescent="0.35">
      <c r="F22" s="65"/>
    </row>
    <row r="23" spans="6:6" x14ac:dyDescent="0.35">
      <c r="F23" s="65"/>
    </row>
  </sheetData>
  <phoneticPr fontId="9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F61D-07F8-4A7D-A2E6-F513A1A27783}">
  <dimension ref="A1:D21"/>
  <sheetViews>
    <sheetView workbookViewId="0">
      <selection activeCell="F23" sqref="F23"/>
    </sheetView>
  </sheetViews>
  <sheetFormatPr defaultRowHeight="14.5" x14ac:dyDescent="0.35"/>
  <cols>
    <col min="1" max="1" width="14.90625" customWidth="1"/>
    <col min="2" max="3" width="10.1796875" bestFit="1" customWidth="1"/>
    <col min="4" max="4" width="9.6328125" bestFit="1" customWidth="1"/>
  </cols>
  <sheetData>
    <row r="1" spans="1:4" x14ac:dyDescent="0.35">
      <c r="A1" t="s">
        <v>74</v>
      </c>
      <c r="B1" t="s">
        <v>75</v>
      </c>
      <c r="C1" t="s">
        <v>76</v>
      </c>
      <c r="D1" t="s">
        <v>77</v>
      </c>
    </row>
    <row r="2" spans="1:4" x14ac:dyDescent="0.35">
      <c r="A2" s="92">
        <v>44791</v>
      </c>
      <c r="B2" s="92">
        <v>44799</v>
      </c>
      <c r="C2">
        <v>221.77</v>
      </c>
      <c r="D2">
        <v>20.11</v>
      </c>
    </row>
    <row r="3" spans="1:4" x14ac:dyDescent="0.35">
      <c r="A3" s="92">
        <v>44805</v>
      </c>
      <c r="B3" s="92">
        <v>44813</v>
      </c>
      <c r="C3">
        <v>221.77</v>
      </c>
      <c r="D3">
        <v>25.86</v>
      </c>
    </row>
    <row r="4" spans="1:4" x14ac:dyDescent="0.35">
      <c r="A4" s="92">
        <v>44819</v>
      </c>
      <c r="B4" s="92">
        <v>44827</v>
      </c>
      <c r="C4">
        <v>221.77</v>
      </c>
      <c r="D4">
        <v>31.61</v>
      </c>
    </row>
    <row r="5" spans="1:4" x14ac:dyDescent="0.35">
      <c r="A5" s="92">
        <v>44833</v>
      </c>
      <c r="B5" s="92">
        <v>44841</v>
      </c>
      <c r="C5">
        <v>221.77</v>
      </c>
      <c r="D5">
        <v>37.36</v>
      </c>
    </row>
    <row r="6" spans="1:4" x14ac:dyDescent="0.35">
      <c r="A6" s="92">
        <v>44847</v>
      </c>
      <c r="B6" s="92">
        <v>44855</v>
      </c>
      <c r="C6">
        <v>221.77</v>
      </c>
      <c r="D6">
        <v>43.11</v>
      </c>
    </row>
    <row r="7" spans="1:4" x14ac:dyDescent="0.35">
      <c r="A7" s="92">
        <v>44861</v>
      </c>
      <c r="B7" s="92">
        <v>44869</v>
      </c>
      <c r="C7">
        <v>221.77</v>
      </c>
      <c r="D7">
        <v>48.86</v>
      </c>
    </row>
    <row r="8" spans="1:4" x14ac:dyDescent="0.35">
      <c r="A8" s="92">
        <v>44875</v>
      </c>
      <c r="B8" s="92">
        <v>44883</v>
      </c>
      <c r="C8">
        <v>221.77</v>
      </c>
      <c r="D8">
        <v>54.61</v>
      </c>
    </row>
    <row r="9" spans="1:4" x14ac:dyDescent="0.35">
      <c r="A9" s="92">
        <v>44889</v>
      </c>
      <c r="B9" s="92">
        <v>44897</v>
      </c>
      <c r="C9">
        <v>221.77</v>
      </c>
      <c r="D9">
        <v>60.36</v>
      </c>
    </row>
    <row r="10" spans="1:4" x14ac:dyDescent="0.35">
      <c r="A10" s="92">
        <v>44903</v>
      </c>
      <c r="B10" s="92">
        <v>44911</v>
      </c>
      <c r="C10">
        <v>221.77</v>
      </c>
      <c r="D10">
        <v>66.11</v>
      </c>
    </row>
    <row r="11" spans="1:4" x14ac:dyDescent="0.35">
      <c r="A11" s="92">
        <v>44917</v>
      </c>
      <c r="B11" s="92">
        <v>44925</v>
      </c>
      <c r="C11">
        <v>221.77</v>
      </c>
      <c r="D11">
        <v>71.86</v>
      </c>
    </row>
    <row r="12" spans="1:4" x14ac:dyDescent="0.35">
      <c r="A12" s="92">
        <v>44931</v>
      </c>
      <c r="B12" s="92">
        <v>44939</v>
      </c>
      <c r="C12">
        <v>221.77</v>
      </c>
      <c r="D12">
        <v>77.61</v>
      </c>
    </row>
    <row r="13" spans="1:4" x14ac:dyDescent="0.35">
      <c r="C13">
        <f>C12/7.5</f>
        <v>29.569333333333336</v>
      </c>
      <c r="D13">
        <f>D12/7.5</f>
        <v>10.348000000000001</v>
      </c>
    </row>
    <row r="14" spans="1:4" x14ac:dyDescent="0.35">
      <c r="C14">
        <v>29</v>
      </c>
      <c r="D14">
        <v>7</v>
      </c>
    </row>
    <row r="21" spans="1:3" x14ac:dyDescent="0.35">
      <c r="A21" t="s">
        <v>78</v>
      </c>
      <c r="B21" s="92">
        <v>44554</v>
      </c>
      <c r="C21" s="92">
        <v>44564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CCBB7-8CD9-4AD2-8EF8-F32EE39371A2}">
  <dimension ref="A1"/>
  <sheetViews>
    <sheetView workbookViewId="0">
      <selection activeCell="K27" sqref="K27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Pension (before Jan 1, 2022)</vt:lpstr>
      <vt:lpstr>Pension (after Jan 1, 2022)</vt:lpstr>
      <vt:lpstr>Net Worth</vt:lpstr>
      <vt:lpstr>Stock Performance</vt:lpstr>
      <vt:lpstr>Contribution</vt:lpstr>
      <vt:lpstr>Fund Performance</vt:lpstr>
      <vt:lpstr>Monthly Expenditure</vt:lpstr>
      <vt:lpstr>Sick Leave Estimation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JinCheol Choi</dc:creator>
  <cp:lastModifiedBy>JinCheol Choi</cp:lastModifiedBy>
  <cp:lastPrinted>2019-03-21T04:07:27Z</cp:lastPrinted>
  <dcterms:created xsi:type="dcterms:W3CDTF">2019-02-17T09:37:13Z</dcterms:created>
  <dcterms:modified xsi:type="dcterms:W3CDTF">2023-01-27T21:23:53Z</dcterms:modified>
</cp:coreProperties>
</file>